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STa - OST - nezpůsobilé ..." sheetId="2" r:id="rId2"/>
    <sheet name="SO01a - Nové konstrukce" sheetId="3" r:id="rId3"/>
    <sheet name="SO01c - Hasička ZTI" sheetId="4" r:id="rId4"/>
    <sheet name="SO01f - El Silnoproud" sheetId="5" r:id="rId5"/>
    <sheet name="SO01g - Slaboproud" sheetId="6" r:id="rId6"/>
    <sheet name="SO101a - Náměstí - bouran..." sheetId="7" r:id="rId7"/>
    <sheet name="SO101b - Náměstí nové kon..." sheetId="8" r:id="rId8"/>
    <sheet name="SO301 - Modrozelená infra..." sheetId="9" r:id="rId9"/>
    <sheet name="SO302 - Přeložka vodovodu" sheetId="10" r:id="rId10"/>
    <sheet name="SO401.1 - Přeložka VO" sheetId="11" r:id="rId11"/>
    <sheet name="SO401.2 - část nové VO" sheetId="12" r:id="rId12"/>
    <sheet name="SO401.3 - Část nové slavn..." sheetId="13" r:id="rId13"/>
    <sheet name="SO501 - Přeložka plynovodu" sheetId="14" r:id="rId14"/>
    <sheet name="SO502 - Primární okruh TČ" sheetId="15" r:id="rId15"/>
    <sheet name="Seznam figur" sheetId="16" r:id="rId16"/>
  </sheets>
  <definedNames>
    <definedName name="_xlnm.Print_Area" localSheetId="0">'Rekapitulace stavby'!$D$4:$AO$76,'Rekapitulace stavby'!$C$82:$AQ$109</definedName>
    <definedName name="_xlnm._FilterDatabase" localSheetId="1" hidden="1">'OSTa - OST - nezpůsobilé ...'!$C$120:$K$144</definedName>
    <definedName name="_xlnm.Print_Area" localSheetId="1">'OSTa - OST - nezpůsobilé ...'!$C$4:$J$76,'OSTa - OST - nezpůsobilé ...'!$C$82:$J$102,'OSTa - OST - nezpůsobilé ...'!$C$108:$K$144</definedName>
    <definedName name="_xlnm._FilterDatabase" localSheetId="2" hidden="1">'SO01a - Nové konstrukce'!$C$119:$K$270</definedName>
    <definedName name="_xlnm.Print_Area" localSheetId="2">'SO01a - Nové konstrukce'!$C$4:$J$76,'SO01a - Nové konstrukce'!$C$82:$J$101,'SO01a - Nové konstrukce'!$C$107:$K$270</definedName>
    <definedName name="_xlnm._FilterDatabase" localSheetId="3" hidden="1">'SO01c - Hasička ZTI'!$C$117:$K$127</definedName>
    <definedName name="_xlnm.Print_Area" localSheetId="3">'SO01c - Hasička ZTI'!$C$4:$J$76,'SO01c - Hasička ZTI'!$C$82:$J$99,'SO01c - Hasička ZTI'!$C$105:$K$127</definedName>
    <definedName name="_xlnm._FilterDatabase" localSheetId="4" hidden="1">'SO01f - El Silnoproud'!$C$117:$K$123</definedName>
    <definedName name="_xlnm.Print_Area" localSheetId="4">'SO01f - El Silnoproud'!$C$4:$J$76,'SO01f - El Silnoproud'!$C$82:$J$99,'SO01f - El Silnoproud'!$C$105:$K$123</definedName>
    <definedName name="_xlnm._FilterDatabase" localSheetId="5" hidden="1">'SO01g - Slaboproud'!$C$117:$K$128</definedName>
    <definedName name="_xlnm.Print_Area" localSheetId="5">'SO01g - Slaboproud'!$C$4:$J$76,'SO01g - Slaboproud'!$C$82:$J$99,'SO01g - Slaboproud'!$C$105:$K$128</definedName>
    <definedName name="_xlnm._FilterDatabase" localSheetId="6" hidden="1">'SO101a - Náměstí - bouran...'!$C$119:$K$378</definedName>
    <definedName name="_xlnm.Print_Area" localSheetId="6">'SO101a - Náměstí - bouran...'!$C$4:$J$76,'SO101a - Náměstí - bouran...'!$C$82:$J$101,'SO101a - Náměstí - bouran...'!$C$107:$K$378</definedName>
    <definedName name="_xlnm._FilterDatabase" localSheetId="7" hidden="1">'SO101b - Náměstí nové kon...'!$C$124:$K$292</definedName>
    <definedName name="_xlnm.Print_Area" localSheetId="7">'SO101b - Náměstí nové kon...'!$C$4:$J$76,'SO101b - Náměstí nové kon...'!$C$82:$J$106,'SO101b - Náměstí nové kon...'!$C$112:$K$292</definedName>
    <definedName name="_xlnm._FilterDatabase" localSheetId="8" hidden="1">'SO301 - Modrozelená infra...'!$C$127:$K$356</definedName>
    <definedName name="_xlnm.Print_Area" localSheetId="8">'SO301 - Modrozelená infra...'!$C$4:$J$76,'SO301 - Modrozelená infra...'!$C$82:$J$109,'SO301 - Modrozelená infra...'!$C$115:$K$356</definedName>
    <definedName name="_xlnm._FilterDatabase" localSheetId="9" hidden="1">'SO302 - Přeložka vodovodu'!$C$122:$K$260</definedName>
    <definedName name="_xlnm.Print_Area" localSheetId="9">'SO302 - Přeložka vodovodu'!$C$4:$J$76,'SO302 - Přeložka vodovodu'!$C$82:$J$104,'SO302 - Přeložka vodovodu'!$C$110:$K$260</definedName>
    <definedName name="_xlnm._FilterDatabase" localSheetId="10" hidden="1">'SO401.1 - Přeložka VO'!$C$119:$K$155</definedName>
    <definedName name="_xlnm.Print_Area" localSheetId="10">'SO401.1 - Přeložka VO'!$C$4:$J$76,'SO401.1 - Přeložka VO'!$C$82:$J$101,'SO401.1 - Přeložka VO'!$C$107:$K$155</definedName>
    <definedName name="_xlnm._FilterDatabase" localSheetId="11" hidden="1">'SO401.2 - část nové VO'!$C$119:$K$151</definedName>
    <definedName name="_xlnm.Print_Area" localSheetId="11">'SO401.2 - část nové VO'!$C$4:$J$76,'SO401.2 - část nové VO'!$C$82:$J$101,'SO401.2 - část nové VO'!$C$107:$K$151</definedName>
    <definedName name="_xlnm._FilterDatabase" localSheetId="12" hidden="1">'SO401.3 - Část nové slavn...'!$C$120:$K$147</definedName>
    <definedName name="_xlnm.Print_Area" localSheetId="12">'SO401.3 - Část nové slavn...'!$C$4:$J$76,'SO401.3 - Část nové slavn...'!$C$82:$J$102,'SO401.3 - Část nové slavn...'!$C$108:$K$147</definedName>
    <definedName name="_xlnm._FilterDatabase" localSheetId="13" hidden="1">'SO501 - Přeložka plynovodu'!$C$122:$K$186</definedName>
    <definedName name="_xlnm.Print_Area" localSheetId="13">'SO501 - Přeložka plynovodu'!$C$4:$J$76,'SO501 - Přeložka plynovodu'!$C$82:$J$104,'SO501 - Přeložka plynovodu'!$C$110:$K$186</definedName>
    <definedName name="_xlnm._FilterDatabase" localSheetId="14" hidden="1">'SO502 - Primární okruh TČ'!$C$117:$K$179</definedName>
    <definedName name="_xlnm.Print_Area" localSheetId="14">'SO502 - Primární okruh TČ'!$C$4:$J$76,'SO502 - Primární okruh TČ'!$C$82:$J$99,'SO502 - Primární okruh TČ'!$C$105:$K$179</definedName>
    <definedName name="_xlnm.Print_Area" localSheetId="15">'Seznam figur'!$C$4:$G$35</definedName>
    <definedName name="_xlnm.Print_Titles" localSheetId="0">'Rekapitulace stavby'!$92:$92</definedName>
    <definedName name="_xlnm.Print_Titles" localSheetId="1">'OSTa - OST - nezpůsobilé ...'!$120:$120</definedName>
    <definedName name="_xlnm.Print_Titles" localSheetId="2">'SO01a - Nové konstrukce'!$119:$119</definedName>
    <definedName name="_xlnm.Print_Titles" localSheetId="3">'SO01c - Hasička ZTI'!$117:$117</definedName>
    <definedName name="_xlnm.Print_Titles" localSheetId="4">'SO01f - El Silnoproud'!$117:$117</definedName>
    <definedName name="_xlnm.Print_Titles" localSheetId="5">'SO01g - Slaboproud'!$117:$117</definedName>
    <definedName name="_xlnm.Print_Titles" localSheetId="6">'SO101a - Náměstí - bouran...'!$119:$119</definedName>
    <definedName name="_xlnm.Print_Titles" localSheetId="7">'SO101b - Náměstí nové kon...'!$124:$124</definedName>
    <definedName name="_xlnm.Print_Titles" localSheetId="8">'SO301 - Modrozelená infra...'!$127:$127</definedName>
    <definedName name="_xlnm.Print_Titles" localSheetId="9">'SO302 - Přeložka vodovodu'!$122:$122</definedName>
    <definedName name="_xlnm.Print_Titles" localSheetId="10">'SO401.1 - Přeložka VO'!$119:$119</definedName>
    <definedName name="_xlnm.Print_Titles" localSheetId="11">'SO401.2 - část nové VO'!$119:$119</definedName>
    <definedName name="_xlnm.Print_Titles" localSheetId="12">'SO401.3 - Část nové slavn...'!$120:$120</definedName>
    <definedName name="_xlnm.Print_Titles" localSheetId="13">'SO501 - Přeložka plynovodu'!$122:$122</definedName>
    <definedName name="_xlnm.Print_Titles" localSheetId="14">'SO502 - Primární okruh TČ'!$117:$117</definedName>
    <definedName name="_xlnm.Print_Titles" localSheetId="15">'Seznam figur'!$9:$9</definedName>
  </definedNames>
  <calcPr fullCalcOnLoad="1"/>
</workbook>
</file>

<file path=xl/sharedStrings.xml><?xml version="1.0" encoding="utf-8"?>
<sst xmlns="http://schemas.openxmlformats.org/spreadsheetml/2006/main" count="15075" uniqueCount="2326">
  <si>
    <t>Export Komplet</t>
  </si>
  <si>
    <t/>
  </si>
  <si>
    <t>2.0</t>
  </si>
  <si>
    <t>ZAMOK</t>
  </si>
  <si>
    <t>False</t>
  </si>
  <si>
    <t>{e101cad6-9864-4ed5-b27a-415bf9862a3a}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</si>
  <si>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</si>
  <si>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</si>
  <si>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</si>
  <si>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</si>
  <si>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</si>
  <si>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</si>
  <si>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</si>
  <si>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</si>
  <si>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113n/2022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</si>
  <si>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</si>
  <si>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</si>
  <si>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společenského centra Stará hasička a přilehlého veřejného prostoru - nezpůsobilé výdaje</t>
  </si>
  <si>
    <t>KSO:</t>
  </si>
  <si>
    <t>CC-CZ:</t>
  </si>
  <si>
    <t>Místo:</t>
  </si>
  <si>
    <t>Hlavní 120/125, 62400 Brno - Komín</t>
  </si>
  <si>
    <t>Datum:</t>
  </si>
  <si>
    <t>26. 6. 2022</t>
  </si>
  <si>
    <t>Zadavatel:</t>
  </si>
  <si>
    <t>IČ:</t>
  </si>
  <si>
    <t>Statutární město Brno, městská část Brno-Komín</t>
  </si>
  <si>
    <t>DIČ:</t>
  </si>
  <si>
    <t>Uchazeč:</t>
  </si>
  <si>
    <t>Vyplň údaj</t>
  </si>
  <si>
    <t>Projektant:</t>
  </si>
  <si>
    <t>Dipl.-Ing. Janosch Welzien, ČKA 383/2022</t>
  </si>
  <si>
    <t>True</t>
  </si>
  <si>
    <t>Zpracovatel:</t>
  </si>
  <si>
    <t xml:space="preserve">schwerpunkt architekti </t>
  </si>
  <si>
    <t>Poznámka:</t>
  </si>
  <si>
    <t>Rozpočet je zpracován z dokumentace pro provádění stavby.
a) veškeré položky na přípomoce,  dopravu, montáž, zpevněné montážní plochy, atd...  zahrnout do jednotlivých jednotkových cen. :
b) součásti prací jsou veškeré zkoušky, potřebná měření, inspekce, uvedení zařízení do provozu, zaškolení obsluhy, provozní řády, manuály a revize v českém jazyce. Za komplexní vyzkoušení se považuje bezporuchový provoz po dobu minimálně 96 hod. :
c) součástí dodávky je zpracování veškeré dílenské dokumentace a dokumentace skutečného provedení :
d) součástí dodávky je kompletní dokladová část díla nutná k získání kolaudačního souhlasu stavby :
e) v rozsahu prací zhotovitele jsou rovněž jakékoliv prvky, zařízení, práce a pomocné materiály, neuvedené v tomto soupisu výkonů, které jsou ale nezbytně nutné k dodání, instalaci , dokončení a provozování díla, včetně ztratného a prořezů :
f) součástí dodávky jsou veškerá geodetická měření jako například vytyčení konstrukcí, kontrolní měření, zaměření skutečného stavu apod. :
g) součástí dodávky jsou i náklady na případná  opatření související s ochranou stávajících sítí, komunikací či staveb :
h) součástí jednotkových cen jsou i vícenáklady související s výstavbou v zimním období, průběžný úklid staveniště a přilehlých komunikací, likvidaci odpadů, dočasná dopravní omezení atd. :
k)pokud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minimální parametry uvedené ve specifikaci projektové dokumentace :
Nedílnou součástí výkazu výměr (slepého rozpočtu ) je projektová dokumentace !! :
Zpracovatel nabídky je povinen prověřit specifikace a výměry uvedené ve výkazu výměr. :
V případě zjištěných : rozdílů má na tyto rozdíly upozornit ve lhůtě pro podání nabídek prostřednictvím žádosti o dodatečné informace k zadávacím podmínkám. Uchazeč vyplní všechny položky soupisu prací.
Všechny položky ve výkazu jsou, pokud není v popisu řečeno jinak, stanoveny jako čisté! Rezervu na prostřih a spojovací materiál, prořez, provozní odpad apod. je dodavatel povinen kalkulovat do jednotlivých položkových cen v rozsahu dle vlastních technologických předpisů a realizačních zvyklostí." a dále "Soupis prací a výkaz výměr nenahrazují projektovou dokumentaci a nejsou dle zákona její součástí. Dodavatel je povinen reflektovat, dodržet a realizovat veškerá ustanovení, specifikace a standardy stanovené v dokumentaci pro provedení stavby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</si>
  <si>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</si>
  <si>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</si>
  <si>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</si>
  <si>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</si>
  <si>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</si>
  <si>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</si>
  <si>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</si>
  <si>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</si>
  <si>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</si>
  <si>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</si>
  <si>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</si>
  <si>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</si>
  <si>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</si>
  <si>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</si>
  <si>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</si>
  <si>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</si>
  <si>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</si>
  <si>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</si>
  <si>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</si>
  <si>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</si>
  <si>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</si>
  <si>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</si>
  <si>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</si>
  <si>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</si>
  <si>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</si>
  <si>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</si>
  <si>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</si>
  <si>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</si>
  <si>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</si>
  <si>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</si>
  <si>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</si>
  <si>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</si>
  <si>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</si>
  <si>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</si>
  <si>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</si>
  <si>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</si>
  <si>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</si>
  <si>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</si>
  <si>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</si>
  <si>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</si>
  <si>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</si>
  <si>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</si>
  <si>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</si>
  <si>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</si>
  <si>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</si>
  <si>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OSTa</t>
  </si>
  <si>
    <t>OST - nezpůsobilé výdaje</t>
  </si>
  <si>
    <t>STA</t>
  </si>
  <si>
    <t>1</t>
  </si>
  <si>
    <t>{2fb4403c-8df6-455f-8643-9a957d0d3469}</t>
  </si>
  <si>
    <t>2</t>
  </si>
  <si>
    <t>SO01a</t>
  </si>
  <si>
    <t>Nové konstrukce</t>
  </si>
  <si>
    <t>{95b673e7-9ad3-4717-aa02-8f8ef37e88c1}</t>
  </si>
  <si>
    <t>SO01c</t>
  </si>
  <si>
    <t>Hasička ZTI</t>
  </si>
  <si>
    <t>{3ad00206-9dc8-4c99-9fb9-42258ce4673f}</t>
  </si>
  <si>
    <t>SO01f</t>
  </si>
  <si>
    <t>El Silnoproud</t>
  </si>
  <si>
    <t>{81ad46e1-0420-450e-bf0d-e66692325bf8}</t>
  </si>
  <si>
    <t>SO01g</t>
  </si>
  <si>
    <t>Slaboproud</t>
  </si>
  <si>
    <t>{1771afec-6cb7-420f-8a7a-28ee6e2d789a}</t>
  </si>
  <si>
    <t>SO101a</t>
  </si>
  <si>
    <t>Náměstí - bourané konstrukce</t>
  </si>
  <si>
    <t>{f16bb39b-c22c-44b7-a445-ba28e54cd048}</t>
  </si>
  <si>
    <t>SO101b</t>
  </si>
  <si>
    <t>Náměstí nové konstrukce</t>
  </si>
  <si>
    <t>{e33087fa-1cd5-4a7a-8efa-611d52be2710}</t>
  </si>
  <si>
    <t>SO301</t>
  </si>
  <si>
    <t>Modrozelená infrastruktura</t>
  </si>
  <si>
    <t>{2e00ea17-37c0-44ea-8907-3fcaa784f094}</t>
  </si>
  <si>
    <t>SO302</t>
  </si>
  <si>
    <t>Přeložka vodovodu</t>
  </si>
  <si>
    <t>{1515220d-8cdd-4cf7-988c-a6be1f2ffbb1}</t>
  </si>
  <si>
    <t>SO401.1</t>
  </si>
  <si>
    <t>Přeložka VO</t>
  </si>
  <si>
    <t>{d3d8748d-ef82-497e-9432-896677d0fb15}</t>
  </si>
  <si>
    <t>SO401.2</t>
  </si>
  <si>
    <t>část nové VO</t>
  </si>
  <si>
    <t>{098925a4-d12f-4d58-93a5-c5e55ccfa5fa}</t>
  </si>
  <si>
    <t>SO401.3</t>
  </si>
  <si>
    <t>Část nové slavnostní osvětlení (SO)</t>
  </si>
  <si>
    <t>{dab9cff5-03e7-4ae2-8a02-4b492651daa0}</t>
  </si>
  <si>
    <t>SO501</t>
  </si>
  <si>
    <t>Přeložka plynovodu</t>
  </si>
  <si>
    <t>{08922e87-a2b8-41d6-8bd2-a8839fcab91a}</t>
  </si>
  <si>
    <t>SO502</t>
  </si>
  <si>
    <t>Primární okruh TČ</t>
  </si>
  <si>
    <t>{ffa13723-39c9-4a3b-ae3d-49f205e70531}</t>
  </si>
  <si>
    <t>KRYCÍ LIST SOUPISU PRACÍ</t>
  </si>
  <si>
    <t>Objekt:</t>
  </si>
  <si>
    <t>OSTa - OST - nezpůsobilé výdaje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</si>
  <si>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</si>
  <si>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</si>
  <si>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</si>
  <si>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</si>
  <si>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</si>
  <si>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</si>
  <si>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</si>
  <si>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715 - Ostatní činnosti</t>
  </si>
  <si>
    <t>OST - Ostatní</t>
  </si>
  <si>
    <t xml:space="preserve">    O01 - Ostatní náklady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</si>
  <si>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</si>
  <si>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</si>
  <si>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</si>
  <si>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</si>
  <si>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</si>
  <si>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</si>
  <si>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</si>
  <si>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</si>
  <si>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</si>
  <si>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</si>
  <si>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</si>
  <si>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</si>
  <si>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</si>
  <si>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</si>
  <si>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</si>
  <si>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</si>
  <si>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</si>
  <si>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K</t>
  </si>
  <si>
    <t>O01-104</t>
  </si>
  <si>
    <t>Výrobní dokumentace</t>
  </si>
  <si>
    <t>kpl</t>
  </si>
  <si>
    <t>4</t>
  </si>
  <si>
    <t>-1173239581</t>
  </si>
  <si>
    <t>715</t>
  </si>
  <si>
    <t>Ostatní činnosti</t>
  </si>
  <si>
    <t>2132RX1</t>
  </si>
  <si>
    <t>Příprava podkladů k úžívání stavby a její kolaudace</t>
  </si>
  <si>
    <t>-1368047821</t>
  </si>
  <si>
    <t>3</t>
  </si>
  <si>
    <t>2132RX12</t>
  </si>
  <si>
    <t>Převzetí stavebniště</t>
  </si>
  <si>
    <t>-1725373198</t>
  </si>
  <si>
    <t>2132RX124</t>
  </si>
  <si>
    <t>Geometrický plán</t>
  </si>
  <si>
    <t>-2103958327</t>
  </si>
  <si>
    <t>OST</t>
  </si>
  <si>
    <t>Ostatní</t>
  </si>
  <si>
    <t>O01</t>
  </si>
  <si>
    <t>Ostatní náklady</t>
  </si>
  <si>
    <t>5</t>
  </si>
  <si>
    <t>O01-101</t>
  </si>
  <si>
    <t>Staveniště, zajištění přístupu k nemovitostem, náklady způsobené obnovou případných poškození, případným archeologickým průzkumem, zajištění průběžného úklidu komunikací (kropení, čištění od bahna), atd.</t>
  </si>
  <si>
    <t>1656161048</t>
  </si>
  <si>
    <t>6</t>
  </si>
  <si>
    <t>O01-103</t>
  </si>
  <si>
    <t>Předání a převzetí díla, dokumentace skutečného provedení, geodetické zaměření skutečného provedení</t>
  </si>
  <si>
    <t>326393118</t>
  </si>
  <si>
    <t>VRN</t>
  </si>
  <si>
    <t>Vedlejší rozpočtové náklady</t>
  </si>
  <si>
    <t>7</t>
  </si>
  <si>
    <t>V01-101</t>
  </si>
  <si>
    <t>Vytýčení stávajících sítí</t>
  </si>
  <si>
    <t>-944143760</t>
  </si>
  <si>
    <t>8</t>
  </si>
  <si>
    <t>V01-102</t>
  </si>
  <si>
    <t>Vytýčení stavby</t>
  </si>
  <si>
    <t>1562394638</t>
  </si>
  <si>
    <t>9</t>
  </si>
  <si>
    <t>V01-103</t>
  </si>
  <si>
    <t>Pasportizace stávajícího stavu přilehlých komunikací, budov a konstrukcí</t>
  </si>
  <si>
    <t>834043715</t>
  </si>
  <si>
    <t>10</t>
  </si>
  <si>
    <t>V01-104</t>
  </si>
  <si>
    <t xml:space="preserve">Zařízení staveniště (náklady na stavební buňky, provoz a údržbu vybavení staveniště, připojení energií, energie pro zařízení staveniště, oplocení staveniště, informační dotační cedule na staveništi, rozebrání,  bourání a odvoz zažízení staveniště )
</t>
  </si>
  <si>
    <t>532077200</t>
  </si>
  <si>
    <t>11</t>
  </si>
  <si>
    <t>V01-105</t>
  </si>
  <si>
    <t>Provozní vlivy, náklady způsobené omezením okolní dopravou, případné havarijní opravy, atd.</t>
  </si>
  <si>
    <t>365081185</t>
  </si>
  <si>
    <t>12</t>
  </si>
  <si>
    <t>V01-106</t>
  </si>
  <si>
    <t>Návrh dopravně inženýrských opatření</t>
  </si>
  <si>
    <t>-1363100109</t>
  </si>
  <si>
    <t>13</t>
  </si>
  <si>
    <t>V01-107</t>
  </si>
  <si>
    <t>Dopravně inženýrská opatření</t>
  </si>
  <si>
    <t>-400505137</t>
  </si>
  <si>
    <t>14</t>
  </si>
  <si>
    <t>VRX1</t>
  </si>
  <si>
    <t>Bezpečnostní a hygienická opatření na staveništi</t>
  </si>
  <si>
    <t>-10771713</t>
  </si>
  <si>
    <t>VV</t>
  </si>
  <si>
    <t>Náklady na ochranu staveniště před vstupem nepovolaných osob, včetně příslušného značení, náklady na osvětlení staveniště</t>
  </si>
  <si>
    <t>náklady na vypracování potřebné dokumentace pro provoz staveniště z hlediska požární ochrany (požární řád a poplachová směrnice)</t>
  </si>
  <si>
    <t>a z hlediska provozu  provozu staveniště (provozně dopravní řád)</t>
  </si>
  <si>
    <t>pu15</t>
  </si>
  <si>
    <t>26</t>
  </si>
  <si>
    <t>SO01a - Nové konstrukce</t>
  </si>
  <si>
    <t xml:space="preserve">    762 - Konstrukce tesařské</t>
  </si>
  <si>
    <t xml:space="preserve">    765 - Krytina skládaná</t>
  </si>
  <si>
    <t xml:space="preserve">    766 - Konstrukce truhlářské</t>
  </si>
  <si>
    <t>279311115</t>
  </si>
  <si>
    <t>Postupné podbetonování základového zdiva prostým betonem tř. C 20/25</t>
  </si>
  <si>
    <t>m3</t>
  </si>
  <si>
    <t>CS ÚRS 2022 01</t>
  </si>
  <si>
    <t>-767202766</t>
  </si>
  <si>
    <t>Online PSC</t>
  </si>
  <si>
    <t>https://podminky.urs.cz/item/CS_URS_2022_01/279311115</t>
  </si>
  <si>
    <t>pod vstupem</t>
  </si>
  <si>
    <t>0,5*(3+2,1+2,1+2,1+21+1,7+1,7)*0,4</t>
  </si>
  <si>
    <t>Součet</t>
  </si>
  <si>
    <t>430321414</t>
  </si>
  <si>
    <t>Schodišťová konstrukce a rampa ze ŽB tř. C 25/30</t>
  </si>
  <si>
    <t>1305554219</t>
  </si>
  <si>
    <t>https://podminky.urs.cz/item/CS_URS_2022_01/430321414</t>
  </si>
  <si>
    <t>schodiště vstup</t>
  </si>
  <si>
    <t>1,27</t>
  </si>
  <si>
    <t>Mezisoučet</t>
  </si>
  <si>
    <t>431351121</t>
  </si>
  <si>
    <t>Zřízení bednění podest schodišť a ramp přímočarých v do 4 m</t>
  </si>
  <si>
    <t>m2</t>
  </si>
  <si>
    <t>-1753067925</t>
  </si>
  <si>
    <t>https://podminky.urs.cz/item/CS_URS_2022_01/431351121</t>
  </si>
  <si>
    <t>1,36*2,42</t>
  </si>
  <si>
    <t>0,65*0,185*1,36</t>
  </si>
  <si>
    <t>0,5*0,36*1,36</t>
  </si>
  <si>
    <t>431351122</t>
  </si>
  <si>
    <t>Odstranění bednění podest schodišť a ramp přímočarých v do 4 m</t>
  </si>
  <si>
    <t>-311991305</t>
  </si>
  <si>
    <t>https://podminky.urs.cz/item/CS_URS_2022_01/431351122</t>
  </si>
  <si>
    <t>433351131</t>
  </si>
  <si>
    <t>Zřízení bednění schodnic přímočarých schodišť v do 4 m</t>
  </si>
  <si>
    <t>-2050778323</t>
  </si>
  <si>
    <t>https://podminky.urs.cz/item/CS_URS_2022_01/433351131</t>
  </si>
  <si>
    <t>stupně</t>
  </si>
  <si>
    <t>9*0,185*1,36</t>
  </si>
  <si>
    <t>433351132</t>
  </si>
  <si>
    <t>Odstranění bednění schodnic přímočarých schodišť v do 4 m</t>
  </si>
  <si>
    <t>1565856258</t>
  </si>
  <si>
    <t>https://podminky.urs.cz/item/CS_URS_2022_01/433351132</t>
  </si>
  <si>
    <t>612321RX1</t>
  </si>
  <si>
    <t>Vápenná podkladní a vyrovnávací na vlhké zdivo v tl. 15 mm stěn nanášená ručně</t>
  </si>
  <si>
    <t>-1311724540</t>
  </si>
  <si>
    <t xml:space="preserve">Vápenná podkladní a vyrovnávací na vlhké zdivo v tl. 15 mm </t>
  </si>
  <si>
    <t xml:space="preserve">určená pro sanaci zdiva historických objektů (požadavek na </t>
  </si>
  <si>
    <t xml:space="preserve">vápennou pojivovou bázi), u kterých se vyskytuje vzlínající </t>
  </si>
  <si>
    <t xml:space="preserve">vlhkost a tvorba povrchových výkvětů solí, touto vlhkostí </t>
  </si>
  <si>
    <t>612321RX2</t>
  </si>
  <si>
    <t>aplikace lehčené omítky podle DIN EN 998−1 na bázi 
minerálních pojiv</t>
  </si>
  <si>
    <t>-1079038853</t>
  </si>
  <si>
    <t xml:space="preserve">aplikace lehčené omítky podle DIN EN 998−1 na bázi </t>
  </si>
  <si>
    <t xml:space="preserve">minerálních pojiv a kvalitních plnidel v tl. 2-3 mm (difuzní </t>
  </si>
  <si>
    <t xml:space="preserve">odpor: sd ≤ 0,1 m, nasákavost: w &lt; 0,5 kg/m2.h, zrnitost: cca 1 </t>
  </si>
  <si>
    <t>mm, finální úprava zafilcováním</t>
  </si>
  <si>
    <t>612321RX3</t>
  </si>
  <si>
    <t>aplikace sol-silikátového podnátěru</t>
  </si>
  <si>
    <t>1684844827</t>
  </si>
  <si>
    <t xml:space="preserve">aplikace sol-silikátového podnátěru bez titanové běloby (splňuje </t>
  </si>
  <si>
    <t xml:space="preserve">požadavky DIN 18 363 2.4.1.; organický podíl: max. 5%, </t>
  </si>
  <si>
    <t xml:space="preserve">stálobarevnost: třída A1, difuzní ekvivalent tloušťky vzduch. </t>
  </si>
  <si>
    <t>vrstvy: sd ≤ 0,01 m, aplikace štětkou)</t>
  </si>
  <si>
    <t>612321RX4</t>
  </si>
  <si>
    <t>aplikace sol-silikátového lazurního nátěru</t>
  </si>
  <si>
    <t>-2029925738</t>
  </si>
  <si>
    <t xml:space="preserve">aplikace sol-silikátového lazurního nátěru pro vytvoření patiny </t>
  </si>
  <si>
    <t xml:space="preserve">(Požadavky na vlastnosti – technická specifikace materiálu: </t>
  </si>
  <si>
    <t xml:space="preserve">difuzní ekvivalent tloušťky vzduchové vrstvy: sd &lt; 0,01 m, </t>
  </si>
  <si>
    <t xml:space="preserve">světlostálost pigmentů: A1, aplikace štětkou pro vytvoření jemné </t>
  </si>
  <si>
    <t>flekatosti/patiny</t>
  </si>
  <si>
    <t>612321RX6</t>
  </si>
  <si>
    <t>Jednosložková směs na bázi vápenného pojiva</t>
  </si>
  <si>
    <t>2121567276</t>
  </si>
  <si>
    <t xml:space="preserve">Jednosložková směs na bázi vápenného pojiva, minerálních </t>
  </si>
  <si>
    <t xml:space="preserve">hutných a lehčených plniv, pucolánových a dalších </t>
  </si>
  <si>
    <t xml:space="preserve">modifikujících přísad v tl. 15 mm. Omítka neobsahuje cement, </t>
  </si>
  <si>
    <t xml:space="preserve">sádru ani polymerní přísady. Zrnitost směsi je 0 – 3 mm, Faktor </t>
  </si>
  <si>
    <t xml:space="preserve">difuzního odporu prostupu vodní páry μ&lt;8, </t>
  </si>
  <si>
    <t>622131151.WBR.001</t>
  </si>
  <si>
    <t>Sanační postřik san podhoz vnějších stěn nanášený celoplošně ručně nebo odpo.</t>
  </si>
  <si>
    <t>-186000964</t>
  </si>
  <si>
    <t>622325121</t>
  </si>
  <si>
    <t>Sanační jádrová omítka vnějších stěn nanášená ručně</t>
  </si>
  <si>
    <t>1400087700</t>
  </si>
  <si>
    <t>https://podminky.urs.cz/item/CS_URS_2022_01/622325121</t>
  </si>
  <si>
    <t>2132RX007</t>
  </si>
  <si>
    <t>X7/ Zrcadlo WC invalidé, dle specifikace v PD</t>
  </si>
  <si>
    <t>836477862</t>
  </si>
  <si>
    <t>2132RX008</t>
  </si>
  <si>
    <t>X8/ Zrcadlo WC, dle specifikace v PD</t>
  </si>
  <si>
    <t>-906250879</t>
  </si>
  <si>
    <t>16</t>
  </si>
  <si>
    <t>2132RX009</t>
  </si>
  <si>
    <t>X9/ Zrcadlo WC - klubovny, dle specifikace v PD</t>
  </si>
  <si>
    <t>1030847901</t>
  </si>
  <si>
    <t>17</t>
  </si>
  <si>
    <t>2132RX010</t>
  </si>
  <si>
    <t>X10/ Zásobník mýdla, dle specifikace v PD</t>
  </si>
  <si>
    <t>291755731</t>
  </si>
  <si>
    <t>18</t>
  </si>
  <si>
    <t>2132RX011</t>
  </si>
  <si>
    <t>X11/ Vysoušeč rukou, dle specifikace v PD</t>
  </si>
  <si>
    <t>1236039738</t>
  </si>
  <si>
    <t>19</t>
  </si>
  <si>
    <t>2132RX012</t>
  </si>
  <si>
    <t>X12/ Zásobník toaletního papírů, dle specifikace v PD</t>
  </si>
  <si>
    <t>1446418233</t>
  </si>
  <si>
    <t>20</t>
  </si>
  <si>
    <t>2132RX013</t>
  </si>
  <si>
    <t>X13/ WC kartáč, dle specifikace v PD</t>
  </si>
  <si>
    <t>-524371712</t>
  </si>
  <si>
    <t>2132RX021</t>
  </si>
  <si>
    <t>X21/ Dětský přebalovací pult, dle specifikace v PD</t>
  </si>
  <si>
    <t>kus</t>
  </si>
  <si>
    <t>-1911568008</t>
  </si>
  <si>
    <t>22</t>
  </si>
  <si>
    <t>2132RX025</t>
  </si>
  <si>
    <t>X25/ Koš na směsný a tříděný odpad, dle specifikace v PD</t>
  </si>
  <si>
    <t>-1664898694</t>
  </si>
  <si>
    <t>23</t>
  </si>
  <si>
    <t>2132RX026</t>
  </si>
  <si>
    <t>X26/ Koš na WC, dle specifikace v PD</t>
  </si>
  <si>
    <t>1655743582</t>
  </si>
  <si>
    <t>24</t>
  </si>
  <si>
    <t>762332131</t>
  </si>
  <si>
    <t>Montáž vázaných kcí krovů pravidelných z hraněného řeziva průřezové pl do 120 cm2</t>
  </si>
  <si>
    <t>m</t>
  </si>
  <si>
    <t>1071060267</t>
  </si>
  <si>
    <t>https://podminky.urs.cz/item/CS_URS_2022_01/762332131</t>
  </si>
  <si>
    <t>krokev 80/140</t>
  </si>
  <si>
    <t>9,6</t>
  </si>
  <si>
    <t>25</t>
  </si>
  <si>
    <t>762332132</t>
  </si>
  <si>
    <t>Montáž vázaných kcí krovů pravidelných z hraněného řeziva průřezové plochy do 224 cm2</t>
  </si>
  <si>
    <t>1919774526</t>
  </si>
  <si>
    <t>https://podminky.urs.cz/item/CS_URS_2022_01/762332132</t>
  </si>
  <si>
    <t>1.np</t>
  </si>
  <si>
    <t>pozednice 12/18</t>
  </si>
  <si>
    <t>hambálek 8x14</t>
  </si>
  <si>
    <t>4,5</t>
  </si>
  <si>
    <t>7642RX005</t>
  </si>
  <si>
    <t>K5/ Podokapní žlab, dle specifikace v PD</t>
  </si>
  <si>
    <t>804162746</t>
  </si>
  <si>
    <t>27</t>
  </si>
  <si>
    <t>7642RX006</t>
  </si>
  <si>
    <t>K6/ Podokapní žlab, dle specifikace v PD</t>
  </si>
  <si>
    <t>-1258871716</t>
  </si>
  <si>
    <t>28</t>
  </si>
  <si>
    <t>66694RX01002</t>
  </si>
  <si>
    <t>T02/ Vestavěná skříň celký sál, včetně přislušenství, dle specifikace v PD</t>
  </si>
  <si>
    <t>1021387902</t>
  </si>
  <si>
    <t>29</t>
  </si>
  <si>
    <t>66694RX01003</t>
  </si>
  <si>
    <t>T03/ Vestavěná skříň a bar malý sál, včetně přislušenství, dle specifikace v PD</t>
  </si>
  <si>
    <t>-622250403</t>
  </si>
  <si>
    <t>30</t>
  </si>
  <si>
    <t>66694RX01004</t>
  </si>
  <si>
    <t>T04/ Vestavěná skříň balkon, včetně přislušenství, dle specifikace v PD</t>
  </si>
  <si>
    <t>187472574</t>
  </si>
  <si>
    <t>31</t>
  </si>
  <si>
    <t>66694RX01005</t>
  </si>
  <si>
    <t>T05/ Umyvadlová skříň WC 1. NP, včetně přislušenství, dle specifikace v PD</t>
  </si>
  <si>
    <t>-623472631</t>
  </si>
  <si>
    <t>32</t>
  </si>
  <si>
    <t>66694RX01006</t>
  </si>
  <si>
    <t>T06/ Umyvadlová skříň WC klubovky, včetně přislušenství, dle specifikace v PD</t>
  </si>
  <si>
    <t>-938001328</t>
  </si>
  <si>
    <t>33</t>
  </si>
  <si>
    <t>66694RX01009</t>
  </si>
  <si>
    <t>T09/ Kuchyň, včetně přislušenství, dle specifikace v PD</t>
  </si>
  <si>
    <t>-970790109</t>
  </si>
  <si>
    <t>34</t>
  </si>
  <si>
    <t>76799RX009</t>
  </si>
  <si>
    <t>Z09/ Nápis Stará Hasička, dle specifikace v PD</t>
  </si>
  <si>
    <t>1452789512</t>
  </si>
  <si>
    <t>762</t>
  </si>
  <si>
    <t>Konstrukce tesařské</t>
  </si>
  <si>
    <t>35</t>
  </si>
  <si>
    <t>762341260</t>
  </si>
  <si>
    <t>Montáž bednění střech rovných a šikmých sklonu do 60° z palubek</t>
  </si>
  <si>
    <t>-87311781</t>
  </si>
  <si>
    <t>https://podminky.urs.cz/item/CS_URS_2022_01/762341260</t>
  </si>
  <si>
    <t>střecha přístřešku</t>
  </si>
  <si>
    <t>1,6*2*1,3</t>
  </si>
  <si>
    <t>36</t>
  </si>
  <si>
    <t>M</t>
  </si>
  <si>
    <t>61189994</t>
  </si>
  <si>
    <t>palubky podlahové smrk tl 19mm A/B</t>
  </si>
  <si>
    <t>-1793958680</t>
  </si>
  <si>
    <t>4,16*1,1 "Přepočtené koeficientem množství</t>
  </si>
  <si>
    <t>37</t>
  </si>
  <si>
    <t>762342214</t>
  </si>
  <si>
    <t>Montáž laťování na střechách jednoduchých sklonu do 60° osové vzdálenosti do 360 mm</t>
  </si>
  <si>
    <t>-830165639</t>
  </si>
  <si>
    <t>https://podminky.urs.cz/item/CS_URS_2022_01/762342214</t>
  </si>
  <si>
    <t>38</t>
  </si>
  <si>
    <t>60514114</t>
  </si>
  <si>
    <t>řezivo jehličnaté lať impregnovaná dl 4 m</t>
  </si>
  <si>
    <t>94921567</t>
  </si>
  <si>
    <t>4,16*0,04*0,06*1,1*3,33</t>
  </si>
  <si>
    <t>19,2*0,04*0,06</t>
  </si>
  <si>
    <t>39</t>
  </si>
  <si>
    <t>762342511</t>
  </si>
  <si>
    <t>Montáž kontralatí na podklad bez tepelné izolace</t>
  </si>
  <si>
    <t>1865713513</t>
  </si>
  <si>
    <t>https://podminky.urs.cz/item/CS_URS_2022_01/762342511</t>
  </si>
  <si>
    <t>1,6*2*3*2</t>
  </si>
  <si>
    <t>40</t>
  </si>
  <si>
    <t>762395000</t>
  </si>
  <si>
    <t>Spojovací prostředky krovů, bednění, laťování, nadstřešních konstrukcí</t>
  </si>
  <si>
    <t>795106850</t>
  </si>
  <si>
    <t>https://podminky.urs.cz/item/CS_URS_2022_01/762395000</t>
  </si>
  <si>
    <t>41</t>
  </si>
  <si>
    <t>998762101</t>
  </si>
  <si>
    <t>Přesun hmot tonážní pro kce tesařské v objektech v do 6 m</t>
  </si>
  <si>
    <t>t</t>
  </si>
  <si>
    <t>748527138</t>
  </si>
  <si>
    <t>https://podminky.urs.cz/item/CS_URS_2022_01/998762101</t>
  </si>
  <si>
    <t>765</t>
  </si>
  <si>
    <t>Krytina skládaná</t>
  </si>
  <si>
    <t>42</t>
  </si>
  <si>
    <t>765111016</t>
  </si>
  <si>
    <t>Montáž krytiny keramické drážkové sklonu do 30° na sucho přes 12 do 13 ks/m2</t>
  </si>
  <si>
    <t>-256278891</t>
  </si>
  <si>
    <t>https://podminky.urs.cz/item/CS_URS_2022_01/765111016</t>
  </si>
  <si>
    <t>43</t>
  </si>
  <si>
    <t>59660400</t>
  </si>
  <si>
    <t xml:space="preserve">taška ražená drážková režná velkoformátová základní
</t>
  </si>
  <si>
    <t>-1132982450</t>
  </si>
  <si>
    <t>44</t>
  </si>
  <si>
    <t>765191023</t>
  </si>
  <si>
    <t>Montáž pojistné hydroizolační nebo parotěsné kladené ve sklonu přes 20° s lepenými spoji na bednění</t>
  </si>
  <si>
    <t>-1867107838</t>
  </si>
  <si>
    <t>https://podminky.urs.cz/item/CS_URS_2022_01/765191023</t>
  </si>
  <si>
    <t>45</t>
  </si>
  <si>
    <t>28329036</t>
  </si>
  <si>
    <t>fólie kontaktní difuzně propustná pro doplňkovou hydroizolační vrstvu, třívrstvá mikroporézní PP 150g/m2 s integrovanou samolepící páskou</t>
  </si>
  <si>
    <t>535169131</t>
  </si>
  <si>
    <t>46</t>
  </si>
  <si>
    <t>998765102</t>
  </si>
  <si>
    <t>Přesun hmot tonážní pro krytiny skládané v objektech v do 12 m</t>
  </si>
  <si>
    <t>-319458131</t>
  </si>
  <si>
    <t>https://podminky.urs.cz/item/CS_URS_2022_01/998765102</t>
  </si>
  <si>
    <t>766</t>
  </si>
  <si>
    <t>Konstrukce truhlářské</t>
  </si>
  <si>
    <t>47</t>
  </si>
  <si>
    <t>66694RX01011</t>
  </si>
  <si>
    <t>T11/ Madlo vstupní exteriérové schodiště, včetně přislušenství, dle specifikace v PD</t>
  </si>
  <si>
    <t>941494208</t>
  </si>
  <si>
    <t>48</t>
  </si>
  <si>
    <t>76642121RX1</t>
  </si>
  <si>
    <t>Podhled přístřešku u vstupu, skladba S5</t>
  </si>
  <si>
    <t>-795684706</t>
  </si>
  <si>
    <t>1,6*2</t>
  </si>
  <si>
    <t>SO01c - Hasička ZTI</t>
  </si>
  <si>
    <t>D4 - ZAŘIZOVACÍ PŘEDMĚTY - MALÝ SÁL</t>
  </si>
  <si>
    <t>D5 - ZAŘ. PŘEDMĚTY - ZÁZEMÍ</t>
  </si>
  <si>
    <t>D4</t>
  </si>
  <si>
    <t>ZAŘIZOVACÍ PŘEDMĚTY - MALÝ SÁL</t>
  </si>
  <si>
    <t>Pol597</t>
  </si>
  <si>
    <t>ZT10/ dřez nerezový dle PD</t>
  </si>
  <si>
    <t>ks</t>
  </si>
  <si>
    <t>-1558157120</t>
  </si>
  <si>
    <t>Pol598</t>
  </si>
  <si>
    <t>ZT10/ dřezová stojánková směšovací baterie dle PD</t>
  </si>
  <si>
    <t>1989532453</t>
  </si>
  <si>
    <t>Pol602</t>
  </si>
  <si>
    <t>SP2/ myčka nádobí dle PD</t>
  </si>
  <si>
    <t>-1378613121</t>
  </si>
  <si>
    <t>D5</t>
  </si>
  <si>
    <t>ZAŘ. PŘEDMĚTY - ZÁZEMÍ</t>
  </si>
  <si>
    <t>Pol604</t>
  </si>
  <si>
    <t>ZT10/  dřez nerezový</t>
  </si>
  <si>
    <t>-1592937791</t>
  </si>
  <si>
    <t>Pol605</t>
  </si>
  <si>
    <t>ZT10/ dřezová stojánková směšovací baterie</t>
  </si>
  <si>
    <t>-1529916436</t>
  </si>
  <si>
    <t>Pol607</t>
  </si>
  <si>
    <t>SP2/ myčka na nádobí dle PD</t>
  </si>
  <si>
    <t>-439595792</t>
  </si>
  <si>
    <t>SO01f - El Silnoproud</t>
  </si>
  <si>
    <t>2132RX040</t>
  </si>
  <si>
    <t>SP1/ Lednice, včetně příslušenství, dle specifikace v PD</t>
  </si>
  <si>
    <t>1269999494</t>
  </si>
  <si>
    <t>2132RX042</t>
  </si>
  <si>
    <t>SP3/ Sklokeramický varný panel, včetně příslušenství, dle specifikace v PD</t>
  </si>
  <si>
    <t>-832613061</t>
  </si>
  <si>
    <t>2132RX043</t>
  </si>
  <si>
    <t>SP4/ Trouba s mikrovlnami, včetně příslušenství, dle specifikace v PD</t>
  </si>
  <si>
    <t>1177515473</t>
  </si>
  <si>
    <t>SO01g - Slaboproud</t>
  </si>
  <si>
    <t>D2 - Zabezpečovací technika (PZTS)</t>
  </si>
  <si>
    <t>D3 - Ostatní</t>
  </si>
  <si>
    <t>D2</t>
  </si>
  <si>
    <t>Zabezpečovací technika (PZTS)</t>
  </si>
  <si>
    <t>Pol394</t>
  </si>
  <si>
    <t>Komplet zabezpečovací ústředna  včetně dodávky a montáže</t>
  </si>
  <si>
    <t>460173393</t>
  </si>
  <si>
    <t>Pol395</t>
  </si>
  <si>
    <t>LCD klávesnice včetně dodávky a montáže</t>
  </si>
  <si>
    <t>956959807</t>
  </si>
  <si>
    <t>Pol396</t>
  </si>
  <si>
    <t>Venkovní zálohovaná siréna včetně dodávky a montáže</t>
  </si>
  <si>
    <t>1278979883</t>
  </si>
  <si>
    <t>Pol397</t>
  </si>
  <si>
    <t>Vnitřní PIR detektor nástěnný včetně dodávky a montáže</t>
  </si>
  <si>
    <t>271578928</t>
  </si>
  <si>
    <t>Pol398</t>
  </si>
  <si>
    <t>Magnetický kontakt na oknech/dveřích včetně dodávky a montáže</t>
  </si>
  <si>
    <t>-1669844187</t>
  </si>
  <si>
    <t>Pol399</t>
  </si>
  <si>
    <t>Zapojení magnetických kontaktů zabudovaných v oknech/dveřích</t>
  </si>
  <si>
    <t>-1869569219</t>
  </si>
  <si>
    <t>D3</t>
  </si>
  <si>
    <t>Pol407</t>
  </si>
  <si>
    <t>HDMI kabel s koncovkami, 6m, včetně dodávky a montáže</t>
  </si>
  <si>
    <t>1973096304</t>
  </si>
  <si>
    <t>Pol408</t>
  </si>
  <si>
    <t>Stropní/nástěnný reproduktor včetně dodávky a montáže</t>
  </si>
  <si>
    <t>1088311961</t>
  </si>
  <si>
    <t>bp</t>
  </si>
  <si>
    <t>Bourané povrchy</t>
  </si>
  <si>
    <t>1653</t>
  </si>
  <si>
    <t>SO101a - Náměstí - bourané konstrukce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</si>
  <si>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</si>
  <si>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</si>
  <si>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</si>
  <si>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</si>
  <si>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</si>
  <si>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</si>
  <si>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</si>
  <si>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113106023</t>
  </si>
  <si>
    <t>Rozebrání dlažeb při překopech komunikací pro pěší ze zámkové dlažby ručně</t>
  </si>
  <si>
    <t>1023198028</t>
  </si>
  <si>
    <t>https://podminky.urs.cz/item/CS_URS_2022_01/113106023</t>
  </si>
  <si>
    <t>113107524</t>
  </si>
  <si>
    <t>Odstranění podkladu z kameniva drceného tl přes 300 do 400 mm při překopech strojně pl přes 15 m2</t>
  </si>
  <si>
    <t>1424156645</t>
  </si>
  <si>
    <t>https://podminky.urs.cz/item/CS_URS_2022_01/113107524</t>
  </si>
  <si>
    <t>113201112</t>
  </si>
  <si>
    <t>Vytrhání obrub silničních ležatých</t>
  </si>
  <si>
    <t>-2051858802</t>
  </si>
  <si>
    <t>https://podminky.urs.cz/item/CS_URS_2022_01/113201112</t>
  </si>
  <si>
    <t>Ostatní konstrukce a práce, bourání</t>
  </si>
  <si>
    <t>91532RX1</t>
  </si>
  <si>
    <t>BP1 Odstranění vyvýšeného stupně</t>
  </si>
  <si>
    <t>1015275074</t>
  </si>
  <si>
    <t>Jedná se o</t>
  </si>
  <si>
    <t>vyvýšený stupeň</t>
  </si>
  <si>
    <t>obdélníkového tvaru před</t>
  </si>
  <si>
    <t>jihovýchodní fasádou objektu Staré</t>
  </si>
  <si>
    <t>hasičky,</t>
  </si>
  <si>
    <t>vymezený ze dvou stran</t>
  </si>
  <si>
    <t>samotnou fasádou a objektem</t>
  </si>
  <si>
    <t>schodiště a ze dvou stran betonovým</t>
  </si>
  <si>
    <t>obrubníkem výšky 20 cm. Plocha</t>
  </si>
  <si>
    <t>vyvýšeného stupně je</t>
  </si>
  <si>
    <t>tvořena</t>
  </si>
  <si>
    <t>zámkovou dlažbou</t>
  </si>
  <si>
    <t>(8,5 m2)</t>
  </si>
  <si>
    <t>obdobné</t>
  </si>
  <si>
    <t>skladby, jako plocha přilehlého</t>
  </si>
  <si>
    <t>náměstíčka</t>
  </si>
  <si>
    <t>Součástí dodávky je odstranění prvku,</t>
  </si>
  <si>
    <t>přesuny hmot a jejich likvidace</t>
  </si>
  <si>
    <t>91532RX2</t>
  </si>
  <si>
    <t>BP2 Odstranění billboardu</t>
  </si>
  <si>
    <t>1277423839</t>
  </si>
  <si>
    <t>Jedná se o odstranění</t>
  </si>
  <si>
    <t>objektu</t>
  </si>
  <si>
    <t>kruhového</t>
  </si>
  <si>
    <t>půdorysu</t>
  </si>
  <si>
    <t>sloužícímu</t>
  </si>
  <si>
    <t>k</t>
  </si>
  <si>
    <t>výlepu plakátů. Objekt je posazen na</t>
  </si>
  <si>
    <t>jednu</t>
  </si>
  <si>
    <t>řadu kamenných dlažebních</t>
  </si>
  <si>
    <t>kostek a je zakončen plechovou</t>
  </si>
  <si>
    <t>stříškou.</t>
  </si>
  <si>
    <t>přesuny hmot a jejich likvidace.</t>
  </si>
  <si>
    <t>91532RX3</t>
  </si>
  <si>
    <t>BP3 Odstranění zídek a skruže vč. stromu</t>
  </si>
  <si>
    <t>-1462804188</t>
  </si>
  <si>
    <t>Jedná se skruž okolo stromu tvořenou</t>
  </si>
  <si>
    <t>zídkou z</t>
  </si>
  <si>
    <t>dvojřádku z</t>
  </si>
  <si>
    <t>kamenných</t>
  </si>
  <si>
    <t>kostek o výšce okolo 30 cm (výška tří</t>
  </si>
  <si>
    <t>kamenných kostek)</t>
  </si>
  <si>
    <t>a celkovém</t>
  </si>
  <si>
    <t>objemu 0,5 m3</t>
  </si>
  <si>
    <t>. Skruž je vyplněna</t>
  </si>
  <si>
    <t>zeminou se zelení a stromem (líska</t>
  </si>
  <si>
    <t>turecká výšky 8 m a</t>
  </si>
  <si>
    <t>obvodu</t>
  </si>
  <si>
    <t>kmene 70</t>
  </si>
  <si>
    <t>-</t>
  </si>
  <si>
    <t>80 cm</t>
  </si>
  <si>
    <t>)</t>
  </si>
  <si>
    <t>Součástí</t>
  </si>
  <si>
    <t>položky</t>
  </si>
  <si>
    <t>je odstranění prvku,</t>
  </si>
  <si>
    <t>91532RX4</t>
  </si>
  <si>
    <t>BP4 Odstranění stávajícího přístřešku zastávky</t>
  </si>
  <si>
    <t>-668418395</t>
  </si>
  <si>
    <t>Jedná se o zastávkový přístřešek</t>
  </si>
  <si>
    <t>tvořený šesti ocelovými profily</t>
  </si>
  <si>
    <t>čtvercového průřezu o rozměrech 5x5</t>
  </si>
  <si>
    <t>cm délky 2,5 m, které jsou usazené</t>
  </si>
  <si>
    <t>betonovém základu. Střecha je</t>
  </si>
  <si>
    <t>tvořena čtyřmi ocelovými profily 5x10</t>
  </si>
  <si>
    <t>cm, mezi kterými je střecha tvořena</t>
  </si>
  <si>
    <t>třemi polokruhovými výplněmi</t>
  </si>
  <si>
    <t>z</t>
  </si>
  <si>
    <t>polykarbonátu. S</t>
  </si>
  <si>
    <t>oučástí</t>
  </si>
  <si>
    <t>zastávkového</t>
  </si>
  <si>
    <t>přístřešku je ocelová</t>
  </si>
  <si>
    <t>lavička délky 2 m. Po obou bocích</t>
  </si>
  <si>
    <t>zastávkového přístřešku jsou osazeny</t>
  </si>
  <si>
    <t>dva reklamní bannery velikosti</t>
  </si>
  <si>
    <t>1,3x1,8x0,1 m.</t>
  </si>
  <si>
    <t>91532RX5</t>
  </si>
  <si>
    <t>BP5 Odstranění zahrazovacího betonového sloupku</t>
  </si>
  <si>
    <t>1816142114</t>
  </si>
  <si>
    <t>Jedná se o zahrazovací betonový</t>
  </si>
  <si>
    <t>sloupek usazený v</t>
  </si>
  <si>
    <t>betonovém loži</t>
  </si>
  <si>
    <t>91532RX6</t>
  </si>
  <si>
    <t>BP6 Vybourání objektu schodiště</t>
  </si>
  <si>
    <t>-1949650511</t>
  </si>
  <si>
    <t>Jedná s</t>
  </si>
  <si>
    <t>objekt nepravidelného tvaru</t>
  </si>
  <si>
    <t>tvořený</t>
  </si>
  <si>
    <t>:</t>
  </si>
  <si>
    <t>•</t>
  </si>
  <si>
    <t>schodištěm o sedmi stupních</t>
  </si>
  <si>
    <t>(Š=1150 mm, D= 330 mm a</t>
  </si>
  <si>
    <t>V=160 mm. Součástí schodiště</t>
  </si>
  <si>
    <t>je ocelové zábradlí celkové</t>
  </si>
  <si>
    <t>délky 4 m</t>
  </si>
  <si>
    <t>uskakujícími opěrnými</t>
  </si>
  <si>
    <t>zídkami tl. 20 cm</t>
  </si>
  <si>
    <t>prolévaných betonových</t>
  </si>
  <si>
    <t>tvárnic</t>
  </si>
  <si>
    <t>(předpoklad 1,5 m3</t>
  </si>
  <si>
    <t>Třemi stupni tvořenými</t>
  </si>
  <si>
    <t>kamennými obrubníky OP2</t>
  </si>
  <si>
    <t>(celk. délka 14 m) a</t>
  </si>
  <si>
    <t>betonovým obrubníkem</t>
  </si>
  <si>
    <t>(80x200 mm) o délce 9 m.</t>
  </si>
  <si>
    <t>Součástí objektu je plastový</t>
  </si>
  <si>
    <t>odpadkový koš</t>
  </si>
  <si>
    <t>91532RX7</t>
  </si>
  <si>
    <t>BP7 Odstranění betonové lavičky</t>
  </si>
  <si>
    <t>-832136020</t>
  </si>
  <si>
    <t>Jedná se o odstranění betonové lavičky</t>
  </si>
  <si>
    <t>ze stávajícího náměstíčka</t>
  </si>
  <si>
    <t>.</t>
  </si>
  <si>
    <t>přesuny hmot a jejich likvidac</t>
  </si>
  <si>
    <t>91532RX8</t>
  </si>
  <si>
    <t>BP8 Odstranění betonového květníku</t>
  </si>
  <si>
    <t>-1452442590</t>
  </si>
  <si>
    <t>Jedná se o betonový květník naplněný</t>
  </si>
  <si>
    <t>zeminou s</t>
  </si>
  <si>
    <t>trávou, trvalkami, sukulenty</t>
  </si>
  <si>
    <t>a nízkými keři</t>
  </si>
  <si>
    <t>91532RX9</t>
  </si>
  <si>
    <t>BP9 Odstranění odpadkového koše</t>
  </si>
  <si>
    <t>254687336</t>
  </si>
  <si>
    <t>Jedná se o betonový odpadkový koš o</t>
  </si>
  <si>
    <t>objem</t>
  </si>
  <si>
    <t>u</t>
  </si>
  <si>
    <t>65 l s</t>
  </si>
  <si>
    <t>kovovým odendavacím</t>
  </si>
  <si>
    <t>víkem.</t>
  </si>
  <si>
    <t>91532RX9a</t>
  </si>
  <si>
    <t>BP10 Odstranění dopravní značky</t>
  </si>
  <si>
    <t>1569653313</t>
  </si>
  <si>
    <t>Jedná se odstranění delkem 6 ks</t>
  </si>
  <si>
    <t>dopravních značek vč.</t>
  </si>
  <si>
    <t>sloupku a patky</t>
  </si>
  <si>
    <t>IZ8a+IZ8b vč dvou sloupků a</t>
  </si>
  <si>
    <t>patek</t>
  </si>
  <si>
    <t>IZ8a+IP4b vč. dvou sloupků a</t>
  </si>
  <si>
    <t>a patek</t>
  </si>
  <si>
    <t>2 x IP13b E13 vč. sloupku</t>
  </si>
  <si>
    <t>A11 vč. sloupku</t>
  </si>
  <si>
    <t>C4a vč. plastového majáku</t>
  </si>
  <si>
    <t>pol</t>
  </si>
  <si>
    <t>ožky</t>
  </si>
  <si>
    <t>91532RX10a</t>
  </si>
  <si>
    <t>BP11 Odstranění zídky skruže</t>
  </si>
  <si>
    <t>-2050096103</t>
  </si>
  <si>
    <t>Odstranění</t>
  </si>
  <si>
    <t>zídky a</t>
  </si>
  <si>
    <t>skruže</t>
  </si>
  <si>
    <t>Jedná se skruž tvořenou zídkou</t>
  </si>
  <si>
    <t>kamenných kostek o</t>
  </si>
  <si>
    <t>výšce okolo 30 cm (výška tří</t>
  </si>
  <si>
    <t>kamenných kostek) a celkovém</t>
  </si>
  <si>
    <t>zeminou se zelení</t>
  </si>
  <si>
    <t>–</t>
  </si>
  <si>
    <t>nízký</t>
  </si>
  <si>
    <t>keř</t>
  </si>
  <si>
    <t>přesuny hmot a</t>
  </si>
  <si>
    <t>jejich likvidace</t>
  </si>
  <si>
    <t>91532RX11a</t>
  </si>
  <si>
    <t>BP12 Odstranění stromu</t>
  </si>
  <si>
    <t>-1605271741</t>
  </si>
  <si>
    <t>Jedná se o lísku tureckou výšky 5</t>
  </si>
  <si>
    <t>metrů o obvodu kmene 45 cm.</t>
  </si>
  <si>
    <t>Odstranění vč. řádku kamenných</t>
  </si>
  <si>
    <t>kostek o průměru 2,0 m okolo</t>
  </si>
  <si>
    <t>železného roštu (2,5 m2</t>
  </si>
  <si>
    <t>) tvořící</t>
  </si>
  <si>
    <t>pochozí mříž u stromu.</t>
  </si>
  <si>
    <t>91532RX12a</t>
  </si>
  <si>
    <t>BP13 Odstranění opěrné zídky</t>
  </si>
  <si>
    <t>1450218553</t>
  </si>
  <si>
    <t>Jedná se o opěrnou zídku</t>
  </si>
  <si>
    <t>tl. 25 cm</t>
  </si>
  <si>
    <t>celkové délky 7,2 m (objem 6,0 m3</t>
  </si>
  <si>
    <t>).</t>
  </si>
  <si>
    <t>Odstranění včetně oplechování horní</t>
  </si>
  <si>
    <t>plochy zídky pozinkovaným plechem</t>
  </si>
  <si>
    <t>(2,0 m2</t>
  </si>
  <si>
    <t>) a ocelového zábradlí výšky 90</t>
  </si>
  <si>
    <t>cm a délky 7,5 m.</t>
  </si>
  <si>
    <t>Zároveň budou</t>
  </si>
  <si>
    <t>odstraněny okrasné keře v</t>
  </si>
  <si>
    <t>ploše 4,0</t>
  </si>
  <si>
    <t>při zídce.</t>
  </si>
  <si>
    <t>997</t>
  </si>
  <si>
    <t>Přesun sutě</t>
  </si>
  <si>
    <t>997013111</t>
  </si>
  <si>
    <t>Vnitrostaveništní doprava suti a vybouraných hmot pro budovy v do 6 m s použitím mechanizace</t>
  </si>
  <si>
    <t>-699837796</t>
  </si>
  <si>
    <t>https://podminky.urs.cz/item/CS_URS_2022_01/997013111</t>
  </si>
  <si>
    <t>997013501</t>
  </si>
  <si>
    <t>Odvoz suti a vybouraných hmot na skládku nebo meziskládku do 1 km se složením</t>
  </si>
  <si>
    <t>-121952392</t>
  </si>
  <si>
    <t>https://podminky.urs.cz/item/CS_URS_2022_01/997013501</t>
  </si>
  <si>
    <t>997013509</t>
  </si>
  <si>
    <t>Příplatek k odvozu suti a vybouraných hmot na skládku ZKD 1 km přes 1 km</t>
  </si>
  <si>
    <t>-1294259690</t>
  </si>
  <si>
    <t>https://podminky.urs.cz/item/CS_URS_2022_01/997013509</t>
  </si>
  <si>
    <t>997013861</t>
  </si>
  <si>
    <t>Poplatek za uložení stavebního odpadu na recyklační skládce (skládkovné) z prostého betonu kód odpadu 17 01 01</t>
  </si>
  <si>
    <t>-1761200282</t>
  </si>
  <si>
    <t>https://podminky.urs.cz/item/CS_URS_2022_01/997013861</t>
  </si>
  <si>
    <t>429</t>
  </si>
  <si>
    <t>116</t>
  </si>
  <si>
    <t>997221873</t>
  </si>
  <si>
    <t>Poplatek za uložení stavebního odpadu na recyklační skládce (skládkovné) zeminy a kamení zatříděného do Katalogu odpadů pod kódem 17 05 04</t>
  </si>
  <si>
    <t>1461529381</t>
  </si>
  <si>
    <t>https://podminky.urs.cz/item/CS_URS_2022_01/997221873</t>
  </si>
  <si>
    <t>s10</t>
  </si>
  <si>
    <t>Skladba S10</t>
  </si>
  <si>
    <t>434</t>
  </si>
  <si>
    <t>S11</t>
  </si>
  <si>
    <t>Skladba S11</t>
  </si>
  <si>
    <t>1337</t>
  </si>
  <si>
    <t>SO101b - Náměstí nové konstrukce</t>
  </si>
  <si>
    <t xml:space="preserve">    2 - Zakládání</t>
  </si>
  <si>
    <t xml:space="preserve">    4 - Vodorovné konstrukce</t>
  </si>
  <si>
    <t xml:space="preserve">    5 - Komunikace pozemní</t>
  </si>
  <si>
    <t xml:space="preserve">    998 - Přesun hmot</t>
  </si>
  <si>
    <t>171151101</t>
  </si>
  <si>
    <t>Hutnění pláně na Edef=45MPa</t>
  </si>
  <si>
    <t>-456856711</t>
  </si>
  <si>
    <t>https://podminky.urs.cz/item/CS_URS_2022_01/171151101</t>
  </si>
  <si>
    <t>1771</t>
  </si>
  <si>
    <t>Zakládání</t>
  </si>
  <si>
    <t>212572111</t>
  </si>
  <si>
    <t>Lože pro trativody ze štěrkopísku tříděného</t>
  </si>
  <si>
    <t>-1776884945</t>
  </si>
  <si>
    <t>https://podminky.urs.cz/item/CS_URS_2022_01/212572111</t>
  </si>
  <si>
    <t>0,4*0,5*80</t>
  </si>
  <si>
    <t>212755216</t>
  </si>
  <si>
    <t>Trativody z drenážních trubek plastových flexibilních D 160 mm bez lože</t>
  </si>
  <si>
    <t>-1822006120</t>
  </si>
  <si>
    <t>https://podminky.urs.cz/item/CS_URS_2022_01/212755216</t>
  </si>
  <si>
    <t>273313711</t>
  </si>
  <si>
    <t>Základové desky z betonu tř. C 20/25</t>
  </si>
  <si>
    <t>-1886944382</t>
  </si>
  <si>
    <t>https://podminky.urs.cz/item/CS_URS_2022_01/273313711</t>
  </si>
  <si>
    <t>zastávka</t>
  </si>
  <si>
    <t>1,62</t>
  </si>
  <si>
    <t>273351121</t>
  </si>
  <si>
    <t>Zřízení bednění základových desek</t>
  </si>
  <si>
    <t>-1263732603</t>
  </si>
  <si>
    <t>https://podminky.urs.cz/item/CS_URS_2022_01/273351121</t>
  </si>
  <si>
    <t>0,2*(4,63+4,63+1,75+1,75)</t>
  </si>
  <si>
    <t>273351122</t>
  </si>
  <si>
    <t>Odstranění bednění základových desek</t>
  </si>
  <si>
    <t>1277889755</t>
  </si>
  <si>
    <t>https://podminky.urs.cz/item/CS_URS_2022_01/273351122</t>
  </si>
  <si>
    <t>273362021</t>
  </si>
  <si>
    <t>Výztuž základových desek svařovanými sítěmi Kari</t>
  </si>
  <si>
    <t>-1028772184</t>
  </si>
  <si>
    <t>https://podminky.urs.cz/item/CS_URS_2022_01/273362021</t>
  </si>
  <si>
    <t>5,5*3*2*1,3/1000</t>
  </si>
  <si>
    <t>274313711</t>
  </si>
  <si>
    <t>Základové pásy z betonu tř. C 20/25</t>
  </si>
  <si>
    <t>-1405435669</t>
  </si>
  <si>
    <t>https://podminky.urs.cz/item/CS_URS_2022_01/274313711</t>
  </si>
  <si>
    <t>0,45*1*(2,825+3,65+3,65+6,025+4,39+2,76)</t>
  </si>
  <si>
    <t>schodiště</t>
  </si>
  <si>
    <t>0,55*0,582*2*2,2</t>
  </si>
  <si>
    <t>274351121</t>
  </si>
  <si>
    <t>Zřízení bednění základových pasů rovného</t>
  </si>
  <si>
    <t>-42744525</t>
  </si>
  <si>
    <t>https://podminky.urs.cz/item/CS_URS_2022_01/274351121</t>
  </si>
  <si>
    <t>0,5*2*(2,825+3,65+3,65+6,025+4,39+2,76)</t>
  </si>
  <si>
    <t>274351122</t>
  </si>
  <si>
    <t>Odstranění bednění základových pasů rovného</t>
  </si>
  <si>
    <t>1413901027</t>
  </si>
  <si>
    <t>https://podminky.urs.cz/item/CS_URS_2022_01/274351122</t>
  </si>
  <si>
    <t>279113143</t>
  </si>
  <si>
    <t>Základová zeď tl přes 200 do 250 mm z tvárnic ztraceného bednění včetně výplně z betonu tř. C 20/25</t>
  </si>
  <si>
    <t>1750367123</t>
  </si>
  <si>
    <t>https://podminky.urs.cz/item/CS_URS_2022_01/279113143</t>
  </si>
  <si>
    <t>výkres 8</t>
  </si>
  <si>
    <t>0,25*(1,6+1,6+1,6+1,6)*1</t>
  </si>
  <si>
    <t>0,25*(3+3+2+2)*5</t>
  </si>
  <si>
    <t>279113144</t>
  </si>
  <si>
    <t>Základová zeď tl přes 250 do 300 mm z tvárnic ztraceného bednění včetně výplně z betonu tř. C 20/25</t>
  </si>
  <si>
    <t>2058400185</t>
  </si>
  <si>
    <t>https://podminky.urs.cz/item/CS_URS_2022_01/279113144</t>
  </si>
  <si>
    <t>2,2*0,75</t>
  </si>
  <si>
    <t>Vodorovné konstrukce</t>
  </si>
  <si>
    <t>430321515</t>
  </si>
  <si>
    <t>Schodišťová konstrukce a rampa ze ŽB tř. C 20/25</t>
  </si>
  <si>
    <t>-1525996213</t>
  </si>
  <si>
    <t>https://podminky.urs.cz/item/CS_URS_2022_01/430321515</t>
  </si>
  <si>
    <t>schody do sklepa</t>
  </si>
  <si>
    <t>0,3*1,5*1,2</t>
  </si>
  <si>
    <t>0,16*1,5*1,2</t>
  </si>
  <si>
    <t>0,15*0,9*1,5</t>
  </si>
  <si>
    <t>0,15*0,6*1,5</t>
  </si>
  <si>
    <t>0,15*0,3*1,5</t>
  </si>
  <si>
    <t>434351141</t>
  </si>
  <si>
    <t>Zřízení bednění stupňů přímočarých schodišť</t>
  </si>
  <si>
    <t>-1793763465</t>
  </si>
  <si>
    <t>https://podminky.urs.cz/item/CS_URS_2022_01/434351141</t>
  </si>
  <si>
    <t>0,15*1,5*3</t>
  </si>
  <si>
    <t>434351142</t>
  </si>
  <si>
    <t>Odstranění bednění stupňů přímočarých schodišť</t>
  </si>
  <si>
    <t>-1435889090</t>
  </si>
  <si>
    <t>https://podminky.urs.cz/item/CS_URS_2022_01/434351142</t>
  </si>
  <si>
    <t>Komunikace pozemní</t>
  </si>
  <si>
    <t>564261111</t>
  </si>
  <si>
    <t>Podklad nebo podsyp ze štěrkopísku ŠP plochy přes 100 m2 tl 200 mm</t>
  </si>
  <si>
    <t>1299493809</t>
  </si>
  <si>
    <t>https://podminky.urs.cz/item/CS_URS_2022_01/564261111</t>
  </si>
  <si>
    <t>-686065348</t>
  </si>
  <si>
    <t xml:space="preserve">pod asfalt </t>
  </si>
  <si>
    <t>56426RX1</t>
  </si>
  <si>
    <t>Podklad nebo podsyp z kameniva zpevněné cementem 0/32</t>
  </si>
  <si>
    <t>-700785803</t>
  </si>
  <si>
    <t>pod asfalt</t>
  </si>
  <si>
    <t>565211111</t>
  </si>
  <si>
    <t>Podklad ze štěrku částečně zpevněného cementovou maltou ŠCM tl 150 mm</t>
  </si>
  <si>
    <t>-812264332</t>
  </si>
  <si>
    <t>https://podminky.urs.cz/item/CS_URS_2022_01/565211111</t>
  </si>
  <si>
    <t>56521RX1</t>
  </si>
  <si>
    <t>úprava asfaltového povrchu po bouraném ostrůvku dle PD</t>
  </si>
  <si>
    <t>1758310070</t>
  </si>
  <si>
    <t>573111111</t>
  </si>
  <si>
    <t>Postřik živičný infiltrační s posypem z asfaltu množství 0,60 kg/m2</t>
  </si>
  <si>
    <t>561362422</t>
  </si>
  <si>
    <t>https://podminky.urs.cz/item/CS_URS_2022_01/573111111</t>
  </si>
  <si>
    <t>573211106</t>
  </si>
  <si>
    <t>Postřik živičný spojovací z asfaltu v množství 0,20 kg/m2</t>
  </si>
  <si>
    <t>221639478</t>
  </si>
  <si>
    <t>https://podminky.urs.cz/item/CS_URS_2022_01/573211106</t>
  </si>
  <si>
    <t>885472003</t>
  </si>
  <si>
    <t>576133111</t>
  </si>
  <si>
    <t>Asfaltový koberec mastixový SMA 8 (AKMJ) tl 40 mm š do 3 m</t>
  </si>
  <si>
    <t>-967969717</t>
  </si>
  <si>
    <t>https://podminky.urs.cz/item/CS_URS_2022_01/576133111</t>
  </si>
  <si>
    <t>1376743628</t>
  </si>
  <si>
    <t>577165131</t>
  </si>
  <si>
    <t>Asfaltový beton vrstva obrusná ACO 16 (ABH) tl 70 mm š do 3 m z modifikovaného asfaltu</t>
  </si>
  <si>
    <t>61908737</t>
  </si>
  <si>
    <t>https://podminky.urs.cz/item/CS_URS_2022_01/577165131</t>
  </si>
  <si>
    <t>591111111</t>
  </si>
  <si>
    <t>Kladení dlažby z kostek velkých z kamene do lože z kameniva těženého tl 50 mm</t>
  </si>
  <si>
    <t>-682806447</t>
  </si>
  <si>
    <t>https://podminky.urs.cz/item/CS_URS_2022_01/591111111</t>
  </si>
  <si>
    <t>58381008</t>
  </si>
  <si>
    <t>kostka štípaná dlažební žula velká 15/17</t>
  </si>
  <si>
    <t>1262695584</t>
  </si>
  <si>
    <t>434*1,01 "Přepočtené koeficientem množství</t>
  </si>
  <si>
    <t>591411111</t>
  </si>
  <si>
    <t>Kladení dlažby z mozaiky jednobarevné komunikací pro pěší lože z kameniva</t>
  </si>
  <si>
    <t>-500620865</t>
  </si>
  <si>
    <t>https://podminky.urs.cz/item/CS_URS_2022_01/591411111</t>
  </si>
  <si>
    <t>58381004</t>
  </si>
  <si>
    <t>kostka štípaná dlažební mozaika žula 4/6 tř 1</t>
  </si>
  <si>
    <t>1845862581</t>
  </si>
  <si>
    <t>1337*1,02 "Přepočtené koeficientem množství</t>
  </si>
  <si>
    <t>915311111.RO1</t>
  </si>
  <si>
    <t>Provedení dopravního značení v rozsahu situace zpevněných ploch</t>
  </si>
  <si>
    <t>soubor</t>
  </si>
  <si>
    <t>204383151</t>
  </si>
  <si>
    <t>Vodící linie š. 400 mm, včetně pokládky</t>
  </si>
  <si>
    <t>1600423822</t>
  </si>
  <si>
    <t>Signální a varovný pás, včetně pokládky dle specifikace v  S20</t>
  </si>
  <si>
    <t>-1236944325</t>
  </si>
  <si>
    <t>Hladká dlažba okolo signálních pásů a vodícíh linií, včetně pokládky, dle specifikace v  S21 - vodících</t>
  </si>
  <si>
    <t>-1015600713</t>
  </si>
  <si>
    <t>Kontrastní nehmatný pás při nástupištu, včetně pokládky, dle specifikace v  S21 - nástupišti</t>
  </si>
  <si>
    <t>-1812773712</t>
  </si>
  <si>
    <t>Opětovně využitá stávající dlažba, pokládka</t>
  </si>
  <si>
    <t>-1360544594</t>
  </si>
  <si>
    <t>91532RX5a</t>
  </si>
  <si>
    <t>Opětovně využitá stávající dlažba - očištění</t>
  </si>
  <si>
    <t>1144977677</t>
  </si>
  <si>
    <t>916111111</t>
  </si>
  <si>
    <t>Osazení obruby z velkých kostek bez boční opěry do lože z kameniva těženého</t>
  </si>
  <si>
    <t>-1555115416</t>
  </si>
  <si>
    <t>https://podminky.urs.cz/item/CS_URS_2022_01/916111111</t>
  </si>
  <si>
    <t>138*2</t>
  </si>
  <si>
    <t>-343479370</t>
  </si>
  <si>
    <t>276*0,17 "Přepočtené koeficientem množství</t>
  </si>
  <si>
    <t>916111111.RX1</t>
  </si>
  <si>
    <t>Osazení obruby z velkých kostek bez boční opěry do lože z kameniva těženého, 100x100 dvě řady, včetně materiálu</t>
  </si>
  <si>
    <t>1236828042</t>
  </si>
  <si>
    <t>1,15+1,15+11</t>
  </si>
  <si>
    <t>9,2+20,25+1+4+1+2,3+0,65+0,5+2,65+1+25+1+2,2+7,3+5,2+4,55+12</t>
  </si>
  <si>
    <t>dvojřádek z kamenných kostek</t>
  </si>
  <si>
    <t>916241213</t>
  </si>
  <si>
    <t>Osazení obrubníku kamenného stojatého s boční opěrou do lože z betonu prostého</t>
  </si>
  <si>
    <t>-693813105</t>
  </si>
  <si>
    <t>https://podminky.urs.cz/item/CS_URS_2022_01/916241213</t>
  </si>
  <si>
    <t>153</t>
  </si>
  <si>
    <t>58380203</t>
  </si>
  <si>
    <t>krajník kamenný žulový silniční 180x200x300-800mm - OP5</t>
  </si>
  <si>
    <t>1164075259</t>
  </si>
  <si>
    <t>199*1,02 "Přepočtené koeficientem množství</t>
  </si>
  <si>
    <t>787377564</t>
  </si>
  <si>
    <t>58380207</t>
  </si>
  <si>
    <t>krajník kamenný žulový silniční 160x200x300-800mm - OP3</t>
  </si>
  <si>
    <t>-363987984</t>
  </si>
  <si>
    <t>35*1,02 "Přepočtené koeficientem množství</t>
  </si>
  <si>
    <t>-1318925396</t>
  </si>
  <si>
    <t>S17</t>
  </si>
  <si>
    <t>85</t>
  </si>
  <si>
    <t>59217031</t>
  </si>
  <si>
    <t>obrubník betonový silniční 1000x150x250mm</t>
  </si>
  <si>
    <t>658542920</t>
  </si>
  <si>
    <t>85*1,02 "Přepočtené koeficientem množství</t>
  </si>
  <si>
    <t>661444219</t>
  </si>
  <si>
    <t>S18</t>
  </si>
  <si>
    <t>583802RX1</t>
  </si>
  <si>
    <t>Kasselský obrubník - S18</t>
  </si>
  <si>
    <t>-2040947114</t>
  </si>
  <si>
    <t>27*1,02 "Přepočtené koeficientem množství</t>
  </si>
  <si>
    <t>49</t>
  </si>
  <si>
    <t>916991121</t>
  </si>
  <si>
    <t>Lože pod obrubníky, krajníky nebo obruby z dlažebních kostek z betonu prostého</t>
  </si>
  <si>
    <t>1223839804</t>
  </si>
  <si>
    <t>https://podminky.urs.cz/item/CS_URS_2022_01/916991121</t>
  </si>
  <si>
    <t>50</t>
  </si>
  <si>
    <t>91912RX1</t>
  </si>
  <si>
    <t>Těsnění spár zalitá asfaltem</t>
  </si>
  <si>
    <t>-183046763</t>
  </si>
  <si>
    <t>16+102+20</t>
  </si>
  <si>
    <t>998</t>
  </si>
  <si>
    <t>Přesun hmot</t>
  </si>
  <si>
    <t>51</t>
  </si>
  <si>
    <t>998223011</t>
  </si>
  <si>
    <t>Přesun hmot pro pozemní komunikace s krytem dlážděným</t>
  </si>
  <si>
    <t>1078773341</t>
  </si>
  <si>
    <t>https://podminky.urs.cz/item/CS_URS_2022_01/998223011</t>
  </si>
  <si>
    <t>52</t>
  </si>
  <si>
    <t>2132RX00001</t>
  </si>
  <si>
    <t>X101/ Zastávkový přístřešek s vegetační střechou</t>
  </si>
  <si>
    <t>-1370522368</t>
  </si>
  <si>
    <t>53</t>
  </si>
  <si>
    <t>2132RX00002</t>
  </si>
  <si>
    <t>X102/ Skákací vodotrysk, dle specifikace v PD</t>
  </si>
  <si>
    <t>1637497424</t>
  </si>
  <si>
    <t>54</t>
  </si>
  <si>
    <t>2132RX00003</t>
  </si>
  <si>
    <t>X103/ Nerezová pitná fontána, dle specifikace v PD</t>
  </si>
  <si>
    <t>-263936368</t>
  </si>
  <si>
    <t>55</t>
  </si>
  <si>
    <t>2132RX00004</t>
  </si>
  <si>
    <t>X104/ Betonová lavička bez opěradla, včetně příslušenství, dle specifikace v PD</t>
  </si>
  <si>
    <t>1302083874</t>
  </si>
  <si>
    <t>56</t>
  </si>
  <si>
    <t>2132RX00005</t>
  </si>
  <si>
    <t>X105/ Odpadkový koš celoocelový, včetně příslušenství, dle specifikace v PD</t>
  </si>
  <si>
    <t>-1724759896</t>
  </si>
  <si>
    <t>57</t>
  </si>
  <si>
    <t>2132RX00006</t>
  </si>
  <si>
    <t>X106/ Stojan na kola celoocelový, včetně příslušenství, dle specifikace v PD</t>
  </si>
  <si>
    <t>-105549172</t>
  </si>
  <si>
    <t>58</t>
  </si>
  <si>
    <t>2132RX00007</t>
  </si>
  <si>
    <t>X107/ Prefabrikovaná betonová lavička, včetně příslušenství, dle specifikace v PD</t>
  </si>
  <si>
    <t>1525836725</t>
  </si>
  <si>
    <t>59</t>
  </si>
  <si>
    <t>2132RX00008</t>
  </si>
  <si>
    <t>X108/ Prefabrikované posedové schody, včetně příslušenství, dle specifikace v PD</t>
  </si>
  <si>
    <t>-1773801165</t>
  </si>
  <si>
    <t>60</t>
  </si>
  <si>
    <t>2132RX00009</t>
  </si>
  <si>
    <t>X109/ Prefabrikované betonové schodiště, včetně příslušenství, dle specifikace v PD</t>
  </si>
  <si>
    <t>-1049505142</t>
  </si>
  <si>
    <t>61</t>
  </si>
  <si>
    <t>2132RX00010</t>
  </si>
  <si>
    <t>X110/ Textilní sluneční plachta, včetně příslušenství, dle specifikace v PD</t>
  </si>
  <si>
    <t>2138330463</t>
  </si>
  <si>
    <t>62</t>
  </si>
  <si>
    <t>2132RX00011</t>
  </si>
  <si>
    <t>Z101/ Mříž okolo stromu, včetně příslušenství, dle specifikace v PD</t>
  </si>
  <si>
    <t>-1135836290</t>
  </si>
  <si>
    <t>63</t>
  </si>
  <si>
    <t>2132RX00012</t>
  </si>
  <si>
    <t>Z102/ Mříž okolo stromu, včetně příslušenství, dle specifikace v PD</t>
  </si>
  <si>
    <t>-114150504</t>
  </si>
  <si>
    <t>64</t>
  </si>
  <si>
    <t>2132RX00013</t>
  </si>
  <si>
    <t>Z103/ Zábradlí, včetně příslušenství, dle specifikace v PD</t>
  </si>
  <si>
    <t>-218518193</t>
  </si>
  <si>
    <t>65</t>
  </si>
  <si>
    <t>2132RX00014</t>
  </si>
  <si>
    <t>Z104/ Zábradlí, včetně příslušenství, dle specifikace v PD</t>
  </si>
  <si>
    <t>398391335</t>
  </si>
  <si>
    <t>66</t>
  </si>
  <si>
    <t>2132RX00014das</t>
  </si>
  <si>
    <t>Vzorkování výrobků - předložení k odsouhlasení</t>
  </si>
  <si>
    <t>-1997268875</t>
  </si>
  <si>
    <t>67</t>
  </si>
  <si>
    <t>2132RXa00014das</t>
  </si>
  <si>
    <t>Stavební přípomoce, zednické a bourací práce</t>
  </si>
  <si>
    <t>-11076364</t>
  </si>
  <si>
    <t>SO301 - Modrozelená infrastruktura</t>
  </si>
  <si>
    <t xml:space="preserve">    10 - Příprava prokořenitelných prostorů a výsadba</t>
  </si>
  <si>
    <t xml:space="preserve">    8 - Trubní vedení</t>
  </si>
  <si>
    <t xml:space="preserve">    721 - Zdravotechnika - vnitřní kanalizace</t>
  </si>
  <si>
    <t xml:space="preserve">      997 - Přesun sutě</t>
  </si>
  <si>
    <t xml:space="preserve">      998 - Přesun hmot</t>
  </si>
  <si>
    <t>119001401</t>
  </si>
  <si>
    <t>Dočasné zajištění potrubí ocelového nebo litinového DN do 200 mm</t>
  </si>
  <si>
    <t>921560145</t>
  </si>
  <si>
    <t>https://podminky.urs.cz/item/CS_URS_2022_01/119001401</t>
  </si>
  <si>
    <t>119001405</t>
  </si>
  <si>
    <t>Dočasné zajištění potrubí z PE DN do 200 mm</t>
  </si>
  <si>
    <t>-1800577671</t>
  </si>
  <si>
    <t>https://podminky.urs.cz/item/CS_URS_2022_01/119001405</t>
  </si>
  <si>
    <t>119001421</t>
  </si>
  <si>
    <t>Dočasné zajištění kabelů a kabelových tratí ze 3 volně ložených kabelů</t>
  </si>
  <si>
    <t>752544641</t>
  </si>
  <si>
    <t>https://podminky.urs.cz/item/CS_URS_2022_01/119001421</t>
  </si>
  <si>
    <t>131213702</t>
  </si>
  <si>
    <t>Hloubení nezapažených jam v nesoudržných horninách třídy těžitelnosti I skupiny 3 ručně</t>
  </si>
  <si>
    <t>-1351696757</t>
  </si>
  <si>
    <t>https://podminky.urs.cz/item/CS_URS_2022_01/131213702</t>
  </si>
  <si>
    <t>131251102</t>
  </si>
  <si>
    <t>Hloubení jam nezapažených v hornině třídy těžitelnosti I skupiny 3 objem do 50 m3 strojně</t>
  </si>
  <si>
    <t>-175924995</t>
  </si>
  <si>
    <t>https://podminky.urs.cz/item/CS_URS_2022_01/131251102</t>
  </si>
  <si>
    <t>131313702</t>
  </si>
  <si>
    <t>Hloubení nezapažených jam v nesoudržných horninách třídy těžitelnosti II skupiny 4 ručně</t>
  </si>
  <si>
    <t>-1674383118</t>
  </si>
  <si>
    <t>https://podminky.urs.cz/item/CS_URS_2022_01/131313702</t>
  </si>
  <si>
    <t>131351102</t>
  </si>
  <si>
    <t>Hloubení jam nezapažených v hornině třídy těžitelnosti II skupiny 4 objem do 50 m3 strojně</t>
  </si>
  <si>
    <t>-525899547</t>
  </si>
  <si>
    <t>https://podminky.urs.cz/item/CS_URS_2022_01/131351102</t>
  </si>
  <si>
    <t>131413702</t>
  </si>
  <si>
    <t>Hloubení nezapažených jam v nesoudržných horninách třídy těžitelnosti II skupiny 5 ručně</t>
  </si>
  <si>
    <t>-438874757</t>
  </si>
  <si>
    <t>https://podminky.urs.cz/item/CS_URS_2022_01/131413702</t>
  </si>
  <si>
    <t>131451103</t>
  </si>
  <si>
    <t>Hloubení jam nezapažených v hornině třídy těžitelnosti II skupiny 5 objem do 100 m3 strojně</t>
  </si>
  <si>
    <t>791110915</t>
  </si>
  <si>
    <t>https://podminky.urs.cz/item/CS_URS_2022_01/131451103</t>
  </si>
  <si>
    <t>132212332</t>
  </si>
  <si>
    <t>Hloubení nezapažených rýh šířky do 2000 mm v nesoudržných horninách třídy těžitelnosti I skupiny 3 ručně</t>
  </si>
  <si>
    <t>-963600350</t>
  </si>
  <si>
    <t>https://podminky.urs.cz/item/CS_URS_2022_01/132212332</t>
  </si>
  <si>
    <t>132251251</t>
  </si>
  <si>
    <t>Hloubení rýh nezapažených š do 2000 mm v hornině třídy těžitelnosti I skupiny 3 objem do 20 m3 strojně</t>
  </si>
  <si>
    <t>1197307503</t>
  </si>
  <si>
    <t>https://podminky.urs.cz/item/CS_URS_2022_01/132251251</t>
  </si>
  <si>
    <t>132312332</t>
  </si>
  <si>
    <t>Hloubení nezapažených rýh šířky do 2000 mm v nesoudržných horninách třídy těžitelnosti II skupiny 4 ručně</t>
  </si>
  <si>
    <t>-1278353010</t>
  </si>
  <si>
    <t>https://podminky.urs.cz/item/CS_URS_2022_01/132312332</t>
  </si>
  <si>
    <t>132354201</t>
  </si>
  <si>
    <t>Hloubení zapažených rýh š do 2000 mm v hornině třídy těžitelnosti II skupiny 4 objem do 20 m3</t>
  </si>
  <si>
    <t>-1239093693</t>
  </si>
  <si>
    <t>https://podminky.urs.cz/item/CS_URS_2022_01/132354201</t>
  </si>
  <si>
    <t>132412332</t>
  </si>
  <si>
    <t>Hloubení nezapažených rýh šířky do 2000 mm v nesoudržných horninách třídy těžitelnosti II skupiny 5 ručně</t>
  </si>
  <si>
    <t>-884152027</t>
  </si>
  <si>
    <t>https://podminky.urs.cz/item/CS_URS_2022_01/132412332</t>
  </si>
  <si>
    <t>132451252</t>
  </si>
  <si>
    <t>Hloubení rýh nezapažených š do 2000 mm v hornině třídy těžitelnosti II skupiny 5 objem do 50 m3 strojně</t>
  </si>
  <si>
    <t>1070090562</t>
  </si>
  <si>
    <t>https://podminky.urs.cz/item/CS_URS_2022_01/132451252</t>
  </si>
  <si>
    <t>139001101</t>
  </si>
  <si>
    <t>Příplatek za ztížení vykopávky v blízkosti podzemního vedení</t>
  </si>
  <si>
    <t>-90903917</t>
  </si>
  <si>
    <t>https://podminky.urs.cz/item/CS_URS_2022_01/139001101</t>
  </si>
  <si>
    <t>151811132</t>
  </si>
  <si>
    <t>Osazení pažicího boxu hl výkopu do 4 m š přes 1,2 do 2,5 m</t>
  </si>
  <si>
    <t>1373447364</t>
  </si>
  <si>
    <t>https://podminky.urs.cz/item/CS_URS_2022_01/151811132</t>
  </si>
  <si>
    <t>151811232</t>
  </si>
  <si>
    <t>Odstranění pažicího boxu hl výkopu do 4 m š přes 1,2 do 2,5 m</t>
  </si>
  <si>
    <t>-254511649</t>
  </si>
  <si>
    <t>https://podminky.urs.cz/item/CS_URS_2022_01/151811232</t>
  </si>
  <si>
    <t>171153101</t>
  </si>
  <si>
    <t>Zemní hrázky melioračních kanálů z horniny třídy těžitelnosti I a II skupiny 1 až 4</t>
  </si>
  <si>
    <t>-20219288</t>
  </si>
  <si>
    <t>https://podminky.urs.cz/item/CS_URS_2022_01/171153101</t>
  </si>
  <si>
    <t>174151101</t>
  </si>
  <si>
    <t>Zásyp jam, šachet rýh nebo kolem objektů sypaninou se zhutněním</t>
  </si>
  <si>
    <t>-472637444</t>
  </si>
  <si>
    <t>https://podminky.urs.cz/item/CS_URS_2022_01/174151101</t>
  </si>
  <si>
    <t>58343959</t>
  </si>
  <si>
    <t>kamenivo drcené hrubé frakce 32/63</t>
  </si>
  <si>
    <t>-1548864556</t>
  </si>
  <si>
    <t>183106614</t>
  </si>
  <si>
    <t>Ochrana stromu protikořenovou clonou v rovině nebo na svahu do 1:5 hl přes 1000 do 1400 mm</t>
  </si>
  <si>
    <t>-501412784</t>
  </si>
  <si>
    <t>https://podminky.urs.cz/item/CS_URS_2022_01/183106614</t>
  </si>
  <si>
    <t>69311081</t>
  </si>
  <si>
    <t>geotextilie netkaná separační, ochranná, filtrační, drenážní PES 300g/m2</t>
  </si>
  <si>
    <t>1628413797</t>
  </si>
  <si>
    <t>TIM01</t>
  </si>
  <si>
    <t>Protikořenová bariéra - fólie 2 mm (1,91 g/m2)</t>
  </si>
  <si>
    <t>1677803115</t>
  </si>
  <si>
    <t>Příprava prokořenitelných prostorů a výsadba</t>
  </si>
  <si>
    <t>183111211</t>
  </si>
  <si>
    <t>Jamky pro výsadbu s výměnou 50 % půdy zeminy tř 1 až 4 obj do 0,002 m3 v rovině a svahu do 1:5</t>
  </si>
  <si>
    <t>951596810</t>
  </si>
  <si>
    <t>https://podminky.urs.cz/item/CS_URS_2022_01/183111211</t>
  </si>
  <si>
    <t>183211312</t>
  </si>
  <si>
    <t>Výsadba trvalek prostokořenných vč. provedení zálivky</t>
  </si>
  <si>
    <t>925411076</t>
  </si>
  <si>
    <t>https://podminky.urs.cz/item/CS_URS_2022_01/183211312</t>
  </si>
  <si>
    <t>TV5</t>
  </si>
  <si>
    <t>trvalka</t>
  </si>
  <si>
    <t>-1559917065</t>
  </si>
  <si>
    <t>183211313</t>
  </si>
  <si>
    <t>Výsadba cibulí vč. provedení zálivky</t>
  </si>
  <si>
    <t>-20958162</t>
  </si>
  <si>
    <t>https://podminky.urs.cz/item/CS_URS_2022_01/183211313</t>
  </si>
  <si>
    <t>TV6</t>
  </si>
  <si>
    <t>cibulovina</t>
  </si>
  <si>
    <t>-1169795790</t>
  </si>
  <si>
    <t>184102116</t>
  </si>
  <si>
    <t>Výsadba dřeviny s balem D přes 0,6 do 0,8 m do jamky se zalitím v rovině a svahu do 1:5</t>
  </si>
  <si>
    <t>2126612516</t>
  </si>
  <si>
    <t>https://podminky.urs.cz/item/CS_URS_2022_01/184102116</t>
  </si>
  <si>
    <t>184852322</t>
  </si>
  <si>
    <t>Řez stromu výchovný alejových stromů v přes 4 do 6 m</t>
  </si>
  <si>
    <t>1694555594</t>
  </si>
  <si>
    <t>https://podminky.urs.cz/item/CS_URS_2022_01/184852322</t>
  </si>
  <si>
    <t>185851121</t>
  </si>
  <si>
    <t>Dovoz vody pro zálivku rostlin za vzdálenost do 1000 m</t>
  </si>
  <si>
    <t>-1218502951</t>
  </si>
  <si>
    <t>https://podminky.urs.cz/item/CS_URS_2022_01/185851121</t>
  </si>
  <si>
    <t>Kokosová rohož 800 g/m2 (43 m2 záhon a 5x 1,5 m2 pro strom)</t>
  </si>
  <si>
    <t>-660959968</t>
  </si>
  <si>
    <t>S13</t>
  </si>
  <si>
    <t>Armovací síť 1,5 x 1,5 m (průměr drátu 8 mm, oka 100x100 mm)</t>
  </si>
  <si>
    <t>101232544</t>
  </si>
  <si>
    <t>S16</t>
  </si>
  <si>
    <t>javor stříbrný -  Acer saccharinum   Vk 4 Tr 20-25 (zemní bal), výška nasazení koruny 2,5 m  – cena vč. nákladů na dopravu a manipulace při výsadbě</t>
  </si>
  <si>
    <t>-1651575557</t>
  </si>
  <si>
    <t>jilm  -  Ulmus ´Triumph´   Vk 3 Tr 18-20 (zemní bal), výška nasazení koruny 2,5 m  – cena vč. nákladů na dopravu a manipulace při výsadbě</t>
  </si>
  <si>
    <t>436611439</t>
  </si>
  <si>
    <t>Podzemní kotvení popruhy - kotvící instalační sada pro kotvení dřevin za bal (dřevina 20-25)</t>
  </si>
  <si>
    <t>827008938</t>
  </si>
  <si>
    <t>S19</t>
  </si>
  <si>
    <t>Podzemní kotvení popruhy - kotvící instalační sada pro kotvení dřevin za bal (dřevina 18-20)</t>
  </si>
  <si>
    <t>317926463</t>
  </si>
  <si>
    <t>S22</t>
  </si>
  <si>
    <t>Štěrkový substrát  typ B pro výsadbu do strukturálního substrátu 1 m3/strom</t>
  </si>
  <si>
    <t>300791125</t>
  </si>
  <si>
    <t>S23</t>
  </si>
  <si>
    <t>HDK 8/16 pro mulčování</t>
  </si>
  <si>
    <t>-879488143</t>
  </si>
  <si>
    <t>S26</t>
  </si>
  <si>
    <t>Arbo-Flex LX 60 - základní nátěr kmene (kalkulováno množství 0,1 kg + 10% rezerva na strom)</t>
  </si>
  <si>
    <t>kg</t>
  </si>
  <si>
    <t>-1774130557</t>
  </si>
  <si>
    <t>S27</t>
  </si>
  <si>
    <t>Arbo-Flex - ochranný nátěr kmene - barva bílá (kalkulováno množství 0,3 kg + 10% rezerva na strom)</t>
  </si>
  <si>
    <t>-454877043</t>
  </si>
  <si>
    <t>S32</t>
  </si>
  <si>
    <t>Ornice (kvalitní černozem)</t>
  </si>
  <si>
    <t>91153202</t>
  </si>
  <si>
    <t>S33</t>
  </si>
  <si>
    <t>HDK 4/8/ pro zapracování do ornice</t>
  </si>
  <si>
    <t>2083696599</t>
  </si>
  <si>
    <t>S34</t>
  </si>
  <si>
    <t>HDK 16/32 pro mulčování průlehu</t>
  </si>
  <si>
    <t>1389227663</t>
  </si>
  <si>
    <t>S5</t>
  </si>
  <si>
    <t>Strukturální substrát (typ A) vč. míchání a dopravy</t>
  </si>
  <si>
    <t>-2014834957</t>
  </si>
  <si>
    <t>S6</t>
  </si>
  <si>
    <t>Dočasné bednění dřevěné 1x1x0,5 m</t>
  </si>
  <si>
    <t>1502195411</t>
  </si>
  <si>
    <t>S7</t>
  </si>
  <si>
    <t>Geotextilie 300 g/m2</t>
  </si>
  <si>
    <t>1938351506</t>
  </si>
  <si>
    <t>TV1</t>
  </si>
  <si>
    <t>Dovoz vody pro zálivku rostlin za vzdálenost do 1000 m (trvalkový záhon 61 m2 1x při založení a 2 opakování)</t>
  </si>
  <si>
    <t>1528896503</t>
  </si>
  <si>
    <t>TV2</t>
  </si>
  <si>
    <t>Voda pro zálivku (trvalkový záhon 61 m2 1x při založení a 2 opakování)</t>
  </si>
  <si>
    <t>993850245</t>
  </si>
  <si>
    <t>VK1</t>
  </si>
  <si>
    <t>Návoz a rozprostření strukturálního substrátu A vč. hutnění (30 MPa) po vrstvách 0,3 m</t>
  </si>
  <si>
    <t>39540458</t>
  </si>
  <si>
    <t>VK10</t>
  </si>
  <si>
    <t>Rozprostření kokosové rohože (separační vrstvy)</t>
  </si>
  <si>
    <t>-1812684876</t>
  </si>
  <si>
    <t>VK12</t>
  </si>
  <si>
    <t>Uložení zátěžové kotvy (armovací síť)</t>
  </si>
  <si>
    <t>1336105423</t>
  </si>
  <si>
    <t>VK15</t>
  </si>
  <si>
    <t>Instalace podzemního kotvení k připravené armovací sítí</t>
  </si>
  <si>
    <t>1568633049</t>
  </si>
  <si>
    <t>VK2</t>
  </si>
  <si>
    <t>Uložení dočasného bednění v místě výsadbových jam</t>
  </si>
  <si>
    <t>-2011573533</t>
  </si>
  <si>
    <t>VK20</t>
  </si>
  <si>
    <t>Návoz a rozprostření štěrkového substrátu B</t>
  </si>
  <si>
    <t>684277155</t>
  </si>
  <si>
    <t>VK21</t>
  </si>
  <si>
    <t>Mulčování vrstvou štěrku o mocnosti 50 mm</t>
  </si>
  <si>
    <t>-2090889947</t>
  </si>
  <si>
    <t>VK24</t>
  </si>
  <si>
    <t>Očištění kmene a provedení základního nátěru přípravkem Arbo-Flex LX 60</t>
  </si>
  <si>
    <t>626592592</t>
  </si>
  <si>
    <t>VK25</t>
  </si>
  <si>
    <t>Provedení nátěru kmene přípravkem Arbo-Flex, od země po rozvětvení kmene</t>
  </si>
  <si>
    <t>240080157</t>
  </si>
  <si>
    <t>VK3</t>
  </si>
  <si>
    <t>Hutnění finální vrstvy 45 MPa</t>
  </si>
  <si>
    <t>551413035</t>
  </si>
  <si>
    <t>VK30</t>
  </si>
  <si>
    <t>Voda pro zálivku</t>
  </si>
  <si>
    <t>835796411</t>
  </si>
  <si>
    <t>VK31</t>
  </si>
  <si>
    <t>Vytvoření souvrství pro výsadbu trvalek (návoz komponentů vč. jejich míchání)</t>
  </si>
  <si>
    <t>1772098301</t>
  </si>
  <si>
    <t>VK4</t>
  </si>
  <si>
    <t>Překrytí geotextilií</t>
  </si>
  <si>
    <t>772659779</t>
  </si>
  <si>
    <t>VK8</t>
  </si>
  <si>
    <t>Zřízení hutněných jílových clon okolo sítí technické infrastruktury vč. spotřeby materiálu</t>
  </si>
  <si>
    <t>1804404163</t>
  </si>
  <si>
    <t>VK9</t>
  </si>
  <si>
    <t>Odstranění dočasného bednění v místě výsadbových jam</t>
  </si>
  <si>
    <t>882956491</t>
  </si>
  <si>
    <t>175111101</t>
  </si>
  <si>
    <t>Obsypání potrubí ručně sypaninou bez prohození, uloženou do 3 m</t>
  </si>
  <si>
    <t>-1272075429</t>
  </si>
  <si>
    <t>https://podminky.urs.cz/item/CS_URS_2022_01/175111101</t>
  </si>
  <si>
    <t>58331351</t>
  </si>
  <si>
    <t>kamenivo těžené drobné frakce 0/4</t>
  </si>
  <si>
    <t>109456987</t>
  </si>
  <si>
    <t>68</t>
  </si>
  <si>
    <t>1264970293</t>
  </si>
  <si>
    <t>69</t>
  </si>
  <si>
    <t>-863997459</t>
  </si>
  <si>
    <t>70</t>
  </si>
  <si>
    <t>451572111</t>
  </si>
  <si>
    <t>Lože pod potrubí otevřený výkop z kameniva drobného těženého</t>
  </si>
  <si>
    <t>-1043389234</t>
  </si>
  <si>
    <t>https://podminky.urs.cz/item/CS_URS_2022_01/451572111</t>
  </si>
  <si>
    <t>Trubní vedení</t>
  </si>
  <si>
    <t>71</t>
  </si>
  <si>
    <t>1902509-R06</t>
  </si>
  <si>
    <t>Zřízení kanalizační šachty DN 1000 z betonových dílců, vč. dodávky dna, skruží, stupadel, těsnění, vyrovnávacích prstenců a napojení potrubí</t>
  </si>
  <si>
    <t>236868623</t>
  </si>
  <si>
    <t>72</t>
  </si>
  <si>
    <t>359901211</t>
  </si>
  <si>
    <t>Monitoring stoky jakékoli výšky na nové kanalizaci</t>
  </si>
  <si>
    <t>1037468726</t>
  </si>
  <si>
    <t>https://podminky.urs.cz/item/CS_URS_2022_01/359901211</t>
  </si>
  <si>
    <t>73</t>
  </si>
  <si>
    <t>831312121</t>
  </si>
  <si>
    <t>Montáž potrubí z trub kameninových hrdlových s integrovaným těsněním výkop sklon do 20 % DN 150</t>
  </si>
  <si>
    <t>-433462361</t>
  </si>
  <si>
    <t>https://podminky.urs.cz/item/CS_URS_2022_01/831312121</t>
  </si>
  <si>
    <t>74</t>
  </si>
  <si>
    <t>59710632</t>
  </si>
  <si>
    <t>trouba kameninová glazovaná DN 150 dl 1,00m spojovací systém F</t>
  </si>
  <si>
    <t>187848071</t>
  </si>
  <si>
    <t>75</t>
  </si>
  <si>
    <t>871161141</t>
  </si>
  <si>
    <t>Montáž potrubí z PE100 SDR 11 otevřený výkop svařovaných na tupo D 32 x 3,0 mm</t>
  </si>
  <si>
    <t>498976184</t>
  </si>
  <si>
    <t>https://podminky.urs.cz/item/CS_URS_2022_01/871161141</t>
  </si>
  <si>
    <t>76</t>
  </si>
  <si>
    <t>28613170</t>
  </si>
  <si>
    <t>trubka vodovodní PE100 SDR11 se signalizační vrstvou 32x3,0mm</t>
  </si>
  <si>
    <t>1136627829</t>
  </si>
  <si>
    <t>77</t>
  </si>
  <si>
    <t>871350410</t>
  </si>
  <si>
    <t>Montáž kanalizačního potrubí korugovaného SN 10 z polypropylenu DN 200</t>
  </si>
  <si>
    <t>2021046804</t>
  </si>
  <si>
    <t>https://podminky.urs.cz/item/CS_URS_2022_01/871350410</t>
  </si>
  <si>
    <t>78</t>
  </si>
  <si>
    <t>28614098</t>
  </si>
  <si>
    <t>trubka kanalizační žebrovaná PP DN 200x2000mm</t>
  </si>
  <si>
    <t>-1989908366</t>
  </si>
  <si>
    <t>79</t>
  </si>
  <si>
    <t>28614095</t>
  </si>
  <si>
    <t>trubka kanalizační žebrovaná PP DN 150x3000mm</t>
  </si>
  <si>
    <t>737229603</t>
  </si>
  <si>
    <t>80</t>
  </si>
  <si>
    <t>2861TIM03</t>
  </si>
  <si>
    <t xml:space="preserve">trubka drenážní vsakovací celoperforovaná PE-HD SN 8 DN 200 </t>
  </si>
  <si>
    <t>1770080630</t>
  </si>
  <si>
    <t>81</t>
  </si>
  <si>
    <t>877265271</t>
  </si>
  <si>
    <t>Montáž lapače střešních splavenin z tvrdého PVC-systém KG DN 110</t>
  </si>
  <si>
    <t>1918073307</t>
  </si>
  <si>
    <t>https://podminky.urs.cz/item/CS_URS_2022_01/877265271</t>
  </si>
  <si>
    <t>82</t>
  </si>
  <si>
    <t>28341110</t>
  </si>
  <si>
    <t>lapače střešních splavenin okapová vpusť s klapkou+inspekční poklop z PP</t>
  </si>
  <si>
    <t>-534450666</t>
  </si>
  <si>
    <t>83</t>
  </si>
  <si>
    <t>877310320</t>
  </si>
  <si>
    <t>Montáž odboček na kanalizačním potrubí z PP trub hladkých plnostěnných DN 150</t>
  </si>
  <si>
    <t>208001468</t>
  </si>
  <si>
    <t>https://podminky.urs.cz/item/CS_URS_2022_01/877310320</t>
  </si>
  <si>
    <t>84</t>
  </si>
  <si>
    <t>WVN.LF101160N</t>
  </si>
  <si>
    <t>Regulační prvek typ T 160, včetně regulační clony a filtrace</t>
  </si>
  <si>
    <t>752725140</t>
  </si>
  <si>
    <t>ELM.HSRR163015</t>
  </si>
  <si>
    <t>Trubka kanalizační SN 16 DN/OD 160x3000 mm PVC-U</t>
  </si>
  <si>
    <t>251907404</t>
  </si>
  <si>
    <t>86</t>
  </si>
  <si>
    <t>877310410</t>
  </si>
  <si>
    <t>Montáž kolen na kanalizačním potrubí z PP trub korugovaných DN 150</t>
  </si>
  <si>
    <t>1031656709</t>
  </si>
  <si>
    <t>https://podminky.urs.cz/item/CS_URS_2022_01/877310410</t>
  </si>
  <si>
    <t>87</t>
  </si>
  <si>
    <t>28614750</t>
  </si>
  <si>
    <t>koleno kanalizační žebrované PP 15° 160mm</t>
  </si>
  <si>
    <t>-615008954</t>
  </si>
  <si>
    <t>88</t>
  </si>
  <si>
    <t>877315231</t>
  </si>
  <si>
    <t>Montáž víčka z tvrdého PVC-systém KG DN 160</t>
  </si>
  <si>
    <t>-1808909156</t>
  </si>
  <si>
    <t>https://podminky.urs.cz/item/CS_URS_2022_01/877315231</t>
  </si>
  <si>
    <t>89</t>
  </si>
  <si>
    <t>28611722</t>
  </si>
  <si>
    <t>víčko kanalizace plastové KG DN 160</t>
  </si>
  <si>
    <t>1062670946</t>
  </si>
  <si>
    <t>90</t>
  </si>
  <si>
    <t>877350320</t>
  </si>
  <si>
    <t>Montáž odboček na kanalizačním potrubí z PP trub hladkých plnostěnných DN 200</t>
  </si>
  <si>
    <t>-1903770326</t>
  </si>
  <si>
    <t>https://podminky.urs.cz/item/CS_URS_2022_01/877350320</t>
  </si>
  <si>
    <t>91</t>
  </si>
  <si>
    <t>WVN.LF101200N</t>
  </si>
  <si>
    <t>Regulační prvek typ T 200</t>
  </si>
  <si>
    <t>2133971159</t>
  </si>
  <si>
    <t>92</t>
  </si>
  <si>
    <t>ELM.HSRR163020</t>
  </si>
  <si>
    <t>Trubka kanalizační SN 16 DN/OD 200x3000 mm PVC-U</t>
  </si>
  <si>
    <t>1302173483</t>
  </si>
  <si>
    <t>93</t>
  </si>
  <si>
    <t>877350410</t>
  </si>
  <si>
    <t>Montáž kolen na kanalizačním potrubí z PP trub korugovaných DN 200</t>
  </si>
  <si>
    <t>-1663747027</t>
  </si>
  <si>
    <t>https://podminky.urs.cz/item/CS_URS_2022_01/877350410</t>
  </si>
  <si>
    <t>94</t>
  </si>
  <si>
    <t>28614755</t>
  </si>
  <si>
    <t>koleno kanalizační žebrované PP 30° 200mm</t>
  </si>
  <si>
    <t>977981059</t>
  </si>
  <si>
    <t>95</t>
  </si>
  <si>
    <t>28614751</t>
  </si>
  <si>
    <t>koleno kanalizační žebrované PP 15° 200mm</t>
  </si>
  <si>
    <t>1776196836</t>
  </si>
  <si>
    <t>96</t>
  </si>
  <si>
    <t>877350420</t>
  </si>
  <si>
    <t>Montáž odboček na kanalizačním potrubí z PP trub korugovaných DN 200</t>
  </si>
  <si>
    <t>2108458114</t>
  </si>
  <si>
    <t>https://podminky.urs.cz/item/CS_URS_2022_01/877350420</t>
  </si>
  <si>
    <t>97</t>
  </si>
  <si>
    <t>28617208</t>
  </si>
  <si>
    <t>odbočka kanalizační PP SN16 45° DN 200/200</t>
  </si>
  <si>
    <t>1180968033</t>
  </si>
  <si>
    <t>98</t>
  </si>
  <si>
    <t>877355121</t>
  </si>
  <si>
    <t>Výřez a montáž tvarovek odbočných na potrubí z kanalizačních trub z PVC DN 200</t>
  </si>
  <si>
    <t>-1946247606</t>
  </si>
  <si>
    <t>https://podminky.urs.cz/item/CS_URS_2022_01/877355121</t>
  </si>
  <si>
    <t>99</t>
  </si>
  <si>
    <t>WVN.IF262000W</t>
  </si>
  <si>
    <t>SPOJKA "IN SITU" 200</t>
  </si>
  <si>
    <t>1952345242</t>
  </si>
  <si>
    <t>100</t>
  </si>
  <si>
    <t>877355231</t>
  </si>
  <si>
    <t>Montáž víčka z tvrdého PVC-systém KG DN 200</t>
  </si>
  <si>
    <t>-374990067</t>
  </si>
  <si>
    <t>https://podminky.urs.cz/item/CS_URS_2022_01/877355231</t>
  </si>
  <si>
    <t>101</t>
  </si>
  <si>
    <t>28613282</t>
  </si>
  <si>
    <t>záslepka příslušenství drenážního systému komunikací, letišť a sportovišť DN 200</t>
  </si>
  <si>
    <t>620812184</t>
  </si>
  <si>
    <t>102</t>
  </si>
  <si>
    <t>892233122</t>
  </si>
  <si>
    <t>Proplach a dezinfekce vodovodního potrubí DN od 40 do 70</t>
  </si>
  <si>
    <t>1878392748</t>
  </si>
  <si>
    <t>https://podminky.urs.cz/item/CS_URS_2022_01/892233122</t>
  </si>
  <si>
    <t>103</t>
  </si>
  <si>
    <t>892241111</t>
  </si>
  <si>
    <t>Tlaková zkouška vodou potrubí DN do 80</t>
  </si>
  <si>
    <t>892213979</t>
  </si>
  <si>
    <t>https://podminky.urs.cz/item/CS_URS_2022_01/892241111</t>
  </si>
  <si>
    <t>104</t>
  </si>
  <si>
    <t>892351111</t>
  </si>
  <si>
    <t>Tlaková zkouška vodou potrubí DN 150 nebo 200</t>
  </si>
  <si>
    <t>2031183929</t>
  </si>
  <si>
    <t>https://podminky.urs.cz/item/CS_URS_2022_01/892351111</t>
  </si>
  <si>
    <t>105</t>
  </si>
  <si>
    <t>894812203</t>
  </si>
  <si>
    <t>Revizní a čistící šachta z PP šachtové dno DN 425/150 s přítokem tvaru T</t>
  </si>
  <si>
    <t>805648100</t>
  </si>
  <si>
    <t>https://podminky.urs.cz/item/CS_URS_2022_01/894812203</t>
  </si>
  <si>
    <t>106</t>
  </si>
  <si>
    <t>894812207</t>
  </si>
  <si>
    <t>Revizní a čistící šachta z PP šachtové dno DN 425/200 s přítokem tvaru T (s výkyvnými hrdly)</t>
  </si>
  <si>
    <t>-386100508</t>
  </si>
  <si>
    <t>https://podminky.urs.cz/item/CS_URS_2022_01/894812207</t>
  </si>
  <si>
    <t>107</t>
  </si>
  <si>
    <t>894812208</t>
  </si>
  <si>
    <t>Revizní a čistící šachta z PP šachtové dno DN 425/200 sběrné tvaru X (s výkyvnými hrdly)</t>
  </si>
  <si>
    <t>1615225569</t>
  </si>
  <si>
    <t>https://podminky.urs.cz/item/CS_URS_2022_01/894812208</t>
  </si>
  <si>
    <t>108</t>
  </si>
  <si>
    <t>894812231</t>
  </si>
  <si>
    <t>Revizní a čistící šachta z PP DN 425 šachtová roura korugovaná bez hrdla světlé hloubky 1500 mm</t>
  </si>
  <si>
    <t>1498852389</t>
  </si>
  <si>
    <t>https://podminky.urs.cz/item/CS_URS_2022_01/894812231</t>
  </si>
  <si>
    <t>109</t>
  </si>
  <si>
    <t>894812249</t>
  </si>
  <si>
    <t>Příplatek k rourám revizní a čistící šachty z PP DN 425 za uříznutí šachtové roury</t>
  </si>
  <si>
    <t>235611230</t>
  </si>
  <si>
    <t>https://podminky.urs.cz/item/CS_URS_2022_01/894812249</t>
  </si>
  <si>
    <t>110</t>
  </si>
  <si>
    <t>894812251</t>
  </si>
  <si>
    <t>Revizní a čistící šachta z PP DN 425 poklop betonový s betonovým konusem pro třídu zatížení B125</t>
  </si>
  <si>
    <t>2123751087</t>
  </si>
  <si>
    <t>https://podminky.urs.cz/item/CS_URS_2022_01/894812251</t>
  </si>
  <si>
    <t>111</t>
  </si>
  <si>
    <t>894812312</t>
  </si>
  <si>
    <t>Revizní a čistící šachta z PP typ DN 600/160 šachtové dno průtočné 30°, 60°, 90°</t>
  </si>
  <si>
    <t>29900519</t>
  </si>
  <si>
    <t>https://podminky.urs.cz/item/CS_URS_2022_01/894812312</t>
  </si>
  <si>
    <t>112</t>
  </si>
  <si>
    <t>894812315</t>
  </si>
  <si>
    <t>Revizní a čistící šachta z PP typ DN 600/200 šachtové dno průtočné (s výkvnými hrdly)</t>
  </si>
  <si>
    <t>-1937533879</t>
  </si>
  <si>
    <t>https://podminky.urs.cz/item/CS_URS_2022_01/894812315</t>
  </si>
  <si>
    <t>113</t>
  </si>
  <si>
    <t>894812317</t>
  </si>
  <si>
    <t>Revizní a čistící šachta z PP typ DN 600/200 šachtové dno s přítokem tvaru T (s výkvnými hrdly)</t>
  </si>
  <si>
    <t>2078030504</t>
  </si>
  <si>
    <t>https://podminky.urs.cz/item/CS_URS_2022_01/894812317</t>
  </si>
  <si>
    <t>114</t>
  </si>
  <si>
    <t>894812318</t>
  </si>
  <si>
    <t>Revizní a čistící šachta z PP typ DN 600/200 šachtové dno s přítokem tvaru X (s výkvnými hrdly)</t>
  </si>
  <si>
    <t>1773569604</t>
  </si>
  <si>
    <t>https://podminky.urs.cz/item/CS_URS_2022_01/894812318</t>
  </si>
  <si>
    <t>115</t>
  </si>
  <si>
    <t>894812332</t>
  </si>
  <si>
    <t>Revizní a čistící šachta z PP DN 600 šachtová roura korugovaná světlé hloubky 2000 mm</t>
  </si>
  <si>
    <t>2008783542</t>
  </si>
  <si>
    <t>https://podminky.urs.cz/item/CS_URS_2022_01/894812332</t>
  </si>
  <si>
    <t>894812339</t>
  </si>
  <si>
    <t>Příplatek k rourám revizní a čistící šachty z PP DN 600 za uříznutí šachtové roury</t>
  </si>
  <si>
    <t>-209499249</t>
  </si>
  <si>
    <t>https://podminky.urs.cz/item/CS_URS_2022_01/894812339</t>
  </si>
  <si>
    <t>117</t>
  </si>
  <si>
    <t>28611546</t>
  </si>
  <si>
    <t>přechod kanalizační PVC na kameninové hrdlo DN 160</t>
  </si>
  <si>
    <t>84796149</t>
  </si>
  <si>
    <t>118</t>
  </si>
  <si>
    <t>894812356</t>
  </si>
  <si>
    <t>Revizní a čistící šachta z PP DN 600 poklop litinový pro třídu zatížení B125 s betonovým prstencem</t>
  </si>
  <si>
    <t>155500736</t>
  </si>
  <si>
    <t>https://podminky.urs.cz/item/CS_URS_2022_01/894812356</t>
  </si>
  <si>
    <t>119</t>
  </si>
  <si>
    <t>895941R07</t>
  </si>
  <si>
    <t>Zřízení uliční vpusti vč. dodávky materiálu dle samostatného výkresu v technické dokumentaci, vč. napojení na stoku dle PD</t>
  </si>
  <si>
    <t>1408345061</t>
  </si>
  <si>
    <t>120</t>
  </si>
  <si>
    <t>895941R08</t>
  </si>
  <si>
    <t>Zřízení obrubníkové uliční vpusti, vč. dodávky materiálu, vč. napojení na stoku dle PD</t>
  </si>
  <si>
    <t>-1767456016</t>
  </si>
  <si>
    <t>121</t>
  </si>
  <si>
    <t>899103112</t>
  </si>
  <si>
    <t>Osazení poklopů litinových nebo ocelových včetně rámů pro třídu zatížení B125, C250</t>
  </si>
  <si>
    <t>963751147</t>
  </si>
  <si>
    <t>https://podminky.urs.cz/item/CS_URS_2022_01/899103112</t>
  </si>
  <si>
    <t>122</t>
  </si>
  <si>
    <t>345R007</t>
  </si>
  <si>
    <t>Montáž ochranného potrubí</t>
  </si>
  <si>
    <t>868481084</t>
  </si>
  <si>
    <t>123</t>
  </si>
  <si>
    <t>2861TIM01</t>
  </si>
  <si>
    <t>dělená chránička z PVC s H-profilem 315x7,7 mm</t>
  </si>
  <si>
    <t>563829167</t>
  </si>
  <si>
    <t>124</t>
  </si>
  <si>
    <t>28655122</t>
  </si>
  <si>
    <t>manžeta chráničky vč. upínací pásky 220x324mm DN 200x300, včetně montáže</t>
  </si>
  <si>
    <t>709193907</t>
  </si>
  <si>
    <t>125</t>
  </si>
  <si>
    <t>830361811</t>
  </si>
  <si>
    <t>Bourání stávajícího kameninového potrubí DN přes 150 do 250</t>
  </si>
  <si>
    <t>-200228499</t>
  </si>
  <si>
    <t>https://podminky.urs.cz/item/CS_URS_2022_01/830361811</t>
  </si>
  <si>
    <t>126</t>
  </si>
  <si>
    <t>890211811</t>
  </si>
  <si>
    <t>Bourání šachet z prostého betonu ručně obestavěného prostoru do 1,5 m3</t>
  </si>
  <si>
    <t>-2049451152</t>
  </si>
  <si>
    <t>https://podminky.urs.cz/item/CS_URS_2022_01/890211811</t>
  </si>
  <si>
    <t>127</t>
  </si>
  <si>
    <t>899201211</t>
  </si>
  <si>
    <t>Demontáž mříží litinových včetně rámů hmotnosti do 50 kg</t>
  </si>
  <si>
    <t>-1553319310</t>
  </si>
  <si>
    <t>https://podminky.urs.cz/item/CS_URS_2022_01/899201211</t>
  </si>
  <si>
    <t>128</t>
  </si>
  <si>
    <t>899TIM06</t>
  </si>
  <si>
    <t>Odpojení a utěsnění prostupu rušené přípojky do stoky</t>
  </si>
  <si>
    <t>1786493786</t>
  </si>
  <si>
    <t>129</t>
  </si>
  <si>
    <t>977151124</t>
  </si>
  <si>
    <t>Jádrové vrty diamantovými korunkami do stavebních materiálů D přes 150 do 180 mm</t>
  </si>
  <si>
    <t>1225240322</t>
  </si>
  <si>
    <t>https://podminky.urs.cz/item/CS_URS_2022_01/977151124</t>
  </si>
  <si>
    <t>130</t>
  </si>
  <si>
    <t>TIM003</t>
  </si>
  <si>
    <t>Napojovací element (sedlo) DN 200 pro napojení PP na potrubí BET DN 800, včetně montáže</t>
  </si>
  <si>
    <t>1824152076</t>
  </si>
  <si>
    <t>131</t>
  </si>
  <si>
    <t>TIM02</t>
  </si>
  <si>
    <t>Napojovací kameninový element (sedlo) DN 150 na potrubí BET DN 300, včetně montáže</t>
  </si>
  <si>
    <t>-64002547</t>
  </si>
  <si>
    <t>721</t>
  </si>
  <si>
    <t>Zdravotechnika - vnitřní kanalizace</t>
  </si>
  <si>
    <t>132</t>
  </si>
  <si>
    <t>935113111</t>
  </si>
  <si>
    <t>Osazení odvodňovacího polymerbetonového žlabu s krycím roštem šířky do 200 mm</t>
  </si>
  <si>
    <t>202117611</t>
  </si>
  <si>
    <t>https://podminky.urs.cz/item/CS_URS_2022_01/935113111</t>
  </si>
  <si>
    <t>133</t>
  </si>
  <si>
    <t>59227006</t>
  </si>
  <si>
    <t>žlab odvodňovací z polymerbetonu se spádem dna 0,5% 1000x130x155/160mm</t>
  </si>
  <si>
    <t>-561738020</t>
  </si>
  <si>
    <t>134</t>
  </si>
  <si>
    <t>56241004</t>
  </si>
  <si>
    <t>rošt mřížkový A15 Pz dl 1m oka 30/10 pro žlab PE š 100mm</t>
  </si>
  <si>
    <t>-328790433</t>
  </si>
  <si>
    <t>135</t>
  </si>
  <si>
    <t>997221551</t>
  </si>
  <si>
    <t>Vodorovná doprava suti ze sypkých materiálů do 1 km</t>
  </si>
  <si>
    <t>693899971</t>
  </si>
  <si>
    <t>https://podminky.urs.cz/item/CS_URS_2022_01/997221551</t>
  </si>
  <si>
    <t>136</t>
  </si>
  <si>
    <t>997221559</t>
  </si>
  <si>
    <t>Příplatek ZKD 1 km u vodorovné dopravy suti ze sypkých materiálů</t>
  </si>
  <si>
    <t>1180683426</t>
  </si>
  <si>
    <t>https://podminky.urs.cz/item/CS_URS_2022_01/997221559</t>
  </si>
  <si>
    <t>137</t>
  </si>
  <si>
    <t>997221571</t>
  </si>
  <si>
    <t>Vodorovná doprava vybouraných hmot do 1 km</t>
  </si>
  <si>
    <t>1100915222</t>
  </si>
  <si>
    <t>https://podminky.urs.cz/item/CS_URS_2022_01/997221571</t>
  </si>
  <si>
    <t>138</t>
  </si>
  <si>
    <t>997221579</t>
  </si>
  <si>
    <t>Příplatek ZKD 1 km u vodorovné dopravy vybouraných hmot</t>
  </si>
  <si>
    <t>-1322915598</t>
  </si>
  <si>
    <t>https://podminky.urs.cz/item/CS_URS_2022_01/997221579</t>
  </si>
  <si>
    <t>139</t>
  </si>
  <si>
    <t>997221861</t>
  </si>
  <si>
    <t>Poplatek za uložení stavebního odpadu na recyklační skládce (skládkovné) z prostého betonu pod kódem 17 01 01</t>
  </si>
  <si>
    <t>715733685</t>
  </si>
  <si>
    <t>https://podminky.urs.cz/item/CS_URS_2022_01/997221861</t>
  </si>
  <si>
    <t>140</t>
  </si>
  <si>
    <t>-1718759383</t>
  </si>
  <si>
    <t>141</t>
  </si>
  <si>
    <t>998275101</t>
  </si>
  <si>
    <t>Přesun hmot pro trubní vedení z trub kameninových otevřený výkop</t>
  </si>
  <si>
    <t>120851965</t>
  </si>
  <si>
    <t>https://podminky.urs.cz/item/CS_URS_2022_01/998275101</t>
  </si>
  <si>
    <t>142</t>
  </si>
  <si>
    <t>998276101</t>
  </si>
  <si>
    <t>Přesun hmot pro trubní vedení z trub z plastických hmot otevřený výkop</t>
  </si>
  <si>
    <t>113623289</t>
  </si>
  <si>
    <t>https://podminky.urs.cz/item/CS_URS_2022_01/998276101</t>
  </si>
  <si>
    <t>143</t>
  </si>
  <si>
    <t>O01-004</t>
  </si>
  <si>
    <t>Dočasné zajištění stability sloupu trakčního vedení v blízkosti zemních prací</t>
  </si>
  <si>
    <t>262144</t>
  </si>
  <si>
    <t>2116705178</t>
  </si>
  <si>
    <t>SO302 - Přeložka vodovodu</t>
  </si>
  <si>
    <t>115001101</t>
  </si>
  <si>
    <t>Převedení vody potrubím DN do 100</t>
  </si>
  <si>
    <t>-970183659</t>
  </si>
  <si>
    <t>https://podminky.urs.cz/item/CS_URS_2022_01/115001101</t>
  </si>
  <si>
    <t>115101201</t>
  </si>
  <si>
    <t>Čerpání vody na dopravní výšku do 10 m průměrný přítok do 500 l/min</t>
  </si>
  <si>
    <t>hod</t>
  </si>
  <si>
    <t>957047108</t>
  </si>
  <si>
    <t>https://podminky.urs.cz/item/CS_URS_2022_01/115101201</t>
  </si>
  <si>
    <t>374150086</t>
  </si>
  <si>
    <t>119001412</t>
  </si>
  <si>
    <t>Dočasné zajištění potrubí betonového, ŽB nebo kameninového DN přes 200 do 500 mm</t>
  </si>
  <si>
    <t>-764055143</t>
  </si>
  <si>
    <t>https://podminky.urs.cz/item/CS_URS_2022_01/119001412</t>
  </si>
  <si>
    <t>132251252</t>
  </si>
  <si>
    <t>Hloubení rýh nezapažených š do 2000 mm v hornině třídy těžitelnosti I skupiny 3 objem do 50 m3 strojně</t>
  </si>
  <si>
    <t>950686224</t>
  </si>
  <si>
    <t>https://podminky.urs.cz/item/CS_URS_2022_01/132251252</t>
  </si>
  <si>
    <t>132354202</t>
  </si>
  <si>
    <t>Hloubení zapažených rýh š do 2000 mm v hornině třídy těžitelnosti II skupiny 4 objem do 50 m3</t>
  </si>
  <si>
    <t>434192816</t>
  </si>
  <si>
    <t>https://podminky.urs.cz/item/CS_URS_2022_01/132354202</t>
  </si>
  <si>
    <t>907664287</t>
  </si>
  <si>
    <t>1247006257</t>
  </si>
  <si>
    <t>1354763905</t>
  </si>
  <si>
    <t>-337638791</t>
  </si>
  <si>
    <t>308831344</t>
  </si>
  <si>
    <t>58331200</t>
  </si>
  <si>
    <t>štěrkopísek netříděný</t>
  </si>
  <si>
    <t>1889834777</t>
  </si>
  <si>
    <t>-1210760435</t>
  </si>
  <si>
    <t>518803256</t>
  </si>
  <si>
    <t>-1137097907</t>
  </si>
  <si>
    <t>452311141</t>
  </si>
  <si>
    <t>Podkladní desky z betonu prostého tř. C 16/20 otevřený výkop</t>
  </si>
  <si>
    <t>-432753502</t>
  </si>
  <si>
    <t>https://podminky.urs.cz/item/CS_URS_2022_01/452311141</t>
  </si>
  <si>
    <t>452353101</t>
  </si>
  <si>
    <t>Bednění podkladních bloků otevřený výkop</t>
  </si>
  <si>
    <t>1735785638</t>
  </si>
  <si>
    <t>https://podminky.urs.cz/item/CS_URS_2022_01/452353101</t>
  </si>
  <si>
    <t>2022-001-NZV01</t>
  </si>
  <si>
    <t>Zřízení NZV v délce cca 60 m pro provizorní zásobování pitnou vodou vč. podélných spojů potrubí, propojení na uzlové body, dočasné přepojení přípojek a následné kompletní demontáže</t>
  </si>
  <si>
    <t>-693860583</t>
  </si>
  <si>
    <t>2022-001-999</t>
  </si>
  <si>
    <t>spojovací materiál - šrouby, matice, podložky korozivzdorné A2 (komplet pro celou stavbu)</t>
  </si>
  <si>
    <t>170419150</t>
  </si>
  <si>
    <t>2022-001-998</t>
  </si>
  <si>
    <t>pryžová těsnění pro přírubové spoje (komplet pro celou stavbu)</t>
  </si>
  <si>
    <t>-1128346654</t>
  </si>
  <si>
    <t>851261131</t>
  </si>
  <si>
    <t>Montáž potrubí z trub litinových hrdlových s integrovaným těsněním otevřený výkop DN 100</t>
  </si>
  <si>
    <t>1043612168</t>
  </si>
  <si>
    <t>https://podminky.urs.cz/item/CS_URS_2022_01/851261131</t>
  </si>
  <si>
    <t>55253001</t>
  </si>
  <si>
    <t>trouba vodovodní litinová hrdlová Pz dl 6m DN 100</t>
  </si>
  <si>
    <t>-789307608</t>
  </si>
  <si>
    <t>857241131</t>
  </si>
  <si>
    <t>Montáž litinových tvarovek jednoosých hrdlových otevřený výkop s integrovaným těsněním DN 80</t>
  </si>
  <si>
    <t>-241797851</t>
  </si>
  <si>
    <t>https://podminky.urs.cz/item/CS_URS_2022_01/857241131</t>
  </si>
  <si>
    <t>55253660</t>
  </si>
  <si>
    <t>příruba zaslepovací litinová vodovodní PN10/40 X-kus DN 80</t>
  </si>
  <si>
    <t>-4191923</t>
  </si>
  <si>
    <t>857261131</t>
  </si>
  <si>
    <t>Montáž litinových tvarovek jednoosých hrdlových otevřený výkop s integrovaným těsněním DN 100</t>
  </si>
  <si>
    <t>1505072894</t>
  </si>
  <si>
    <t>https://podminky.urs.cz/item/CS_URS_2022_01/857261131</t>
  </si>
  <si>
    <t>55253647</t>
  </si>
  <si>
    <t>přesuvka hrdlová litinová práškový epoxid tl 250µm se šroubovým spojem U-kus DN 100</t>
  </si>
  <si>
    <t>-1071057904</t>
  </si>
  <si>
    <t>55253490</t>
  </si>
  <si>
    <t>tvarovka přírubová litinová s hladkým koncem,práškový epoxid tl 250µm F-kus DN 100</t>
  </si>
  <si>
    <t>1020912095</t>
  </si>
  <si>
    <t>-327754468</t>
  </si>
  <si>
    <t>42271414</t>
  </si>
  <si>
    <t>pás navrtávací z tvárné litiny DN 100, pro litinové a ocelové potrubí, se závitovým výstupem 1",5/4",6/4",2"</t>
  </si>
  <si>
    <t>1117593637</t>
  </si>
  <si>
    <t>857261141</t>
  </si>
  <si>
    <t>Montáž litinových tvarovek jednoosých hrdlových otevřený výkop s těsnícím spojem DN/OD 110</t>
  </si>
  <si>
    <t>-1917225668</t>
  </si>
  <si>
    <t>https://podminky.urs.cz/item/CS_URS_2022_01/857261141</t>
  </si>
  <si>
    <t>55253905</t>
  </si>
  <si>
    <t>koleno hrdlové z tvárné litiny,práškový epoxid tl 250µm MMK-kus DN 100-11,25°</t>
  </si>
  <si>
    <t>616226505</t>
  </si>
  <si>
    <t>857264122</t>
  </si>
  <si>
    <t>Montáž litinových tvarovek odbočných přírubových otevřený výkop DN 100</t>
  </si>
  <si>
    <t>-7078426</t>
  </si>
  <si>
    <t>https://podminky.urs.cz/item/CS_URS_2022_01/857264122</t>
  </si>
  <si>
    <t>55253515</t>
  </si>
  <si>
    <t>tvarovka přírubová litinová s přírubovou odbočkou,práškový epoxid tl 250µm T-kus DN 100/80</t>
  </si>
  <si>
    <t>-168913972</t>
  </si>
  <si>
    <t>55254027</t>
  </si>
  <si>
    <t>koleno 90° přírubové litinové vodovodní Q-kus PN10/16 DN 100</t>
  </si>
  <si>
    <t>-1239368720</t>
  </si>
  <si>
    <t>-301795940</t>
  </si>
  <si>
    <t>-1073899835</t>
  </si>
  <si>
    <t>871211141</t>
  </si>
  <si>
    <t>Montáž potrubí z PE100 SDR 11 otevřený výkop svařovaných na tupo D 63 x 5,8 mm</t>
  </si>
  <si>
    <t>-1912918144</t>
  </si>
  <si>
    <t>https://podminky.urs.cz/item/CS_URS_2022_01/871211141</t>
  </si>
  <si>
    <t>28613173</t>
  </si>
  <si>
    <t>trubka vodovodní PE100 SDR11 se signalizační vrstvou 63x5,8mm</t>
  </si>
  <si>
    <t>-1815078187</t>
  </si>
  <si>
    <t>877212001</t>
  </si>
  <si>
    <t>Montáž svěrných spojek na vodovodním potrubí z trub d 63</t>
  </si>
  <si>
    <t>1572461488</t>
  </si>
  <si>
    <t>https://podminky.urs.cz/item/CS_URS_2022_01/877212001</t>
  </si>
  <si>
    <t>HWL.632006306316</t>
  </si>
  <si>
    <t>TVAROVKA ISO SPOJKA 63-63</t>
  </si>
  <si>
    <t>-161493695</t>
  </si>
  <si>
    <t>NCL.612899</t>
  </si>
  <si>
    <t>d63 / R 2", PE100, SDR11, přechodový kus PE-HD / nerezová ocel, vnější závit, elektro</t>
  </si>
  <si>
    <t>-528500388</t>
  </si>
  <si>
    <t>891181112</t>
  </si>
  <si>
    <t>Montáž vodovodních šoupátek otevřený výkop DN 40</t>
  </si>
  <si>
    <t>-866108353</t>
  </si>
  <si>
    <t>https://podminky.urs.cz/item/CS_URS_2022_01/891181112</t>
  </si>
  <si>
    <t>HWL.260000103216</t>
  </si>
  <si>
    <t>ŠOUPÁTKO ISO DOMOVNÍ PŘÍPOJKY 32</t>
  </si>
  <si>
    <t>144619056</t>
  </si>
  <si>
    <t>HWL.630003203216</t>
  </si>
  <si>
    <t>TVAROVKA ISO SPOJKA 32-32</t>
  </si>
  <si>
    <t>-1709819742</t>
  </si>
  <si>
    <t>891241112</t>
  </si>
  <si>
    <t>Montáž vodovodních šoupátek otevřený výkop DN 80</t>
  </si>
  <si>
    <t>885518240</t>
  </si>
  <si>
    <t>https://podminky.urs.cz/item/CS_URS_2022_01/891241112</t>
  </si>
  <si>
    <t>HWL.960113018004</t>
  </si>
  <si>
    <t>SOUPRAVA ZEMNÍ TELESKOPICKÁ DOM. ŠOUPÁTKA-1,3-1,8 3/4"-2" (1,3-1,8m)</t>
  </si>
  <si>
    <t>1808453089</t>
  </si>
  <si>
    <t>42221116</t>
  </si>
  <si>
    <t>šoupátko s přírubami voda DN 80 PN16</t>
  </si>
  <si>
    <t>95866692</t>
  </si>
  <si>
    <t>891247112</t>
  </si>
  <si>
    <t>Montáž hydrantů podzemních DN 80</t>
  </si>
  <si>
    <t>1830353007</t>
  </si>
  <si>
    <t>https://podminky.urs.cz/item/CS_URS_2022_01/891247112</t>
  </si>
  <si>
    <t>42273591</t>
  </si>
  <si>
    <t>hydrant podzemní DN 80 PN 16 jednoduchý uzávěr krycí v 1500mm</t>
  </si>
  <si>
    <t>612863307</t>
  </si>
  <si>
    <t>891261112</t>
  </si>
  <si>
    <t>Montáž vodovodních šoupátek otevřený výkop DN 100</t>
  </si>
  <si>
    <t>-1299271420</t>
  </si>
  <si>
    <t>https://podminky.urs.cz/item/CS_URS_2022_01/891261112</t>
  </si>
  <si>
    <t>42221117</t>
  </si>
  <si>
    <t>šoupátko s přírubami voda DN 100 PN16</t>
  </si>
  <si>
    <t>1344099979</t>
  </si>
  <si>
    <t>HWL.950212515003</t>
  </si>
  <si>
    <t>SOUPRAVA ZEMNÍ TELESKOPICKÁ E2-1,3 -1,8 125-150 (1,3-1,8m)</t>
  </si>
  <si>
    <t>227715924</t>
  </si>
  <si>
    <t>1927484125</t>
  </si>
  <si>
    <t>-1223543284</t>
  </si>
  <si>
    <t>892271111</t>
  </si>
  <si>
    <t>Tlaková zkouška vodou potrubí DN 100 nebo 125</t>
  </si>
  <si>
    <t>727567606</t>
  </si>
  <si>
    <t>https://podminky.urs.cz/item/CS_URS_2022_01/892271111</t>
  </si>
  <si>
    <t>892273122</t>
  </si>
  <si>
    <t>Proplach a dezinfekce vodovodního potrubí DN od 80 do 125</t>
  </si>
  <si>
    <t>-946759522</t>
  </si>
  <si>
    <t>https://podminky.urs.cz/item/CS_URS_2022_01/892273122</t>
  </si>
  <si>
    <t>899401112</t>
  </si>
  <si>
    <t>Osazení poklopů litinových šoupátkových</t>
  </si>
  <si>
    <t>575858241</t>
  </si>
  <si>
    <t>https://podminky.urs.cz/item/CS_URS_2022_01/899401112</t>
  </si>
  <si>
    <t>42291352</t>
  </si>
  <si>
    <t>poklop litinový šoupátkový pro zemní soupravy osazení do terénu a do vozovky</t>
  </si>
  <si>
    <t>807117214</t>
  </si>
  <si>
    <t>HWL.348100000000</t>
  </si>
  <si>
    <t xml:space="preserve">PODKLAD. DESKA </t>
  </si>
  <si>
    <t>210638635</t>
  </si>
  <si>
    <t>899401113</t>
  </si>
  <si>
    <t>Osazení poklopů litinových hydrantových</t>
  </si>
  <si>
    <t>-1783088994</t>
  </si>
  <si>
    <t>https://podminky.urs.cz/item/CS_URS_2022_01/899401113</t>
  </si>
  <si>
    <t>42291452</t>
  </si>
  <si>
    <t>poklop litinový hydrantový DN 80</t>
  </si>
  <si>
    <t>-1581067388</t>
  </si>
  <si>
    <t>HWL.348200000000</t>
  </si>
  <si>
    <t>PODKLAD. DESKA  POD HYDRANT.POKLOP</t>
  </si>
  <si>
    <t>553540312</t>
  </si>
  <si>
    <t>899712111</t>
  </si>
  <si>
    <t>Orientační tabulky na zdivu</t>
  </si>
  <si>
    <t>-1917911713</t>
  </si>
  <si>
    <t>https://podminky.urs.cz/item/CS_URS_2022_01/899712111</t>
  </si>
  <si>
    <t>899721111</t>
  </si>
  <si>
    <t>Signalizační vodič DN do 150 mm na potrubí</t>
  </si>
  <si>
    <t>1596095938</t>
  </si>
  <si>
    <t>https://podminky.urs.cz/item/CS_URS_2022_01/899721111</t>
  </si>
  <si>
    <t>899722114</t>
  </si>
  <si>
    <t>Krytí potrubí z plastů výstražnou fólií z PVC 40 cm</t>
  </si>
  <si>
    <t>-1030419952</t>
  </si>
  <si>
    <t>https://podminky.urs.cz/item/CS_URS_2022_01/899722114</t>
  </si>
  <si>
    <t>850311811</t>
  </si>
  <si>
    <t>Bourání stávajícího potrubí z trub litinových DN 150</t>
  </si>
  <si>
    <t>218975699</t>
  </si>
  <si>
    <t>https://podminky.urs.cz/item/CS_URS_2022_01/850311811</t>
  </si>
  <si>
    <t>871211811</t>
  </si>
  <si>
    <t>Bourání stávajícího potrubí z polyetylenu D do 50 mm</t>
  </si>
  <si>
    <t>1687335426</t>
  </si>
  <si>
    <t>https://podminky.urs.cz/item/CS_URS_2022_01/871211811</t>
  </si>
  <si>
    <t>871251811</t>
  </si>
  <si>
    <t>Bourání stávajícího potrubí z polyetylenu D přes 50 do 90 mm</t>
  </si>
  <si>
    <t>-77132338</t>
  </si>
  <si>
    <t>https://podminky.urs.cz/item/CS_URS_2022_01/871251811</t>
  </si>
  <si>
    <t>891181811</t>
  </si>
  <si>
    <t>Demontáž vodovodních šoupátek otevřený výkop DN 40</t>
  </si>
  <si>
    <t>-194808891</t>
  </si>
  <si>
    <t>https://podminky.urs.cz/item/CS_URS_2022_01/891181811</t>
  </si>
  <si>
    <t>891241811</t>
  </si>
  <si>
    <t>Demontáž vodovodních šoupátek otevřený výkop DN 80</t>
  </si>
  <si>
    <t>-1563411310</t>
  </si>
  <si>
    <t>https://podminky.urs.cz/item/CS_URS_2022_01/891241811</t>
  </si>
  <si>
    <t>891261811</t>
  </si>
  <si>
    <t>Demontáž vodovodních šoupátek otevřený výkop DN 100</t>
  </si>
  <si>
    <t>1596528002</t>
  </si>
  <si>
    <t>https://podminky.urs.cz/item/CS_URS_2022_01/891261811</t>
  </si>
  <si>
    <t>469973115</t>
  </si>
  <si>
    <t>Poplatek za uložení stavebího odpadu (skládkovné) z plastických hmot zatžíděného do Katalogu odpadů pod kódem 17 02 03</t>
  </si>
  <si>
    <t>1953180151</t>
  </si>
  <si>
    <t>https://podminky.urs.cz/item/CS_URS_2022_01/469973115</t>
  </si>
  <si>
    <t>342780142</t>
  </si>
  <si>
    <t>-219202036</t>
  </si>
  <si>
    <t>2100289964</t>
  </si>
  <si>
    <t>2096864988</t>
  </si>
  <si>
    <t>-377163126</t>
  </si>
  <si>
    <t>998273102</t>
  </si>
  <si>
    <t>Přesun hmot pro trubní vedení z trub litinových otevřený výkop</t>
  </si>
  <si>
    <t>332591696</t>
  </si>
  <si>
    <t>https://podminky.urs.cz/item/CS_URS_2022_01/998273102</t>
  </si>
  <si>
    <t>337309769</t>
  </si>
  <si>
    <t>SO401.1 - Přeložka VO</t>
  </si>
  <si>
    <t>D1 - přeložky a odstranění - VO, výměna kabelu</t>
  </si>
  <si>
    <t xml:space="preserve">    D2 - Přeložky VO</t>
  </si>
  <si>
    <t xml:space="preserve">    D3 - Svítidla</t>
  </si>
  <si>
    <t xml:space="preserve">    D4 - Montáže</t>
  </si>
  <si>
    <t>D1</t>
  </si>
  <si>
    <t>přeložky a odstranění - VO, výměna kabelu</t>
  </si>
  <si>
    <t>Přeložky VO</t>
  </si>
  <si>
    <t>Pol10</t>
  </si>
  <si>
    <t>Ochranná trubka</t>
  </si>
  <si>
    <t>-830575446</t>
  </si>
  <si>
    <t>Bezhalogenová ohebná dvouplášťová korugovaná chránička určená pro mechanickou ochranu kabelu, materiál HDPE, červená, vnější průměr 63 mm</t>
  </si>
  <si>
    <t>350</t>
  </si>
  <si>
    <t>Pol11</t>
  </si>
  <si>
    <t>1053684655</t>
  </si>
  <si>
    <t>Bezhalogenová ohebná dvouplášťová korugovaná chránička určená pro mechanickou ochranu kabelu, materiál HDPE, červená, vnější průměr 110 mm</t>
  </si>
  <si>
    <t>Pol12</t>
  </si>
  <si>
    <t>Drobný instalační materiál</t>
  </si>
  <si>
    <t>set</t>
  </si>
  <si>
    <t>-474705438</t>
  </si>
  <si>
    <t>Pol4</t>
  </si>
  <si>
    <t>Kabel CYKY-J 4 x 16</t>
  </si>
  <si>
    <t>-262077898</t>
  </si>
  <si>
    <t>Pol5</t>
  </si>
  <si>
    <t>Kabel CYKY-J 3  x 1,5 pro připojení svítidla</t>
  </si>
  <si>
    <t>85118419</t>
  </si>
  <si>
    <t>Pol6</t>
  </si>
  <si>
    <t>Zemnící drát FeZn 10</t>
  </si>
  <si>
    <t>679822749</t>
  </si>
  <si>
    <t>Pol7</t>
  </si>
  <si>
    <t>Svorka pro připojení zemnícího drátu</t>
  </si>
  <si>
    <t>514707240</t>
  </si>
  <si>
    <t>Pol9</t>
  </si>
  <si>
    <t>Krycí deska kabelu PVC červená, 1000x300 mm</t>
  </si>
  <si>
    <t>-420815098</t>
  </si>
  <si>
    <t>Svítidla</t>
  </si>
  <si>
    <t>Pol470</t>
  </si>
  <si>
    <t>F1 - silniční LED svítidlo 230V/50Hz, 40W/730, 5 000lm, ULR=0%, G*6, IP66, IK08, II, režim soumraku, šedá</t>
  </si>
  <si>
    <t>690919201</t>
  </si>
  <si>
    <t>Pol471</t>
  </si>
  <si>
    <t>F2 - silniční LED svítidlo 230V/50Hz, 30W/730, 3 000lm, ULR=0%, G*3, IP66, IK08, II, režim soumraku, šedá</t>
  </si>
  <si>
    <t>298789860</t>
  </si>
  <si>
    <t>Pol472</t>
  </si>
  <si>
    <t>Stožár pro svítidloVO, výška 5 m, typ SB5-S, ž.z+TPM+RAL 9007</t>
  </si>
  <si>
    <t>-387103809</t>
  </si>
  <si>
    <t>Pol473</t>
  </si>
  <si>
    <t>Stožárová svorkovnice EKM-2035-2D2</t>
  </si>
  <si>
    <t>638895149</t>
  </si>
  <si>
    <t>Pol474</t>
  </si>
  <si>
    <t>Konektor s komunikačním prvkem MSB-C</t>
  </si>
  <si>
    <t>1065069902</t>
  </si>
  <si>
    <t>Pol475</t>
  </si>
  <si>
    <t>Příspěvek na recyklaci</t>
  </si>
  <si>
    <t>-2082486491</t>
  </si>
  <si>
    <t>Montáže</t>
  </si>
  <si>
    <t>Pol476</t>
  </si>
  <si>
    <t>Odstranění a ekologická likvidace stávajícího kabelu VO</t>
  </si>
  <si>
    <t>370279024</t>
  </si>
  <si>
    <t>Pol477</t>
  </si>
  <si>
    <t>Demontáž stávajícího stožáru a svítidla VO</t>
  </si>
  <si>
    <t>-957560647</t>
  </si>
  <si>
    <t>Pol478</t>
  </si>
  <si>
    <t>Ekologická likvidace stávajícího stožáru a svítidla VO</t>
  </si>
  <si>
    <t>-1623542493</t>
  </si>
  <si>
    <t>Pol479</t>
  </si>
  <si>
    <t>Instalace kabeláže a spojek</t>
  </si>
  <si>
    <t>-1799039506</t>
  </si>
  <si>
    <t>Pol480</t>
  </si>
  <si>
    <t>Instalace a připojení svítidel</t>
  </si>
  <si>
    <t>-1724404106</t>
  </si>
  <si>
    <t>Pol481</t>
  </si>
  <si>
    <t>Výkopové práce, zához, úprava terénu</t>
  </si>
  <si>
    <t>83487524</t>
  </si>
  <si>
    <t>Pol482</t>
  </si>
  <si>
    <t>betonáž základů stožárů</t>
  </si>
  <si>
    <t>615059722</t>
  </si>
  <si>
    <t>Pol483</t>
  </si>
  <si>
    <t>Připojení napájecího bodu na stávající sloup VO</t>
  </si>
  <si>
    <t>1900610371</t>
  </si>
  <si>
    <t>Pol484</t>
  </si>
  <si>
    <t>Protlak pod ulicí Hlavní</t>
  </si>
  <si>
    <t>1645178331</t>
  </si>
  <si>
    <t>Pol487</t>
  </si>
  <si>
    <t>Produkce, doprava</t>
  </si>
  <si>
    <t>1702803417</t>
  </si>
  <si>
    <t>Pol488</t>
  </si>
  <si>
    <t>Revize</t>
  </si>
  <si>
    <t>1590856351</t>
  </si>
  <si>
    <t>https://podminky.urs.cz/item/CS_URS_2022_01/Pol488</t>
  </si>
  <si>
    <t>Pol489</t>
  </si>
  <si>
    <t>Předání, zaškolení</t>
  </si>
  <si>
    <t>2111846444</t>
  </si>
  <si>
    <t>SO401.2 - část nové VO</t>
  </si>
  <si>
    <t>D1 - Veřejné osvětlení - VO</t>
  </si>
  <si>
    <t xml:space="preserve">    D2 - Kabely, instalační materiál</t>
  </si>
  <si>
    <t>Veřejné osvětlení - VO</t>
  </si>
  <si>
    <t>Kabely, instalační materiál</t>
  </si>
  <si>
    <t>Pol1</t>
  </si>
  <si>
    <t>326999733</t>
  </si>
  <si>
    <t>Pol2</t>
  </si>
  <si>
    <t>820821603</t>
  </si>
  <si>
    <t>Pol442</t>
  </si>
  <si>
    <t>-2003375990</t>
  </si>
  <si>
    <t>Pol443</t>
  </si>
  <si>
    <t>314853932</t>
  </si>
  <si>
    <t>Pol444</t>
  </si>
  <si>
    <t>-1920946204</t>
  </si>
  <si>
    <t>Pol445</t>
  </si>
  <si>
    <t>1840425263</t>
  </si>
  <si>
    <t>Pol446</t>
  </si>
  <si>
    <t>-913747058</t>
  </si>
  <si>
    <t>Pol447</t>
  </si>
  <si>
    <t>-755980686</t>
  </si>
  <si>
    <t>Pol448</t>
  </si>
  <si>
    <t xml:space="preserve">F2 - silniční LED svítidlo 230V/50Hz, 30W/730, 3 000lm, ULR=0%, G*3, IP66, IK08, II, režim soumraku, šedá
</t>
  </si>
  <si>
    <t>1265528262</t>
  </si>
  <si>
    <t>Pol450</t>
  </si>
  <si>
    <t xml:space="preserve">Stožár pro svítidloVO, výška 5 m, typ SB5-S, ž.z+TPM+RAL 9007 
</t>
  </si>
  <si>
    <t>1391608863</t>
  </si>
  <si>
    <t>Pol451</t>
  </si>
  <si>
    <t xml:space="preserve">Stožárová svorkovnice EKM-2035-2D2
</t>
  </si>
  <si>
    <t>1855590535</t>
  </si>
  <si>
    <t>Pol452</t>
  </si>
  <si>
    <t>-1897458854</t>
  </si>
  <si>
    <t>Pol453</t>
  </si>
  <si>
    <t>-96055249</t>
  </si>
  <si>
    <t>Pol14</t>
  </si>
  <si>
    <t>-1061987918</t>
  </si>
  <si>
    <t>Pol15</t>
  </si>
  <si>
    <t>1116953522</t>
  </si>
  <si>
    <t>https://podminky.urs.cz/item/CS_URS_2022_01/Pol15</t>
  </si>
  <si>
    <t>Pol16</t>
  </si>
  <si>
    <t>2111878199</t>
  </si>
  <si>
    <t>Pol3</t>
  </si>
  <si>
    <t>-1013831493</t>
  </si>
  <si>
    <t>Pol454</t>
  </si>
  <si>
    <t>-774415489</t>
  </si>
  <si>
    <t>Pol455</t>
  </si>
  <si>
    <t>Instalace kabeláže</t>
  </si>
  <si>
    <t>1342953603</t>
  </si>
  <si>
    <t>Pol456</t>
  </si>
  <si>
    <t>2085806028</t>
  </si>
  <si>
    <t>Pol457</t>
  </si>
  <si>
    <t>1679605282</t>
  </si>
  <si>
    <t>Pol458</t>
  </si>
  <si>
    <t>-349178964</t>
  </si>
  <si>
    <t>SO401.3 - Část nové slavnostní osvětlení (SO)</t>
  </si>
  <si>
    <t>D1 - Slavnostní osvětlení - SO</t>
  </si>
  <si>
    <t xml:space="preserve">    D2 - Doplnění rozvaděče RSO</t>
  </si>
  <si>
    <t xml:space="preserve">    D3 - Kabely, instalační materiál</t>
  </si>
  <si>
    <t xml:space="preserve">    D4 - Svítidla</t>
  </si>
  <si>
    <t xml:space="preserve">    D5 - Montáže</t>
  </si>
  <si>
    <t>Slavnostní osvětlení - SO</t>
  </si>
  <si>
    <t>Doplnění rozvaděče RSO</t>
  </si>
  <si>
    <t>Pol490</t>
  </si>
  <si>
    <t>Jednotka DALIrel4</t>
  </si>
  <si>
    <t>-143923127</t>
  </si>
  <si>
    <t>Pol491</t>
  </si>
  <si>
    <t>Jistič B10/1</t>
  </si>
  <si>
    <t>-1602341914</t>
  </si>
  <si>
    <t>Pol492</t>
  </si>
  <si>
    <t>Stykač 230V, 20A, 2p.</t>
  </si>
  <si>
    <t>80469283</t>
  </si>
  <si>
    <t>Pol493</t>
  </si>
  <si>
    <t>Svorka šedá 2,5mm2</t>
  </si>
  <si>
    <t>1194201634</t>
  </si>
  <si>
    <t>Pol494</t>
  </si>
  <si>
    <t>Svorka modrá 2,5mm2</t>
  </si>
  <si>
    <t>695593821</t>
  </si>
  <si>
    <t>Pol495</t>
  </si>
  <si>
    <t>Vodiče, drobný montážní materiál</t>
  </si>
  <si>
    <t>-2007380062</t>
  </si>
  <si>
    <t>Pol496</t>
  </si>
  <si>
    <t>Úprava zapojení rozváděče</t>
  </si>
  <si>
    <t>-53198582</t>
  </si>
  <si>
    <t>Pol497</t>
  </si>
  <si>
    <t>Výchozí revize rozváděče</t>
  </si>
  <si>
    <t>579688388</t>
  </si>
  <si>
    <t>Pol498</t>
  </si>
  <si>
    <t>Kabel CYKY-J 3x1,5</t>
  </si>
  <si>
    <t>1528026851</t>
  </si>
  <si>
    <t>Pol499</t>
  </si>
  <si>
    <t>Zemní krabice plastová</t>
  </si>
  <si>
    <t>-35541409</t>
  </si>
  <si>
    <t>Pol500</t>
  </si>
  <si>
    <t>1909119737</t>
  </si>
  <si>
    <t>Pol501</t>
  </si>
  <si>
    <t>-1212366861</t>
  </si>
  <si>
    <t>Pol502</t>
  </si>
  <si>
    <t>H1 - dekorační zapuštěné nástěnné venkovní LED svítidlo 24V/DC, 2 W, 30 lm, 2 700 K, šedé</t>
  </si>
  <si>
    <t>-1918735293</t>
  </si>
  <si>
    <t>Pol503</t>
  </si>
  <si>
    <t>R1 - napájecí zdroj napěťový, 230V/50Gz-24V/DC, 24W</t>
  </si>
  <si>
    <t>-1134733345</t>
  </si>
  <si>
    <t>-1071998353</t>
  </si>
  <si>
    <t>Pol504</t>
  </si>
  <si>
    <t>378197264</t>
  </si>
  <si>
    <t>Pol505</t>
  </si>
  <si>
    <t>Instalace a připojení svítidel do rozvaděče RSO</t>
  </si>
  <si>
    <t>4246700</t>
  </si>
  <si>
    <t>Pol507</t>
  </si>
  <si>
    <t>1529068849</t>
  </si>
  <si>
    <t>Pol508</t>
  </si>
  <si>
    <t>1469918806</t>
  </si>
  <si>
    <t>https://podminky.urs.cz/item/CS_URS_2022_01/Pol508</t>
  </si>
  <si>
    <t>Pol509</t>
  </si>
  <si>
    <t>799025845</t>
  </si>
  <si>
    <t>SO501 - Přeložka plynovodu</t>
  </si>
  <si>
    <t>-1920461167</t>
  </si>
  <si>
    <t>-1901970718</t>
  </si>
  <si>
    <t>-2139738518</t>
  </si>
  <si>
    <t>119001422</t>
  </si>
  <si>
    <t>Dočasné zajištění kabelů a kabelových tratí z 6 volně ložených kabelů</t>
  </si>
  <si>
    <t>158046401</t>
  </si>
  <si>
    <t>https://podminky.urs.cz/item/CS_URS_2022_01/119001422</t>
  </si>
  <si>
    <t>2046940545</t>
  </si>
  <si>
    <t>-1478534039</t>
  </si>
  <si>
    <t>132451251</t>
  </si>
  <si>
    <t>Hloubení rýh nezapažených š do 2000 mm v hornině třídy těžitelnosti II skupiny 5 objem do 20 m3 strojně</t>
  </si>
  <si>
    <t>1934567021</t>
  </si>
  <si>
    <t>https://podminky.urs.cz/item/CS_URS_2022_01/132451251</t>
  </si>
  <si>
    <t>-235452218</t>
  </si>
  <si>
    <t>151811131</t>
  </si>
  <si>
    <t>Osazení pažicího boxu hl výkopu do 4 m š do 1,2 m</t>
  </si>
  <si>
    <t>347757686</t>
  </si>
  <si>
    <t>https://podminky.urs.cz/item/CS_URS_2022_01/151811131</t>
  </si>
  <si>
    <t>151811231</t>
  </si>
  <si>
    <t>Odstranění pažicího boxu hl výkopu do 4 m š do 1,2 m</t>
  </si>
  <si>
    <t>1701006980</t>
  </si>
  <si>
    <t>https://podminky.urs.cz/item/CS_URS_2022_01/151811231</t>
  </si>
  <si>
    <t>-138359549</t>
  </si>
  <si>
    <t>-1422420473</t>
  </si>
  <si>
    <t>-550610887</t>
  </si>
  <si>
    <t>1482777954</t>
  </si>
  <si>
    <t>1347081672</t>
  </si>
  <si>
    <t>8711TIM04</t>
  </si>
  <si>
    <t>Montáž potrubí z PE100 SDR 11 otevřený výkop svařovaných elektrotvarovkou D 40 x 3,7 mm, včetně napojení na nové potrubí</t>
  </si>
  <si>
    <t>665422597</t>
  </si>
  <si>
    <t>28613912</t>
  </si>
  <si>
    <t>potrubí plynovodní PE 100RC SDR 11 PN 0,4MPa D 40x3,7mm</t>
  </si>
  <si>
    <t>1424139846</t>
  </si>
  <si>
    <t>8712TIM03</t>
  </si>
  <si>
    <t>Montáž potrubí z PE100 SDR 11 otevřený výkop svařovaných elektrotvarovkou D 63 x 5,8 mm, včetně napojení na stávající potrubí</t>
  </si>
  <si>
    <t>315310445</t>
  </si>
  <si>
    <t>28613914</t>
  </si>
  <si>
    <t>potrubí plynovodní PE 100RC SDR 11 PN 0,4MPa D 63x5,8mm</t>
  </si>
  <si>
    <t>2045363228</t>
  </si>
  <si>
    <t>8772TIM02</t>
  </si>
  <si>
    <t>Montáž elektrospojek na plynovodním potrubí z PE trub d 63</t>
  </si>
  <si>
    <t>-1461657641</t>
  </si>
  <si>
    <t>NCL.612030</t>
  </si>
  <si>
    <t>d 63, PE100, SDR11, záslepka, elektro</t>
  </si>
  <si>
    <t>-1151051681</t>
  </si>
  <si>
    <t>5534TIM01</t>
  </si>
  <si>
    <t>Hlavní uzávěr plynu v zemní soupravě, včetně montáže</t>
  </si>
  <si>
    <t>1379946196</t>
  </si>
  <si>
    <t>892TIM01</t>
  </si>
  <si>
    <t>Tlaková zkouška plynovodu vč. přípravných prací</t>
  </si>
  <si>
    <t>úsek</t>
  </si>
  <si>
    <t>1136155732</t>
  </si>
  <si>
    <t>-1079570580</t>
  </si>
  <si>
    <t>899722111</t>
  </si>
  <si>
    <t>Krytí potrubí z plastů výstražnou fólií z PVC 20 cm</t>
  </si>
  <si>
    <t>-1309781007</t>
  </si>
  <si>
    <t>https://podminky.urs.cz/item/CS_URS_2022_01/899722111</t>
  </si>
  <si>
    <t>26054895</t>
  </si>
  <si>
    <t>28613902</t>
  </si>
  <si>
    <t>potrubí plynovodní PE 100RC SDR 17,6 PN 0,1MPa tyče 12m 110x6,3mm</t>
  </si>
  <si>
    <t>1533770050</t>
  </si>
  <si>
    <t>28655107</t>
  </si>
  <si>
    <t>manžeta chráničky vč. upínací pásky 63x110mm DN 50x100, včetně montáže</t>
  </si>
  <si>
    <t>-1746892475</t>
  </si>
  <si>
    <t>8503TIM05</t>
  </si>
  <si>
    <t>Bourání stávajícího potrubí z trub ocelových DN 150</t>
  </si>
  <si>
    <t>-1434507922</t>
  </si>
  <si>
    <t>-2085487682</t>
  </si>
  <si>
    <t>-49556017</t>
  </si>
  <si>
    <t>1162455140</t>
  </si>
  <si>
    <t>-1403827273</t>
  </si>
  <si>
    <t>428399431</t>
  </si>
  <si>
    <t>1742319474</t>
  </si>
  <si>
    <t>SO502 - Primární okruh TČ</t>
  </si>
  <si>
    <t>D1 - Provedení a vystrojení vrtů pro tepelné čerpadlo</t>
  </si>
  <si>
    <t>D2 - Vodorovné teplovodní potrubní vedení a rozdělovač sběrač</t>
  </si>
  <si>
    <t>Provedení a vystrojení vrtů pro tepelné čerpadlo</t>
  </si>
  <si>
    <t>Pol265</t>
  </si>
  <si>
    <t>Prohlídka staveniště stanovení parametrů zakázky</t>
  </si>
  <si>
    <t>-917521948</t>
  </si>
  <si>
    <t>Pol266</t>
  </si>
  <si>
    <t>Hlášení prací na OBÚ</t>
  </si>
  <si>
    <t>660706083</t>
  </si>
  <si>
    <t>Pol267</t>
  </si>
  <si>
    <t>Doprava vrtných souprav a ostatních vozidel</t>
  </si>
  <si>
    <t>-980092808</t>
  </si>
  <si>
    <t>Pol268</t>
  </si>
  <si>
    <t>Doprava materiálu</t>
  </si>
  <si>
    <t>-1048860520</t>
  </si>
  <si>
    <t>Pol269</t>
  </si>
  <si>
    <t>Doprava osob, ubytování</t>
  </si>
  <si>
    <t>-1930052487</t>
  </si>
  <si>
    <t>Pol270</t>
  </si>
  <si>
    <t>Ustavení vrtných souprav, zřízení a likvidace dočasných nájezdů a komunikací</t>
  </si>
  <si>
    <t>-894872173</t>
  </si>
  <si>
    <t>Pol272</t>
  </si>
  <si>
    <t>Spotřeba energií ( voda, elektrika )</t>
  </si>
  <si>
    <t>-1704797850</t>
  </si>
  <si>
    <t>Pol273</t>
  </si>
  <si>
    <t>Vrtání rotačně příklepovou technologií se vzduchovým výplachem o průměru 125/140 mm</t>
  </si>
  <si>
    <t>bm</t>
  </si>
  <si>
    <t>1026675505</t>
  </si>
  <si>
    <t>Pol274</t>
  </si>
  <si>
    <t>Pažení nezpevněných hornin, nutné zvětšení vrtného průměru</t>
  </si>
  <si>
    <t>-1799119558</t>
  </si>
  <si>
    <t>Pol275</t>
  </si>
  <si>
    <t>Osazení geotermální vertikální sondy</t>
  </si>
  <si>
    <t>-1899750892</t>
  </si>
  <si>
    <t>Pol276</t>
  </si>
  <si>
    <t>Geotermální vertikální sonda ( GVS ) PE - RC 4 x 32 x 2,9 mm ( dvě smyčky na vrt ) délka 150 m</t>
  </si>
  <si>
    <t>-1453189157</t>
  </si>
  <si>
    <t>Pol277</t>
  </si>
  <si>
    <t>Závaží pro zavedení sondy do vrtu</t>
  </si>
  <si>
    <t>-1135476840</t>
  </si>
  <si>
    <t>Pol278</t>
  </si>
  <si>
    <t>Injektážní potrubí d 25 mm délka 150 m / variantně injektáž pomocí zapouštěcích/injektážních tyčí</t>
  </si>
  <si>
    <t>-1353287365</t>
  </si>
  <si>
    <t>Pol279</t>
  </si>
  <si>
    <t>Tlaková injektáž od počvy k ústí vrtu pomocí injektážního potrubí</t>
  </si>
  <si>
    <t>-252603906</t>
  </si>
  <si>
    <t>Pol280</t>
  </si>
  <si>
    <t>Bentonitocementová směs o min. vodivosti min. 1,1 W/mK</t>
  </si>
  <si>
    <t>-869731679</t>
  </si>
  <si>
    <t>Pol281</t>
  </si>
  <si>
    <t>Odvoz a likvidace odvrtané zeminy a vody (odhad množství zemin, pozor!!! voda dle skutečných přítoků může být výrazně více, řešit např.  úplný odvoz kontejnery. Nutno počítat s finanční rezervou na skutečné náklady! )</t>
  </si>
  <si>
    <t>-1581157520</t>
  </si>
  <si>
    <t>Pol282</t>
  </si>
  <si>
    <t>TRT test - ověřovací zkouška tepelné vodivosti hornin v průběhu realizace vrtného pole pro potvrzení závěrů porovedeného průzkuzmu a projekčních předpokladů</t>
  </si>
  <si>
    <t>-1630497077</t>
  </si>
  <si>
    <t>Pol283</t>
  </si>
  <si>
    <t>Teplotní profily vrtu – měření tepelného gradientu vrtů v průběhu realizace vrtného pole pro potvrzení závěrů porovedeného průzkuzmu a projekčních předpokladů</t>
  </si>
  <si>
    <t>-196825527</t>
  </si>
  <si>
    <t>Pol284</t>
  </si>
  <si>
    <t>Aktualizace tepelné výtěžnosti  vrtného pole podle ověřovacího TRTtestu a teplotních měření při realizaci vrtů, výpočty, závěrečná zpráva</t>
  </si>
  <si>
    <t>-1285077515</t>
  </si>
  <si>
    <t>Pol285</t>
  </si>
  <si>
    <t>Tlaková a průtočná zkouška na vrtu před a po injektáži vrtu</t>
  </si>
  <si>
    <t>1097774332</t>
  </si>
  <si>
    <t>Pol286</t>
  </si>
  <si>
    <t>Geodetické zaměření vrtů před zahájením a po dokončení vrtných prací</t>
  </si>
  <si>
    <t>bodů</t>
  </si>
  <si>
    <t>309561168</t>
  </si>
  <si>
    <t>Pol287</t>
  </si>
  <si>
    <t>Závěrečná technická zpráva vrtných prací (kompletní dokladová část díla nutná k získání kolaudačního souhlasu stavby)</t>
  </si>
  <si>
    <t>-1612244772</t>
  </si>
  <si>
    <t>Pol288</t>
  </si>
  <si>
    <t>Dopravní náklady technického dozoru realizace vrtů</t>
  </si>
  <si>
    <t>1536581284</t>
  </si>
  <si>
    <t>Pol289</t>
  </si>
  <si>
    <t>Sled a řízení prací techniky</t>
  </si>
  <si>
    <t>206819661</t>
  </si>
  <si>
    <t>Pol291</t>
  </si>
  <si>
    <t>Geologický dozor zpracovatele hg. posudku</t>
  </si>
  <si>
    <t>168156854</t>
  </si>
  <si>
    <t>Vodorovné teplovodní potrubní vedení a rozdělovač sběrač</t>
  </si>
  <si>
    <t>Pol293</t>
  </si>
  <si>
    <t xml:space="preserve">Redukce počtu větví vrtů - přímá (snížení počtu okruhů) </t>
  </si>
  <si>
    <t>1899683464</t>
  </si>
  <si>
    <t>redukce 2 x Ø 32 → 1 x Ø 40 mm, PE 100 RC, PN 16</t>
  </si>
  <si>
    <t>2 x elektrospojka (elektrokoleno) d 32 mm</t>
  </si>
  <si>
    <t>1 x elektrospojka d 40 mm</t>
  </si>
  <si>
    <t>Pol294</t>
  </si>
  <si>
    <t>Potrubí pro horizontální vedení ( HV - vedení od vrtů k šachtě ) PE-RC (včetně prořezu 10%) •  Ø 40 x 3,7 mm, PN 16</t>
  </si>
  <si>
    <t>1632698759</t>
  </si>
  <si>
    <t>Pol295</t>
  </si>
  <si>
    <t>Elektrospojka: Ø 40 mm, PE 100</t>
  </si>
  <si>
    <t>-1939388482</t>
  </si>
  <si>
    <t>Pol297</t>
  </si>
  <si>
    <t>Podbetonování rýh pro uložení horizontálního potrubí a přikotvení KARI sítí do vzdálenosti 2m od místa napojení horizontálního potrubí na šachtu</t>
  </si>
  <si>
    <t>696016581</t>
  </si>
  <si>
    <t>Pol298</t>
  </si>
  <si>
    <t>Ukončení v technické místnosti : 2 ks uzavírací klapky na páteřním vedení a montáž</t>
  </si>
  <si>
    <t>1093007969</t>
  </si>
  <si>
    <t>Pol299</t>
  </si>
  <si>
    <t xml:space="preserve">Sběrná typová šachta s rozdělovačem a sběračem usazená na základovou deskou s pojízdným víkem pro osobní automobily min 400kg </t>
  </si>
  <si>
    <t>1710736510</t>
  </si>
  <si>
    <t>• 1 x rozdělovač</t>
  </si>
  <si>
    <t>1 x sběrač</t>
  </si>
  <si>
    <t>3 x průtokový regulátor</t>
  </si>
  <si>
    <t>2 x odvzdušňovací ventil</t>
  </si>
  <si>
    <t>2 x napouštěcí / vypouštěcí kohout</t>
  </si>
  <si>
    <t>2 x uzavírací klapka</t>
  </si>
  <si>
    <t>Pol300</t>
  </si>
  <si>
    <t>Potrubí pro páteřní vedení ( PV - vedení od rozdělovače sběrače k tepelnému čerpadlu) •  Ø 63 x 5,8 mm, PE 100, PN 10</t>
  </si>
  <si>
    <t>110538552</t>
  </si>
  <si>
    <t>Pol301</t>
  </si>
  <si>
    <t>Elektrospojka: Ø 63 mm, PE 100</t>
  </si>
  <si>
    <t>-1943971149</t>
  </si>
  <si>
    <t>Pol302</t>
  </si>
  <si>
    <t>Elektrokoleno 90°: Ø 63 mm, PE 100</t>
  </si>
  <si>
    <t>-1559601169</t>
  </si>
  <si>
    <t>Pol303</t>
  </si>
  <si>
    <t>Kaučuková izolace (chladírenská): na potrubí Ø 63 mm včetně chráničky</t>
  </si>
  <si>
    <t>1206353123</t>
  </si>
  <si>
    <t>Pol304</t>
  </si>
  <si>
    <t>Nemrznoucí kapalina koncentrát (pouze orig. atestovaná teplosměnná kapalina) teplosměnná antikorozní kapalina, uvažováno ethanol-voda příp. monoethylengl.  upřesnit dle požadavků topenáře a podmínek povolení (požadavky na ekosměs apod.)</t>
  </si>
  <si>
    <t>litrů</t>
  </si>
  <si>
    <t>2009858827</t>
  </si>
  <si>
    <t>Pol305</t>
  </si>
  <si>
    <t>Montážní práce - pokládka potrubí a svařování potrubí</t>
  </si>
  <si>
    <t>442609842</t>
  </si>
  <si>
    <t>Pol306</t>
  </si>
  <si>
    <t>Doprava materiálu (mezisklad) a osob na lokalitu</t>
  </si>
  <si>
    <t>1289768474</t>
  </si>
  <si>
    <t>Pol307</t>
  </si>
  <si>
    <t>Osazení sběrné jímky na betonovou podkladní desku</t>
  </si>
  <si>
    <t>-790069565</t>
  </si>
  <si>
    <t>Pol308</t>
  </si>
  <si>
    <t>Tlaková zkouška celého systému po zapojení</t>
  </si>
  <si>
    <t>516187398</t>
  </si>
  <si>
    <t>Pol309</t>
  </si>
  <si>
    <t>Plnění celého systému vč. rozdělovače sběrače a páteřního vedení nemrznoucí kapalinou</t>
  </si>
  <si>
    <t>156610937</t>
  </si>
  <si>
    <t>Pol311</t>
  </si>
  <si>
    <t>Hloubení rýh, šířky do 200 cm, příplatek za lepivost</t>
  </si>
  <si>
    <t>1282781279</t>
  </si>
  <si>
    <t>Pol312</t>
  </si>
  <si>
    <t>Vodorovné přemístění výkopku do 50 m</t>
  </si>
  <si>
    <t>1386357400</t>
  </si>
  <si>
    <t>Pol313</t>
  </si>
  <si>
    <t>Odvoz a likvidace  nezhutnitelných zemin z výkopu</t>
  </si>
  <si>
    <t>531970987</t>
  </si>
  <si>
    <t>Pol314</t>
  </si>
  <si>
    <t>Zásyp jam, rýh, šachet se zhutněním</t>
  </si>
  <si>
    <t>-957016441</t>
  </si>
  <si>
    <t>Pol315</t>
  </si>
  <si>
    <t>Geodetické zaměření primárního okruhu</t>
  </si>
  <si>
    <t>230788219</t>
  </si>
  <si>
    <t>Pol316</t>
  </si>
  <si>
    <t>Závěrečná technická zpráva primárního okruhu (kompletní dokladová část díla nutná k získání kolaudačního souhlasu)</t>
  </si>
  <si>
    <t>1151216300</t>
  </si>
  <si>
    <t>Pol318</t>
  </si>
  <si>
    <t>1233864355</t>
  </si>
  <si>
    <t>SEZNAM FIGUR</t>
  </si>
  <si>
    <t>Výměra</t>
  </si>
  <si>
    <t xml:space="preserve"> SO01a</t>
  </si>
  <si>
    <t>Použití figury:</t>
  </si>
  <si>
    <t xml:space="preserve"> SO101a</t>
  </si>
  <si>
    <t xml:space="preserve"> SO101b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</si>
</sst>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2" borderId="22" xfId="0" applyNumberFormat="1" applyFont="1" applyFill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5001101" TargetMode="External" /><Relationship Id="rId2" Type="http://schemas.openxmlformats.org/officeDocument/2006/relationships/hyperlink" Target="https://podminky.urs.cz/item/CS_URS_2022_01/115101201" TargetMode="External" /><Relationship Id="rId3" Type="http://schemas.openxmlformats.org/officeDocument/2006/relationships/hyperlink" Target="https://podminky.urs.cz/item/CS_URS_2022_01/119001401" TargetMode="External" /><Relationship Id="rId4" Type="http://schemas.openxmlformats.org/officeDocument/2006/relationships/hyperlink" Target="https://podminky.urs.cz/item/CS_URS_2022_01/119001412" TargetMode="External" /><Relationship Id="rId5" Type="http://schemas.openxmlformats.org/officeDocument/2006/relationships/hyperlink" Target="https://podminky.urs.cz/item/CS_URS_2022_01/132251252" TargetMode="External" /><Relationship Id="rId6" Type="http://schemas.openxmlformats.org/officeDocument/2006/relationships/hyperlink" Target="https://podminky.urs.cz/item/CS_URS_2022_01/132354202" TargetMode="External" /><Relationship Id="rId7" Type="http://schemas.openxmlformats.org/officeDocument/2006/relationships/hyperlink" Target="https://podminky.urs.cz/item/CS_URS_2022_01/132451252" TargetMode="External" /><Relationship Id="rId8" Type="http://schemas.openxmlformats.org/officeDocument/2006/relationships/hyperlink" Target="https://podminky.urs.cz/item/CS_URS_2022_01/139001101" TargetMode="External" /><Relationship Id="rId9" Type="http://schemas.openxmlformats.org/officeDocument/2006/relationships/hyperlink" Target="https://podminky.urs.cz/item/CS_URS_2022_01/151811132" TargetMode="External" /><Relationship Id="rId10" Type="http://schemas.openxmlformats.org/officeDocument/2006/relationships/hyperlink" Target="https://podminky.urs.cz/item/CS_URS_2022_01/151811232" TargetMode="External" /><Relationship Id="rId11" Type="http://schemas.openxmlformats.org/officeDocument/2006/relationships/hyperlink" Target="https://podminky.urs.cz/item/CS_URS_2022_01/174151101" TargetMode="External" /><Relationship Id="rId12" Type="http://schemas.openxmlformats.org/officeDocument/2006/relationships/hyperlink" Target="https://podminky.urs.cz/item/CS_URS_2022_01/175111101" TargetMode="External" /><Relationship Id="rId13" Type="http://schemas.openxmlformats.org/officeDocument/2006/relationships/hyperlink" Target="https://podminky.urs.cz/item/CS_URS_2022_01/451572111" TargetMode="External" /><Relationship Id="rId14" Type="http://schemas.openxmlformats.org/officeDocument/2006/relationships/hyperlink" Target="https://podminky.urs.cz/item/CS_URS_2022_01/452311141" TargetMode="External" /><Relationship Id="rId15" Type="http://schemas.openxmlformats.org/officeDocument/2006/relationships/hyperlink" Target="https://podminky.urs.cz/item/CS_URS_2022_01/452353101" TargetMode="External" /><Relationship Id="rId16" Type="http://schemas.openxmlformats.org/officeDocument/2006/relationships/hyperlink" Target="https://podminky.urs.cz/item/CS_URS_2022_01/851261131" TargetMode="External" /><Relationship Id="rId17" Type="http://schemas.openxmlformats.org/officeDocument/2006/relationships/hyperlink" Target="https://podminky.urs.cz/item/CS_URS_2022_01/857241131" TargetMode="External" /><Relationship Id="rId18" Type="http://schemas.openxmlformats.org/officeDocument/2006/relationships/hyperlink" Target="https://podminky.urs.cz/item/CS_URS_2022_01/857261131" TargetMode="External" /><Relationship Id="rId19" Type="http://schemas.openxmlformats.org/officeDocument/2006/relationships/hyperlink" Target="https://podminky.urs.cz/item/CS_URS_2022_01/857261131" TargetMode="External" /><Relationship Id="rId20" Type="http://schemas.openxmlformats.org/officeDocument/2006/relationships/hyperlink" Target="https://podminky.urs.cz/item/CS_URS_2022_01/857261141" TargetMode="External" /><Relationship Id="rId21" Type="http://schemas.openxmlformats.org/officeDocument/2006/relationships/hyperlink" Target="https://podminky.urs.cz/item/CS_URS_2022_01/857264122" TargetMode="External" /><Relationship Id="rId22" Type="http://schemas.openxmlformats.org/officeDocument/2006/relationships/hyperlink" Target="https://podminky.urs.cz/item/CS_URS_2022_01/871161141" TargetMode="External" /><Relationship Id="rId23" Type="http://schemas.openxmlformats.org/officeDocument/2006/relationships/hyperlink" Target="https://podminky.urs.cz/item/CS_URS_2022_01/871211141" TargetMode="External" /><Relationship Id="rId24" Type="http://schemas.openxmlformats.org/officeDocument/2006/relationships/hyperlink" Target="https://podminky.urs.cz/item/CS_URS_2022_01/877212001" TargetMode="External" /><Relationship Id="rId25" Type="http://schemas.openxmlformats.org/officeDocument/2006/relationships/hyperlink" Target="https://podminky.urs.cz/item/CS_URS_2022_01/891181112" TargetMode="External" /><Relationship Id="rId26" Type="http://schemas.openxmlformats.org/officeDocument/2006/relationships/hyperlink" Target="https://podminky.urs.cz/item/CS_URS_2022_01/891241112" TargetMode="External" /><Relationship Id="rId27" Type="http://schemas.openxmlformats.org/officeDocument/2006/relationships/hyperlink" Target="https://podminky.urs.cz/item/CS_URS_2022_01/891247112" TargetMode="External" /><Relationship Id="rId28" Type="http://schemas.openxmlformats.org/officeDocument/2006/relationships/hyperlink" Target="https://podminky.urs.cz/item/CS_URS_2022_01/891261112" TargetMode="External" /><Relationship Id="rId29" Type="http://schemas.openxmlformats.org/officeDocument/2006/relationships/hyperlink" Target="https://podminky.urs.cz/item/CS_URS_2022_01/892233122" TargetMode="External" /><Relationship Id="rId30" Type="http://schemas.openxmlformats.org/officeDocument/2006/relationships/hyperlink" Target="https://podminky.urs.cz/item/CS_URS_2022_01/892241111" TargetMode="External" /><Relationship Id="rId31" Type="http://schemas.openxmlformats.org/officeDocument/2006/relationships/hyperlink" Target="https://podminky.urs.cz/item/CS_URS_2022_01/892271111" TargetMode="External" /><Relationship Id="rId32" Type="http://schemas.openxmlformats.org/officeDocument/2006/relationships/hyperlink" Target="https://podminky.urs.cz/item/CS_URS_2022_01/892273122" TargetMode="External" /><Relationship Id="rId33" Type="http://schemas.openxmlformats.org/officeDocument/2006/relationships/hyperlink" Target="https://podminky.urs.cz/item/CS_URS_2022_01/899401112" TargetMode="External" /><Relationship Id="rId34" Type="http://schemas.openxmlformats.org/officeDocument/2006/relationships/hyperlink" Target="https://podminky.urs.cz/item/CS_URS_2022_01/899401113" TargetMode="External" /><Relationship Id="rId35" Type="http://schemas.openxmlformats.org/officeDocument/2006/relationships/hyperlink" Target="https://podminky.urs.cz/item/CS_URS_2022_01/899712111" TargetMode="External" /><Relationship Id="rId36" Type="http://schemas.openxmlformats.org/officeDocument/2006/relationships/hyperlink" Target="https://podminky.urs.cz/item/CS_URS_2022_01/899721111" TargetMode="External" /><Relationship Id="rId37" Type="http://schemas.openxmlformats.org/officeDocument/2006/relationships/hyperlink" Target="https://podminky.urs.cz/item/CS_URS_2022_01/899722114" TargetMode="External" /><Relationship Id="rId38" Type="http://schemas.openxmlformats.org/officeDocument/2006/relationships/hyperlink" Target="https://podminky.urs.cz/item/CS_URS_2022_01/850311811" TargetMode="External" /><Relationship Id="rId39" Type="http://schemas.openxmlformats.org/officeDocument/2006/relationships/hyperlink" Target="https://podminky.urs.cz/item/CS_URS_2022_01/871211811" TargetMode="External" /><Relationship Id="rId40" Type="http://schemas.openxmlformats.org/officeDocument/2006/relationships/hyperlink" Target="https://podminky.urs.cz/item/CS_URS_2022_01/871251811" TargetMode="External" /><Relationship Id="rId41" Type="http://schemas.openxmlformats.org/officeDocument/2006/relationships/hyperlink" Target="https://podminky.urs.cz/item/CS_URS_2022_01/891181811" TargetMode="External" /><Relationship Id="rId42" Type="http://schemas.openxmlformats.org/officeDocument/2006/relationships/hyperlink" Target="https://podminky.urs.cz/item/CS_URS_2022_01/891241811" TargetMode="External" /><Relationship Id="rId43" Type="http://schemas.openxmlformats.org/officeDocument/2006/relationships/hyperlink" Target="https://podminky.urs.cz/item/CS_URS_2022_01/891261811" TargetMode="External" /><Relationship Id="rId44" Type="http://schemas.openxmlformats.org/officeDocument/2006/relationships/hyperlink" Target="https://podminky.urs.cz/item/CS_URS_2022_01/469973115" TargetMode="External" /><Relationship Id="rId45" Type="http://schemas.openxmlformats.org/officeDocument/2006/relationships/hyperlink" Target="https://podminky.urs.cz/item/CS_URS_2022_01/997221551" TargetMode="External" /><Relationship Id="rId46" Type="http://schemas.openxmlformats.org/officeDocument/2006/relationships/hyperlink" Target="https://podminky.urs.cz/item/CS_URS_2022_01/997221559" TargetMode="External" /><Relationship Id="rId47" Type="http://schemas.openxmlformats.org/officeDocument/2006/relationships/hyperlink" Target="https://podminky.urs.cz/item/CS_URS_2022_01/997221571" TargetMode="External" /><Relationship Id="rId48" Type="http://schemas.openxmlformats.org/officeDocument/2006/relationships/hyperlink" Target="https://podminky.urs.cz/item/CS_URS_2022_01/997221579" TargetMode="External" /><Relationship Id="rId49" Type="http://schemas.openxmlformats.org/officeDocument/2006/relationships/hyperlink" Target="https://podminky.urs.cz/item/CS_URS_2022_01/997221873" TargetMode="External" /><Relationship Id="rId50" Type="http://schemas.openxmlformats.org/officeDocument/2006/relationships/hyperlink" Target="https://podminky.urs.cz/item/CS_URS_2022_01/998273102" TargetMode="External" /><Relationship Id="rId51" Type="http://schemas.openxmlformats.org/officeDocument/2006/relationships/hyperlink" Target="https://podminky.urs.cz/item/CS_URS_2022_01/998276101" TargetMode="External" /><Relationship Id="rId5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Pol488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Pol15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Pol508" TargetMode="Externa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5001101" TargetMode="External" /><Relationship Id="rId2" Type="http://schemas.openxmlformats.org/officeDocument/2006/relationships/hyperlink" Target="https://podminky.urs.cz/item/CS_URS_2022_01/115101201" TargetMode="External" /><Relationship Id="rId3" Type="http://schemas.openxmlformats.org/officeDocument/2006/relationships/hyperlink" Target="https://podminky.urs.cz/item/CS_URS_2022_01/119001405" TargetMode="External" /><Relationship Id="rId4" Type="http://schemas.openxmlformats.org/officeDocument/2006/relationships/hyperlink" Target="https://podminky.urs.cz/item/CS_URS_2022_01/119001422" TargetMode="External" /><Relationship Id="rId5" Type="http://schemas.openxmlformats.org/officeDocument/2006/relationships/hyperlink" Target="https://podminky.urs.cz/item/CS_URS_2022_01/132251251" TargetMode="External" /><Relationship Id="rId6" Type="http://schemas.openxmlformats.org/officeDocument/2006/relationships/hyperlink" Target="https://podminky.urs.cz/item/CS_URS_2022_01/132354201" TargetMode="External" /><Relationship Id="rId7" Type="http://schemas.openxmlformats.org/officeDocument/2006/relationships/hyperlink" Target="https://podminky.urs.cz/item/CS_URS_2022_01/132451251" TargetMode="External" /><Relationship Id="rId8" Type="http://schemas.openxmlformats.org/officeDocument/2006/relationships/hyperlink" Target="https://podminky.urs.cz/item/CS_URS_2022_01/139001101" TargetMode="External" /><Relationship Id="rId9" Type="http://schemas.openxmlformats.org/officeDocument/2006/relationships/hyperlink" Target="https://podminky.urs.cz/item/CS_URS_2022_01/151811131" TargetMode="External" /><Relationship Id="rId10" Type="http://schemas.openxmlformats.org/officeDocument/2006/relationships/hyperlink" Target="https://podminky.urs.cz/item/CS_URS_2022_01/151811231" TargetMode="External" /><Relationship Id="rId11" Type="http://schemas.openxmlformats.org/officeDocument/2006/relationships/hyperlink" Target="https://podminky.urs.cz/item/CS_URS_2022_01/174151101" TargetMode="External" /><Relationship Id="rId12" Type="http://schemas.openxmlformats.org/officeDocument/2006/relationships/hyperlink" Target="https://podminky.urs.cz/item/CS_URS_2022_01/175111101" TargetMode="External" /><Relationship Id="rId13" Type="http://schemas.openxmlformats.org/officeDocument/2006/relationships/hyperlink" Target="https://podminky.urs.cz/item/CS_URS_2022_01/451572111" TargetMode="External" /><Relationship Id="rId14" Type="http://schemas.openxmlformats.org/officeDocument/2006/relationships/hyperlink" Target="https://podminky.urs.cz/item/CS_URS_2022_01/899721111" TargetMode="External" /><Relationship Id="rId15" Type="http://schemas.openxmlformats.org/officeDocument/2006/relationships/hyperlink" Target="https://podminky.urs.cz/item/CS_URS_2022_01/899722111" TargetMode="External" /><Relationship Id="rId16" Type="http://schemas.openxmlformats.org/officeDocument/2006/relationships/hyperlink" Target="https://podminky.urs.cz/item/CS_URS_2022_01/997221551" TargetMode="External" /><Relationship Id="rId17" Type="http://schemas.openxmlformats.org/officeDocument/2006/relationships/hyperlink" Target="https://podminky.urs.cz/item/CS_URS_2022_01/997221559" TargetMode="External" /><Relationship Id="rId18" Type="http://schemas.openxmlformats.org/officeDocument/2006/relationships/hyperlink" Target="https://podminky.urs.cz/item/CS_URS_2022_01/997221571" TargetMode="External" /><Relationship Id="rId19" Type="http://schemas.openxmlformats.org/officeDocument/2006/relationships/hyperlink" Target="https://podminky.urs.cz/item/CS_URS_2022_01/997221579" TargetMode="External" /><Relationship Id="rId20" Type="http://schemas.openxmlformats.org/officeDocument/2006/relationships/hyperlink" Target="https://podminky.urs.cz/item/CS_URS_2022_01/997221873" TargetMode="External" /><Relationship Id="rId21" Type="http://schemas.openxmlformats.org/officeDocument/2006/relationships/hyperlink" Target="https://podminky.urs.cz/item/CS_URS_2022_01/998276101" TargetMode="External" /><Relationship Id="rId2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279311115" TargetMode="External" /><Relationship Id="rId2" Type="http://schemas.openxmlformats.org/officeDocument/2006/relationships/hyperlink" Target="https://podminky.urs.cz/item/CS_URS_2022_01/430321414" TargetMode="External" /><Relationship Id="rId3" Type="http://schemas.openxmlformats.org/officeDocument/2006/relationships/hyperlink" Target="https://podminky.urs.cz/item/CS_URS_2022_01/431351121" TargetMode="External" /><Relationship Id="rId4" Type="http://schemas.openxmlformats.org/officeDocument/2006/relationships/hyperlink" Target="https://podminky.urs.cz/item/CS_URS_2022_01/431351122" TargetMode="External" /><Relationship Id="rId5" Type="http://schemas.openxmlformats.org/officeDocument/2006/relationships/hyperlink" Target="https://podminky.urs.cz/item/CS_URS_2022_01/433351131" TargetMode="External" /><Relationship Id="rId6" Type="http://schemas.openxmlformats.org/officeDocument/2006/relationships/hyperlink" Target="https://podminky.urs.cz/item/CS_URS_2022_01/433351132" TargetMode="External" /><Relationship Id="rId7" Type="http://schemas.openxmlformats.org/officeDocument/2006/relationships/hyperlink" Target="https://podminky.urs.cz/item/CS_URS_2022_01/622325121" TargetMode="External" /><Relationship Id="rId8" Type="http://schemas.openxmlformats.org/officeDocument/2006/relationships/hyperlink" Target="https://podminky.urs.cz/item/CS_URS_2022_01/762332131" TargetMode="External" /><Relationship Id="rId9" Type="http://schemas.openxmlformats.org/officeDocument/2006/relationships/hyperlink" Target="https://podminky.urs.cz/item/CS_URS_2022_01/762332132" TargetMode="External" /><Relationship Id="rId10" Type="http://schemas.openxmlformats.org/officeDocument/2006/relationships/hyperlink" Target="https://podminky.urs.cz/item/CS_URS_2022_01/762341260" TargetMode="External" /><Relationship Id="rId11" Type="http://schemas.openxmlformats.org/officeDocument/2006/relationships/hyperlink" Target="https://podminky.urs.cz/item/CS_URS_2022_01/762342214" TargetMode="External" /><Relationship Id="rId12" Type="http://schemas.openxmlformats.org/officeDocument/2006/relationships/hyperlink" Target="https://podminky.urs.cz/item/CS_URS_2022_01/762342511" TargetMode="External" /><Relationship Id="rId13" Type="http://schemas.openxmlformats.org/officeDocument/2006/relationships/hyperlink" Target="https://podminky.urs.cz/item/CS_URS_2022_01/762395000" TargetMode="External" /><Relationship Id="rId14" Type="http://schemas.openxmlformats.org/officeDocument/2006/relationships/hyperlink" Target="https://podminky.urs.cz/item/CS_URS_2022_01/998762101" TargetMode="External" /><Relationship Id="rId15" Type="http://schemas.openxmlformats.org/officeDocument/2006/relationships/hyperlink" Target="https://podminky.urs.cz/item/CS_URS_2022_01/765111016" TargetMode="External" /><Relationship Id="rId16" Type="http://schemas.openxmlformats.org/officeDocument/2006/relationships/hyperlink" Target="https://podminky.urs.cz/item/CS_URS_2022_01/765191023" TargetMode="External" /><Relationship Id="rId17" Type="http://schemas.openxmlformats.org/officeDocument/2006/relationships/hyperlink" Target="https://podminky.urs.cz/item/CS_URS_2022_01/998765102" TargetMode="External" /><Relationship Id="rId1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023" TargetMode="External" /><Relationship Id="rId2" Type="http://schemas.openxmlformats.org/officeDocument/2006/relationships/hyperlink" Target="https://podminky.urs.cz/item/CS_URS_2022_01/113107524" TargetMode="External" /><Relationship Id="rId3" Type="http://schemas.openxmlformats.org/officeDocument/2006/relationships/hyperlink" Target="https://podminky.urs.cz/item/CS_URS_2022_01/113201112" TargetMode="External" /><Relationship Id="rId4" Type="http://schemas.openxmlformats.org/officeDocument/2006/relationships/hyperlink" Target="https://podminky.urs.cz/item/CS_URS_2022_01/997013111" TargetMode="External" /><Relationship Id="rId5" Type="http://schemas.openxmlformats.org/officeDocument/2006/relationships/hyperlink" Target="https://podminky.urs.cz/item/CS_URS_2022_01/997013501" TargetMode="External" /><Relationship Id="rId6" Type="http://schemas.openxmlformats.org/officeDocument/2006/relationships/hyperlink" Target="https://podminky.urs.cz/item/CS_URS_2022_01/997013509" TargetMode="External" /><Relationship Id="rId7" Type="http://schemas.openxmlformats.org/officeDocument/2006/relationships/hyperlink" Target="https://podminky.urs.cz/item/CS_URS_2022_01/997013861" TargetMode="External" /><Relationship Id="rId8" Type="http://schemas.openxmlformats.org/officeDocument/2006/relationships/hyperlink" Target="https://podminky.urs.cz/item/CS_URS_2022_01/997221873" TargetMode="External" /><Relationship Id="rId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71151101" TargetMode="External" /><Relationship Id="rId2" Type="http://schemas.openxmlformats.org/officeDocument/2006/relationships/hyperlink" Target="https://podminky.urs.cz/item/CS_URS_2022_01/212572111" TargetMode="External" /><Relationship Id="rId3" Type="http://schemas.openxmlformats.org/officeDocument/2006/relationships/hyperlink" Target="https://podminky.urs.cz/item/CS_URS_2022_01/212755216" TargetMode="External" /><Relationship Id="rId4" Type="http://schemas.openxmlformats.org/officeDocument/2006/relationships/hyperlink" Target="https://podminky.urs.cz/item/CS_URS_2022_01/273313711" TargetMode="External" /><Relationship Id="rId5" Type="http://schemas.openxmlformats.org/officeDocument/2006/relationships/hyperlink" Target="https://podminky.urs.cz/item/CS_URS_2022_01/273351121" TargetMode="External" /><Relationship Id="rId6" Type="http://schemas.openxmlformats.org/officeDocument/2006/relationships/hyperlink" Target="https://podminky.urs.cz/item/CS_URS_2022_01/273351122" TargetMode="External" /><Relationship Id="rId7" Type="http://schemas.openxmlformats.org/officeDocument/2006/relationships/hyperlink" Target="https://podminky.urs.cz/item/CS_URS_2022_01/273362021" TargetMode="External" /><Relationship Id="rId8" Type="http://schemas.openxmlformats.org/officeDocument/2006/relationships/hyperlink" Target="https://podminky.urs.cz/item/CS_URS_2022_01/274313711" TargetMode="External" /><Relationship Id="rId9" Type="http://schemas.openxmlformats.org/officeDocument/2006/relationships/hyperlink" Target="https://podminky.urs.cz/item/CS_URS_2022_01/274351121" TargetMode="External" /><Relationship Id="rId10" Type="http://schemas.openxmlformats.org/officeDocument/2006/relationships/hyperlink" Target="https://podminky.urs.cz/item/CS_URS_2022_01/274351122" TargetMode="External" /><Relationship Id="rId11" Type="http://schemas.openxmlformats.org/officeDocument/2006/relationships/hyperlink" Target="https://podminky.urs.cz/item/CS_URS_2022_01/279113143" TargetMode="External" /><Relationship Id="rId12" Type="http://schemas.openxmlformats.org/officeDocument/2006/relationships/hyperlink" Target="https://podminky.urs.cz/item/CS_URS_2022_01/279113144" TargetMode="External" /><Relationship Id="rId13" Type="http://schemas.openxmlformats.org/officeDocument/2006/relationships/hyperlink" Target="https://podminky.urs.cz/item/CS_URS_2022_01/430321515" TargetMode="External" /><Relationship Id="rId14" Type="http://schemas.openxmlformats.org/officeDocument/2006/relationships/hyperlink" Target="https://podminky.urs.cz/item/CS_URS_2022_01/434351141" TargetMode="External" /><Relationship Id="rId15" Type="http://schemas.openxmlformats.org/officeDocument/2006/relationships/hyperlink" Target="https://podminky.urs.cz/item/CS_URS_2022_01/434351142" TargetMode="External" /><Relationship Id="rId16" Type="http://schemas.openxmlformats.org/officeDocument/2006/relationships/hyperlink" Target="https://podminky.urs.cz/item/CS_URS_2022_01/564261111" TargetMode="External" /><Relationship Id="rId17" Type="http://schemas.openxmlformats.org/officeDocument/2006/relationships/hyperlink" Target="https://podminky.urs.cz/item/CS_URS_2022_01/564261111" TargetMode="External" /><Relationship Id="rId18" Type="http://schemas.openxmlformats.org/officeDocument/2006/relationships/hyperlink" Target="https://podminky.urs.cz/item/CS_URS_2022_01/565211111" TargetMode="External" /><Relationship Id="rId19" Type="http://schemas.openxmlformats.org/officeDocument/2006/relationships/hyperlink" Target="https://podminky.urs.cz/item/CS_URS_2022_01/573111111" TargetMode="External" /><Relationship Id="rId20" Type="http://schemas.openxmlformats.org/officeDocument/2006/relationships/hyperlink" Target="https://podminky.urs.cz/item/CS_URS_2022_01/573211106" TargetMode="External" /><Relationship Id="rId21" Type="http://schemas.openxmlformats.org/officeDocument/2006/relationships/hyperlink" Target="https://podminky.urs.cz/item/CS_URS_2022_01/573211106" TargetMode="External" /><Relationship Id="rId22" Type="http://schemas.openxmlformats.org/officeDocument/2006/relationships/hyperlink" Target="https://podminky.urs.cz/item/CS_URS_2022_01/576133111" TargetMode="External" /><Relationship Id="rId23" Type="http://schemas.openxmlformats.org/officeDocument/2006/relationships/hyperlink" Target="https://podminky.urs.cz/item/CS_URS_2022_01/576133111" TargetMode="External" /><Relationship Id="rId24" Type="http://schemas.openxmlformats.org/officeDocument/2006/relationships/hyperlink" Target="https://podminky.urs.cz/item/CS_URS_2022_01/577165131" TargetMode="External" /><Relationship Id="rId25" Type="http://schemas.openxmlformats.org/officeDocument/2006/relationships/hyperlink" Target="https://podminky.urs.cz/item/CS_URS_2022_01/591111111" TargetMode="External" /><Relationship Id="rId26" Type="http://schemas.openxmlformats.org/officeDocument/2006/relationships/hyperlink" Target="https://podminky.urs.cz/item/CS_URS_2022_01/591411111" TargetMode="External" /><Relationship Id="rId27" Type="http://schemas.openxmlformats.org/officeDocument/2006/relationships/hyperlink" Target="https://podminky.urs.cz/item/CS_URS_2022_01/916111111" TargetMode="External" /><Relationship Id="rId28" Type="http://schemas.openxmlformats.org/officeDocument/2006/relationships/hyperlink" Target="https://podminky.urs.cz/item/CS_URS_2022_01/916241213" TargetMode="External" /><Relationship Id="rId29" Type="http://schemas.openxmlformats.org/officeDocument/2006/relationships/hyperlink" Target="https://podminky.urs.cz/item/CS_URS_2022_01/916241213" TargetMode="External" /><Relationship Id="rId30" Type="http://schemas.openxmlformats.org/officeDocument/2006/relationships/hyperlink" Target="https://podminky.urs.cz/item/CS_URS_2022_01/916241213" TargetMode="External" /><Relationship Id="rId31" Type="http://schemas.openxmlformats.org/officeDocument/2006/relationships/hyperlink" Target="https://podminky.urs.cz/item/CS_URS_2022_01/916241213" TargetMode="External" /><Relationship Id="rId32" Type="http://schemas.openxmlformats.org/officeDocument/2006/relationships/hyperlink" Target="https://podminky.urs.cz/item/CS_URS_2022_01/916991121" TargetMode="External" /><Relationship Id="rId33" Type="http://schemas.openxmlformats.org/officeDocument/2006/relationships/hyperlink" Target="https://podminky.urs.cz/item/CS_URS_2022_01/998223011" TargetMode="External" /><Relationship Id="rId3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9001401" TargetMode="External" /><Relationship Id="rId2" Type="http://schemas.openxmlformats.org/officeDocument/2006/relationships/hyperlink" Target="https://podminky.urs.cz/item/CS_URS_2022_01/119001405" TargetMode="External" /><Relationship Id="rId3" Type="http://schemas.openxmlformats.org/officeDocument/2006/relationships/hyperlink" Target="https://podminky.urs.cz/item/CS_URS_2022_01/119001421" TargetMode="External" /><Relationship Id="rId4" Type="http://schemas.openxmlformats.org/officeDocument/2006/relationships/hyperlink" Target="https://podminky.urs.cz/item/CS_URS_2022_01/131213702" TargetMode="External" /><Relationship Id="rId5" Type="http://schemas.openxmlformats.org/officeDocument/2006/relationships/hyperlink" Target="https://podminky.urs.cz/item/CS_URS_2022_01/131251102" TargetMode="External" /><Relationship Id="rId6" Type="http://schemas.openxmlformats.org/officeDocument/2006/relationships/hyperlink" Target="https://podminky.urs.cz/item/CS_URS_2022_01/131313702" TargetMode="External" /><Relationship Id="rId7" Type="http://schemas.openxmlformats.org/officeDocument/2006/relationships/hyperlink" Target="https://podminky.urs.cz/item/CS_URS_2022_01/131351102" TargetMode="External" /><Relationship Id="rId8" Type="http://schemas.openxmlformats.org/officeDocument/2006/relationships/hyperlink" Target="https://podminky.urs.cz/item/CS_URS_2022_01/131413702" TargetMode="External" /><Relationship Id="rId9" Type="http://schemas.openxmlformats.org/officeDocument/2006/relationships/hyperlink" Target="https://podminky.urs.cz/item/CS_URS_2022_01/131451103" TargetMode="External" /><Relationship Id="rId10" Type="http://schemas.openxmlformats.org/officeDocument/2006/relationships/hyperlink" Target="https://podminky.urs.cz/item/CS_URS_2022_01/132212332" TargetMode="External" /><Relationship Id="rId11" Type="http://schemas.openxmlformats.org/officeDocument/2006/relationships/hyperlink" Target="https://podminky.urs.cz/item/CS_URS_2022_01/132251251" TargetMode="External" /><Relationship Id="rId12" Type="http://schemas.openxmlformats.org/officeDocument/2006/relationships/hyperlink" Target="https://podminky.urs.cz/item/CS_URS_2022_01/132312332" TargetMode="External" /><Relationship Id="rId13" Type="http://schemas.openxmlformats.org/officeDocument/2006/relationships/hyperlink" Target="https://podminky.urs.cz/item/CS_URS_2022_01/132354201" TargetMode="External" /><Relationship Id="rId14" Type="http://schemas.openxmlformats.org/officeDocument/2006/relationships/hyperlink" Target="https://podminky.urs.cz/item/CS_URS_2022_01/132412332" TargetMode="External" /><Relationship Id="rId15" Type="http://schemas.openxmlformats.org/officeDocument/2006/relationships/hyperlink" Target="https://podminky.urs.cz/item/CS_URS_2022_01/132451252" TargetMode="External" /><Relationship Id="rId16" Type="http://schemas.openxmlformats.org/officeDocument/2006/relationships/hyperlink" Target="https://podminky.urs.cz/item/CS_URS_2022_01/139001101" TargetMode="External" /><Relationship Id="rId17" Type="http://schemas.openxmlformats.org/officeDocument/2006/relationships/hyperlink" Target="https://podminky.urs.cz/item/CS_URS_2022_01/151811132" TargetMode="External" /><Relationship Id="rId18" Type="http://schemas.openxmlformats.org/officeDocument/2006/relationships/hyperlink" Target="https://podminky.urs.cz/item/CS_URS_2022_01/151811232" TargetMode="External" /><Relationship Id="rId19" Type="http://schemas.openxmlformats.org/officeDocument/2006/relationships/hyperlink" Target="https://podminky.urs.cz/item/CS_URS_2022_01/171153101" TargetMode="External" /><Relationship Id="rId20" Type="http://schemas.openxmlformats.org/officeDocument/2006/relationships/hyperlink" Target="https://podminky.urs.cz/item/CS_URS_2022_01/174151101" TargetMode="External" /><Relationship Id="rId21" Type="http://schemas.openxmlformats.org/officeDocument/2006/relationships/hyperlink" Target="https://podminky.urs.cz/item/CS_URS_2022_01/183106614" TargetMode="External" /><Relationship Id="rId22" Type="http://schemas.openxmlformats.org/officeDocument/2006/relationships/hyperlink" Target="https://podminky.urs.cz/item/CS_URS_2022_01/183111211" TargetMode="External" /><Relationship Id="rId23" Type="http://schemas.openxmlformats.org/officeDocument/2006/relationships/hyperlink" Target="https://podminky.urs.cz/item/CS_URS_2022_01/183211312" TargetMode="External" /><Relationship Id="rId24" Type="http://schemas.openxmlformats.org/officeDocument/2006/relationships/hyperlink" Target="https://podminky.urs.cz/item/CS_URS_2022_01/183211313" TargetMode="External" /><Relationship Id="rId25" Type="http://schemas.openxmlformats.org/officeDocument/2006/relationships/hyperlink" Target="https://podminky.urs.cz/item/CS_URS_2022_01/184102116" TargetMode="External" /><Relationship Id="rId26" Type="http://schemas.openxmlformats.org/officeDocument/2006/relationships/hyperlink" Target="https://podminky.urs.cz/item/CS_URS_2022_01/184852322" TargetMode="External" /><Relationship Id="rId27" Type="http://schemas.openxmlformats.org/officeDocument/2006/relationships/hyperlink" Target="https://podminky.urs.cz/item/CS_URS_2022_01/185851121" TargetMode="External" /><Relationship Id="rId28" Type="http://schemas.openxmlformats.org/officeDocument/2006/relationships/hyperlink" Target="https://podminky.urs.cz/item/CS_URS_2022_01/175111101" TargetMode="External" /><Relationship Id="rId29" Type="http://schemas.openxmlformats.org/officeDocument/2006/relationships/hyperlink" Target="https://podminky.urs.cz/item/CS_URS_2022_01/175111101" TargetMode="External" /><Relationship Id="rId30" Type="http://schemas.openxmlformats.org/officeDocument/2006/relationships/hyperlink" Target="https://podminky.urs.cz/item/CS_URS_2022_01/451572111" TargetMode="External" /><Relationship Id="rId31" Type="http://schemas.openxmlformats.org/officeDocument/2006/relationships/hyperlink" Target="https://podminky.urs.cz/item/CS_URS_2022_01/359901211" TargetMode="External" /><Relationship Id="rId32" Type="http://schemas.openxmlformats.org/officeDocument/2006/relationships/hyperlink" Target="https://podminky.urs.cz/item/CS_URS_2022_01/831312121" TargetMode="External" /><Relationship Id="rId33" Type="http://schemas.openxmlformats.org/officeDocument/2006/relationships/hyperlink" Target="https://podminky.urs.cz/item/CS_URS_2022_01/871161141" TargetMode="External" /><Relationship Id="rId34" Type="http://schemas.openxmlformats.org/officeDocument/2006/relationships/hyperlink" Target="https://podminky.urs.cz/item/CS_URS_2022_01/871350410" TargetMode="External" /><Relationship Id="rId35" Type="http://schemas.openxmlformats.org/officeDocument/2006/relationships/hyperlink" Target="https://podminky.urs.cz/item/CS_URS_2022_01/877265271" TargetMode="External" /><Relationship Id="rId36" Type="http://schemas.openxmlformats.org/officeDocument/2006/relationships/hyperlink" Target="https://podminky.urs.cz/item/CS_URS_2022_01/877310320" TargetMode="External" /><Relationship Id="rId37" Type="http://schemas.openxmlformats.org/officeDocument/2006/relationships/hyperlink" Target="https://podminky.urs.cz/item/CS_URS_2022_01/877310410" TargetMode="External" /><Relationship Id="rId38" Type="http://schemas.openxmlformats.org/officeDocument/2006/relationships/hyperlink" Target="https://podminky.urs.cz/item/CS_URS_2022_01/877315231" TargetMode="External" /><Relationship Id="rId39" Type="http://schemas.openxmlformats.org/officeDocument/2006/relationships/hyperlink" Target="https://podminky.urs.cz/item/CS_URS_2022_01/877350320" TargetMode="External" /><Relationship Id="rId40" Type="http://schemas.openxmlformats.org/officeDocument/2006/relationships/hyperlink" Target="https://podminky.urs.cz/item/CS_URS_2022_01/877350410" TargetMode="External" /><Relationship Id="rId41" Type="http://schemas.openxmlformats.org/officeDocument/2006/relationships/hyperlink" Target="https://podminky.urs.cz/item/CS_URS_2022_01/877350420" TargetMode="External" /><Relationship Id="rId42" Type="http://schemas.openxmlformats.org/officeDocument/2006/relationships/hyperlink" Target="https://podminky.urs.cz/item/CS_URS_2022_01/877355121" TargetMode="External" /><Relationship Id="rId43" Type="http://schemas.openxmlformats.org/officeDocument/2006/relationships/hyperlink" Target="https://podminky.urs.cz/item/CS_URS_2022_01/877355231" TargetMode="External" /><Relationship Id="rId44" Type="http://schemas.openxmlformats.org/officeDocument/2006/relationships/hyperlink" Target="https://podminky.urs.cz/item/CS_URS_2022_01/892233122" TargetMode="External" /><Relationship Id="rId45" Type="http://schemas.openxmlformats.org/officeDocument/2006/relationships/hyperlink" Target="https://podminky.urs.cz/item/CS_URS_2022_01/892241111" TargetMode="External" /><Relationship Id="rId46" Type="http://schemas.openxmlformats.org/officeDocument/2006/relationships/hyperlink" Target="https://podminky.urs.cz/item/CS_URS_2022_01/892351111" TargetMode="External" /><Relationship Id="rId47" Type="http://schemas.openxmlformats.org/officeDocument/2006/relationships/hyperlink" Target="https://podminky.urs.cz/item/CS_URS_2022_01/894812203" TargetMode="External" /><Relationship Id="rId48" Type="http://schemas.openxmlformats.org/officeDocument/2006/relationships/hyperlink" Target="https://podminky.urs.cz/item/CS_URS_2022_01/894812207" TargetMode="External" /><Relationship Id="rId49" Type="http://schemas.openxmlformats.org/officeDocument/2006/relationships/hyperlink" Target="https://podminky.urs.cz/item/CS_URS_2022_01/894812208" TargetMode="External" /><Relationship Id="rId50" Type="http://schemas.openxmlformats.org/officeDocument/2006/relationships/hyperlink" Target="https://podminky.urs.cz/item/CS_URS_2022_01/894812231" TargetMode="External" /><Relationship Id="rId51" Type="http://schemas.openxmlformats.org/officeDocument/2006/relationships/hyperlink" Target="https://podminky.urs.cz/item/CS_URS_2022_01/894812249" TargetMode="External" /><Relationship Id="rId52" Type="http://schemas.openxmlformats.org/officeDocument/2006/relationships/hyperlink" Target="https://podminky.urs.cz/item/CS_URS_2022_01/894812251" TargetMode="External" /><Relationship Id="rId53" Type="http://schemas.openxmlformats.org/officeDocument/2006/relationships/hyperlink" Target="https://podminky.urs.cz/item/CS_URS_2022_01/894812312" TargetMode="External" /><Relationship Id="rId54" Type="http://schemas.openxmlformats.org/officeDocument/2006/relationships/hyperlink" Target="https://podminky.urs.cz/item/CS_URS_2022_01/894812315" TargetMode="External" /><Relationship Id="rId55" Type="http://schemas.openxmlformats.org/officeDocument/2006/relationships/hyperlink" Target="https://podminky.urs.cz/item/CS_URS_2022_01/894812317" TargetMode="External" /><Relationship Id="rId56" Type="http://schemas.openxmlformats.org/officeDocument/2006/relationships/hyperlink" Target="https://podminky.urs.cz/item/CS_URS_2022_01/894812318" TargetMode="External" /><Relationship Id="rId57" Type="http://schemas.openxmlformats.org/officeDocument/2006/relationships/hyperlink" Target="https://podminky.urs.cz/item/CS_URS_2022_01/894812332" TargetMode="External" /><Relationship Id="rId58" Type="http://schemas.openxmlformats.org/officeDocument/2006/relationships/hyperlink" Target="https://podminky.urs.cz/item/CS_URS_2022_01/894812339" TargetMode="External" /><Relationship Id="rId59" Type="http://schemas.openxmlformats.org/officeDocument/2006/relationships/hyperlink" Target="https://podminky.urs.cz/item/CS_URS_2022_01/894812356" TargetMode="External" /><Relationship Id="rId60" Type="http://schemas.openxmlformats.org/officeDocument/2006/relationships/hyperlink" Target="https://podminky.urs.cz/item/CS_URS_2022_01/899103112" TargetMode="External" /><Relationship Id="rId61" Type="http://schemas.openxmlformats.org/officeDocument/2006/relationships/hyperlink" Target="https://podminky.urs.cz/item/CS_URS_2022_01/830361811" TargetMode="External" /><Relationship Id="rId62" Type="http://schemas.openxmlformats.org/officeDocument/2006/relationships/hyperlink" Target="https://podminky.urs.cz/item/CS_URS_2022_01/890211811" TargetMode="External" /><Relationship Id="rId63" Type="http://schemas.openxmlformats.org/officeDocument/2006/relationships/hyperlink" Target="https://podminky.urs.cz/item/CS_URS_2022_01/899201211" TargetMode="External" /><Relationship Id="rId64" Type="http://schemas.openxmlformats.org/officeDocument/2006/relationships/hyperlink" Target="https://podminky.urs.cz/item/CS_URS_2022_01/977151124" TargetMode="External" /><Relationship Id="rId65" Type="http://schemas.openxmlformats.org/officeDocument/2006/relationships/hyperlink" Target="https://podminky.urs.cz/item/CS_URS_2022_01/935113111" TargetMode="External" /><Relationship Id="rId66" Type="http://schemas.openxmlformats.org/officeDocument/2006/relationships/hyperlink" Target="https://podminky.urs.cz/item/CS_URS_2022_01/997221551" TargetMode="External" /><Relationship Id="rId67" Type="http://schemas.openxmlformats.org/officeDocument/2006/relationships/hyperlink" Target="https://podminky.urs.cz/item/CS_URS_2022_01/997221559" TargetMode="External" /><Relationship Id="rId68" Type="http://schemas.openxmlformats.org/officeDocument/2006/relationships/hyperlink" Target="https://podminky.urs.cz/item/CS_URS_2022_01/997221571" TargetMode="External" /><Relationship Id="rId69" Type="http://schemas.openxmlformats.org/officeDocument/2006/relationships/hyperlink" Target="https://podminky.urs.cz/item/CS_URS_2022_01/997221579" TargetMode="External" /><Relationship Id="rId70" Type="http://schemas.openxmlformats.org/officeDocument/2006/relationships/hyperlink" Target="https://podminky.urs.cz/item/CS_URS_2022_01/997221861" TargetMode="External" /><Relationship Id="rId71" Type="http://schemas.openxmlformats.org/officeDocument/2006/relationships/hyperlink" Target="https://podminky.urs.cz/item/CS_URS_2022_01/997221873" TargetMode="External" /><Relationship Id="rId72" Type="http://schemas.openxmlformats.org/officeDocument/2006/relationships/hyperlink" Target="https://podminky.urs.cz/item/CS_URS_2022_01/998275101" TargetMode="External" /><Relationship Id="rId73" Type="http://schemas.openxmlformats.org/officeDocument/2006/relationships/hyperlink" Target="https://podminky.urs.cz/item/CS_URS_2022_01/998276101" TargetMode="External" /><Relationship Id="rId7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08" customHeight="1">
      <c r="B23" s="22"/>
      <c r="C23" s="23"/>
      <c r="D23" s="23"/>
      <c r="E23" s="37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41</v>
      </c>
      <c r="E29" s="49"/>
      <c r="F29" s="33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1"/>
      <c r="C49" s="62"/>
      <c r="D49" s="63" t="s">
        <v>50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51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0"/>
      <c r="B60" s="41"/>
      <c r="C60" s="42"/>
      <c r="D60" s="66" t="s">
        <v>52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53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52</v>
      </c>
      <c r="AI60" s="44"/>
      <c r="AJ60" s="44"/>
      <c r="AK60" s="44"/>
      <c r="AL60" s="44"/>
      <c r="AM60" s="66" t="s">
        <v>53</v>
      </c>
      <c r="AN60" s="44"/>
      <c r="AO60" s="44"/>
      <c r="AP60" s="42"/>
      <c r="AQ60" s="42"/>
      <c r="AR60" s="46"/>
      <c r="BE60" s="40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0"/>
      <c r="B64" s="41"/>
      <c r="C64" s="42"/>
      <c r="D64" s="63" t="s">
        <v>54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55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0"/>
      <c r="B75" s="41"/>
      <c r="C75" s="42"/>
      <c r="D75" s="66" t="s">
        <v>52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53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52</v>
      </c>
      <c r="AI75" s="44"/>
      <c r="AJ75" s="44"/>
      <c r="AK75" s="44"/>
      <c r="AL75" s="44"/>
      <c r="AM75" s="66" t="s">
        <v>53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4" t="s">
        <v>56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113n/2022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Rekonstrukce společenského centra Stará hasička a přilehlého veřejného prostoru - nezpůsobilé výdaje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3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Hlavní 120/125, 62400 Brno - Komín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22</v>
      </c>
      <c r="AJ87" s="42"/>
      <c r="AK87" s="42"/>
      <c r="AL87" s="42"/>
      <c r="AM87" s="81" t="str">
        <f>IF(AN8="","",AN8)</f>
        <v>26. 6. 2022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25.65" customHeight="1">
      <c r="A89" s="40"/>
      <c r="B89" s="41"/>
      <c r="C89" s="33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Statutární město Brno, městská část Brno-Komín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30</v>
      </c>
      <c r="AJ89" s="42"/>
      <c r="AK89" s="42"/>
      <c r="AL89" s="42"/>
      <c r="AM89" s="82" t="str">
        <f>IF(E17="","",E17)</f>
        <v>Dipl.-Ing. Janosch Welzien, ČKA 383/2022</v>
      </c>
      <c r="AN89" s="73"/>
      <c r="AO89" s="73"/>
      <c r="AP89" s="73"/>
      <c r="AQ89" s="42"/>
      <c r="AR89" s="46"/>
      <c r="AS89" s="83" t="s">
        <v>57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3" t="s">
        <v>28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33</v>
      </c>
      <c r="AJ90" s="42"/>
      <c r="AK90" s="42"/>
      <c r="AL90" s="42"/>
      <c r="AM90" s="82" t="str">
        <f>IF(E20="","",E20)</f>
        <v xml:space="preserve">schwerpunkt architekti 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58</v>
      </c>
      <c r="D92" s="96"/>
      <c r="E92" s="96"/>
      <c r="F92" s="96"/>
      <c r="G92" s="96"/>
      <c r="H92" s="97"/>
      <c r="I92" s="98" t="s">
        <v>59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60</v>
      </c>
      <c r="AH92" s="96"/>
      <c r="AI92" s="96"/>
      <c r="AJ92" s="96"/>
      <c r="AK92" s="96"/>
      <c r="AL92" s="96"/>
      <c r="AM92" s="96"/>
      <c r="AN92" s="98" t="s">
        <v>61</v>
      </c>
      <c r="AO92" s="96"/>
      <c r="AP92" s="100"/>
      <c r="AQ92" s="101" t="s">
        <v>62</v>
      </c>
      <c r="AR92" s="46"/>
      <c r="AS92" s="102" t="s">
        <v>63</v>
      </c>
      <c r="AT92" s="103" t="s">
        <v>64</v>
      </c>
      <c r="AU92" s="103" t="s">
        <v>65</v>
      </c>
      <c r="AV92" s="103" t="s">
        <v>66</v>
      </c>
      <c r="AW92" s="103" t="s">
        <v>67</v>
      </c>
      <c r="AX92" s="103" t="s">
        <v>68</v>
      </c>
      <c r="AY92" s="103" t="s">
        <v>69</v>
      </c>
      <c r="AZ92" s="103" t="s">
        <v>70</v>
      </c>
      <c r="BA92" s="103" t="s">
        <v>71</v>
      </c>
      <c r="BB92" s="103" t="s">
        <v>72</v>
      </c>
      <c r="BC92" s="103" t="s">
        <v>73</v>
      </c>
      <c r="BD92" s="104" t="s">
        <v>74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75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ROUND(SUM(AG95:AG108),2)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ROUND(SUM(AS95:AS108),2)</f>
        <v>0</v>
      </c>
      <c r="AT94" s="116">
        <f>ROUND(SUM(AV94:AW94),2)</f>
        <v>0</v>
      </c>
      <c r="AU94" s="117">
        <f>ROUND(SUM(AU95:AU108),5)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ROUND(SUM(AZ95:AZ108),2)</f>
        <v>0</v>
      </c>
      <c r="BA94" s="116">
        <f>ROUND(SUM(BA95:BA108),2)</f>
        <v>0</v>
      </c>
      <c r="BB94" s="116">
        <f>ROUND(SUM(BB95:BB108),2)</f>
        <v>0</v>
      </c>
      <c r="BC94" s="116">
        <f>ROUND(SUM(BC95:BC108),2)</f>
        <v>0</v>
      </c>
      <c r="BD94" s="118">
        <f>ROUND(SUM(BD95:BD108),2)</f>
        <v>0</v>
      </c>
      <c r="BE94" s="6"/>
      <c r="BS94" s="119" t="s">
        <v>76</v>
      </c>
      <c r="BT94" s="119" t="s">
        <v>77</v>
      </c>
      <c r="BU94" s="120" t="s">
        <v>78</v>
      </c>
      <c r="BV94" s="119" t="s">
        <v>79</v>
      </c>
      <c r="BW94" s="119" t="s">
        <v>5</v>
      </c>
      <c r="BX94" s="119" t="s">
        <v>80</v>
      </c>
      <c r="CL94" s="119" t="s">
        <v>1</v>
      </c>
    </row>
    <row r="95" spans="1:91" s="7" customFormat="1" ht="16.5" customHeight="1">
      <c r="A95" s="121" t="s">
        <v>81</v>
      </c>
      <c r="B95" s="122"/>
      <c r="C95" s="123"/>
      <c r="D95" s="124" t="s">
        <v>82</v>
      </c>
      <c r="E95" s="124"/>
      <c r="F95" s="124"/>
      <c r="G95" s="124"/>
      <c r="H95" s="124"/>
      <c r="I95" s="125"/>
      <c r="J95" s="124" t="s">
        <v>83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'OSTa - OST - nezpůsobilé ...'!J30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84</v>
      </c>
      <c r="AR95" s="128"/>
      <c r="AS95" s="129">
        <v>0</v>
      </c>
      <c r="AT95" s="130">
        <f>ROUND(SUM(AV95:AW95),2)</f>
        <v>0</v>
      </c>
      <c r="AU95" s="131">
        <f>'OSTa - OST - nezpůsobilé ...'!P121</f>
        <v>0</v>
      </c>
      <c r="AV95" s="130">
        <f>'OSTa - OST - nezpůsobilé ...'!J33</f>
        <v>0</v>
      </c>
      <c r="AW95" s="130">
        <f>'OSTa - OST - nezpůsobilé ...'!J34</f>
        <v>0</v>
      </c>
      <c r="AX95" s="130">
        <f>'OSTa - OST - nezpůsobilé ...'!J35</f>
        <v>0</v>
      </c>
      <c r="AY95" s="130">
        <f>'OSTa - OST - nezpůsobilé ...'!J36</f>
        <v>0</v>
      </c>
      <c r="AZ95" s="130">
        <f>'OSTa - OST - nezpůsobilé ...'!F33</f>
        <v>0</v>
      </c>
      <c r="BA95" s="130">
        <f>'OSTa - OST - nezpůsobilé ...'!F34</f>
        <v>0</v>
      </c>
      <c r="BB95" s="130">
        <f>'OSTa - OST - nezpůsobilé ...'!F35</f>
        <v>0</v>
      </c>
      <c r="BC95" s="130">
        <f>'OSTa - OST - nezpůsobilé ...'!F36</f>
        <v>0</v>
      </c>
      <c r="BD95" s="132">
        <f>'OSTa - OST - nezpůsobilé ...'!F37</f>
        <v>0</v>
      </c>
      <c r="BE95" s="7"/>
      <c r="BT95" s="133" t="s">
        <v>85</v>
      </c>
      <c r="BV95" s="133" t="s">
        <v>79</v>
      </c>
      <c r="BW95" s="133" t="s">
        <v>86</v>
      </c>
      <c r="BX95" s="133" t="s">
        <v>5</v>
      </c>
      <c r="CL95" s="133" t="s">
        <v>1</v>
      </c>
      <c r="CM95" s="133" t="s">
        <v>87</v>
      </c>
    </row>
    <row r="96" spans="1:91" s="7" customFormat="1" ht="16.5" customHeight="1">
      <c r="A96" s="121" t="s">
        <v>81</v>
      </c>
      <c r="B96" s="122"/>
      <c r="C96" s="123"/>
      <c r="D96" s="124" t="s">
        <v>88</v>
      </c>
      <c r="E96" s="124"/>
      <c r="F96" s="124"/>
      <c r="G96" s="124"/>
      <c r="H96" s="124"/>
      <c r="I96" s="125"/>
      <c r="J96" s="124" t="s">
        <v>89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'SO01a - Nové konstrukce'!J30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84</v>
      </c>
      <c r="AR96" s="128"/>
      <c r="AS96" s="129">
        <v>0</v>
      </c>
      <c r="AT96" s="130">
        <f>ROUND(SUM(AV96:AW96),2)</f>
        <v>0</v>
      </c>
      <c r="AU96" s="131">
        <f>'SO01a - Nové konstrukce'!P120</f>
        <v>0</v>
      </c>
      <c r="AV96" s="130">
        <f>'SO01a - Nové konstrukce'!J33</f>
        <v>0</v>
      </c>
      <c r="AW96" s="130">
        <f>'SO01a - Nové konstrukce'!J34</f>
        <v>0</v>
      </c>
      <c r="AX96" s="130">
        <f>'SO01a - Nové konstrukce'!J35</f>
        <v>0</v>
      </c>
      <c r="AY96" s="130">
        <f>'SO01a - Nové konstrukce'!J36</f>
        <v>0</v>
      </c>
      <c r="AZ96" s="130">
        <f>'SO01a - Nové konstrukce'!F33</f>
        <v>0</v>
      </c>
      <c r="BA96" s="130">
        <f>'SO01a - Nové konstrukce'!F34</f>
        <v>0</v>
      </c>
      <c r="BB96" s="130">
        <f>'SO01a - Nové konstrukce'!F35</f>
        <v>0</v>
      </c>
      <c r="BC96" s="130">
        <f>'SO01a - Nové konstrukce'!F36</f>
        <v>0</v>
      </c>
      <c r="BD96" s="132">
        <f>'SO01a - Nové konstrukce'!F37</f>
        <v>0</v>
      </c>
      <c r="BE96" s="7"/>
      <c r="BT96" s="133" t="s">
        <v>85</v>
      </c>
      <c r="BV96" s="133" t="s">
        <v>79</v>
      </c>
      <c r="BW96" s="133" t="s">
        <v>90</v>
      </c>
      <c r="BX96" s="133" t="s">
        <v>5</v>
      </c>
      <c r="CL96" s="133" t="s">
        <v>1</v>
      </c>
      <c r="CM96" s="133" t="s">
        <v>87</v>
      </c>
    </row>
    <row r="97" spans="1:91" s="7" customFormat="1" ht="16.5" customHeight="1">
      <c r="A97" s="121" t="s">
        <v>81</v>
      </c>
      <c r="B97" s="122"/>
      <c r="C97" s="123"/>
      <c r="D97" s="124" t="s">
        <v>91</v>
      </c>
      <c r="E97" s="124"/>
      <c r="F97" s="124"/>
      <c r="G97" s="124"/>
      <c r="H97" s="124"/>
      <c r="I97" s="125"/>
      <c r="J97" s="124" t="s">
        <v>92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'SO01c - Hasička ZTI'!J30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84</v>
      </c>
      <c r="AR97" s="128"/>
      <c r="AS97" s="129">
        <v>0</v>
      </c>
      <c r="AT97" s="130">
        <f>ROUND(SUM(AV97:AW97),2)</f>
        <v>0</v>
      </c>
      <c r="AU97" s="131">
        <f>'SO01c - Hasička ZTI'!P118</f>
        <v>0</v>
      </c>
      <c r="AV97" s="130">
        <f>'SO01c - Hasička ZTI'!J33</f>
        <v>0</v>
      </c>
      <c r="AW97" s="130">
        <f>'SO01c - Hasička ZTI'!J34</f>
        <v>0</v>
      </c>
      <c r="AX97" s="130">
        <f>'SO01c - Hasička ZTI'!J35</f>
        <v>0</v>
      </c>
      <c r="AY97" s="130">
        <f>'SO01c - Hasička ZTI'!J36</f>
        <v>0</v>
      </c>
      <c r="AZ97" s="130">
        <f>'SO01c - Hasička ZTI'!F33</f>
        <v>0</v>
      </c>
      <c r="BA97" s="130">
        <f>'SO01c - Hasička ZTI'!F34</f>
        <v>0</v>
      </c>
      <c r="BB97" s="130">
        <f>'SO01c - Hasička ZTI'!F35</f>
        <v>0</v>
      </c>
      <c r="BC97" s="130">
        <f>'SO01c - Hasička ZTI'!F36</f>
        <v>0</v>
      </c>
      <c r="BD97" s="132">
        <f>'SO01c - Hasička ZTI'!F37</f>
        <v>0</v>
      </c>
      <c r="BE97" s="7"/>
      <c r="BT97" s="133" t="s">
        <v>85</v>
      </c>
      <c r="BV97" s="133" t="s">
        <v>79</v>
      </c>
      <c r="BW97" s="133" t="s">
        <v>93</v>
      </c>
      <c r="BX97" s="133" t="s">
        <v>5</v>
      </c>
      <c r="CL97" s="133" t="s">
        <v>1</v>
      </c>
      <c r="CM97" s="133" t="s">
        <v>87</v>
      </c>
    </row>
    <row r="98" spans="1:91" s="7" customFormat="1" ht="16.5" customHeight="1">
      <c r="A98" s="121" t="s">
        <v>81</v>
      </c>
      <c r="B98" s="122"/>
      <c r="C98" s="123"/>
      <c r="D98" s="124" t="s">
        <v>94</v>
      </c>
      <c r="E98" s="124"/>
      <c r="F98" s="124"/>
      <c r="G98" s="124"/>
      <c r="H98" s="124"/>
      <c r="I98" s="125"/>
      <c r="J98" s="124" t="s">
        <v>95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'SO01f - El Silnoproud'!J30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84</v>
      </c>
      <c r="AR98" s="128"/>
      <c r="AS98" s="129">
        <v>0</v>
      </c>
      <c r="AT98" s="130">
        <f>ROUND(SUM(AV98:AW98),2)</f>
        <v>0</v>
      </c>
      <c r="AU98" s="131">
        <f>'SO01f - El Silnoproud'!P118</f>
        <v>0</v>
      </c>
      <c r="AV98" s="130">
        <f>'SO01f - El Silnoproud'!J33</f>
        <v>0</v>
      </c>
      <c r="AW98" s="130">
        <f>'SO01f - El Silnoproud'!J34</f>
        <v>0</v>
      </c>
      <c r="AX98" s="130">
        <f>'SO01f - El Silnoproud'!J35</f>
        <v>0</v>
      </c>
      <c r="AY98" s="130">
        <f>'SO01f - El Silnoproud'!J36</f>
        <v>0</v>
      </c>
      <c r="AZ98" s="130">
        <f>'SO01f - El Silnoproud'!F33</f>
        <v>0</v>
      </c>
      <c r="BA98" s="130">
        <f>'SO01f - El Silnoproud'!F34</f>
        <v>0</v>
      </c>
      <c r="BB98" s="130">
        <f>'SO01f - El Silnoproud'!F35</f>
        <v>0</v>
      </c>
      <c r="BC98" s="130">
        <f>'SO01f - El Silnoproud'!F36</f>
        <v>0</v>
      </c>
      <c r="BD98" s="132">
        <f>'SO01f - El Silnoproud'!F37</f>
        <v>0</v>
      </c>
      <c r="BE98" s="7"/>
      <c r="BT98" s="133" t="s">
        <v>85</v>
      </c>
      <c r="BV98" s="133" t="s">
        <v>79</v>
      </c>
      <c r="BW98" s="133" t="s">
        <v>96</v>
      </c>
      <c r="BX98" s="133" t="s">
        <v>5</v>
      </c>
      <c r="CL98" s="133" t="s">
        <v>1</v>
      </c>
      <c r="CM98" s="133" t="s">
        <v>87</v>
      </c>
    </row>
    <row r="99" spans="1:91" s="7" customFormat="1" ht="16.5" customHeight="1">
      <c r="A99" s="121" t="s">
        <v>81</v>
      </c>
      <c r="B99" s="122"/>
      <c r="C99" s="123"/>
      <c r="D99" s="124" t="s">
        <v>97</v>
      </c>
      <c r="E99" s="124"/>
      <c r="F99" s="124"/>
      <c r="G99" s="124"/>
      <c r="H99" s="124"/>
      <c r="I99" s="125"/>
      <c r="J99" s="124" t="s">
        <v>98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'SO01g - Slaboproud'!J30</f>
        <v>0</v>
      </c>
      <c r="AH99" s="125"/>
      <c r="AI99" s="125"/>
      <c r="AJ99" s="125"/>
      <c r="AK99" s="125"/>
      <c r="AL99" s="125"/>
      <c r="AM99" s="125"/>
      <c r="AN99" s="126">
        <f>SUM(AG99,AT99)</f>
        <v>0</v>
      </c>
      <c r="AO99" s="125"/>
      <c r="AP99" s="125"/>
      <c r="AQ99" s="127" t="s">
        <v>84</v>
      </c>
      <c r="AR99" s="128"/>
      <c r="AS99" s="129">
        <v>0</v>
      </c>
      <c r="AT99" s="130">
        <f>ROUND(SUM(AV99:AW99),2)</f>
        <v>0</v>
      </c>
      <c r="AU99" s="131">
        <f>'SO01g - Slaboproud'!P118</f>
        <v>0</v>
      </c>
      <c r="AV99" s="130">
        <f>'SO01g - Slaboproud'!J33</f>
        <v>0</v>
      </c>
      <c r="AW99" s="130">
        <f>'SO01g - Slaboproud'!J34</f>
        <v>0</v>
      </c>
      <c r="AX99" s="130">
        <f>'SO01g - Slaboproud'!J35</f>
        <v>0</v>
      </c>
      <c r="AY99" s="130">
        <f>'SO01g - Slaboproud'!J36</f>
        <v>0</v>
      </c>
      <c r="AZ99" s="130">
        <f>'SO01g - Slaboproud'!F33</f>
        <v>0</v>
      </c>
      <c r="BA99" s="130">
        <f>'SO01g - Slaboproud'!F34</f>
        <v>0</v>
      </c>
      <c r="BB99" s="130">
        <f>'SO01g - Slaboproud'!F35</f>
        <v>0</v>
      </c>
      <c r="BC99" s="130">
        <f>'SO01g - Slaboproud'!F36</f>
        <v>0</v>
      </c>
      <c r="BD99" s="132">
        <f>'SO01g - Slaboproud'!F37</f>
        <v>0</v>
      </c>
      <c r="BE99" s="7"/>
      <c r="BT99" s="133" t="s">
        <v>85</v>
      </c>
      <c r="BV99" s="133" t="s">
        <v>79</v>
      </c>
      <c r="BW99" s="133" t="s">
        <v>99</v>
      </c>
      <c r="BX99" s="133" t="s">
        <v>5</v>
      </c>
      <c r="CL99" s="133" t="s">
        <v>1</v>
      </c>
      <c r="CM99" s="133" t="s">
        <v>87</v>
      </c>
    </row>
    <row r="100" spans="1:91" s="7" customFormat="1" ht="16.5" customHeight="1">
      <c r="A100" s="121" t="s">
        <v>81</v>
      </c>
      <c r="B100" s="122"/>
      <c r="C100" s="123"/>
      <c r="D100" s="124" t="s">
        <v>100</v>
      </c>
      <c r="E100" s="124"/>
      <c r="F100" s="124"/>
      <c r="G100" s="124"/>
      <c r="H100" s="124"/>
      <c r="I100" s="125"/>
      <c r="J100" s="124" t="s">
        <v>101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6">
        <f>'SO101a - Náměstí - bouran...'!J30</f>
        <v>0</v>
      </c>
      <c r="AH100" s="125"/>
      <c r="AI100" s="125"/>
      <c r="AJ100" s="125"/>
      <c r="AK100" s="125"/>
      <c r="AL100" s="125"/>
      <c r="AM100" s="125"/>
      <c r="AN100" s="126">
        <f>SUM(AG100,AT100)</f>
        <v>0</v>
      </c>
      <c r="AO100" s="125"/>
      <c r="AP100" s="125"/>
      <c r="AQ100" s="127" t="s">
        <v>84</v>
      </c>
      <c r="AR100" s="128"/>
      <c r="AS100" s="129">
        <v>0</v>
      </c>
      <c r="AT100" s="130">
        <f>ROUND(SUM(AV100:AW100),2)</f>
        <v>0</v>
      </c>
      <c r="AU100" s="131">
        <f>'SO101a - Náměstí - bouran...'!P120</f>
        <v>0</v>
      </c>
      <c r="AV100" s="130">
        <f>'SO101a - Náměstí - bouran...'!J33</f>
        <v>0</v>
      </c>
      <c r="AW100" s="130">
        <f>'SO101a - Náměstí - bouran...'!J34</f>
        <v>0</v>
      </c>
      <c r="AX100" s="130">
        <f>'SO101a - Náměstí - bouran...'!J35</f>
        <v>0</v>
      </c>
      <c r="AY100" s="130">
        <f>'SO101a - Náměstí - bouran...'!J36</f>
        <v>0</v>
      </c>
      <c r="AZ100" s="130">
        <f>'SO101a - Náměstí - bouran...'!F33</f>
        <v>0</v>
      </c>
      <c r="BA100" s="130">
        <f>'SO101a - Náměstí - bouran...'!F34</f>
        <v>0</v>
      </c>
      <c r="BB100" s="130">
        <f>'SO101a - Náměstí - bouran...'!F35</f>
        <v>0</v>
      </c>
      <c r="BC100" s="130">
        <f>'SO101a - Náměstí - bouran...'!F36</f>
        <v>0</v>
      </c>
      <c r="BD100" s="132">
        <f>'SO101a - Náměstí - bouran...'!F37</f>
        <v>0</v>
      </c>
      <c r="BE100" s="7"/>
      <c r="BT100" s="133" t="s">
        <v>85</v>
      </c>
      <c r="BV100" s="133" t="s">
        <v>79</v>
      </c>
      <c r="BW100" s="133" t="s">
        <v>102</v>
      </c>
      <c r="BX100" s="133" t="s">
        <v>5</v>
      </c>
      <c r="CL100" s="133" t="s">
        <v>1</v>
      </c>
      <c r="CM100" s="133" t="s">
        <v>87</v>
      </c>
    </row>
    <row r="101" spans="1:91" s="7" customFormat="1" ht="16.5" customHeight="1">
      <c r="A101" s="121" t="s">
        <v>81</v>
      </c>
      <c r="B101" s="122"/>
      <c r="C101" s="123"/>
      <c r="D101" s="124" t="s">
        <v>103</v>
      </c>
      <c r="E101" s="124"/>
      <c r="F101" s="124"/>
      <c r="G101" s="124"/>
      <c r="H101" s="124"/>
      <c r="I101" s="125"/>
      <c r="J101" s="124" t="s">
        <v>104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6">
        <f>'SO101b - Náměstí nové kon...'!J30</f>
        <v>0</v>
      </c>
      <c r="AH101" s="125"/>
      <c r="AI101" s="125"/>
      <c r="AJ101" s="125"/>
      <c r="AK101" s="125"/>
      <c r="AL101" s="125"/>
      <c r="AM101" s="125"/>
      <c r="AN101" s="126">
        <f>SUM(AG101,AT101)</f>
        <v>0</v>
      </c>
      <c r="AO101" s="125"/>
      <c r="AP101" s="125"/>
      <c r="AQ101" s="127" t="s">
        <v>84</v>
      </c>
      <c r="AR101" s="128"/>
      <c r="AS101" s="129">
        <v>0</v>
      </c>
      <c r="AT101" s="130">
        <f>ROUND(SUM(AV101:AW101),2)</f>
        <v>0</v>
      </c>
      <c r="AU101" s="131">
        <f>'SO101b - Náměstí nové kon...'!P125</f>
        <v>0</v>
      </c>
      <c r="AV101" s="130">
        <f>'SO101b - Náměstí nové kon...'!J33</f>
        <v>0</v>
      </c>
      <c r="AW101" s="130">
        <f>'SO101b - Náměstí nové kon...'!J34</f>
        <v>0</v>
      </c>
      <c r="AX101" s="130">
        <f>'SO101b - Náměstí nové kon...'!J35</f>
        <v>0</v>
      </c>
      <c r="AY101" s="130">
        <f>'SO101b - Náměstí nové kon...'!J36</f>
        <v>0</v>
      </c>
      <c r="AZ101" s="130">
        <f>'SO101b - Náměstí nové kon...'!F33</f>
        <v>0</v>
      </c>
      <c r="BA101" s="130">
        <f>'SO101b - Náměstí nové kon...'!F34</f>
        <v>0</v>
      </c>
      <c r="BB101" s="130">
        <f>'SO101b - Náměstí nové kon...'!F35</f>
        <v>0</v>
      </c>
      <c r="BC101" s="130">
        <f>'SO101b - Náměstí nové kon...'!F36</f>
        <v>0</v>
      </c>
      <c r="BD101" s="132">
        <f>'SO101b - Náměstí nové kon...'!F37</f>
        <v>0</v>
      </c>
      <c r="BE101" s="7"/>
      <c r="BT101" s="133" t="s">
        <v>85</v>
      </c>
      <c r="BV101" s="133" t="s">
        <v>79</v>
      </c>
      <c r="BW101" s="133" t="s">
        <v>105</v>
      </c>
      <c r="BX101" s="133" t="s">
        <v>5</v>
      </c>
      <c r="CL101" s="133" t="s">
        <v>1</v>
      </c>
      <c r="CM101" s="133" t="s">
        <v>87</v>
      </c>
    </row>
    <row r="102" spans="1:91" s="7" customFormat="1" ht="16.5" customHeight="1">
      <c r="A102" s="121" t="s">
        <v>81</v>
      </c>
      <c r="B102" s="122"/>
      <c r="C102" s="123"/>
      <c r="D102" s="124" t="s">
        <v>106</v>
      </c>
      <c r="E102" s="124"/>
      <c r="F102" s="124"/>
      <c r="G102" s="124"/>
      <c r="H102" s="124"/>
      <c r="I102" s="125"/>
      <c r="J102" s="124" t="s">
        <v>107</v>
      </c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6">
        <f>'SO301 - Modrozelená infra...'!J30</f>
        <v>0</v>
      </c>
      <c r="AH102" s="125"/>
      <c r="AI102" s="125"/>
      <c r="AJ102" s="125"/>
      <c r="AK102" s="125"/>
      <c r="AL102" s="125"/>
      <c r="AM102" s="125"/>
      <c r="AN102" s="126">
        <f>SUM(AG102,AT102)</f>
        <v>0</v>
      </c>
      <c r="AO102" s="125"/>
      <c r="AP102" s="125"/>
      <c r="AQ102" s="127" t="s">
        <v>84</v>
      </c>
      <c r="AR102" s="128"/>
      <c r="AS102" s="129">
        <v>0</v>
      </c>
      <c r="AT102" s="130">
        <f>ROUND(SUM(AV102:AW102),2)</f>
        <v>0</v>
      </c>
      <c r="AU102" s="131">
        <f>'SO301 - Modrozelená infra...'!P128</f>
        <v>0</v>
      </c>
      <c r="AV102" s="130">
        <f>'SO301 - Modrozelená infra...'!J33</f>
        <v>0</v>
      </c>
      <c r="AW102" s="130">
        <f>'SO301 - Modrozelená infra...'!J34</f>
        <v>0</v>
      </c>
      <c r="AX102" s="130">
        <f>'SO301 - Modrozelená infra...'!J35</f>
        <v>0</v>
      </c>
      <c r="AY102" s="130">
        <f>'SO301 - Modrozelená infra...'!J36</f>
        <v>0</v>
      </c>
      <c r="AZ102" s="130">
        <f>'SO301 - Modrozelená infra...'!F33</f>
        <v>0</v>
      </c>
      <c r="BA102" s="130">
        <f>'SO301 - Modrozelená infra...'!F34</f>
        <v>0</v>
      </c>
      <c r="BB102" s="130">
        <f>'SO301 - Modrozelená infra...'!F35</f>
        <v>0</v>
      </c>
      <c r="BC102" s="130">
        <f>'SO301 - Modrozelená infra...'!F36</f>
        <v>0</v>
      </c>
      <c r="BD102" s="132">
        <f>'SO301 - Modrozelená infra...'!F37</f>
        <v>0</v>
      </c>
      <c r="BE102" s="7"/>
      <c r="BT102" s="133" t="s">
        <v>85</v>
      </c>
      <c r="BV102" s="133" t="s">
        <v>79</v>
      </c>
      <c r="BW102" s="133" t="s">
        <v>108</v>
      </c>
      <c r="BX102" s="133" t="s">
        <v>5</v>
      </c>
      <c r="CL102" s="133" t="s">
        <v>1</v>
      </c>
      <c r="CM102" s="133" t="s">
        <v>87</v>
      </c>
    </row>
    <row r="103" spans="1:91" s="7" customFormat="1" ht="16.5" customHeight="1">
      <c r="A103" s="121" t="s">
        <v>81</v>
      </c>
      <c r="B103" s="122"/>
      <c r="C103" s="123"/>
      <c r="D103" s="124" t="s">
        <v>109</v>
      </c>
      <c r="E103" s="124"/>
      <c r="F103" s="124"/>
      <c r="G103" s="124"/>
      <c r="H103" s="124"/>
      <c r="I103" s="125"/>
      <c r="J103" s="124" t="s">
        <v>110</v>
      </c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6">
        <f>'SO302 - Přeložka vodovodu'!J30</f>
        <v>0</v>
      </c>
      <c r="AH103" s="125"/>
      <c r="AI103" s="125"/>
      <c r="AJ103" s="125"/>
      <c r="AK103" s="125"/>
      <c r="AL103" s="125"/>
      <c r="AM103" s="125"/>
      <c r="AN103" s="126">
        <f>SUM(AG103,AT103)</f>
        <v>0</v>
      </c>
      <c r="AO103" s="125"/>
      <c r="AP103" s="125"/>
      <c r="AQ103" s="127" t="s">
        <v>84</v>
      </c>
      <c r="AR103" s="128"/>
      <c r="AS103" s="129">
        <v>0</v>
      </c>
      <c r="AT103" s="130">
        <f>ROUND(SUM(AV103:AW103),2)</f>
        <v>0</v>
      </c>
      <c r="AU103" s="131">
        <f>'SO302 - Přeložka vodovodu'!P123</f>
        <v>0</v>
      </c>
      <c r="AV103" s="130">
        <f>'SO302 - Přeložka vodovodu'!J33</f>
        <v>0</v>
      </c>
      <c r="AW103" s="130">
        <f>'SO302 - Přeložka vodovodu'!J34</f>
        <v>0</v>
      </c>
      <c r="AX103" s="130">
        <f>'SO302 - Přeložka vodovodu'!J35</f>
        <v>0</v>
      </c>
      <c r="AY103" s="130">
        <f>'SO302 - Přeložka vodovodu'!J36</f>
        <v>0</v>
      </c>
      <c r="AZ103" s="130">
        <f>'SO302 - Přeložka vodovodu'!F33</f>
        <v>0</v>
      </c>
      <c r="BA103" s="130">
        <f>'SO302 - Přeložka vodovodu'!F34</f>
        <v>0</v>
      </c>
      <c r="BB103" s="130">
        <f>'SO302 - Přeložka vodovodu'!F35</f>
        <v>0</v>
      </c>
      <c r="BC103" s="130">
        <f>'SO302 - Přeložka vodovodu'!F36</f>
        <v>0</v>
      </c>
      <c r="BD103" s="132">
        <f>'SO302 - Přeložka vodovodu'!F37</f>
        <v>0</v>
      </c>
      <c r="BE103" s="7"/>
      <c r="BT103" s="133" t="s">
        <v>85</v>
      </c>
      <c r="BV103" s="133" t="s">
        <v>79</v>
      </c>
      <c r="BW103" s="133" t="s">
        <v>111</v>
      </c>
      <c r="BX103" s="133" t="s">
        <v>5</v>
      </c>
      <c r="CL103" s="133" t="s">
        <v>1</v>
      </c>
      <c r="CM103" s="133" t="s">
        <v>87</v>
      </c>
    </row>
    <row r="104" spans="1:91" s="7" customFormat="1" ht="16.5" customHeight="1">
      <c r="A104" s="121" t="s">
        <v>81</v>
      </c>
      <c r="B104" s="122"/>
      <c r="C104" s="123"/>
      <c r="D104" s="124" t="s">
        <v>112</v>
      </c>
      <c r="E104" s="124"/>
      <c r="F104" s="124"/>
      <c r="G104" s="124"/>
      <c r="H104" s="124"/>
      <c r="I104" s="125"/>
      <c r="J104" s="124" t="s">
        <v>113</v>
      </c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6">
        <f>'SO401.1 - Přeložka VO'!J30</f>
        <v>0</v>
      </c>
      <c r="AH104" s="125"/>
      <c r="AI104" s="125"/>
      <c r="AJ104" s="125"/>
      <c r="AK104" s="125"/>
      <c r="AL104" s="125"/>
      <c r="AM104" s="125"/>
      <c r="AN104" s="126">
        <f>SUM(AG104,AT104)</f>
        <v>0</v>
      </c>
      <c r="AO104" s="125"/>
      <c r="AP104" s="125"/>
      <c r="AQ104" s="127" t="s">
        <v>84</v>
      </c>
      <c r="AR104" s="128"/>
      <c r="AS104" s="129">
        <v>0</v>
      </c>
      <c r="AT104" s="130">
        <f>ROUND(SUM(AV104:AW104),2)</f>
        <v>0</v>
      </c>
      <c r="AU104" s="131">
        <f>'SO401.1 - Přeložka VO'!P120</f>
        <v>0</v>
      </c>
      <c r="AV104" s="130">
        <f>'SO401.1 - Přeložka VO'!J33</f>
        <v>0</v>
      </c>
      <c r="AW104" s="130">
        <f>'SO401.1 - Přeložka VO'!J34</f>
        <v>0</v>
      </c>
      <c r="AX104" s="130">
        <f>'SO401.1 - Přeložka VO'!J35</f>
        <v>0</v>
      </c>
      <c r="AY104" s="130">
        <f>'SO401.1 - Přeložka VO'!J36</f>
        <v>0</v>
      </c>
      <c r="AZ104" s="130">
        <f>'SO401.1 - Přeložka VO'!F33</f>
        <v>0</v>
      </c>
      <c r="BA104" s="130">
        <f>'SO401.1 - Přeložka VO'!F34</f>
        <v>0</v>
      </c>
      <c r="BB104" s="130">
        <f>'SO401.1 - Přeložka VO'!F35</f>
        <v>0</v>
      </c>
      <c r="BC104" s="130">
        <f>'SO401.1 - Přeložka VO'!F36</f>
        <v>0</v>
      </c>
      <c r="BD104" s="132">
        <f>'SO401.1 - Přeložka VO'!F37</f>
        <v>0</v>
      </c>
      <c r="BE104" s="7"/>
      <c r="BT104" s="133" t="s">
        <v>85</v>
      </c>
      <c r="BV104" s="133" t="s">
        <v>79</v>
      </c>
      <c r="BW104" s="133" t="s">
        <v>114</v>
      </c>
      <c r="BX104" s="133" t="s">
        <v>5</v>
      </c>
      <c r="CL104" s="133" t="s">
        <v>1</v>
      </c>
      <c r="CM104" s="133" t="s">
        <v>87</v>
      </c>
    </row>
    <row r="105" spans="1:91" s="7" customFormat="1" ht="16.5" customHeight="1">
      <c r="A105" s="121" t="s">
        <v>81</v>
      </c>
      <c r="B105" s="122"/>
      <c r="C105" s="123"/>
      <c r="D105" s="124" t="s">
        <v>115</v>
      </c>
      <c r="E105" s="124"/>
      <c r="F105" s="124"/>
      <c r="G105" s="124"/>
      <c r="H105" s="124"/>
      <c r="I105" s="125"/>
      <c r="J105" s="124" t="s">
        <v>116</v>
      </c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6">
        <f>'SO401.2 - část nové VO'!J30</f>
        <v>0</v>
      </c>
      <c r="AH105" s="125"/>
      <c r="AI105" s="125"/>
      <c r="AJ105" s="125"/>
      <c r="AK105" s="125"/>
      <c r="AL105" s="125"/>
      <c r="AM105" s="125"/>
      <c r="AN105" s="126">
        <f>SUM(AG105,AT105)</f>
        <v>0</v>
      </c>
      <c r="AO105" s="125"/>
      <c r="AP105" s="125"/>
      <c r="AQ105" s="127" t="s">
        <v>84</v>
      </c>
      <c r="AR105" s="128"/>
      <c r="AS105" s="129">
        <v>0</v>
      </c>
      <c r="AT105" s="130">
        <f>ROUND(SUM(AV105:AW105),2)</f>
        <v>0</v>
      </c>
      <c r="AU105" s="131">
        <f>'SO401.2 - část nové VO'!P120</f>
        <v>0</v>
      </c>
      <c r="AV105" s="130">
        <f>'SO401.2 - část nové VO'!J33</f>
        <v>0</v>
      </c>
      <c r="AW105" s="130">
        <f>'SO401.2 - část nové VO'!J34</f>
        <v>0</v>
      </c>
      <c r="AX105" s="130">
        <f>'SO401.2 - část nové VO'!J35</f>
        <v>0</v>
      </c>
      <c r="AY105" s="130">
        <f>'SO401.2 - část nové VO'!J36</f>
        <v>0</v>
      </c>
      <c r="AZ105" s="130">
        <f>'SO401.2 - část nové VO'!F33</f>
        <v>0</v>
      </c>
      <c r="BA105" s="130">
        <f>'SO401.2 - část nové VO'!F34</f>
        <v>0</v>
      </c>
      <c r="BB105" s="130">
        <f>'SO401.2 - část nové VO'!F35</f>
        <v>0</v>
      </c>
      <c r="BC105" s="130">
        <f>'SO401.2 - část nové VO'!F36</f>
        <v>0</v>
      </c>
      <c r="BD105" s="132">
        <f>'SO401.2 - část nové VO'!F37</f>
        <v>0</v>
      </c>
      <c r="BE105" s="7"/>
      <c r="BT105" s="133" t="s">
        <v>85</v>
      </c>
      <c r="BV105" s="133" t="s">
        <v>79</v>
      </c>
      <c r="BW105" s="133" t="s">
        <v>117</v>
      </c>
      <c r="BX105" s="133" t="s">
        <v>5</v>
      </c>
      <c r="CL105" s="133" t="s">
        <v>1</v>
      </c>
      <c r="CM105" s="133" t="s">
        <v>87</v>
      </c>
    </row>
    <row r="106" spans="1:91" s="7" customFormat="1" ht="16.5" customHeight="1">
      <c r="A106" s="121" t="s">
        <v>81</v>
      </c>
      <c r="B106" s="122"/>
      <c r="C106" s="123"/>
      <c r="D106" s="124" t="s">
        <v>118</v>
      </c>
      <c r="E106" s="124"/>
      <c r="F106" s="124"/>
      <c r="G106" s="124"/>
      <c r="H106" s="124"/>
      <c r="I106" s="125"/>
      <c r="J106" s="124" t="s">
        <v>119</v>
      </c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6">
        <f>'SO401.3 - Část nové slavn...'!J30</f>
        <v>0</v>
      </c>
      <c r="AH106" s="125"/>
      <c r="AI106" s="125"/>
      <c r="AJ106" s="125"/>
      <c r="AK106" s="125"/>
      <c r="AL106" s="125"/>
      <c r="AM106" s="125"/>
      <c r="AN106" s="126">
        <f>SUM(AG106,AT106)</f>
        <v>0</v>
      </c>
      <c r="AO106" s="125"/>
      <c r="AP106" s="125"/>
      <c r="AQ106" s="127" t="s">
        <v>84</v>
      </c>
      <c r="AR106" s="128"/>
      <c r="AS106" s="129">
        <v>0</v>
      </c>
      <c r="AT106" s="130">
        <f>ROUND(SUM(AV106:AW106),2)</f>
        <v>0</v>
      </c>
      <c r="AU106" s="131">
        <f>'SO401.3 - Část nové slavn...'!P121</f>
        <v>0</v>
      </c>
      <c r="AV106" s="130">
        <f>'SO401.3 - Část nové slavn...'!J33</f>
        <v>0</v>
      </c>
      <c r="AW106" s="130">
        <f>'SO401.3 - Část nové slavn...'!J34</f>
        <v>0</v>
      </c>
      <c r="AX106" s="130">
        <f>'SO401.3 - Část nové slavn...'!J35</f>
        <v>0</v>
      </c>
      <c r="AY106" s="130">
        <f>'SO401.3 - Část nové slavn...'!J36</f>
        <v>0</v>
      </c>
      <c r="AZ106" s="130">
        <f>'SO401.3 - Část nové slavn...'!F33</f>
        <v>0</v>
      </c>
      <c r="BA106" s="130">
        <f>'SO401.3 - Část nové slavn...'!F34</f>
        <v>0</v>
      </c>
      <c r="BB106" s="130">
        <f>'SO401.3 - Část nové slavn...'!F35</f>
        <v>0</v>
      </c>
      <c r="BC106" s="130">
        <f>'SO401.3 - Část nové slavn...'!F36</f>
        <v>0</v>
      </c>
      <c r="BD106" s="132">
        <f>'SO401.3 - Část nové slavn...'!F37</f>
        <v>0</v>
      </c>
      <c r="BE106" s="7"/>
      <c r="BT106" s="133" t="s">
        <v>85</v>
      </c>
      <c r="BV106" s="133" t="s">
        <v>79</v>
      </c>
      <c r="BW106" s="133" t="s">
        <v>120</v>
      </c>
      <c r="BX106" s="133" t="s">
        <v>5</v>
      </c>
      <c r="CL106" s="133" t="s">
        <v>1</v>
      </c>
      <c r="CM106" s="133" t="s">
        <v>87</v>
      </c>
    </row>
    <row r="107" spans="1:91" s="7" customFormat="1" ht="16.5" customHeight="1">
      <c r="A107" s="121" t="s">
        <v>81</v>
      </c>
      <c r="B107" s="122"/>
      <c r="C107" s="123"/>
      <c r="D107" s="124" t="s">
        <v>121</v>
      </c>
      <c r="E107" s="124"/>
      <c r="F107" s="124"/>
      <c r="G107" s="124"/>
      <c r="H107" s="124"/>
      <c r="I107" s="125"/>
      <c r="J107" s="124" t="s">
        <v>122</v>
      </c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6">
        <f>'SO501 - Přeložka plynovodu'!J30</f>
        <v>0</v>
      </c>
      <c r="AH107" s="125"/>
      <c r="AI107" s="125"/>
      <c r="AJ107" s="125"/>
      <c r="AK107" s="125"/>
      <c r="AL107" s="125"/>
      <c r="AM107" s="125"/>
      <c r="AN107" s="126">
        <f>SUM(AG107,AT107)</f>
        <v>0</v>
      </c>
      <c r="AO107" s="125"/>
      <c r="AP107" s="125"/>
      <c r="AQ107" s="127" t="s">
        <v>84</v>
      </c>
      <c r="AR107" s="128"/>
      <c r="AS107" s="129">
        <v>0</v>
      </c>
      <c r="AT107" s="130">
        <f>ROUND(SUM(AV107:AW107),2)</f>
        <v>0</v>
      </c>
      <c r="AU107" s="131">
        <f>'SO501 - Přeložka plynovodu'!P123</f>
        <v>0</v>
      </c>
      <c r="AV107" s="130">
        <f>'SO501 - Přeložka plynovodu'!J33</f>
        <v>0</v>
      </c>
      <c r="AW107" s="130">
        <f>'SO501 - Přeložka plynovodu'!J34</f>
        <v>0</v>
      </c>
      <c r="AX107" s="130">
        <f>'SO501 - Přeložka plynovodu'!J35</f>
        <v>0</v>
      </c>
      <c r="AY107" s="130">
        <f>'SO501 - Přeložka plynovodu'!J36</f>
        <v>0</v>
      </c>
      <c r="AZ107" s="130">
        <f>'SO501 - Přeložka plynovodu'!F33</f>
        <v>0</v>
      </c>
      <c r="BA107" s="130">
        <f>'SO501 - Přeložka plynovodu'!F34</f>
        <v>0</v>
      </c>
      <c r="BB107" s="130">
        <f>'SO501 - Přeložka plynovodu'!F35</f>
        <v>0</v>
      </c>
      <c r="BC107" s="130">
        <f>'SO501 - Přeložka plynovodu'!F36</f>
        <v>0</v>
      </c>
      <c r="BD107" s="132">
        <f>'SO501 - Přeložka plynovodu'!F37</f>
        <v>0</v>
      </c>
      <c r="BE107" s="7"/>
      <c r="BT107" s="133" t="s">
        <v>85</v>
      </c>
      <c r="BV107" s="133" t="s">
        <v>79</v>
      </c>
      <c r="BW107" s="133" t="s">
        <v>123</v>
      </c>
      <c r="BX107" s="133" t="s">
        <v>5</v>
      </c>
      <c r="CL107" s="133" t="s">
        <v>1</v>
      </c>
      <c r="CM107" s="133" t="s">
        <v>87</v>
      </c>
    </row>
    <row r="108" spans="1:91" s="7" customFormat="1" ht="16.5" customHeight="1">
      <c r="A108" s="121" t="s">
        <v>81</v>
      </c>
      <c r="B108" s="122"/>
      <c r="C108" s="123"/>
      <c r="D108" s="124" t="s">
        <v>124</v>
      </c>
      <c r="E108" s="124"/>
      <c r="F108" s="124"/>
      <c r="G108" s="124"/>
      <c r="H108" s="124"/>
      <c r="I108" s="125"/>
      <c r="J108" s="124" t="s">
        <v>125</v>
      </c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6">
        <f>'SO502 - Primární okruh TČ'!J30</f>
        <v>0</v>
      </c>
      <c r="AH108" s="125"/>
      <c r="AI108" s="125"/>
      <c r="AJ108" s="125"/>
      <c r="AK108" s="125"/>
      <c r="AL108" s="125"/>
      <c r="AM108" s="125"/>
      <c r="AN108" s="126">
        <f>SUM(AG108,AT108)</f>
        <v>0</v>
      </c>
      <c r="AO108" s="125"/>
      <c r="AP108" s="125"/>
      <c r="AQ108" s="127" t="s">
        <v>84</v>
      </c>
      <c r="AR108" s="128"/>
      <c r="AS108" s="134">
        <v>0</v>
      </c>
      <c r="AT108" s="135">
        <f>ROUND(SUM(AV108:AW108),2)</f>
        <v>0</v>
      </c>
      <c r="AU108" s="136">
        <f>'SO502 - Primární okruh TČ'!P118</f>
        <v>0</v>
      </c>
      <c r="AV108" s="135">
        <f>'SO502 - Primární okruh TČ'!J33</f>
        <v>0</v>
      </c>
      <c r="AW108" s="135">
        <f>'SO502 - Primární okruh TČ'!J34</f>
        <v>0</v>
      </c>
      <c r="AX108" s="135">
        <f>'SO502 - Primární okruh TČ'!J35</f>
        <v>0</v>
      </c>
      <c r="AY108" s="135">
        <f>'SO502 - Primární okruh TČ'!J36</f>
        <v>0</v>
      </c>
      <c r="AZ108" s="135">
        <f>'SO502 - Primární okruh TČ'!F33</f>
        <v>0</v>
      </c>
      <c r="BA108" s="135">
        <f>'SO502 - Primární okruh TČ'!F34</f>
        <v>0</v>
      </c>
      <c r="BB108" s="135">
        <f>'SO502 - Primární okruh TČ'!F35</f>
        <v>0</v>
      </c>
      <c r="BC108" s="135">
        <f>'SO502 - Primární okruh TČ'!F36</f>
        <v>0</v>
      </c>
      <c r="BD108" s="137">
        <f>'SO502 - Primární okruh TČ'!F37</f>
        <v>0</v>
      </c>
      <c r="BE108" s="7"/>
      <c r="BT108" s="133" t="s">
        <v>85</v>
      </c>
      <c r="BV108" s="133" t="s">
        <v>79</v>
      </c>
      <c r="BW108" s="133" t="s">
        <v>126</v>
      </c>
      <c r="BX108" s="133" t="s">
        <v>5</v>
      </c>
      <c r="CL108" s="133" t="s">
        <v>1</v>
      </c>
      <c r="CM108" s="133" t="s">
        <v>87</v>
      </c>
    </row>
    <row r="109" spans="1:57" s="2" customFormat="1" ht="30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6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46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</sheetData>
  <sheetProtection password="CC35" sheet="1" objects="1" scenarios="1" formatColumns="0" formatRows="0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G94:AM94"/>
    <mergeCell ref="AN94:AP94"/>
  </mergeCells>
  <hyperlinks>
    <hyperlink ref="A95" location="'OSTa - OST - nezpůsobilé ...'!C2" display="/"/>
    <hyperlink ref="A96" location="'SO01a - Nové konstrukce'!C2" display="/"/>
    <hyperlink ref="A97" location="'SO01c - Hasička ZTI'!C2" display="/"/>
    <hyperlink ref="A98" location="'SO01f - El Silnoproud'!C2" display="/"/>
    <hyperlink ref="A99" location="'SO01g - Slaboproud'!C2" display="/"/>
    <hyperlink ref="A100" location="'SO101a - Náměstí - bouran...'!C2" display="/"/>
    <hyperlink ref="A101" location="'SO101b - Náměstí nové kon...'!C2" display="/"/>
    <hyperlink ref="A102" location="'SO301 - Modrozelená infra...'!C2" display="/"/>
    <hyperlink ref="A103" location="'SO302 - Přeložka vodovodu'!C2" display="/"/>
    <hyperlink ref="A104" location="'SO401.1 - Přeložka VO'!C2" display="/"/>
    <hyperlink ref="A105" location="'SO401.2 - část nové VO'!C2" display="/"/>
    <hyperlink ref="A106" location="'SO401.3 - Část nové slavn...'!C2" display="/"/>
    <hyperlink ref="A107" location="'SO501 - Přeložka plynovodu'!C2" display="/"/>
    <hyperlink ref="A108" location="'SO502 - Primární okruh TČ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1647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ROUND(J123,2)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ROUND((SUM(BE123:BE260)),2)</f>
        <v>0</v>
      </c>
      <c r="G33" s="40"/>
      <c r="H33" s="40"/>
      <c r="I33" s="157">
        <v>0.21</v>
      </c>
      <c r="J33" s="156">
        <f>ROUND(((SUM(BE123:BE260))*I33),2)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ROUND((SUM(BF123:BF260)),2)</f>
        <v>0</v>
      </c>
      <c r="G34" s="40"/>
      <c r="H34" s="40"/>
      <c r="I34" s="157">
        <v>0.15</v>
      </c>
      <c r="J34" s="156">
        <f>ROUND(((SUM(BF123:BF260))*I34),2)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ROUND((SUM(BG123:BG260)),2)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ROUND((SUM(BH123:BH260)),2)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ROUND((SUM(BI123:BI260)),2)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SO302 - Přeložka vodovodu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J123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553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554</v>
      </c>
      <c r="E98" s="190"/>
      <c r="F98" s="190"/>
      <c r="G98" s="190"/>
      <c r="H98" s="190"/>
      <c r="I98" s="190"/>
      <c r="J98" s="191">
        <f>J125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794</v>
      </c>
      <c r="E99" s="190"/>
      <c r="F99" s="190"/>
      <c r="G99" s="190"/>
      <c r="H99" s="190"/>
      <c r="I99" s="190"/>
      <c r="J99" s="191">
        <f>J149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1072</v>
      </c>
      <c r="E100" s="190"/>
      <c r="F100" s="190"/>
      <c r="G100" s="190"/>
      <c r="H100" s="190"/>
      <c r="I100" s="190"/>
      <c r="J100" s="191">
        <f>J159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555</v>
      </c>
      <c r="E101" s="190"/>
      <c r="F101" s="190"/>
      <c r="G101" s="190"/>
      <c r="H101" s="190"/>
      <c r="I101" s="190"/>
      <c r="J101" s="191">
        <f>J230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556</v>
      </c>
      <c r="E102" s="190"/>
      <c r="F102" s="190"/>
      <c r="G102" s="190"/>
      <c r="H102" s="190"/>
      <c r="I102" s="190"/>
      <c r="J102" s="191">
        <f>J243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796</v>
      </c>
      <c r="E103" s="190"/>
      <c r="F103" s="190"/>
      <c r="G103" s="190"/>
      <c r="H103" s="190"/>
      <c r="I103" s="190"/>
      <c r="J103" s="191">
        <f>J256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9" spans="1:31" s="2" customFormat="1" ht="6.95" customHeight="1">
      <c r="A109" s="40"/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4.95" customHeight="1">
      <c r="A110" s="40"/>
      <c r="B110" s="41"/>
      <c r="C110" s="24" t="s">
        <v>141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16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6.25" customHeight="1">
      <c r="A113" s="40"/>
      <c r="B113" s="41"/>
      <c r="C113" s="42"/>
      <c r="D113" s="42"/>
      <c r="E113" s="176" t="str">
        <f>E7</f>
        <v>Rekonstrukce společenského centra Stará hasička a přilehlého veřejného prostoru - nezpůsobilé výdaje</v>
      </c>
      <c r="F113" s="33"/>
      <c r="G113" s="33"/>
      <c r="H113" s="33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128</v>
      </c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78" t="str">
        <f>E9</f>
        <v>SO302 - Přeložka vodovodu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20</v>
      </c>
      <c r="D117" s="42"/>
      <c r="E117" s="42"/>
      <c r="F117" s="28" t="str">
        <f>F12</f>
        <v>Hlavní 120/125, 62400 Brno - Komín</v>
      </c>
      <c r="G117" s="42"/>
      <c r="H117" s="42"/>
      <c r="I117" s="33" t="s">
        <v>22</v>
      </c>
      <c r="J117" s="81" t="str">
        <f>IF(J12="","",J12)</f>
        <v>26. 6. 2022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40.05" customHeight="1">
      <c r="A119" s="40"/>
      <c r="B119" s="41"/>
      <c r="C119" s="33" t="s">
        <v>24</v>
      </c>
      <c r="D119" s="42"/>
      <c r="E119" s="42"/>
      <c r="F119" s="28" t="str">
        <f>E15</f>
        <v>Statutární město Brno, městská část Brno-Komín</v>
      </c>
      <c r="G119" s="42"/>
      <c r="H119" s="42"/>
      <c r="I119" s="33" t="s">
        <v>30</v>
      </c>
      <c r="J119" s="38" t="str">
        <f>E21</f>
        <v>Dipl.-Ing. Janosch Welzien, ČKA 383/2022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25.65" customHeight="1">
      <c r="A120" s="40"/>
      <c r="B120" s="41"/>
      <c r="C120" s="33" t="s">
        <v>28</v>
      </c>
      <c r="D120" s="42"/>
      <c r="E120" s="42"/>
      <c r="F120" s="28" t="str">
        <f>IF(E18="","",E18)</f>
        <v>Vyplň údaj</v>
      </c>
      <c r="G120" s="42"/>
      <c r="H120" s="42"/>
      <c r="I120" s="33" t="s">
        <v>33</v>
      </c>
      <c r="J120" s="38" t="str">
        <f>E24</f>
        <v xml:space="preserve">schwerpunkt architekti 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0.3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11" customFormat="1" ht="29.25" customHeight="1">
      <c r="A122" s="193"/>
      <c r="B122" s="194"/>
      <c r="C122" s="195" t="s">
        <v>142</v>
      </c>
      <c r="D122" s="196" t="s">
        <v>62</v>
      </c>
      <c r="E122" s="196" t="s">
        <v>58</v>
      </c>
      <c r="F122" s="196" t="s">
        <v>59</v>
      </c>
      <c r="G122" s="196" t="s">
        <v>143</v>
      </c>
      <c r="H122" s="196" t="s">
        <v>144</v>
      </c>
      <c r="I122" s="196" t="s">
        <v>145</v>
      </c>
      <c r="J122" s="196" t="s">
        <v>133</v>
      </c>
      <c r="K122" s="197" t="s">
        <v>146</v>
      </c>
      <c r="L122" s="198"/>
      <c r="M122" s="102" t="s">
        <v>1</v>
      </c>
      <c r="N122" s="103" t="s">
        <v>41</v>
      </c>
      <c r="O122" s="103" t="s">
        <v>147</v>
      </c>
      <c r="P122" s="103" t="s">
        <v>148</v>
      </c>
      <c r="Q122" s="103" t="s">
        <v>149</v>
      </c>
      <c r="R122" s="103" t="s">
        <v>150</v>
      </c>
      <c r="S122" s="103" t="s">
        <v>151</v>
      </c>
      <c r="T122" s="104" t="s">
        <v>152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40"/>
      <c r="B123" s="41"/>
      <c r="C123" s="109" t="s">
        <v>153</v>
      </c>
      <c r="D123" s="42"/>
      <c r="E123" s="42"/>
      <c r="F123" s="42"/>
      <c r="G123" s="42"/>
      <c r="H123" s="42"/>
      <c r="I123" s="42"/>
      <c r="J123" s="199">
        <f>BK123</f>
        <v>0</v>
      </c>
      <c r="K123" s="42"/>
      <c r="L123" s="46"/>
      <c r="M123" s="105"/>
      <c r="N123" s="200"/>
      <c r="O123" s="106"/>
      <c r="P123" s="201">
        <f>P124</f>
        <v>0</v>
      </c>
      <c r="Q123" s="106"/>
      <c r="R123" s="201">
        <f>R124</f>
        <v>160.81439439</v>
      </c>
      <c r="S123" s="106"/>
      <c r="T123" s="202">
        <f>T124</f>
        <v>1.29148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76</v>
      </c>
      <c r="AU123" s="18" t="s">
        <v>135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76</v>
      </c>
      <c r="E124" s="207" t="s">
        <v>557</v>
      </c>
      <c r="F124" s="207" t="s">
        <v>558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P125+P149+P159+P230+P243+P256</f>
        <v>0</v>
      </c>
      <c r="Q124" s="212"/>
      <c r="R124" s="213">
        <f>R125+R149+R159+R230+R243+R256</f>
        <v>160.81439439</v>
      </c>
      <c r="S124" s="212"/>
      <c r="T124" s="214">
        <f>T125+T149+T159+T230+T243+T256</f>
        <v>1.29148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77</v>
      </c>
      <c r="AY124" s="215" t="s">
        <v>156</v>
      </c>
      <c r="BK124" s="217">
        <f>BK125+BK149+BK159+BK230+BK243+BK256</f>
        <v>0</v>
      </c>
    </row>
    <row r="125" spans="1:63" s="12" customFormat="1" ht="22.8" customHeight="1">
      <c r="A125" s="12"/>
      <c r="B125" s="204"/>
      <c r="C125" s="205"/>
      <c r="D125" s="206" t="s">
        <v>76</v>
      </c>
      <c r="E125" s="231" t="s">
        <v>85</v>
      </c>
      <c r="F125" s="231" t="s">
        <v>559</v>
      </c>
      <c r="G125" s="205"/>
      <c r="H125" s="205"/>
      <c r="I125" s="208"/>
      <c r="J125" s="232">
        <f>BK125</f>
        <v>0</v>
      </c>
      <c r="K125" s="205"/>
      <c r="L125" s="210"/>
      <c r="M125" s="211"/>
      <c r="N125" s="212"/>
      <c r="O125" s="212"/>
      <c r="P125" s="213">
        <f>SUM(P126:P148)</f>
        <v>0</v>
      </c>
      <c r="Q125" s="212"/>
      <c r="R125" s="213">
        <f>SUM(R126:R148)</f>
        <v>117.52483751999999</v>
      </c>
      <c r="S125" s="212"/>
      <c r="T125" s="214">
        <f>SUM(T126:T148)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85</v>
      </c>
      <c r="AT125" s="216" t="s">
        <v>76</v>
      </c>
      <c r="AU125" s="216" t="s">
        <v>85</v>
      </c>
      <c r="AY125" s="215" t="s">
        <v>156</v>
      </c>
      <c r="BK125" s="217">
        <f>SUM(BK126:BK148)</f>
        <v>0</v>
      </c>
    </row>
    <row r="126" spans="1:65" s="2" customFormat="1" ht="16.5" customHeight="1">
      <c r="A126" s="40"/>
      <c r="B126" s="41"/>
      <c r="C126" s="218" t="s">
        <v>85</v>
      </c>
      <c r="D126" s="218" t="s">
        <v>157</v>
      </c>
      <c r="E126" s="219" t="s">
        <v>1648</v>
      </c>
      <c r="F126" s="220" t="s">
        <v>1649</v>
      </c>
      <c r="G126" s="221" t="s">
        <v>355</v>
      </c>
      <c r="H126" s="222">
        <v>20</v>
      </c>
      <c r="I126" s="223"/>
      <c r="J126" s="224">
        <f>ROUND(I126*H126,2)</f>
        <v>0</v>
      </c>
      <c r="K126" s="220" t="s">
        <v>234</v>
      </c>
      <c r="L126" s="46"/>
      <c r="M126" s="225" t="s">
        <v>1</v>
      </c>
      <c r="N126" s="226" t="s">
        <v>42</v>
      </c>
      <c r="O126" s="93"/>
      <c r="P126" s="227">
        <f>O126*H126</f>
        <v>0</v>
      </c>
      <c r="Q126" s="227">
        <v>0.00719</v>
      </c>
      <c r="R126" s="227">
        <f>Q126*H126</f>
        <v>0.1438</v>
      </c>
      <c r="S126" s="227">
        <v>0</v>
      </c>
      <c r="T126" s="22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9" t="s">
        <v>161</v>
      </c>
      <c r="AT126" s="229" t="s">
        <v>157</v>
      </c>
      <c r="AU126" s="229" t="s">
        <v>87</v>
      </c>
      <c r="AY126" s="18" t="s">
        <v>156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85</v>
      </c>
      <c r="BK126" s="230">
        <f>ROUND(I126*H126,2)</f>
        <v>0</v>
      </c>
      <c r="BL126" s="18" t="s">
        <v>161</v>
      </c>
      <c r="BM126" s="229" t="s">
        <v>1650</v>
      </c>
    </row>
    <row r="127" spans="1:47" s="2" customFormat="1" ht="12">
      <c r="A127" s="40"/>
      <c r="B127" s="41"/>
      <c r="C127" s="42"/>
      <c r="D127" s="256" t="s">
        <v>236</v>
      </c>
      <c r="E127" s="42"/>
      <c r="F127" s="257" t="s">
        <v>1651</v>
      </c>
      <c r="G127" s="42"/>
      <c r="H127" s="42"/>
      <c r="I127" s="258"/>
      <c r="J127" s="42"/>
      <c r="K127" s="42"/>
      <c r="L127" s="46"/>
      <c r="M127" s="259"/>
      <c r="N127" s="260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236</v>
      </c>
      <c r="AU127" s="18" t="s">
        <v>87</v>
      </c>
    </row>
    <row r="128" spans="1:65" s="2" customFormat="1" ht="24.15" customHeight="1">
      <c r="A128" s="40"/>
      <c r="B128" s="41"/>
      <c r="C128" s="218" t="s">
        <v>87</v>
      </c>
      <c r="D128" s="218" t="s">
        <v>157</v>
      </c>
      <c r="E128" s="219" t="s">
        <v>1652</v>
      </c>
      <c r="F128" s="220" t="s">
        <v>1653</v>
      </c>
      <c r="G128" s="221" t="s">
        <v>1654</v>
      </c>
      <c r="H128" s="222">
        <v>20</v>
      </c>
      <c r="I128" s="223"/>
      <c r="J128" s="224">
        <f>ROUND(I128*H128,2)</f>
        <v>0</v>
      </c>
      <c r="K128" s="220" t="s">
        <v>234</v>
      </c>
      <c r="L128" s="46"/>
      <c r="M128" s="225" t="s">
        <v>1</v>
      </c>
      <c r="N128" s="226" t="s">
        <v>42</v>
      </c>
      <c r="O128" s="93"/>
      <c r="P128" s="227">
        <f>O128*H128</f>
        <v>0</v>
      </c>
      <c r="Q128" s="227">
        <v>3E-05</v>
      </c>
      <c r="R128" s="227">
        <f>Q128*H128</f>
        <v>0.0006000000000000001</v>
      </c>
      <c r="S128" s="227">
        <v>0</v>
      </c>
      <c r="T128" s="22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9" t="s">
        <v>161</v>
      </c>
      <c r="AT128" s="229" t="s">
        <v>157</v>
      </c>
      <c r="AU128" s="229" t="s">
        <v>87</v>
      </c>
      <c r="AY128" s="18" t="s">
        <v>156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85</v>
      </c>
      <c r="BK128" s="230">
        <f>ROUND(I128*H128,2)</f>
        <v>0</v>
      </c>
      <c r="BL128" s="18" t="s">
        <v>161</v>
      </c>
      <c r="BM128" s="229" t="s">
        <v>1655</v>
      </c>
    </row>
    <row r="129" spans="1:47" s="2" customFormat="1" ht="12">
      <c r="A129" s="40"/>
      <c r="B129" s="41"/>
      <c r="C129" s="42"/>
      <c r="D129" s="256" t="s">
        <v>236</v>
      </c>
      <c r="E129" s="42"/>
      <c r="F129" s="257" t="s">
        <v>1656</v>
      </c>
      <c r="G129" s="42"/>
      <c r="H129" s="42"/>
      <c r="I129" s="258"/>
      <c r="J129" s="42"/>
      <c r="K129" s="42"/>
      <c r="L129" s="46"/>
      <c r="M129" s="259"/>
      <c r="N129" s="260"/>
      <c r="O129" s="93"/>
      <c r="P129" s="93"/>
      <c r="Q129" s="93"/>
      <c r="R129" s="93"/>
      <c r="S129" s="93"/>
      <c r="T129" s="94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236</v>
      </c>
      <c r="AU129" s="18" t="s">
        <v>87</v>
      </c>
    </row>
    <row r="130" spans="1:65" s="2" customFormat="1" ht="24.15" customHeight="1">
      <c r="A130" s="40"/>
      <c r="B130" s="41"/>
      <c r="C130" s="218" t="s">
        <v>168</v>
      </c>
      <c r="D130" s="218" t="s">
        <v>157</v>
      </c>
      <c r="E130" s="219" t="s">
        <v>1076</v>
      </c>
      <c r="F130" s="220" t="s">
        <v>1077</v>
      </c>
      <c r="G130" s="221" t="s">
        <v>355</v>
      </c>
      <c r="H130" s="222">
        <v>2</v>
      </c>
      <c r="I130" s="223"/>
      <c r="J130" s="224">
        <f>ROUND(I130*H130,2)</f>
        <v>0</v>
      </c>
      <c r="K130" s="220" t="s">
        <v>234</v>
      </c>
      <c r="L130" s="46"/>
      <c r="M130" s="225" t="s">
        <v>1</v>
      </c>
      <c r="N130" s="226" t="s">
        <v>42</v>
      </c>
      <c r="O130" s="93"/>
      <c r="P130" s="227">
        <f>O130*H130</f>
        <v>0</v>
      </c>
      <c r="Q130" s="227">
        <v>0.00868</v>
      </c>
      <c r="R130" s="227">
        <f>Q130*H130</f>
        <v>0.01736</v>
      </c>
      <c r="S130" s="227">
        <v>0</v>
      </c>
      <c r="T130" s="22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9" t="s">
        <v>161</v>
      </c>
      <c r="AT130" s="229" t="s">
        <v>157</v>
      </c>
      <c r="AU130" s="229" t="s">
        <v>87</v>
      </c>
      <c r="AY130" s="18" t="s">
        <v>156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8" t="s">
        <v>85</v>
      </c>
      <c r="BK130" s="230">
        <f>ROUND(I130*H130,2)</f>
        <v>0</v>
      </c>
      <c r="BL130" s="18" t="s">
        <v>161</v>
      </c>
      <c r="BM130" s="229" t="s">
        <v>1657</v>
      </c>
    </row>
    <row r="131" spans="1:47" s="2" customFormat="1" ht="12">
      <c r="A131" s="40"/>
      <c r="B131" s="41"/>
      <c r="C131" s="42"/>
      <c r="D131" s="256" t="s">
        <v>236</v>
      </c>
      <c r="E131" s="42"/>
      <c r="F131" s="257" t="s">
        <v>1079</v>
      </c>
      <c r="G131" s="42"/>
      <c r="H131" s="42"/>
      <c r="I131" s="258"/>
      <c r="J131" s="42"/>
      <c r="K131" s="42"/>
      <c r="L131" s="46"/>
      <c r="M131" s="259"/>
      <c r="N131" s="260"/>
      <c r="O131" s="93"/>
      <c r="P131" s="93"/>
      <c r="Q131" s="93"/>
      <c r="R131" s="93"/>
      <c r="S131" s="93"/>
      <c r="T131" s="94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236</v>
      </c>
      <c r="AU131" s="18" t="s">
        <v>87</v>
      </c>
    </row>
    <row r="132" spans="1:65" s="2" customFormat="1" ht="24.15" customHeight="1">
      <c r="A132" s="40"/>
      <c r="B132" s="41"/>
      <c r="C132" s="218" t="s">
        <v>161</v>
      </c>
      <c r="D132" s="218" t="s">
        <v>157</v>
      </c>
      <c r="E132" s="219" t="s">
        <v>1658</v>
      </c>
      <c r="F132" s="220" t="s">
        <v>1659</v>
      </c>
      <c r="G132" s="221" t="s">
        <v>355</v>
      </c>
      <c r="H132" s="222">
        <v>2</v>
      </c>
      <c r="I132" s="223"/>
      <c r="J132" s="224">
        <f>ROUND(I132*H132,2)</f>
        <v>0</v>
      </c>
      <c r="K132" s="220" t="s">
        <v>234</v>
      </c>
      <c r="L132" s="46"/>
      <c r="M132" s="225" t="s">
        <v>1</v>
      </c>
      <c r="N132" s="226" t="s">
        <v>42</v>
      </c>
      <c r="O132" s="93"/>
      <c r="P132" s="227">
        <f>O132*H132</f>
        <v>0</v>
      </c>
      <c r="Q132" s="227">
        <v>0.01269</v>
      </c>
      <c r="R132" s="227">
        <f>Q132*H132</f>
        <v>0.02538</v>
      </c>
      <c r="S132" s="227">
        <v>0</v>
      </c>
      <c r="T132" s="22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9" t="s">
        <v>161</v>
      </c>
      <c r="AT132" s="229" t="s">
        <v>157</v>
      </c>
      <c r="AU132" s="229" t="s">
        <v>87</v>
      </c>
      <c r="AY132" s="18" t="s">
        <v>156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8" t="s">
        <v>85</v>
      </c>
      <c r="BK132" s="230">
        <f>ROUND(I132*H132,2)</f>
        <v>0</v>
      </c>
      <c r="BL132" s="18" t="s">
        <v>161</v>
      </c>
      <c r="BM132" s="229" t="s">
        <v>1660</v>
      </c>
    </row>
    <row r="133" spans="1:47" s="2" customFormat="1" ht="12">
      <c r="A133" s="40"/>
      <c r="B133" s="41"/>
      <c r="C133" s="42"/>
      <c r="D133" s="256" t="s">
        <v>236</v>
      </c>
      <c r="E133" s="42"/>
      <c r="F133" s="257" t="s">
        <v>1661</v>
      </c>
      <c r="G133" s="42"/>
      <c r="H133" s="42"/>
      <c r="I133" s="258"/>
      <c r="J133" s="42"/>
      <c r="K133" s="42"/>
      <c r="L133" s="46"/>
      <c r="M133" s="259"/>
      <c r="N133" s="260"/>
      <c r="O133" s="93"/>
      <c r="P133" s="93"/>
      <c r="Q133" s="93"/>
      <c r="R133" s="93"/>
      <c r="S133" s="93"/>
      <c r="T133" s="94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236</v>
      </c>
      <c r="AU133" s="18" t="s">
        <v>87</v>
      </c>
    </row>
    <row r="134" spans="1:65" s="2" customFormat="1" ht="33" customHeight="1">
      <c r="A134" s="40"/>
      <c r="B134" s="41"/>
      <c r="C134" s="218" t="s">
        <v>179</v>
      </c>
      <c r="D134" s="218" t="s">
        <v>157</v>
      </c>
      <c r="E134" s="219" t="s">
        <v>1662</v>
      </c>
      <c r="F134" s="220" t="s">
        <v>1663</v>
      </c>
      <c r="G134" s="221" t="s">
        <v>233</v>
      </c>
      <c r="H134" s="222">
        <v>24.539</v>
      </c>
      <c r="I134" s="223"/>
      <c r="J134" s="224">
        <f>ROUND(I134*H134,2)</f>
        <v>0</v>
      </c>
      <c r="K134" s="220" t="s">
        <v>234</v>
      </c>
      <c r="L134" s="46"/>
      <c r="M134" s="225" t="s">
        <v>1</v>
      </c>
      <c r="N134" s="226" t="s">
        <v>42</v>
      </c>
      <c r="O134" s="9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9" t="s">
        <v>161</v>
      </c>
      <c r="AT134" s="229" t="s">
        <v>157</v>
      </c>
      <c r="AU134" s="229" t="s">
        <v>87</v>
      </c>
      <c r="AY134" s="18" t="s">
        <v>156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85</v>
      </c>
      <c r="BK134" s="230">
        <f>ROUND(I134*H134,2)</f>
        <v>0</v>
      </c>
      <c r="BL134" s="18" t="s">
        <v>161</v>
      </c>
      <c r="BM134" s="229" t="s">
        <v>1664</v>
      </c>
    </row>
    <row r="135" spans="1:47" s="2" customFormat="1" ht="12">
      <c r="A135" s="40"/>
      <c r="B135" s="41"/>
      <c r="C135" s="42"/>
      <c r="D135" s="256" t="s">
        <v>236</v>
      </c>
      <c r="E135" s="42"/>
      <c r="F135" s="257" t="s">
        <v>1665</v>
      </c>
      <c r="G135" s="42"/>
      <c r="H135" s="42"/>
      <c r="I135" s="258"/>
      <c r="J135" s="42"/>
      <c r="K135" s="42"/>
      <c r="L135" s="46"/>
      <c r="M135" s="259"/>
      <c r="N135" s="260"/>
      <c r="O135" s="93"/>
      <c r="P135" s="93"/>
      <c r="Q135" s="93"/>
      <c r="R135" s="93"/>
      <c r="S135" s="93"/>
      <c r="T135" s="94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236</v>
      </c>
      <c r="AU135" s="18" t="s">
        <v>87</v>
      </c>
    </row>
    <row r="136" spans="1:65" s="2" customFormat="1" ht="33" customHeight="1">
      <c r="A136" s="40"/>
      <c r="B136" s="41"/>
      <c r="C136" s="218" t="s">
        <v>183</v>
      </c>
      <c r="D136" s="218" t="s">
        <v>157</v>
      </c>
      <c r="E136" s="219" t="s">
        <v>1666</v>
      </c>
      <c r="F136" s="220" t="s">
        <v>1667</v>
      </c>
      <c r="G136" s="221" t="s">
        <v>233</v>
      </c>
      <c r="H136" s="222">
        <v>24.539</v>
      </c>
      <c r="I136" s="223"/>
      <c r="J136" s="224">
        <f>ROUND(I136*H136,2)</f>
        <v>0</v>
      </c>
      <c r="K136" s="220" t="s">
        <v>234</v>
      </c>
      <c r="L136" s="46"/>
      <c r="M136" s="225" t="s">
        <v>1</v>
      </c>
      <c r="N136" s="226" t="s">
        <v>42</v>
      </c>
      <c r="O136" s="9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9" t="s">
        <v>161</v>
      </c>
      <c r="AT136" s="229" t="s">
        <v>157</v>
      </c>
      <c r="AU136" s="229" t="s">
        <v>87</v>
      </c>
      <c r="AY136" s="18" t="s">
        <v>156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8" t="s">
        <v>85</v>
      </c>
      <c r="BK136" s="230">
        <f>ROUND(I136*H136,2)</f>
        <v>0</v>
      </c>
      <c r="BL136" s="18" t="s">
        <v>161</v>
      </c>
      <c r="BM136" s="229" t="s">
        <v>1668</v>
      </c>
    </row>
    <row r="137" spans="1:47" s="2" customFormat="1" ht="12">
      <c r="A137" s="40"/>
      <c r="B137" s="41"/>
      <c r="C137" s="42"/>
      <c r="D137" s="256" t="s">
        <v>236</v>
      </c>
      <c r="E137" s="42"/>
      <c r="F137" s="257" t="s">
        <v>1669</v>
      </c>
      <c r="G137" s="42"/>
      <c r="H137" s="42"/>
      <c r="I137" s="258"/>
      <c r="J137" s="42"/>
      <c r="K137" s="42"/>
      <c r="L137" s="46"/>
      <c r="M137" s="259"/>
      <c r="N137" s="260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236</v>
      </c>
      <c r="AU137" s="18" t="s">
        <v>87</v>
      </c>
    </row>
    <row r="138" spans="1:65" s="2" customFormat="1" ht="33" customHeight="1">
      <c r="A138" s="40"/>
      <c r="B138" s="41"/>
      <c r="C138" s="218" t="s">
        <v>189</v>
      </c>
      <c r="D138" s="218" t="s">
        <v>157</v>
      </c>
      <c r="E138" s="219" t="s">
        <v>1132</v>
      </c>
      <c r="F138" s="220" t="s">
        <v>1133</v>
      </c>
      <c r="G138" s="221" t="s">
        <v>233</v>
      </c>
      <c r="H138" s="222">
        <v>32.719</v>
      </c>
      <c r="I138" s="223"/>
      <c r="J138" s="224">
        <f>ROUND(I138*H138,2)</f>
        <v>0</v>
      </c>
      <c r="K138" s="220" t="s">
        <v>234</v>
      </c>
      <c r="L138" s="46"/>
      <c r="M138" s="225" t="s">
        <v>1</v>
      </c>
      <c r="N138" s="226" t="s">
        <v>42</v>
      </c>
      <c r="O138" s="9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9" t="s">
        <v>161</v>
      </c>
      <c r="AT138" s="229" t="s">
        <v>157</v>
      </c>
      <c r="AU138" s="229" t="s">
        <v>87</v>
      </c>
      <c r="AY138" s="18" t="s">
        <v>156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85</v>
      </c>
      <c r="BK138" s="230">
        <f>ROUND(I138*H138,2)</f>
        <v>0</v>
      </c>
      <c r="BL138" s="18" t="s">
        <v>161</v>
      </c>
      <c r="BM138" s="229" t="s">
        <v>1670</v>
      </c>
    </row>
    <row r="139" spans="1:47" s="2" customFormat="1" ht="12">
      <c r="A139" s="40"/>
      <c r="B139" s="41"/>
      <c r="C139" s="42"/>
      <c r="D139" s="256" t="s">
        <v>236</v>
      </c>
      <c r="E139" s="42"/>
      <c r="F139" s="257" t="s">
        <v>1135</v>
      </c>
      <c r="G139" s="42"/>
      <c r="H139" s="42"/>
      <c r="I139" s="258"/>
      <c r="J139" s="42"/>
      <c r="K139" s="42"/>
      <c r="L139" s="46"/>
      <c r="M139" s="259"/>
      <c r="N139" s="260"/>
      <c r="O139" s="93"/>
      <c r="P139" s="93"/>
      <c r="Q139" s="93"/>
      <c r="R139" s="93"/>
      <c r="S139" s="93"/>
      <c r="T139" s="94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236</v>
      </c>
      <c r="AU139" s="18" t="s">
        <v>87</v>
      </c>
    </row>
    <row r="140" spans="1:65" s="2" customFormat="1" ht="24.15" customHeight="1">
      <c r="A140" s="40"/>
      <c r="B140" s="41"/>
      <c r="C140" s="218" t="s">
        <v>193</v>
      </c>
      <c r="D140" s="218" t="s">
        <v>157</v>
      </c>
      <c r="E140" s="219" t="s">
        <v>1136</v>
      </c>
      <c r="F140" s="220" t="s">
        <v>1137</v>
      </c>
      <c r="G140" s="221" t="s">
        <v>233</v>
      </c>
      <c r="H140" s="222">
        <v>6.88</v>
      </c>
      <c r="I140" s="223"/>
      <c r="J140" s="224">
        <f>ROUND(I140*H140,2)</f>
        <v>0</v>
      </c>
      <c r="K140" s="220" t="s">
        <v>234</v>
      </c>
      <c r="L140" s="46"/>
      <c r="M140" s="225" t="s">
        <v>1</v>
      </c>
      <c r="N140" s="226" t="s">
        <v>42</v>
      </c>
      <c r="O140" s="9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9" t="s">
        <v>161</v>
      </c>
      <c r="AT140" s="229" t="s">
        <v>157</v>
      </c>
      <c r="AU140" s="229" t="s">
        <v>87</v>
      </c>
      <c r="AY140" s="18" t="s">
        <v>156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85</v>
      </c>
      <c r="BK140" s="230">
        <f>ROUND(I140*H140,2)</f>
        <v>0</v>
      </c>
      <c r="BL140" s="18" t="s">
        <v>161</v>
      </c>
      <c r="BM140" s="229" t="s">
        <v>1671</v>
      </c>
    </row>
    <row r="141" spans="1:47" s="2" customFormat="1" ht="12">
      <c r="A141" s="40"/>
      <c r="B141" s="41"/>
      <c r="C141" s="42"/>
      <c r="D141" s="256" t="s">
        <v>236</v>
      </c>
      <c r="E141" s="42"/>
      <c r="F141" s="257" t="s">
        <v>1139</v>
      </c>
      <c r="G141" s="42"/>
      <c r="H141" s="42"/>
      <c r="I141" s="258"/>
      <c r="J141" s="42"/>
      <c r="K141" s="42"/>
      <c r="L141" s="46"/>
      <c r="M141" s="259"/>
      <c r="N141" s="260"/>
      <c r="O141" s="93"/>
      <c r="P141" s="93"/>
      <c r="Q141" s="93"/>
      <c r="R141" s="93"/>
      <c r="S141" s="93"/>
      <c r="T141" s="94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236</v>
      </c>
      <c r="AU141" s="18" t="s">
        <v>87</v>
      </c>
    </row>
    <row r="142" spans="1:65" s="2" customFormat="1" ht="24.15" customHeight="1">
      <c r="A142" s="40"/>
      <c r="B142" s="41"/>
      <c r="C142" s="218" t="s">
        <v>197</v>
      </c>
      <c r="D142" s="218" t="s">
        <v>157</v>
      </c>
      <c r="E142" s="219" t="s">
        <v>1140</v>
      </c>
      <c r="F142" s="220" t="s">
        <v>1141</v>
      </c>
      <c r="G142" s="221" t="s">
        <v>250</v>
      </c>
      <c r="H142" s="222">
        <v>185.928</v>
      </c>
      <c r="I142" s="223"/>
      <c r="J142" s="224">
        <f>ROUND(I142*H142,2)</f>
        <v>0</v>
      </c>
      <c r="K142" s="220" t="s">
        <v>234</v>
      </c>
      <c r="L142" s="46"/>
      <c r="M142" s="225" t="s">
        <v>1</v>
      </c>
      <c r="N142" s="226" t="s">
        <v>42</v>
      </c>
      <c r="O142" s="93"/>
      <c r="P142" s="227">
        <f>O142*H142</f>
        <v>0</v>
      </c>
      <c r="Q142" s="227">
        <v>0.00059</v>
      </c>
      <c r="R142" s="227">
        <f>Q142*H142</f>
        <v>0.10969752</v>
      </c>
      <c r="S142" s="227">
        <v>0</v>
      </c>
      <c r="T142" s="22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9" t="s">
        <v>161</v>
      </c>
      <c r="AT142" s="229" t="s">
        <v>157</v>
      </c>
      <c r="AU142" s="229" t="s">
        <v>87</v>
      </c>
      <c r="AY142" s="18" t="s">
        <v>156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8" t="s">
        <v>85</v>
      </c>
      <c r="BK142" s="230">
        <f>ROUND(I142*H142,2)</f>
        <v>0</v>
      </c>
      <c r="BL142" s="18" t="s">
        <v>161</v>
      </c>
      <c r="BM142" s="229" t="s">
        <v>1672</v>
      </c>
    </row>
    <row r="143" spans="1:47" s="2" customFormat="1" ht="12">
      <c r="A143" s="40"/>
      <c r="B143" s="41"/>
      <c r="C143" s="42"/>
      <c r="D143" s="256" t="s">
        <v>236</v>
      </c>
      <c r="E143" s="42"/>
      <c r="F143" s="257" t="s">
        <v>1143</v>
      </c>
      <c r="G143" s="42"/>
      <c r="H143" s="42"/>
      <c r="I143" s="258"/>
      <c r="J143" s="42"/>
      <c r="K143" s="42"/>
      <c r="L143" s="46"/>
      <c r="M143" s="259"/>
      <c r="N143" s="260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236</v>
      </c>
      <c r="AU143" s="18" t="s">
        <v>87</v>
      </c>
    </row>
    <row r="144" spans="1:65" s="2" customFormat="1" ht="24.15" customHeight="1">
      <c r="A144" s="40"/>
      <c r="B144" s="41"/>
      <c r="C144" s="218" t="s">
        <v>201</v>
      </c>
      <c r="D144" s="218" t="s">
        <v>157</v>
      </c>
      <c r="E144" s="219" t="s">
        <v>1144</v>
      </c>
      <c r="F144" s="220" t="s">
        <v>1145</v>
      </c>
      <c r="G144" s="221" t="s">
        <v>250</v>
      </c>
      <c r="H144" s="222">
        <v>185.928</v>
      </c>
      <c r="I144" s="223"/>
      <c r="J144" s="224">
        <f>ROUND(I144*H144,2)</f>
        <v>0</v>
      </c>
      <c r="K144" s="220" t="s">
        <v>234</v>
      </c>
      <c r="L144" s="46"/>
      <c r="M144" s="225" t="s">
        <v>1</v>
      </c>
      <c r="N144" s="226" t="s">
        <v>42</v>
      </c>
      <c r="O144" s="9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9" t="s">
        <v>161</v>
      </c>
      <c r="AT144" s="229" t="s">
        <v>157</v>
      </c>
      <c r="AU144" s="229" t="s">
        <v>87</v>
      </c>
      <c r="AY144" s="18" t="s">
        <v>156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8" t="s">
        <v>85</v>
      </c>
      <c r="BK144" s="230">
        <f>ROUND(I144*H144,2)</f>
        <v>0</v>
      </c>
      <c r="BL144" s="18" t="s">
        <v>161</v>
      </c>
      <c r="BM144" s="229" t="s">
        <v>1673</v>
      </c>
    </row>
    <row r="145" spans="1:47" s="2" customFormat="1" ht="12">
      <c r="A145" s="40"/>
      <c r="B145" s="41"/>
      <c r="C145" s="42"/>
      <c r="D145" s="256" t="s">
        <v>236</v>
      </c>
      <c r="E145" s="42"/>
      <c r="F145" s="257" t="s">
        <v>1147</v>
      </c>
      <c r="G145" s="42"/>
      <c r="H145" s="42"/>
      <c r="I145" s="258"/>
      <c r="J145" s="42"/>
      <c r="K145" s="42"/>
      <c r="L145" s="46"/>
      <c r="M145" s="259"/>
      <c r="N145" s="260"/>
      <c r="O145" s="93"/>
      <c r="P145" s="93"/>
      <c r="Q145" s="93"/>
      <c r="R145" s="93"/>
      <c r="S145" s="93"/>
      <c r="T145" s="94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236</v>
      </c>
      <c r="AU145" s="18" t="s">
        <v>87</v>
      </c>
    </row>
    <row r="146" spans="1:65" s="2" customFormat="1" ht="24.15" customHeight="1">
      <c r="A146" s="40"/>
      <c r="B146" s="41"/>
      <c r="C146" s="218" t="s">
        <v>205</v>
      </c>
      <c r="D146" s="218" t="s">
        <v>157</v>
      </c>
      <c r="E146" s="219" t="s">
        <v>1152</v>
      </c>
      <c r="F146" s="220" t="s">
        <v>1153</v>
      </c>
      <c r="G146" s="221" t="s">
        <v>233</v>
      </c>
      <c r="H146" s="222">
        <v>61.699</v>
      </c>
      <c r="I146" s="223"/>
      <c r="J146" s="224">
        <f>ROUND(I146*H146,2)</f>
        <v>0</v>
      </c>
      <c r="K146" s="220" t="s">
        <v>234</v>
      </c>
      <c r="L146" s="46"/>
      <c r="M146" s="225" t="s">
        <v>1</v>
      </c>
      <c r="N146" s="226" t="s">
        <v>42</v>
      </c>
      <c r="O146" s="9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9" t="s">
        <v>161</v>
      </c>
      <c r="AT146" s="229" t="s">
        <v>157</v>
      </c>
      <c r="AU146" s="229" t="s">
        <v>87</v>
      </c>
      <c r="AY146" s="18" t="s">
        <v>156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85</v>
      </c>
      <c r="BK146" s="230">
        <f>ROUND(I146*H146,2)</f>
        <v>0</v>
      </c>
      <c r="BL146" s="18" t="s">
        <v>161</v>
      </c>
      <c r="BM146" s="229" t="s">
        <v>1674</v>
      </c>
    </row>
    <row r="147" spans="1:47" s="2" customFormat="1" ht="12">
      <c r="A147" s="40"/>
      <c r="B147" s="41"/>
      <c r="C147" s="42"/>
      <c r="D147" s="256" t="s">
        <v>236</v>
      </c>
      <c r="E147" s="42"/>
      <c r="F147" s="257" t="s">
        <v>1155</v>
      </c>
      <c r="G147" s="42"/>
      <c r="H147" s="42"/>
      <c r="I147" s="258"/>
      <c r="J147" s="42"/>
      <c r="K147" s="42"/>
      <c r="L147" s="46"/>
      <c r="M147" s="259"/>
      <c r="N147" s="260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236</v>
      </c>
      <c r="AU147" s="18" t="s">
        <v>87</v>
      </c>
    </row>
    <row r="148" spans="1:65" s="2" customFormat="1" ht="16.5" customHeight="1">
      <c r="A148" s="40"/>
      <c r="B148" s="41"/>
      <c r="C148" s="286" t="s">
        <v>209</v>
      </c>
      <c r="D148" s="286" t="s">
        <v>414</v>
      </c>
      <c r="E148" s="287" t="s">
        <v>1675</v>
      </c>
      <c r="F148" s="288" t="s">
        <v>1676</v>
      </c>
      <c r="G148" s="289" t="s">
        <v>444</v>
      </c>
      <c r="H148" s="290">
        <v>117.228</v>
      </c>
      <c r="I148" s="291"/>
      <c r="J148" s="292">
        <f>ROUND(I148*H148,2)</f>
        <v>0</v>
      </c>
      <c r="K148" s="288" t="s">
        <v>234</v>
      </c>
      <c r="L148" s="293"/>
      <c r="M148" s="294" t="s">
        <v>1</v>
      </c>
      <c r="N148" s="295" t="s">
        <v>42</v>
      </c>
      <c r="O148" s="93"/>
      <c r="P148" s="227">
        <f>O148*H148</f>
        <v>0</v>
      </c>
      <c r="Q148" s="227">
        <v>1</v>
      </c>
      <c r="R148" s="227">
        <f>Q148*H148</f>
        <v>117.228</v>
      </c>
      <c r="S148" s="227">
        <v>0</v>
      </c>
      <c r="T148" s="22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9" t="s">
        <v>193</v>
      </c>
      <c r="AT148" s="229" t="s">
        <v>414</v>
      </c>
      <c r="AU148" s="229" t="s">
        <v>87</v>
      </c>
      <c r="AY148" s="18" t="s">
        <v>156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8" t="s">
        <v>85</v>
      </c>
      <c r="BK148" s="230">
        <f>ROUND(I148*H148,2)</f>
        <v>0</v>
      </c>
      <c r="BL148" s="18" t="s">
        <v>161</v>
      </c>
      <c r="BM148" s="229" t="s">
        <v>1677</v>
      </c>
    </row>
    <row r="149" spans="1:63" s="12" customFormat="1" ht="22.8" customHeight="1">
      <c r="A149" s="12"/>
      <c r="B149" s="204"/>
      <c r="C149" s="205"/>
      <c r="D149" s="206" t="s">
        <v>76</v>
      </c>
      <c r="E149" s="231" t="s">
        <v>161</v>
      </c>
      <c r="F149" s="231" t="s">
        <v>860</v>
      </c>
      <c r="G149" s="205"/>
      <c r="H149" s="205"/>
      <c r="I149" s="208"/>
      <c r="J149" s="232">
        <f>BK149</f>
        <v>0</v>
      </c>
      <c r="K149" s="205"/>
      <c r="L149" s="210"/>
      <c r="M149" s="211"/>
      <c r="N149" s="212"/>
      <c r="O149" s="212"/>
      <c r="P149" s="213">
        <f>SUM(P150:P158)</f>
        <v>0</v>
      </c>
      <c r="Q149" s="212"/>
      <c r="R149" s="213">
        <f>SUM(R150:R158)</f>
        <v>41.27881561</v>
      </c>
      <c r="S149" s="212"/>
      <c r="T149" s="214">
        <f>SUM(T150:T158)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85</v>
      </c>
      <c r="AT149" s="216" t="s">
        <v>76</v>
      </c>
      <c r="AU149" s="216" t="s">
        <v>85</v>
      </c>
      <c r="AY149" s="215" t="s">
        <v>156</v>
      </c>
      <c r="BK149" s="217">
        <f>SUM(BK150:BK158)</f>
        <v>0</v>
      </c>
    </row>
    <row r="150" spans="1:65" s="2" customFormat="1" ht="24.15" customHeight="1">
      <c r="A150" s="40"/>
      <c r="B150" s="41"/>
      <c r="C150" s="218" t="s">
        <v>213</v>
      </c>
      <c r="D150" s="218" t="s">
        <v>157</v>
      </c>
      <c r="E150" s="219" t="s">
        <v>1297</v>
      </c>
      <c r="F150" s="220" t="s">
        <v>1298</v>
      </c>
      <c r="G150" s="221" t="s">
        <v>233</v>
      </c>
      <c r="H150" s="222">
        <v>30.309</v>
      </c>
      <c r="I150" s="223"/>
      <c r="J150" s="224">
        <f>ROUND(I150*H150,2)</f>
        <v>0</v>
      </c>
      <c r="K150" s="220" t="s">
        <v>234</v>
      </c>
      <c r="L150" s="46"/>
      <c r="M150" s="225" t="s">
        <v>1</v>
      </c>
      <c r="N150" s="226" t="s">
        <v>42</v>
      </c>
      <c r="O150" s="9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9" t="s">
        <v>161</v>
      </c>
      <c r="AT150" s="229" t="s">
        <v>157</v>
      </c>
      <c r="AU150" s="229" t="s">
        <v>87</v>
      </c>
      <c r="AY150" s="18" t="s">
        <v>156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8" t="s">
        <v>85</v>
      </c>
      <c r="BK150" s="230">
        <f>ROUND(I150*H150,2)</f>
        <v>0</v>
      </c>
      <c r="BL150" s="18" t="s">
        <v>161</v>
      </c>
      <c r="BM150" s="229" t="s">
        <v>1678</v>
      </c>
    </row>
    <row r="151" spans="1:47" s="2" customFormat="1" ht="12">
      <c r="A151" s="40"/>
      <c r="B151" s="41"/>
      <c r="C151" s="42"/>
      <c r="D151" s="256" t="s">
        <v>236</v>
      </c>
      <c r="E151" s="42"/>
      <c r="F151" s="257" t="s">
        <v>1300</v>
      </c>
      <c r="G151" s="42"/>
      <c r="H151" s="42"/>
      <c r="I151" s="258"/>
      <c r="J151" s="42"/>
      <c r="K151" s="42"/>
      <c r="L151" s="46"/>
      <c r="M151" s="259"/>
      <c r="N151" s="260"/>
      <c r="O151" s="93"/>
      <c r="P151" s="93"/>
      <c r="Q151" s="93"/>
      <c r="R151" s="93"/>
      <c r="S151" s="93"/>
      <c r="T151" s="94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236</v>
      </c>
      <c r="AU151" s="18" t="s">
        <v>87</v>
      </c>
    </row>
    <row r="152" spans="1:65" s="2" customFormat="1" ht="16.5" customHeight="1">
      <c r="A152" s="40"/>
      <c r="B152" s="41"/>
      <c r="C152" s="286" t="s">
        <v>217</v>
      </c>
      <c r="D152" s="286" t="s">
        <v>414</v>
      </c>
      <c r="E152" s="287" t="s">
        <v>1301</v>
      </c>
      <c r="F152" s="288" t="s">
        <v>1302</v>
      </c>
      <c r="G152" s="289" t="s">
        <v>444</v>
      </c>
      <c r="H152" s="290">
        <v>33.34</v>
      </c>
      <c r="I152" s="291"/>
      <c r="J152" s="292">
        <f>ROUND(I152*H152,2)</f>
        <v>0</v>
      </c>
      <c r="K152" s="288" t="s">
        <v>234</v>
      </c>
      <c r="L152" s="293"/>
      <c r="M152" s="294" t="s">
        <v>1</v>
      </c>
      <c r="N152" s="295" t="s">
        <v>42</v>
      </c>
      <c r="O152" s="93"/>
      <c r="P152" s="227">
        <f>O152*H152</f>
        <v>0</v>
      </c>
      <c r="Q152" s="227">
        <v>1</v>
      </c>
      <c r="R152" s="227">
        <f>Q152*H152</f>
        <v>33.34</v>
      </c>
      <c r="S152" s="227">
        <v>0</v>
      </c>
      <c r="T152" s="228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9" t="s">
        <v>193</v>
      </c>
      <c r="AT152" s="229" t="s">
        <v>414</v>
      </c>
      <c r="AU152" s="229" t="s">
        <v>87</v>
      </c>
      <c r="AY152" s="18" t="s">
        <v>156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8" t="s">
        <v>85</v>
      </c>
      <c r="BK152" s="230">
        <f>ROUND(I152*H152,2)</f>
        <v>0</v>
      </c>
      <c r="BL152" s="18" t="s">
        <v>161</v>
      </c>
      <c r="BM152" s="229" t="s">
        <v>1679</v>
      </c>
    </row>
    <row r="153" spans="1:65" s="2" customFormat="1" ht="24.15" customHeight="1">
      <c r="A153" s="40"/>
      <c r="B153" s="41"/>
      <c r="C153" s="218" t="s">
        <v>8</v>
      </c>
      <c r="D153" s="218" t="s">
        <v>157</v>
      </c>
      <c r="E153" s="219" t="s">
        <v>1309</v>
      </c>
      <c r="F153" s="220" t="s">
        <v>1310</v>
      </c>
      <c r="G153" s="221" t="s">
        <v>233</v>
      </c>
      <c r="H153" s="222">
        <v>4.147</v>
      </c>
      <c r="I153" s="223"/>
      <c r="J153" s="224">
        <f>ROUND(I153*H153,2)</f>
        <v>0</v>
      </c>
      <c r="K153" s="220" t="s">
        <v>234</v>
      </c>
      <c r="L153" s="46"/>
      <c r="M153" s="225" t="s">
        <v>1</v>
      </c>
      <c r="N153" s="226" t="s">
        <v>42</v>
      </c>
      <c r="O153" s="93"/>
      <c r="P153" s="227">
        <f>O153*H153</f>
        <v>0</v>
      </c>
      <c r="Q153" s="227">
        <v>1.89077</v>
      </c>
      <c r="R153" s="227">
        <f>Q153*H153</f>
        <v>7.8410231900000005</v>
      </c>
      <c r="S153" s="227">
        <v>0</v>
      </c>
      <c r="T153" s="22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9" t="s">
        <v>161</v>
      </c>
      <c r="AT153" s="229" t="s">
        <v>157</v>
      </c>
      <c r="AU153" s="229" t="s">
        <v>87</v>
      </c>
      <c r="AY153" s="18" t="s">
        <v>156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8" t="s">
        <v>85</v>
      </c>
      <c r="BK153" s="230">
        <f>ROUND(I153*H153,2)</f>
        <v>0</v>
      </c>
      <c r="BL153" s="18" t="s">
        <v>161</v>
      </c>
      <c r="BM153" s="229" t="s">
        <v>1680</v>
      </c>
    </row>
    <row r="154" spans="1:47" s="2" customFormat="1" ht="12">
      <c r="A154" s="40"/>
      <c r="B154" s="41"/>
      <c r="C154" s="42"/>
      <c r="D154" s="256" t="s">
        <v>236</v>
      </c>
      <c r="E154" s="42"/>
      <c r="F154" s="257" t="s">
        <v>1312</v>
      </c>
      <c r="G154" s="42"/>
      <c r="H154" s="42"/>
      <c r="I154" s="258"/>
      <c r="J154" s="42"/>
      <c r="K154" s="42"/>
      <c r="L154" s="46"/>
      <c r="M154" s="259"/>
      <c r="N154" s="260"/>
      <c r="O154" s="93"/>
      <c r="P154" s="93"/>
      <c r="Q154" s="93"/>
      <c r="R154" s="93"/>
      <c r="S154" s="93"/>
      <c r="T154" s="94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236</v>
      </c>
      <c r="AU154" s="18" t="s">
        <v>87</v>
      </c>
    </row>
    <row r="155" spans="1:65" s="2" customFormat="1" ht="24.15" customHeight="1">
      <c r="A155" s="40"/>
      <c r="B155" s="41"/>
      <c r="C155" s="218" t="s">
        <v>320</v>
      </c>
      <c r="D155" s="218" t="s">
        <v>157</v>
      </c>
      <c r="E155" s="219" t="s">
        <v>1681</v>
      </c>
      <c r="F155" s="220" t="s">
        <v>1682</v>
      </c>
      <c r="G155" s="221" t="s">
        <v>233</v>
      </c>
      <c r="H155" s="222">
        <v>0.041</v>
      </c>
      <c r="I155" s="223"/>
      <c r="J155" s="224">
        <f>ROUND(I155*H155,2)</f>
        <v>0</v>
      </c>
      <c r="K155" s="220" t="s">
        <v>234</v>
      </c>
      <c r="L155" s="46"/>
      <c r="M155" s="225" t="s">
        <v>1</v>
      </c>
      <c r="N155" s="226" t="s">
        <v>42</v>
      </c>
      <c r="O155" s="93"/>
      <c r="P155" s="227">
        <f>O155*H155</f>
        <v>0</v>
      </c>
      <c r="Q155" s="227">
        <v>2.30102</v>
      </c>
      <c r="R155" s="227">
        <f>Q155*H155</f>
        <v>0.09434181999999999</v>
      </c>
      <c r="S155" s="227">
        <v>0</v>
      </c>
      <c r="T155" s="228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9" t="s">
        <v>161</v>
      </c>
      <c r="AT155" s="229" t="s">
        <v>157</v>
      </c>
      <c r="AU155" s="229" t="s">
        <v>87</v>
      </c>
      <c r="AY155" s="18" t="s">
        <v>156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8" t="s">
        <v>85</v>
      </c>
      <c r="BK155" s="230">
        <f>ROUND(I155*H155,2)</f>
        <v>0</v>
      </c>
      <c r="BL155" s="18" t="s">
        <v>161</v>
      </c>
      <c r="BM155" s="229" t="s">
        <v>1683</v>
      </c>
    </row>
    <row r="156" spans="1:47" s="2" customFormat="1" ht="12">
      <c r="A156" s="40"/>
      <c r="B156" s="41"/>
      <c r="C156" s="42"/>
      <c r="D156" s="256" t="s">
        <v>236</v>
      </c>
      <c r="E156" s="42"/>
      <c r="F156" s="257" t="s">
        <v>1684</v>
      </c>
      <c r="G156" s="42"/>
      <c r="H156" s="42"/>
      <c r="I156" s="258"/>
      <c r="J156" s="42"/>
      <c r="K156" s="42"/>
      <c r="L156" s="46"/>
      <c r="M156" s="259"/>
      <c r="N156" s="260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236</v>
      </c>
      <c r="AU156" s="18" t="s">
        <v>87</v>
      </c>
    </row>
    <row r="157" spans="1:65" s="2" customFormat="1" ht="16.5" customHeight="1">
      <c r="A157" s="40"/>
      <c r="B157" s="41"/>
      <c r="C157" s="218" t="s">
        <v>324</v>
      </c>
      <c r="D157" s="218" t="s">
        <v>157</v>
      </c>
      <c r="E157" s="219" t="s">
        <v>1685</v>
      </c>
      <c r="F157" s="220" t="s">
        <v>1686</v>
      </c>
      <c r="G157" s="221" t="s">
        <v>250</v>
      </c>
      <c r="H157" s="222">
        <v>0.54</v>
      </c>
      <c r="I157" s="223"/>
      <c r="J157" s="224">
        <f>ROUND(I157*H157,2)</f>
        <v>0</v>
      </c>
      <c r="K157" s="220" t="s">
        <v>234</v>
      </c>
      <c r="L157" s="46"/>
      <c r="M157" s="225" t="s">
        <v>1</v>
      </c>
      <c r="N157" s="226" t="s">
        <v>42</v>
      </c>
      <c r="O157" s="93"/>
      <c r="P157" s="227">
        <f>O157*H157</f>
        <v>0</v>
      </c>
      <c r="Q157" s="227">
        <v>0.00639</v>
      </c>
      <c r="R157" s="227">
        <f>Q157*H157</f>
        <v>0.0034506000000000003</v>
      </c>
      <c r="S157" s="227">
        <v>0</v>
      </c>
      <c r="T157" s="228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9" t="s">
        <v>161</v>
      </c>
      <c r="AT157" s="229" t="s">
        <v>157</v>
      </c>
      <c r="AU157" s="229" t="s">
        <v>87</v>
      </c>
      <c r="AY157" s="18" t="s">
        <v>156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8" t="s">
        <v>85</v>
      </c>
      <c r="BK157" s="230">
        <f>ROUND(I157*H157,2)</f>
        <v>0</v>
      </c>
      <c r="BL157" s="18" t="s">
        <v>161</v>
      </c>
      <c r="BM157" s="229" t="s">
        <v>1687</v>
      </c>
    </row>
    <row r="158" spans="1:47" s="2" customFormat="1" ht="12">
      <c r="A158" s="40"/>
      <c r="B158" s="41"/>
      <c r="C158" s="42"/>
      <c r="D158" s="256" t="s">
        <v>236</v>
      </c>
      <c r="E158" s="42"/>
      <c r="F158" s="257" t="s">
        <v>1688</v>
      </c>
      <c r="G158" s="42"/>
      <c r="H158" s="42"/>
      <c r="I158" s="258"/>
      <c r="J158" s="42"/>
      <c r="K158" s="42"/>
      <c r="L158" s="46"/>
      <c r="M158" s="259"/>
      <c r="N158" s="260"/>
      <c r="O158" s="93"/>
      <c r="P158" s="93"/>
      <c r="Q158" s="93"/>
      <c r="R158" s="93"/>
      <c r="S158" s="93"/>
      <c r="T158" s="94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236</v>
      </c>
      <c r="AU158" s="18" t="s">
        <v>87</v>
      </c>
    </row>
    <row r="159" spans="1:63" s="12" customFormat="1" ht="22.8" customHeight="1">
      <c r="A159" s="12"/>
      <c r="B159" s="204"/>
      <c r="C159" s="205"/>
      <c r="D159" s="206" t="s">
        <v>76</v>
      </c>
      <c r="E159" s="231" t="s">
        <v>193</v>
      </c>
      <c r="F159" s="231" t="s">
        <v>1313</v>
      </c>
      <c r="G159" s="205"/>
      <c r="H159" s="205"/>
      <c r="I159" s="208"/>
      <c r="J159" s="232">
        <f>BK159</f>
        <v>0</v>
      </c>
      <c r="K159" s="205"/>
      <c r="L159" s="210"/>
      <c r="M159" s="211"/>
      <c r="N159" s="212"/>
      <c r="O159" s="212"/>
      <c r="P159" s="213">
        <f>SUM(P160:P229)</f>
        <v>0</v>
      </c>
      <c r="Q159" s="212"/>
      <c r="R159" s="213">
        <f>SUM(R160:R229)</f>
        <v>2.0107412599999996</v>
      </c>
      <c r="S159" s="212"/>
      <c r="T159" s="214">
        <f>SUM(T160:T229)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85</v>
      </c>
      <c r="AT159" s="216" t="s">
        <v>76</v>
      </c>
      <c r="AU159" s="216" t="s">
        <v>85</v>
      </c>
      <c r="AY159" s="215" t="s">
        <v>156</v>
      </c>
      <c r="BK159" s="217">
        <f>SUM(BK160:BK229)</f>
        <v>0</v>
      </c>
    </row>
    <row r="160" spans="1:65" s="2" customFormat="1" ht="55.5" customHeight="1">
      <c r="A160" s="40"/>
      <c r="B160" s="41"/>
      <c r="C160" s="218" t="s">
        <v>328</v>
      </c>
      <c r="D160" s="218" t="s">
        <v>157</v>
      </c>
      <c r="E160" s="219" t="s">
        <v>1689</v>
      </c>
      <c r="F160" s="220" t="s">
        <v>1690</v>
      </c>
      <c r="G160" s="221" t="s">
        <v>160</v>
      </c>
      <c r="H160" s="222">
        <v>1</v>
      </c>
      <c r="I160" s="223"/>
      <c r="J160" s="224">
        <f>ROUND(I160*H160,2)</f>
        <v>0</v>
      </c>
      <c r="K160" s="220" t="s">
        <v>1</v>
      </c>
      <c r="L160" s="46"/>
      <c r="M160" s="225" t="s">
        <v>1</v>
      </c>
      <c r="N160" s="226" t="s">
        <v>42</v>
      </c>
      <c r="O160" s="9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9" t="s">
        <v>161</v>
      </c>
      <c r="AT160" s="229" t="s">
        <v>157</v>
      </c>
      <c r="AU160" s="229" t="s">
        <v>87</v>
      </c>
      <c r="AY160" s="18" t="s">
        <v>156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8" t="s">
        <v>85</v>
      </c>
      <c r="BK160" s="230">
        <f>ROUND(I160*H160,2)</f>
        <v>0</v>
      </c>
      <c r="BL160" s="18" t="s">
        <v>161</v>
      </c>
      <c r="BM160" s="229" t="s">
        <v>1691</v>
      </c>
    </row>
    <row r="161" spans="1:65" s="2" customFormat="1" ht="24.15" customHeight="1">
      <c r="A161" s="40"/>
      <c r="B161" s="41"/>
      <c r="C161" s="286" t="s">
        <v>332</v>
      </c>
      <c r="D161" s="286" t="s">
        <v>414</v>
      </c>
      <c r="E161" s="287" t="s">
        <v>1692</v>
      </c>
      <c r="F161" s="288" t="s">
        <v>1693</v>
      </c>
      <c r="G161" s="289" t="s">
        <v>160</v>
      </c>
      <c r="H161" s="290">
        <v>1</v>
      </c>
      <c r="I161" s="291"/>
      <c r="J161" s="292">
        <f>ROUND(I161*H161,2)</f>
        <v>0</v>
      </c>
      <c r="K161" s="288" t="s">
        <v>1</v>
      </c>
      <c r="L161" s="293"/>
      <c r="M161" s="294" t="s">
        <v>1</v>
      </c>
      <c r="N161" s="295" t="s">
        <v>42</v>
      </c>
      <c r="O161" s="9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9" t="s">
        <v>193</v>
      </c>
      <c r="AT161" s="229" t="s">
        <v>414</v>
      </c>
      <c r="AU161" s="229" t="s">
        <v>87</v>
      </c>
      <c r="AY161" s="18" t="s">
        <v>156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8" t="s">
        <v>85</v>
      </c>
      <c r="BK161" s="230">
        <f>ROUND(I161*H161,2)</f>
        <v>0</v>
      </c>
      <c r="BL161" s="18" t="s">
        <v>161</v>
      </c>
      <c r="BM161" s="229" t="s">
        <v>1694</v>
      </c>
    </row>
    <row r="162" spans="1:65" s="2" customFormat="1" ht="24.15" customHeight="1">
      <c r="A162" s="40"/>
      <c r="B162" s="41"/>
      <c r="C162" s="286" t="s">
        <v>336</v>
      </c>
      <c r="D162" s="286" t="s">
        <v>414</v>
      </c>
      <c r="E162" s="287" t="s">
        <v>1695</v>
      </c>
      <c r="F162" s="288" t="s">
        <v>1696</v>
      </c>
      <c r="G162" s="289" t="s">
        <v>160</v>
      </c>
      <c r="H162" s="290">
        <v>1</v>
      </c>
      <c r="I162" s="291"/>
      <c r="J162" s="292">
        <f>ROUND(I162*H162,2)</f>
        <v>0</v>
      </c>
      <c r="K162" s="288" t="s">
        <v>1</v>
      </c>
      <c r="L162" s="293"/>
      <c r="M162" s="294" t="s">
        <v>1</v>
      </c>
      <c r="N162" s="295" t="s">
        <v>42</v>
      </c>
      <c r="O162" s="9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9" t="s">
        <v>193</v>
      </c>
      <c r="AT162" s="229" t="s">
        <v>414</v>
      </c>
      <c r="AU162" s="229" t="s">
        <v>87</v>
      </c>
      <c r="AY162" s="18" t="s">
        <v>156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8" t="s">
        <v>85</v>
      </c>
      <c r="BK162" s="230">
        <f>ROUND(I162*H162,2)</f>
        <v>0</v>
      </c>
      <c r="BL162" s="18" t="s">
        <v>161</v>
      </c>
      <c r="BM162" s="229" t="s">
        <v>1697</v>
      </c>
    </row>
    <row r="163" spans="1:65" s="2" customFormat="1" ht="24.15" customHeight="1">
      <c r="A163" s="40"/>
      <c r="B163" s="41"/>
      <c r="C163" s="218" t="s">
        <v>7</v>
      </c>
      <c r="D163" s="218" t="s">
        <v>157</v>
      </c>
      <c r="E163" s="219" t="s">
        <v>1698</v>
      </c>
      <c r="F163" s="220" t="s">
        <v>1699</v>
      </c>
      <c r="G163" s="221" t="s">
        <v>355</v>
      </c>
      <c r="H163" s="222">
        <v>31.8</v>
      </c>
      <c r="I163" s="223"/>
      <c r="J163" s="224">
        <f>ROUND(I163*H163,2)</f>
        <v>0</v>
      </c>
      <c r="K163" s="220" t="s">
        <v>234</v>
      </c>
      <c r="L163" s="46"/>
      <c r="M163" s="225" t="s">
        <v>1</v>
      </c>
      <c r="N163" s="226" t="s">
        <v>42</v>
      </c>
      <c r="O163" s="93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9" t="s">
        <v>161</v>
      </c>
      <c r="AT163" s="229" t="s">
        <v>157</v>
      </c>
      <c r="AU163" s="229" t="s">
        <v>87</v>
      </c>
      <c r="AY163" s="18" t="s">
        <v>156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8" t="s">
        <v>85</v>
      </c>
      <c r="BK163" s="230">
        <f>ROUND(I163*H163,2)</f>
        <v>0</v>
      </c>
      <c r="BL163" s="18" t="s">
        <v>161</v>
      </c>
      <c r="BM163" s="229" t="s">
        <v>1700</v>
      </c>
    </row>
    <row r="164" spans="1:47" s="2" customFormat="1" ht="12">
      <c r="A164" s="40"/>
      <c r="B164" s="41"/>
      <c r="C164" s="42"/>
      <c r="D164" s="256" t="s">
        <v>236</v>
      </c>
      <c r="E164" s="42"/>
      <c r="F164" s="257" t="s">
        <v>1701</v>
      </c>
      <c r="G164" s="42"/>
      <c r="H164" s="42"/>
      <c r="I164" s="258"/>
      <c r="J164" s="42"/>
      <c r="K164" s="42"/>
      <c r="L164" s="46"/>
      <c r="M164" s="259"/>
      <c r="N164" s="260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236</v>
      </c>
      <c r="AU164" s="18" t="s">
        <v>87</v>
      </c>
    </row>
    <row r="165" spans="1:65" s="2" customFormat="1" ht="21.75" customHeight="1">
      <c r="A165" s="40"/>
      <c r="B165" s="41"/>
      <c r="C165" s="286" t="s">
        <v>344</v>
      </c>
      <c r="D165" s="286" t="s">
        <v>414</v>
      </c>
      <c r="E165" s="287" t="s">
        <v>1702</v>
      </c>
      <c r="F165" s="288" t="s">
        <v>1703</v>
      </c>
      <c r="G165" s="289" t="s">
        <v>355</v>
      </c>
      <c r="H165" s="290">
        <v>32.118</v>
      </c>
      <c r="I165" s="291"/>
      <c r="J165" s="292">
        <f>ROUND(I165*H165,2)</f>
        <v>0</v>
      </c>
      <c r="K165" s="288" t="s">
        <v>234</v>
      </c>
      <c r="L165" s="293"/>
      <c r="M165" s="294" t="s">
        <v>1</v>
      </c>
      <c r="N165" s="295" t="s">
        <v>42</v>
      </c>
      <c r="O165" s="93"/>
      <c r="P165" s="227">
        <f>O165*H165</f>
        <v>0</v>
      </c>
      <c r="Q165" s="227">
        <v>0.0177</v>
      </c>
      <c r="R165" s="227">
        <f>Q165*H165</f>
        <v>0.5684886</v>
      </c>
      <c r="S165" s="227">
        <v>0</v>
      </c>
      <c r="T165" s="228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9" t="s">
        <v>193</v>
      </c>
      <c r="AT165" s="229" t="s">
        <v>414</v>
      </c>
      <c r="AU165" s="229" t="s">
        <v>87</v>
      </c>
      <c r="AY165" s="18" t="s">
        <v>156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8" t="s">
        <v>85</v>
      </c>
      <c r="BK165" s="230">
        <f>ROUND(I165*H165,2)</f>
        <v>0</v>
      </c>
      <c r="BL165" s="18" t="s">
        <v>161</v>
      </c>
      <c r="BM165" s="229" t="s">
        <v>1704</v>
      </c>
    </row>
    <row r="166" spans="1:65" s="2" customFormat="1" ht="24.15" customHeight="1">
      <c r="A166" s="40"/>
      <c r="B166" s="41"/>
      <c r="C166" s="218" t="s">
        <v>348</v>
      </c>
      <c r="D166" s="218" t="s">
        <v>157</v>
      </c>
      <c r="E166" s="219" t="s">
        <v>1705</v>
      </c>
      <c r="F166" s="220" t="s">
        <v>1706</v>
      </c>
      <c r="G166" s="221" t="s">
        <v>342</v>
      </c>
      <c r="H166" s="222">
        <v>1</v>
      </c>
      <c r="I166" s="223"/>
      <c r="J166" s="224">
        <f>ROUND(I166*H166,2)</f>
        <v>0</v>
      </c>
      <c r="K166" s="220" t="s">
        <v>234</v>
      </c>
      <c r="L166" s="46"/>
      <c r="M166" s="225" t="s">
        <v>1</v>
      </c>
      <c r="N166" s="226" t="s">
        <v>42</v>
      </c>
      <c r="O166" s="9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9" t="s">
        <v>161</v>
      </c>
      <c r="AT166" s="229" t="s">
        <v>157</v>
      </c>
      <c r="AU166" s="229" t="s">
        <v>87</v>
      </c>
      <c r="AY166" s="18" t="s">
        <v>156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8" t="s">
        <v>85</v>
      </c>
      <c r="BK166" s="230">
        <f>ROUND(I166*H166,2)</f>
        <v>0</v>
      </c>
      <c r="BL166" s="18" t="s">
        <v>161</v>
      </c>
      <c r="BM166" s="229" t="s">
        <v>1707</v>
      </c>
    </row>
    <row r="167" spans="1:47" s="2" customFormat="1" ht="12">
      <c r="A167" s="40"/>
      <c r="B167" s="41"/>
      <c r="C167" s="42"/>
      <c r="D167" s="256" t="s">
        <v>236</v>
      </c>
      <c r="E167" s="42"/>
      <c r="F167" s="257" t="s">
        <v>1708</v>
      </c>
      <c r="G167" s="42"/>
      <c r="H167" s="42"/>
      <c r="I167" s="258"/>
      <c r="J167" s="42"/>
      <c r="K167" s="42"/>
      <c r="L167" s="46"/>
      <c r="M167" s="259"/>
      <c r="N167" s="260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236</v>
      </c>
      <c r="AU167" s="18" t="s">
        <v>87</v>
      </c>
    </row>
    <row r="168" spans="1:65" s="2" customFormat="1" ht="24.15" customHeight="1">
      <c r="A168" s="40"/>
      <c r="B168" s="41"/>
      <c r="C168" s="286" t="s">
        <v>352</v>
      </c>
      <c r="D168" s="286" t="s">
        <v>414</v>
      </c>
      <c r="E168" s="287" t="s">
        <v>1709</v>
      </c>
      <c r="F168" s="288" t="s">
        <v>1710</v>
      </c>
      <c r="G168" s="289" t="s">
        <v>342</v>
      </c>
      <c r="H168" s="290">
        <v>1</v>
      </c>
      <c r="I168" s="291"/>
      <c r="J168" s="292">
        <f>ROUND(I168*H168,2)</f>
        <v>0</v>
      </c>
      <c r="K168" s="288" t="s">
        <v>234</v>
      </c>
      <c r="L168" s="293"/>
      <c r="M168" s="294" t="s">
        <v>1</v>
      </c>
      <c r="N168" s="295" t="s">
        <v>42</v>
      </c>
      <c r="O168" s="93"/>
      <c r="P168" s="227">
        <f>O168*H168</f>
        <v>0</v>
      </c>
      <c r="Q168" s="227">
        <v>0.0038</v>
      </c>
      <c r="R168" s="227">
        <f>Q168*H168</f>
        <v>0.0038</v>
      </c>
      <c r="S168" s="227">
        <v>0</v>
      </c>
      <c r="T168" s="228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9" t="s">
        <v>193</v>
      </c>
      <c r="AT168" s="229" t="s">
        <v>414</v>
      </c>
      <c r="AU168" s="229" t="s">
        <v>87</v>
      </c>
      <c r="AY168" s="18" t="s">
        <v>156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8" t="s">
        <v>85</v>
      </c>
      <c r="BK168" s="230">
        <f>ROUND(I168*H168,2)</f>
        <v>0</v>
      </c>
      <c r="BL168" s="18" t="s">
        <v>161</v>
      </c>
      <c r="BM168" s="229" t="s">
        <v>1711</v>
      </c>
    </row>
    <row r="169" spans="1:65" s="2" customFormat="1" ht="24.15" customHeight="1">
      <c r="A169" s="40"/>
      <c r="B169" s="41"/>
      <c r="C169" s="218" t="s">
        <v>360</v>
      </c>
      <c r="D169" s="218" t="s">
        <v>157</v>
      </c>
      <c r="E169" s="219" t="s">
        <v>1712</v>
      </c>
      <c r="F169" s="220" t="s">
        <v>1713</v>
      </c>
      <c r="G169" s="221" t="s">
        <v>342</v>
      </c>
      <c r="H169" s="222">
        <v>4</v>
      </c>
      <c r="I169" s="223"/>
      <c r="J169" s="224">
        <f>ROUND(I169*H169,2)</f>
        <v>0</v>
      </c>
      <c r="K169" s="220" t="s">
        <v>234</v>
      </c>
      <c r="L169" s="46"/>
      <c r="M169" s="225" t="s">
        <v>1</v>
      </c>
      <c r="N169" s="226" t="s">
        <v>42</v>
      </c>
      <c r="O169" s="93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9" t="s">
        <v>161</v>
      </c>
      <c r="AT169" s="229" t="s">
        <v>157</v>
      </c>
      <c r="AU169" s="229" t="s">
        <v>87</v>
      </c>
      <c r="AY169" s="18" t="s">
        <v>156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8" t="s">
        <v>85</v>
      </c>
      <c r="BK169" s="230">
        <f>ROUND(I169*H169,2)</f>
        <v>0</v>
      </c>
      <c r="BL169" s="18" t="s">
        <v>161</v>
      </c>
      <c r="BM169" s="229" t="s">
        <v>1714</v>
      </c>
    </row>
    <row r="170" spans="1:47" s="2" customFormat="1" ht="12">
      <c r="A170" s="40"/>
      <c r="B170" s="41"/>
      <c r="C170" s="42"/>
      <c r="D170" s="256" t="s">
        <v>236</v>
      </c>
      <c r="E170" s="42"/>
      <c r="F170" s="257" t="s">
        <v>1715</v>
      </c>
      <c r="G170" s="42"/>
      <c r="H170" s="42"/>
      <c r="I170" s="258"/>
      <c r="J170" s="42"/>
      <c r="K170" s="42"/>
      <c r="L170" s="46"/>
      <c r="M170" s="259"/>
      <c r="N170" s="260"/>
      <c r="O170" s="93"/>
      <c r="P170" s="93"/>
      <c r="Q170" s="93"/>
      <c r="R170" s="93"/>
      <c r="S170" s="93"/>
      <c r="T170" s="94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236</v>
      </c>
      <c r="AU170" s="18" t="s">
        <v>87</v>
      </c>
    </row>
    <row r="171" spans="1:65" s="2" customFormat="1" ht="24.15" customHeight="1">
      <c r="A171" s="40"/>
      <c r="B171" s="41"/>
      <c r="C171" s="286" t="s">
        <v>226</v>
      </c>
      <c r="D171" s="286" t="s">
        <v>414</v>
      </c>
      <c r="E171" s="287" t="s">
        <v>1716</v>
      </c>
      <c r="F171" s="288" t="s">
        <v>1717</v>
      </c>
      <c r="G171" s="289" t="s">
        <v>342</v>
      </c>
      <c r="H171" s="290">
        <v>2</v>
      </c>
      <c r="I171" s="291"/>
      <c r="J171" s="292">
        <f>ROUND(I171*H171,2)</f>
        <v>0</v>
      </c>
      <c r="K171" s="288" t="s">
        <v>234</v>
      </c>
      <c r="L171" s="293"/>
      <c r="M171" s="294" t="s">
        <v>1</v>
      </c>
      <c r="N171" s="295" t="s">
        <v>42</v>
      </c>
      <c r="O171" s="93"/>
      <c r="P171" s="227">
        <f>O171*H171</f>
        <v>0</v>
      </c>
      <c r="Q171" s="227">
        <v>0.0108</v>
      </c>
      <c r="R171" s="227">
        <f>Q171*H171</f>
        <v>0.0216</v>
      </c>
      <c r="S171" s="227">
        <v>0</v>
      </c>
      <c r="T171" s="228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9" t="s">
        <v>193</v>
      </c>
      <c r="AT171" s="229" t="s">
        <v>414</v>
      </c>
      <c r="AU171" s="229" t="s">
        <v>87</v>
      </c>
      <c r="AY171" s="18" t="s">
        <v>156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8" t="s">
        <v>85</v>
      </c>
      <c r="BK171" s="230">
        <f>ROUND(I171*H171,2)</f>
        <v>0</v>
      </c>
      <c r="BL171" s="18" t="s">
        <v>161</v>
      </c>
      <c r="BM171" s="229" t="s">
        <v>1718</v>
      </c>
    </row>
    <row r="172" spans="1:65" s="2" customFormat="1" ht="24.15" customHeight="1">
      <c r="A172" s="40"/>
      <c r="B172" s="41"/>
      <c r="C172" s="286" t="s">
        <v>372</v>
      </c>
      <c r="D172" s="286" t="s">
        <v>414</v>
      </c>
      <c r="E172" s="287" t="s">
        <v>1719</v>
      </c>
      <c r="F172" s="288" t="s">
        <v>1720</v>
      </c>
      <c r="G172" s="289" t="s">
        <v>342</v>
      </c>
      <c r="H172" s="290">
        <v>2</v>
      </c>
      <c r="I172" s="291"/>
      <c r="J172" s="292">
        <f>ROUND(I172*H172,2)</f>
        <v>0</v>
      </c>
      <c r="K172" s="288" t="s">
        <v>234</v>
      </c>
      <c r="L172" s="293"/>
      <c r="M172" s="294" t="s">
        <v>1</v>
      </c>
      <c r="N172" s="295" t="s">
        <v>42</v>
      </c>
      <c r="O172" s="93"/>
      <c r="P172" s="227">
        <f>O172*H172</f>
        <v>0</v>
      </c>
      <c r="Q172" s="227">
        <v>0.0135</v>
      </c>
      <c r="R172" s="227">
        <f>Q172*H172</f>
        <v>0.027</v>
      </c>
      <c r="S172" s="227">
        <v>0</v>
      </c>
      <c r="T172" s="228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9" t="s">
        <v>193</v>
      </c>
      <c r="AT172" s="229" t="s">
        <v>414</v>
      </c>
      <c r="AU172" s="229" t="s">
        <v>87</v>
      </c>
      <c r="AY172" s="18" t="s">
        <v>156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8" t="s">
        <v>85</v>
      </c>
      <c r="BK172" s="230">
        <f>ROUND(I172*H172,2)</f>
        <v>0</v>
      </c>
      <c r="BL172" s="18" t="s">
        <v>161</v>
      </c>
      <c r="BM172" s="229" t="s">
        <v>1721</v>
      </c>
    </row>
    <row r="173" spans="1:65" s="2" customFormat="1" ht="24.15" customHeight="1">
      <c r="A173" s="40"/>
      <c r="B173" s="41"/>
      <c r="C173" s="218" t="s">
        <v>376</v>
      </c>
      <c r="D173" s="218" t="s">
        <v>157</v>
      </c>
      <c r="E173" s="219" t="s">
        <v>1712</v>
      </c>
      <c r="F173" s="220" t="s">
        <v>1713</v>
      </c>
      <c r="G173" s="221" t="s">
        <v>342</v>
      </c>
      <c r="H173" s="222">
        <v>1</v>
      </c>
      <c r="I173" s="223"/>
      <c r="J173" s="224">
        <f>ROUND(I173*H173,2)</f>
        <v>0</v>
      </c>
      <c r="K173" s="220" t="s">
        <v>234</v>
      </c>
      <c r="L173" s="46"/>
      <c r="M173" s="225" t="s">
        <v>1</v>
      </c>
      <c r="N173" s="226" t="s">
        <v>42</v>
      </c>
      <c r="O173" s="9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9" t="s">
        <v>161</v>
      </c>
      <c r="AT173" s="229" t="s">
        <v>157</v>
      </c>
      <c r="AU173" s="229" t="s">
        <v>87</v>
      </c>
      <c r="AY173" s="18" t="s">
        <v>156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8" t="s">
        <v>85</v>
      </c>
      <c r="BK173" s="230">
        <f>ROUND(I173*H173,2)</f>
        <v>0</v>
      </c>
      <c r="BL173" s="18" t="s">
        <v>161</v>
      </c>
      <c r="BM173" s="229" t="s">
        <v>1722</v>
      </c>
    </row>
    <row r="174" spans="1:47" s="2" customFormat="1" ht="12">
      <c r="A174" s="40"/>
      <c r="B174" s="41"/>
      <c r="C174" s="42"/>
      <c r="D174" s="256" t="s">
        <v>236</v>
      </c>
      <c r="E174" s="42"/>
      <c r="F174" s="257" t="s">
        <v>1715</v>
      </c>
      <c r="G174" s="42"/>
      <c r="H174" s="42"/>
      <c r="I174" s="258"/>
      <c r="J174" s="42"/>
      <c r="K174" s="42"/>
      <c r="L174" s="46"/>
      <c r="M174" s="259"/>
      <c r="N174" s="260"/>
      <c r="O174" s="93"/>
      <c r="P174" s="93"/>
      <c r="Q174" s="93"/>
      <c r="R174" s="93"/>
      <c r="S174" s="93"/>
      <c r="T174" s="94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236</v>
      </c>
      <c r="AU174" s="18" t="s">
        <v>87</v>
      </c>
    </row>
    <row r="175" spans="1:65" s="2" customFormat="1" ht="33" customHeight="1">
      <c r="A175" s="40"/>
      <c r="B175" s="41"/>
      <c r="C175" s="286" t="s">
        <v>380</v>
      </c>
      <c r="D175" s="286" t="s">
        <v>414</v>
      </c>
      <c r="E175" s="287" t="s">
        <v>1723</v>
      </c>
      <c r="F175" s="288" t="s">
        <v>1724</v>
      </c>
      <c r="G175" s="289" t="s">
        <v>342</v>
      </c>
      <c r="H175" s="290">
        <v>1</v>
      </c>
      <c r="I175" s="291"/>
      <c r="J175" s="292">
        <f>ROUND(I175*H175,2)</f>
        <v>0</v>
      </c>
      <c r="K175" s="288" t="s">
        <v>234</v>
      </c>
      <c r="L175" s="293"/>
      <c r="M175" s="294" t="s">
        <v>1</v>
      </c>
      <c r="N175" s="295" t="s">
        <v>42</v>
      </c>
      <c r="O175" s="93"/>
      <c r="P175" s="227">
        <f>O175*H175</f>
        <v>0</v>
      </c>
      <c r="Q175" s="227">
        <v>0.0019</v>
      </c>
      <c r="R175" s="227">
        <f>Q175*H175</f>
        <v>0.0019</v>
      </c>
      <c r="S175" s="227">
        <v>0</v>
      </c>
      <c r="T175" s="22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9" t="s">
        <v>193</v>
      </c>
      <c r="AT175" s="229" t="s">
        <v>414</v>
      </c>
      <c r="AU175" s="229" t="s">
        <v>87</v>
      </c>
      <c r="AY175" s="18" t="s">
        <v>156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8" t="s">
        <v>85</v>
      </c>
      <c r="BK175" s="230">
        <f>ROUND(I175*H175,2)</f>
        <v>0</v>
      </c>
      <c r="BL175" s="18" t="s">
        <v>161</v>
      </c>
      <c r="BM175" s="229" t="s">
        <v>1725</v>
      </c>
    </row>
    <row r="176" spans="1:65" s="2" customFormat="1" ht="24.15" customHeight="1">
      <c r="A176" s="40"/>
      <c r="B176" s="41"/>
      <c r="C176" s="218" t="s">
        <v>384</v>
      </c>
      <c r="D176" s="218" t="s">
        <v>157</v>
      </c>
      <c r="E176" s="219" t="s">
        <v>1726</v>
      </c>
      <c r="F176" s="220" t="s">
        <v>1727</v>
      </c>
      <c r="G176" s="221" t="s">
        <v>342</v>
      </c>
      <c r="H176" s="222">
        <v>1</v>
      </c>
      <c r="I176" s="223"/>
      <c r="J176" s="224">
        <f>ROUND(I176*H176,2)</f>
        <v>0</v>
      </c>
      <c r="K176" s="220" t="s">
        <v>234</v>
      </c>
      <c r="L176" s="46"/>
      <c r="M176" s="225" t="s">
        <v>1</v>
      </c>
      <c r="N176" s="226" t="s">
        <v>42</v>
      </c>
      <c r="O176" s="93"/>
      <c r="P176" s="227">
        <f>O176*H176</f>
        <v>0</v>
      </c>
      <c r="Q176" s="227">
        <v>0.00021</v>
      </c>
      <c r="R176" s="227">
        <f>Q176*H176</f>
        <v>0.00021</v>
      </c>
      <c r="S176" s="227">
        <v>0</v>
      </c>
      <c r="T176" s="228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9" t="s">
        <v>161</v>
      </c>
      <c r="AT176" s="229" t="s">
        <v>157</v>
      </c>
      <c r="AU176" s="229" t="s">
        <v>87</v>
      </c>
      <c r="AY176" s="18" t="s">
        <v>156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8" t="s">
        <v>85</v>
      </c>
      <c r="BK176" s="230">
        <f>ROUND(I176*H176,2)</f>
        <v>0</v>
      </c>
      <c r="BL176" s="18" t="s">
        <v>161</v>
      </c>
      <c r="BM176" s="229" t="s">
        <v>1728</v>
      </c>
    </row>
    <row r="177" spans="1:47" s="2" customFormat="1" ht="12">
      <c r="A177" s="40"/>
      <c r="B177" s="41"/>
      <c r="C177" s="42"/>
      <c r="D177" s="256" t="s">
        <v>236</v>
      </c>
      <c r="E177" s="42"/>
      <c r="F177" s="257" t="s">
        <v>1729</v>
      </c>
      <c r="G177" s="42"/>
      <c r="H177" s="42"/>
      <c r="I177" s="258"/>
      <c r="J177" s="42"/>
      <c r="K177" s="42"/>
      <c r="L177" s="46"/>
      <c r="M177" s="259"/>
      <c r="N177" s="260"/>
      <c r="O177" s="93"/>
      <c r="P177" s="93"/>
      <c r="Q177" s="93"/>
      <c r="R177" s="93"/>
      <c r="S177" s="93"/>
      <c r="T177" s="94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8" t="s">
        <v>236</v>
      </c>
      <c r="AU177" s="18" t="s">
        <v>87</v>
      </c>
    </row>
    <row r="178" spans="1:65" s="2" customFormat="1" ht="24.15" customHeight="1">
      <c r="A178" s="40"/>
      <c r="B178" s="41"/>
      <c r="C178" s="286" t="s">
        <v>388</v>
      </c>
      <c r="D178" s="286" t="s">
        <v>414</v>
      </c>
      <c r="E178" s="287" t="s">
        <v>1730</v>
      </c>
      <c r="F178" s="288" t="s">
        <v>1731</v>
      </c>
      <c r="G178" s="289" t="s">
        <v>342</v>
      </c>
      <c r="H178" s="290">
        <v>1</v>
      </c>
      <c r="I178" s="291"/>
      <c r="J178" s="292">
        <f>ROUND(I178*H178,2)</f>
        <v>0</v>
      </c>
      <c r="K178" s="288" t="s">
        <v>234</v>
      </c>
      <c r="L178" s="293"/>
      <c r="M178" s="294" t="s">
        <v>1</v>
      </c>
      <c r="N178" s="295" t="s">
        <v>42</v>
      </c>
      <c r="O178" s="93"/>
      <c r="P178" s="227">
        <f>O178*H178</f>
        <v>0</v>
      </c>
      <c r="Q178" s="227">
        <v>0.0088</v>
      </c>
      <c r="R178" s="227">
        <f>Q178*H178</f>
        <v>0.0088</v>
      </c>
      <c r="S178" s="227">
        <v>0</v>
      </c>
      <c r="T178" s="228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9" t="s">
        <v>193</v>
      </c>
      <c r="AT178" s="229" t="s">
        <v>414</v>
      </c>
      <c r="AU178" s="229" t="s">
        <v>87</v>
      </c>
      <c r="AY178" s="18" t="s">
        <v>156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8" t="s">
        <v>85</v>
      </c>
      <c r="BK178" s="230">
        <f>ROUND(I178*H178,2)</f>
        <v>0</v>
      </c>
      <c r="BL178" s="18" t="s">
        <v>161</v>
      </c>
      <c r="BM178" s="229" t="s">
        <v>1732</v>
      </c>
    </row>
    <row r="179" spans="1:65" s="2" customFormat="1" ht="24.15" customHeight="1">
      <c r="A179" s="40"/>
      <c r="B179" s="41"/>
      <c r="C179" s="218" t="s">
        <v>392</v>
      </c>
      <c r="D179" s="218" t="s">
        <v>157</v>
      </c>
      <c r="E179" s="219" t="s">
        <v>1733</v>
      </c>
      <c r="F179" s="220" t="s">
        <v>1734</v>
      </c>
      <c r="G179" s="221" t="s">
        <v>342</v>
      </c>
      <c r="H179" s="222">
        <v>4</v>
      </c>
      <c r="I179" s="223"/>
      <c r="J179" s="224">
        <f>ROUND(I179*H179,2)</f>
        <v>0</v>
      </c>
      <c r="K179" s="220" t="s">
        <v>234</v>
      </c>
      <c r="L179" s="46"/>
      <c r="M179" s="225" t="s">
        <v>1</v>
      </c>
      <c r="N179" s="226" t="s">
        <v>42</v>
      </c>
      <c r="O179" s="93"/>
      <c r="P179" s="227">
        <f>O179*H179</f>
        <v>0</v>
      </c>
      <c r="Q179" s="227">
        <v>0.00171</v>
      </c>
      <c r="R179" s="227">
        <f>Q179*H179</f>
        <v>0.00684</v>
      </c>
      <c r="S179" s="227">
        <v>0</v>
      </c>
      <c r="T179" s="228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9" t="s">
        <v>161</v>
      </c>
      <c r="AT179" s="229" t="s">
        <v>157</v>
      </c>
      <c r="AU179" s="229" t="s">
        <v>87</v>
      </c>
      <c r="AY179" s="18" t="s">
        <v>156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8" t="s">
        <v>85</v>
      </c>
      <c r="BK179" s="230">
        <f>ROUND(I179*H179,2)</f>
        <v>0</v>
      </c>
      <c r="BL179" s="18" t="s">
        <v>161</v>
      </c>
      <c r="BM179" s="229" t="s">
        <v>1735</v>
      </c>
    </row>
    <row r="180" spans="1:47" s="2" customFormat="1" ht="12">
      <c r="A180" s="40"/>
      <c r="B180" s="41"/>
      <c r="C180" s="42"/>
      <c r="D180" s="256" t="s">
        <v>236</v>
      </c>
      <c r="E180" s="42"/>
      <c r="F180" s="257" t="s">
        <v>1736</v>
      </c>
      <c r="G180" s="42"/>
      <c r="H180" s="42"/>
      <c r="I180" s="258"/>
      <c r="J180" s="42"/>
      <c r="K180" s="42"/>
      <c r="L180" s="46"/>
      <c r="M180" s="259"/>
      <c r="N180" s="260"/>
      <c r="O180" s="93"/>
      <c r="P180" s="93"/>
      <c r="Q180" s="93"/>
      <c r="R180" s="93"/>
      <c r="S180" s="93"/>
      <c r="T180" s="94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236</v>
      </c>
      <c r="AU180" s="18" t="s">
        <v>87</v>
      </c>
    </row>
    <row r="181" spans="1:65" s="2" customFormat="1" ht="33" customHeight="1">
      <c r="A181" s="40"/>
      <c r="B181" s="41"/>
      <c r="C181" s="286" t="s">
        <v>396</v>
      </c>
      <c r="D181" s="286" t="s">
        <v>414</v>
      </c>
      <c r="E181" s="287" t="s">
        <v>1737</v>
      </c>
      <c r="F181" s="288" t="s">
        <v>1738</v>
      </c>
      <c r="G181" s="289" t="s">
        <v>342</v>
      </c>
      <c r="H181" s="290">
        <v>3</v>
      </c>
      <c r="I181" s="291"/>
      <c r="J181" s="292">
        <f>ROUND(I181*H181,2)</f>
        <v>0</v>
      </c>
      <c r="K181" s="288" t="s">
        <v>234</v>
      </c>
      <c r="L181" s="293"/>
      <c r="M181" s="294" t="s">
        <v>1</v>
      </c>
      <c r="N181" s="295" t="s">
        <v>42</v>
      </c>
      <c r="O181" s="93"/>
      <c r="P181" s="227">
        <f>O181*H181</f>
        <v>0</v>
      </c>
      <c r="Q181" s="227">
        <v>0.0178</v>
      </c>
      <c r="R181" s="227">
        <f>Q181*H181</f>
        <v>0.0534</v>
      </c>
      <c r="S181" s="227">
        <v>0</v>
      </c>
      <c r="T181" s="228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9" t="s">
        <v>193</v>
      </c>
      <c r="AT181" s="229" t="s">
        <v>414</v>
      </c>
      <c r="AU181" s="229" t="s">
        <v>87</v>
      </c>
      <c r="AY181" s="18" t="s">
        <v>156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8" t="s">
        <v>85</v>
      </c>
      <c r="BK181" s="230">
        <f>ROUND(I181*H181,2)</f>
        <v>0</v>
      </c>
      <c r="BL181" s="18" t="s">
        <v>161</v>
      </c>
      <c r="BM181" s="229" t="s">
        <v>1739</v>
      </c>
    </row>
    <row r="182" spans="1:65" s="2" customFormat="1" ht="24.15" customHeight="1">
      <c r="A182" s="40"/>
      <c r="B182" s="41"/>
      <c r="C182" s="286" t="s">
        <v>400</v>
      </c>
      <c r="D182" s="286" t="s">
        <v>414</v>
      </c>
      <c r="E182" s="287" t="s">
        <v>1740</v>
      </c>
      <c r="F182" s="288" t="s">
        <v>1741</v>
      </c>
      <c r="G182" s="289" t="s">
        <v>342</v>
      </c>
      <c r="H182" s="290">
        <v>1</v>
      </c>
      <c r="I182" s="291"/>
      <c r="J182" s="292">
        <f>ROUND(I182*H182,2)</f>
        <v>0</v>
      </c>
      <c r="K182" s="288" t="s">
        <v>234</v>
      </c>
      <c r="L182" s="293"/>
      <c r="M182" s="294" t="s">
        <v>1</v>
      </c>
      <c r="N182" s="295" t="s">
        <v>42</v>
      </c>
      <c r="O182" s="93"/>
      <c r="P182" s="227">
        <f>O182*H182</f>
        <v>0</v>
      </c>
      <c r="Q182" s="227">
        <v>0.0121</v>
      </c>
      <c r="R182" s="227">
        <f>Q182*H182</f>
        <v>0.0121</v>
      </c>
      <c r="S182" s="227">
        <v>0</v>
      </c>
      <c r="T182" s="228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9" t="s">
        <v>193</v>
      </c>
      <c r="AT182" s="229" t="s">
        <v>414</v>
      </c>
      <c r="AU182" s="229" t="s">
        <v>87</v>
      </c>
      <c r="AY182" s="18" t="s">
        <v>156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8" t="s">
        <v>85</v>
      </c>
      <c r="BK182" s="230">
        <f>ROUND(I182*H182,2)</f>
        <v>0</v>
      </c>
      <c r="BL182" s="18" t="s">
        <v>161</v>
      </c>
      <c r="BM182" s="229" t="s">
        <v>1742</v>
      </c>
    </row>
    <row r="183" spans="1:65" s="2" customFormat="1" ht="24.15" customHeight="1">
      <c r="A183" s="40"/>
      <c r="B183" s="41"/>
      <c r="C183" s="218" t="s">
        <v>406</v>
      </c>
      <c r="D183" s="218" t="s">
        <v>157</v>
      </c>
      <c r="E183" s="219" t="s">
        <v>1333</v>
      </c>
      <c r="F183" s="220" t="s">
        <v>1334</v>
      </c>
      <c r="G183" s="221" t="s">
        <v>355</v>
      </c>
      <c r="H183" s="222">
        <v>2.9</v>
      </c>
      <c r="I183" s="223"/>
      <c r="J183" s="224">
        <f>ROUND(I183*H183,2)</f>
        <v>0</v>
      </c>
      <c r="K183" s="220" t="s">
        <v>234</v>
      </c>
      <c r="L183" s="46"/>
      <c r="M183" s="225" t="s">
        <v>1</v>
      </c>
      <c r="N183" s="226" t="s">
        <v>42</v>
      </c>
      <c r="O183" s="9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9" t="s">
        <v>161</v>
      </c>
      <c r="AT183" s="229" t="s">
        <v>157</v>
      </c>
      <c r="AU183" s="229" t="s">
        <v>87</v>
      </c>
      <c r="AY183" s="18" t="s">
        <v>156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8" t="s">
        <v>85</v>
      </c>
      <c r="BK183" s="230">
        <f>ROUND(I183*H183,2)</f>
        <v>0</v>
      </c>
      <c r="BL183" s="18" t="s">
        <v>161</v>
      </c>
      <c r="BM183" s="229" t="s">
        <v>1743</v>
      </c>
    </row>
    <row r="184" spans="1:47" s="2" customFormat="1" ht="12">
      <c r="A184" s="40"/>
      <c r="B184" s="41"/>
      <c r="C184" s="42"/>
      <c r="D184" s="256" t="s">
        <v>236</v>
      </c>
      <c r="E184" s="42"/>
      <c r="F184" s="257" t="s">
        <v>1336</v>
      </c>
      <c r="G184" s="42"/>
      <c r="H184" s="42"/>
      <c r="I184" s="258"/>
      <c r="J184" s="42"/>
      <c r="K184" s="42"/>
      <c r="L184" s="46"/>
      <c r="M184" s="259"/>
      <c r="N184" s="260"/>
      <c r="O184" s="93"/>
      <c r="P184" s="93"/>
      <c r="Q184" s="93"/>
      <c r="R184" s="93"/>
      <c r="S184" s="93"/>
      <c r="T184" s="94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236</v>
      </c>
      <c r="AU184" s="18" t="s">
        <v>87</v>
      </c>
    </row>
    <row r="185" spans="1:65" s="2" customFormat="1" ht="24.15" customHeight="1">
      <c r="A185" s="40"/>
      <c r="B185" s="41"/>
      <c r="C185" s="286" t="s">
        <v>413</v>
      </c>
      <c r="D185" s="286" t="s">
        <v>414</v>
      </c>
      <c r="E185" s="287" t="s">
        <v>1338</v>
      </c>
      <c r="F185" s="288" t="s">
        <v>1339</v>
      </c>
      <c r="G185" s="289" t="s">
        <v>355</v>
      </c>
      <c r="H185" s="290">
        <v>2.944</v>
      </c>
      <c r="I185" s="291"/>
      <c r="J185" s="292">
        <f>ROUND(I185*H185,2)</f>
        <v>0</v>
      </c>
      <c r="K185" s="288" t="s">
        <v>234</v>
      </c>
      <c r="L185" s="293"/>
      <c r="M185" s="294" t="s">
        <v>1</v>
      </c>
      <c r="N185" s="295" t="s">
        <v>42</v>
      </c>
      <c r="O185" s="93"/>
      <c r="P185" s="227">
        <f>O185*H185</f>
        <v>0</v>
      </c>
      <c r="Q185" s="227">
        <v>0.00028</v>
      </c>
      <c r="R185" s="227">
        <f>Q185*H185</f>
        <v>0.0008243199999999999</v>
      </c>
      <c r="S185" s="227">
        <v>0</v>
      </c>
      <c r="T185" s="228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9" t="s">
        <v>193</v>
      </c>
      <c r="AT185" s="229" t="s">
        <v>414</v>
      </c>
      <c r="AU185" s="229" t="s">
        <v>87</v>
      </c>
      <c r="AY185" s="18" t="s">
        <v>156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8" t="s">
        <v>85</v>
      </c>
      <c r="BK185" s="230">
        <f>ROUND(I185*H185,2)</f>
        <v>0</v>
      </c>
      <c r="BL185" s="18" t="s">
        <v>161</v>
      </c>
      <c r="BM185" s="229" t="s">
        <v>1744</v>
      </c>
    </row>
    <row r="186" spans="1:65" s="2" customFormat="1" ht="24.15" customHeight="1">
      <c r="A186" s="40"/>
      <c r="B186" s="41"/>
      <c r="C186" s="218" t="s">
        <v>419</v>
      </c>
      <c r="D186" s="218" t="s">
        <v>157</v>
      </c>
      <c r="E186" s="219" t="s">
        <v>1745</v>
      </c>
      <c r="F186" s="220" t="s">
        <v>1746</v>
      </c>
      <c r="G186" s="221" t="s">
        <v>355</v>
      </c>
      <c r="H186" s="222">
        <v>5.9</v>
      </c>
      <c r="I186" s="223"/>
      <c r="J186" s="224">
        <f>ROUND(I186*H186,2)</f>
        <v>0</v>
      </c>
      <c r="K186" s="220" t="s">
        <v>234</v>
      </c>
      <c r="L186" s="46"/>
      <c r="M186" s="225" t="s">
        <v>1</v>
      </c>
      <c r="N186" s="226" t="s">
        <v>42</v>
      </c>
      <c r="O186" s="93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9" t="s">
        <v>161</v>
      </c>
      <c r="AT186" s="229" t="s">
        <v>157</v>
      </c>
      <c r="AU186" s="229" t="s">
        <v>87</v>
      </c>
      <c r="AY186" s="18" t="s">
        <v>156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8" t="s">
        <v>85</v>
      </c>
      <c r="BK186" s="230">
        <f>ROUND(I186*H186,2)</f>
        <v>0</v>
      </c>
      <c r="BL186" s="18" t="s">
        <v>161</v>
      </c>
      <c r="BM186" s="229" t="s">
        <v>1747</v>
      </c>
    </row>
    <row r="187" spans="1:47" s="2" customFormat="1" ht="12">
      <c r="A187" s="40"/>
      <c r="B187" s="41"/>
      <c r="C187" s="42"/>
      <c r="D187" s="256" t="s">
        <v>236</v>
      </c>
      <c r="E187" s="42"/>
      <c r="F187" s="257" t="s">
        <v>1748</v>
      </c>
      <c r="G187" s="42"/>
      <c r="H187" s="42"/>
      <c r="I187" s="258"/>
      <c r="J187" s="42"/>
      <c r="K187" s="42"/>
      <c r="L187" s="46"/>
      <c r="M187" s="259"/>
      <c r="N187" s="260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236</v>
      </c>
      <c r="AU187" s="18" t="s">
        <v>87</v>
      </c>
    </row>
    <row r="188" spans="1:65" s="2" customFormat="1" ht="24.15" customHeight="1">
      <c r="A188" s="40"/>
      <c r="B188" s="41"/>
      <c r="C188" s="286" t="s">
        <v>424</v>
      </c>
      <c r="D188" s="286" t="s">
        <v>414</v>
      </c>
      <c r="E188" s="287" t="s">
        <v>1749</v>
      </c>
      <c r="F188" s="288" t="s">
        <v>1750</v>
      </c>
      <c r="G188" s="289" t="s">
        <v>355</v>
      </c>
      <c r="H188" s="290">
        <v>5.989</v>
      </c>
      <c r="I188" s="291"/>
      <c r="J188" s="292">
        <f>ROUND(I188*H188,2)</f>
        <v>0</v>
      </c>
      <c r="K188" s="288" t="s">
        <v>234</v>
      </c>
      <c r="L188" s="293"/>
      <c r="M188" s="294" t="s">
        <v>1</v>
      </c>
      <c r="N188" s="295" t="s">
        <v>42</v>
      </c>
      <c r="O188" s="93"/>
      <c r="P188" s="227">
        <f>O188*H188</f>
        <v>0</v>
      </c>
      <c r="Q188" s="227">
        <v>0.00106</v>
      </c>
      <c r="R188" s="227">
        <f>Q188*H188</f>
        <v>0.00634834</v>
      </c>
      <c r="S188" s="227">
        <v>0</v>
      </c>
      <c r="T188" s="228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9" t="s">
        <v>193</v>
      </c>
      <c r="AT188" s="229" t="s">
        <v>414</v>
      </c>
      <c r="AU188" s="229" t="s">
        <v>87</v>
      </c>
      <c r="AY188" s="18" t="s">
        <v>156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8" t="s">
        <v>85</v>
      </c>
      <c r="BK188" s="230">
        <f>ROUND(I188*H188,2)</f>
        <v>0</v>
      </c>
      <c r="BL188" s="18" t="s">
        <v>161</v>
      </c>
      <c r="BM188" s="229" t="s">
        <v>1751</v>
      </c>
    </row>
    <row r="189" spans="1:65" s="2" customFormat="1" ht="24.15" customHeight="1">
      <c r="A189" s="40"/>
      <c r="B189" s="41"/>
      <c r="C189" s="218" t="s">
        <v>430</v>
      </c>
      <c r="D189" s="218" t="s">
        <v>157</v>
      </c>
      <c r="E189" s="219" t="s">
        <v>1752</v>
      </c>
      <c r="F189" s="220" t="s">
        <v>1753</v>
      </c>
      <c r="G189" s="221" t="s">
        <v>342</v>
      </c>
      <c r="H189" s="222">
        <v>2</v>
      </c>
      <c r="I189" s="223"/>
      <c r="J189" s="224">
        <f>ROUND(I189*H189,2)</f>
        <v>0</v>
      </c>
      <c r="K189" s="220" t="s">
        <v>234</v>
      </c>
      <c r="L189" s="46"/>
      <c r="M189" s="225" t="s">
        <v>1</v>
      </c>
      <c r="N189" s="226" t="s">
        <v>42</v>
      </c>
      <c r="O189" s="9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9" t="s">
        <v>161</v>
      </c>
      <c r="AT189" s="229" t="s">
        <v>157</v>
      </c>
      <c r="AU189" s="229" t="s">
        <v>87</v>
      </c>
      <c r="AY189" s="18" t="s">
        <v>156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8" t="s">
        <v>85</v>
      </c>
      <c r="BK189" s="230">
        <f>ROUND(I189*H189,2)</f>
        <v>0</v>
      </c>
      <c r="BL189" s="18" t="s">
        <v>161</v>
      </c>
      <c r="BM189" s="229" t="s">
        <v>1754</v>
      </c>
    </row>
    <row r="190" spans="1:47" s="2" customFormat="1" ht="12">
      <c r="A190" s="40"/>
      <c r="B190" s="41"/>
      <c r="C190" s="42"/>
      <c r="D190" s="256" t="s">
        <v>236</v>
      </c>
      <c r="E190" s="42"/>
      <c r="F190" s="257" t="s">
        <v>1755</v>
      </c>
      <c r="G190" s="42"/>
      <c r="H190" s="42"/>
      <c r="I190" s="258"/>
      <c r="J190" s="42"/>
      <c r="K190" s="42"/>
      <c r="L190" s="46"/>
      <c r="M190" s="259"/>
      <c r="N190" s="260"/>
      <c r="O190" s="93"/>
      <c r="P190" s="93"/>
      <c r="Q190" s="93"/>
      <c r="R190" s="93"/>
      <c r="S190" s="93"/>
      <c r="T190" s="94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236</v>
      </c>
      <c r="AU190" s="18" t="s">
        <v>87</v>
      </c>
    </row>
    <row r="191" spans="1:65" s="2" customFormat="1" ht="24.15" customHeight="1">
      <c r="A191" s="40"/>
      <c r="B191" s="41"/>
      <c r="C191" s="286" t="s">
        <v>436</v>
      </c>
      <c r="D191" s="286" t="s">
        <v>414</v>
      </c>
      <c r="E191" s="287" t="s">
        <v>1756</v>
      </c>
      <c r="F191" s="288" t="s">
        <v>1757</v>
      </c>
      <c r="G191" s="289" t="s">
        <v>342</v>
      </c>
      <c r="H191" s="290">
        <v>1</v>
      </c>
      <c r="I191" s="291"/>
      <c r="J191" s="292">
        <f>ROUND(I191*H191,2)</f>
        <v>0</v>
      </c>
      <c r="K191" s="288" t="s">
        <v>1</v>
      </c>
      <c r="L191" s="293"/>
      <c r="M191" s="294" t="s">
        <v>1</v>
      </c>
      <c r="N191" s="295" t="s">
        <v>42</v>
      </c>
      <c r="O191" s="93"/>
      <c r="P191" s="227">
        <f>O191*H191</f>
        <v>0</v>
      </c>
      <c r="Q191" s="227">
        <v>0.00053</v>
      </c>
      <c r="R191" s="227">
        <f>Q191*H191</f>
        <v>0.00053</v>
      </c>
      <c r="S191" s="227">
        <v>0</v>
      </c>
      <c r="T191" s="228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9" t="s">
        <v>193</v>
      </c>
      <c r="AT191" s="229" t="s">
        <v>414</v>
      </c>
      <c r="AU191" s="229" t="s">
        <v>87</v>
      </c>
      <c r="AY191" s="18" t="s">
        <v>156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8" t="s">
        <v>85</v>
      </c>
      <c r="BK191" s="230">
        <f>ROUND(I191*H191,2)</f>
        <v>0</v>
      </c>
      <c r="BL191" s="18" t="s">
        <v>161</v>
      </c>
      <c r="BM191" s="229" t="s">
        <v>1758</v>
      </c>
    </row>
    <row r="192" spans="1:65" s="2" customFormat="1" ht="24.15" customHeight="1">
      <c r="A192" s="40"/>
      <c r="B192" s="41"/>
      <c r="C192" s="286" t="s">
        <v>441</v>
      </c>
      <c r="D192" s="286" t="s">
        <v>414</v>
      </c>
      <c r="E192" s="287" t="s">
        <v>1759</v>
      </c>
      <c r="F192" s="288" t="s">
        <v>1760</v>
      </c>
      <c r="G192" s="289" t="s">
        <v>342</v>
      </c>
      <c r="H192" s="290">
        <v>1</v>
      </c>
      <c r="I192" s="291"/>
      <c r="J192" s="292">
        <f>ROUND(I192*H192,2)</f>
        <v>0</v>
      </c>
      <c r="K192" s="288" t="s">
        <v>1</v>
      </c>
      <c r="L192" s="293"/>
      <c r="M192" s="294" t="s">
        <v>1</v>
      </c>
      <c r="N192" s="295" t="s">
        <v>42</v>
      </c>
      <c r="O192" s="93"/>
      <c r="P192" s="227">
        <f>O192*H192</f>
        <v>0</v>
      </c>
      <c r="Q192" s="227">
        <v>0.00091</v>
      </c>
      <c r="R192" s="227">
        <f>Q192*H192</f>
        <v>0.00091</v>
      </c>
      <c r="S192" s="227">
        <v>0</v>
      </c>
      <c r="T192" s="228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9" t="s">
        <v>193</v>
      </c>
      <c r="AT192" s="229" t="s">
        <v>414</v>
      </c>
      <c r="AU192" s="229" t="s">
        <v>87</v>
      </c>
      <c r="AY192" s="18" t="s">
        <v>156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8" t="s">
        <v>85</v>
      </c>
      <c r="BK192" s="230">
        <f>ROUND(I192*H192,2)</f>
        <v>0</v>
      </c>
      <c r="BL192" s="18" t="s">
        <v>161</v>
      </c>
      <c r="BM192" s="229" t="s">
        <v>1761</v>
      </c>
    </row>
    <row r="193" spans="1:65" s="2" customFormat="1" ht="21.75" customHeight="1">
      <c r="A193" s="40"/>
      <c r="B193" s="41"/>
      <c r="C193" s="218" t="s">
        <v>449</v>
      </c>
      <c r="D193" s="218" t="s">
        <v>157</v>
      </c>
      <c r="E193" s="219" t="s">
        <v>1762</v>
      </c>
      <c r="F193" s="220" t="s">
        <v>1763</v>
      </c>
      <c r="G193" s="221" t="s">
        <v>342</v>
      </c>
      <c r="H193" s="222">
        <v>1</v>
      </c>
      <c r="I193" s="223"/>
      <c r="J193" s="224">
        <f>ROUND(I193*H193,2)</f>
        <v>0</v>
      </c>
      <c r="K193" s="220" t="s">
        <v>234</v>
      </c>
      <c r="L193" s="46"/>
      <c r="M193" s="225" t="s">
        <v>1</v>
      </c>
      <c r="N193" s="226" t="s">
        <v>42</v>
      </c>
      <c r="O193" s="93"/>
      <c r="P193" s="227">
        <f>O193*H193</f>
        <v>0</v>
      </c>
      <c r="Q193" s="227">
        <v>0.00072</v>
      </c>
      <c r="R193" s="227">
        <f>Q193*H193</f>
        <v>0.00072</v>
      </c>
      <c r="S193" s="227">
        <v>0</v>
      </c>
      <c r="T193" s="228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9" t="s">
        <v>161</v>
      </c>
      <c r="AT193" s="229" t="s">
        <v>157</v>
      </c>
      <c r="AU193" s="229" t="s">
        <v>87</v>
      </c>
      <c r="AY193" s="18" t="s">
        <v>156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8" t="s">
        <v>85</v>
      </c>
      <c r="BK193" s="230">
        <f>ROUND(I193*H193,2)</f>
        <v>0</v>
      </c>
      <c r="BL193" s="18" t="s">
        <v>161</v>
      </c>
      <c r="BM193" s="229" t="s">
        <v>1764</v>
      </c>
    </row>
    <row r="194" spans="1:47" s="2" customFormat="1" ht="12">
      <c r="A194" s="40"/>
      <c r="B194" s="41"/>
      <c r="C194" s="42"/>
      <c r="D194" s="256" t="s">
        <v>236</v>
      </c>
      <c r="E194" s="42"/>
      <c r="F194" s="257" t="s">
        <v>1765</v>
      </c>
      <c r="G194" s="42"/>
      <c r="H194" s="42"/>
      <c r="I194" s="258"/>
      <c r="J194" s="42"/>
      <c r="K194" s="42"/>
      <c r="L194" s="46"/>
      <c r="M194" s="259"/>
      <c r="N194" s="260"/>
      <c r="O194" s="93"/>
      <c r="P194" s="93"/>
      <c r="Q194" s="93"/>
      <c r="R194" s="93"/>
      <c r="S194" s="93"/>
      <c r="T194" s="94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236</v>
      </c>
      <c r="AU194" s="18" t="s">
        <v>87</v>
      </c>
    </row>
    <row r="195" spans="1:65" s="2" customFormat="1" ht="24.15" customHeight="1">
      <c r="A195" s="40"/>
      <c r="B195" s="41"/>
      <c r="C195" s="286" t="s">
        <v>454</v>
      </c>
      <c r="D195" s="286" t="s">
        <v>414</v>
      </c>
      <c r="E195" s="287" t="s">
        <v>1766</v>
      </c>
      <c r="F195" s="288" t="s">
        <v>1767</v>
      </c>
      <c r="G195" s="289" t="s">
        <v>342</v>
      </c>
      <c r="H195" s="290">
        <v>1</v>
      </c>
      <c r="I195" s="291"/>
      <c r="J195" s="292">
        <f>ROUND(I195*H195,2)</f>
        <v>0</v>
      </c>
      <c r="K195" s="288" t="s">
        <v>1</v>
      </c>
      <c r="L195" s="293"/>
      <c r="M195" s="294" t="s">
        <v>1</v>
      </c>
      <c r="N195" s="295" t="s">
        <v>42</v>
      </c>
      <c r="O195" s="93"/>
      <c r="P195" s="227">
        <f>O195*H195</f>
        <v>0</v>
      </c>
      <c r="Q195" s="227">
        <v>0.00285</v>
      </c>
      <c r="R195" s="227">
        <f>Q195*H195</f>
        <v>0.00285</v>
      </c>
      <c r="S195" s="227">
        <v>0</v>
      </c>
      <c r="T195" s="228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9" t="s">
        <v>193</v>
      </c>
      <c r="AT195" s="229" t="s">
        <v>414</v>
      </c>
      <c r="AU195" s="229" t="s">
        <v>87</v>
      </c>
      <c r="AY195" s="18" t="s">
        <v>156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8" t="s">
        <v>85</v>
      </c>
      <c r="BK195" s="230">
        <f>ROUND(I195*H195,2)</f>
        <v>0</v>
      </c>
      <c r="BL195" s="18" t="s">
        <v>161</v>
      </c>
      <c r="BM195" s="229" t="s">
        <v>1768</v>
      </c>
    </row>
    <row r="196" spans="1:65" s="2" customFormat="1" ht="24.15" customHeight="1">
      <c r="A196" s="40"/>
      <c r="B196" s="41"/>
      <c r="C196" s="286" t="s">
        <v>458</v>
      </c>
      <c r="D196" s="286" t="s">
        <v>414</v>
      </c>
      <c r="E196" s="287" t="s">
        <v>1769</v>
      </c>
      <c r="F196" s="288" t="s">
        <v>1770</v>
      </c>
      <c r="G196" s="289" t="s">
        <v>342</v>
      </c>
      <c r="H196" s="290">
        <v>1</v>
      </c>
      <c r="I196" s="291"/>
      <c r="J196" s="292">
        <f>ROUND(I196*H196,2)</f>
        <v>0</v>
      </c>
      <c r="K196" s="288" t="s">
        <v>1</v>
      </c>
      <c r="L196" s="293"/>
      <c r="M196" s="294" t="s">
        <v>1</v>
      </c>
      <c r="N196" s="295" t="s">
        <v>42</v>
      </c>
      <c r="O196" s="93"/>
      <c r="P196" s="227">
        <f>O196*H196</f>
        <v>0</v>
      </c>
      <c r="Q196" s="227">
        <v>0.00065</v>
      </c>
      <c r="R196" s="227">
        <f>Q196*H196</f>
        <v>0.00065</v>
      </c>
      <c r="S196" s="227">
        <v>0</v>
      </c>
      <c r="T196" s="228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9" t="s">
        <v>193</v>
      </c>
      <c r="AT196" s="229" t="s">
        <v>414</v>
      </c>
      <c r="AU196" s="229" t="s">
        <v>87</v>
      </c>
      <c r="AY196" s="18" t="s">
        <v>156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8" t="s">
        <v>85</v>
      </c>
      <c r="BK196" s="230">
        <f>ROUND(I196*H196,2)</f>
        <v>0</v>
      </c>
      <c r="BL196" s="18" t="s">
        <v>161</v>
      </c>
      <c r="BM196" s="229" t="s">
        <v>1771</v>
      </c>
    </row>
    <row r="197" spans="1:65" s="2" customFormat="1" ht="21.75" customHeight="1">
      <c r="A197" s="40"/>
      <c r="B197" s="41"/>
      <c r="C197" s="218" t="s">
        <v>463</v>
      </c>
      <c r="D197" s="218" t="s">
        <v>157</v>
      </c>
      <c r="E197" s="219" t="s">
        <v>1772</v>
      </c>
      <c r="F197" s="220" t="s">
        <v>1773</v>
      </c>
      <c r="G197" s="221" t="s">
        <v>342</v>
      </c>
      <c r="H197" s="222">
        <v>3</v>
      </c>
      <c r="I197" s="223"/>
      <c r="J197" s="224">
        <f>ROUND(I197*H197,2)</f>
        <v>0</v>
      </c>
      <c r="K197" s="220" t="s">
        <v>234</v>
      </c>
      <c r="L197" s="46"/>
      <c r="M197" s="225" t="s">
        <v>1</v>
      </c>
      <c r="N197" s="226" t="s">
        <v>42</v>
      </c>
      <c r="O197" s="93"/>
      <c r="P197" s="227">
        <f>O197*H197</f>
        <v>0</v>
      </c>
      <c r="Q197" s="227">
        <v>0.00162</v>
      </c>
      <c r="R197" s="227">
        <f>Q197*H197</f>
        <v>0.00486</v>
      </c>
      <c r="S197" s="227">
        <v>0</v>
      </c>
      <c r="T197" s="228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9" t="s">
        <v>161</v>
      </c>
      <c r="AT197" s="229" t="s">
        <v>157</v>
      </c>
      <c r="AU197" s="229" t="s">
        <v>87</v>
      </c>
      <c r="AY197" s="18" t="s">
        <v>156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8" t="s">
        <v>85</v>
      </c>
      <c r="BK197" s="230">
        <f>ROUND(I197*H197,2)</f>
        <v>0</v>
      </c>
      <c r="BL197" s="18" t="s">
        <v>161</v>
      </c>
      <c r="BM197" s="229" t="s">
        <v>1774</v>
      </c>
    </row>
    <row r="198" spans="1:47" s="2" customFormat="1" ht="12">
      <c r="A198" s="40"/>
      <c r="B198" s="41"/>
      <c r="C198" s="42"/>
      <c r="D198" s="256" t="s">
        <v>236</v>
      </c>
      <c r="E198" s="42"/>
      <c r="F198" s="257" t="s">
        <v>1775</v>
      </c>
      <c r="G198" s="42"/>
      <c r="H198" s="42"/>
      <c r="I198" s="258"/>
      <c r="J198" s="42"/>
      <c r="K198" s="42"/>
      <c r="L198" s="46"/>
      <c r="M198" s="259"/>
      <c r="N198" s="260"/>
      <c r="O198" s="93"/>
      <c r="P198" s="93"/>
      <c r="Q198" s="93"/>
      <c r="R198" s="93"/>
      <c r="S198" s="93"/>
      <c r="T198" s="94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8" t="s">
        <v>236</v>
      </c>
      <c r="AU198" s="18" t="s">
        <v>87</v>
      </c>
    </row>
    <row r="199" spans="1:65" s="2" customFormat="1" ht="24.15" customHeight="1">
      <c r="A199" s="40"/>
      <c r="B199" s="41"/>
      <c r="C199" s="286" t="s">
        <v>467</v>
      </c>
      <c r="D199" s="286" t="s">
        <v>414</v>
      </c>
      <c r="E199" s="287" t="s">
        <v>1776</v>
      </c>
      <c r="F199" s="288" t="s">
        <v>1777</v>
      </c>
      <c r="G199" s="289" t="s">
        <v>342</v>
      </c>
      <c r="H199" s="290">
        <v>2</v>
      </c>
      <c r="I199" s="291"/>
      <c r="J199" s="292">
        <f>ROUND(I199*H199,2)</f>
        <v>0</v>
      </c>
      <c r="K199" s="288" t="s">
        <v>1</v>
      </c>
      <c r="L199" s="293"/>
      <c r="M199" s="294" t="s">
        <v>1</v>
      </c>
      <c r="N199" s="295" t="s">
        <v>42</v>
      </c>
      <c r="O199" s="93"/>
      <c r="P199" s="227">
        <f>O199*H199</f>
        <v>0</v>
      </c>
      <c r="Q199" s="227">
        <v>0.0033</v>
      </c>
      <c r="R199" s="227">
        <f>Q199*H199</f>
        <v>0.0066</v>
      </c>
      <c r="S199" s="227">
        <v>0</v>
      </c>
      <c r="T199" s="228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9" t="s">
        <v>193</v>
      </c>
      <c r="AT199" s="229" t="s">
        <v>414</v>
      </c>
      <c r="AU199" s="229" t="s">
        <v>87</v>
      </c>
      <c r="AY199" s="18" t="s">
        <v>156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8" t="s">
        <v>85</v>
      </c>
      <c r="BK199" s="230">
        <f>ROUND(I199*H199,2)</f>
        <v>0</v>
      </c>
      <c r="BL199" s="18" t="s">
        <v>161</v>
      </c>
      <c r="BM199" s="229" t="s">
        <v>1778</v>
      </c>
    </row>
    <row r="200" spans="1:65" s="2" customFormat="1" ht="16.5" customHeight="1">
      <c r="A200" s="40"/>
      <c r="B200" s="41"/>
      <c r="C200" s="286" t="s">
        <v>474</v>
      </c>
      <c r="D200" s="286" t="s">
        <v>414</v>
      </c>
      <c r="E200" s="287" t="s">
        <v>1779</v>
      </c>
      <c r="F200" s="288" t="s">
        <v>1780</v>
      </c>
      <c r="G200" s="289" t="s">
        <v>342</v>
      </c>
      <c r="H200" s="290">
        <v>1</v>
      </c>
      <c r="I200" s="291"/>
      <c r="J200" s="292">
        <f>ROUND(I200*H200,2)</f>
        <v>0</v>
      </c>
      <c r="K200" s="288" t="s">
        <v>234</v>
      </c>
      <c r="L200" s="293"/>
      <c r="M200" s="294" t="s">
        <v>1</v>
      </c>
      <c r="N200" s="295" t="s">
        <v>42</v>
      </c>
      <c r="O200" s="93"/>
      <c r="P200" s="227">
        <f>O200*H200</f>
        <v>0</v>
      </c>
      <c r="Q200" s="227">
        <v>0.01847</v>
      </c>
      <c r="R200" s="227">
        <f>Q200*H200</f>
        <v>0.01847</v>
      </c>
      <c r="S200" s="227">
        <v>0</v>
      </c>
      <c r="T200" s="228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9" t="s">
        <v>193</v>
      </c>
      <c r="AT200" s="229" t="s">
        <v>414</v>
      </c>
      <c r="AU200" s="229" t="s">
        <v>87</v>
      </c>
      <c r="AY200" s="18" t="s">
        <v>156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8" t="s">
        <v>85</v>
      </c>
      <c r="BK200" s="230">
        <f>ROUND(I200*H200,2)</f>
        <v>0</v>
      </c>
      <c r="BL200" s="18" t="s">
        <v>161</v>
      </c>
      <c r="BM200" s="229" t="s">
        <v>1781</v>
      </c>
    </row>
    <row r="201" spans="1:65" s="2" customFormat="1" ht="16.5" customHeight="1">
      <c r="A201" s="40"/>
      <c r="B201" s="41"/>
      <c r="C201" s="218" t="s">
        <v>478</v>
      </c>
      <c r="D201" s="218" t="s">
        <v>157</v>
      </c>
      <c r="E201" s="219" t="s">
        <v>1782</v>
      </c>
      <c r="F201" s="220" t="s">
        <v>1783</v>
      </c>
      <c r="G201" s="221" t="s">
        <v>342</v>
      </c>
      <c r="H201" s="222">
        <v>2</v>
      </c>
      <c r="I201" s="223"/>
      <c r="J201" s="224">
        <f>ROUND(I201*H201,2)</f>
        <v>0</v>
      </c>
      <c r="K201" s="220" t="s">
        <v>234</v>
      </c>
      <c r="L201" s="46"/>
      <c r="M201" s="225" t="s">
        <v>1</v>
      </c>
      <c r="N201" s="226" t="s">
        <v>42</v>
      </c>
      <c r="O201" s="93"/>
      <c r="P201" s="227">
        <f>O201*H201</f>
        <v>0</v>
      </c>
      <c r="Q201" s="227">
        <v>0.00136</v>
      </c>
      <c r="R201" s="227">
        <f>Q201*H201</f>
        <v>0.00272</v>
      </c>
      <c r="S201" s="227">
        <v>0</v>
      </c>
      <c r="T201" s="228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9" t="s">
        <v>161</v>
      </c>
      <c r="AT201" s="229" t="s">
        <v>157</v>
      </c>
      <c r="AU201" s="229" t="s">
        <v>87</v>
      </c>
      <c r="AY201" s="18" t="s">
        <v>156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8" t="s">
        <v>85</v>
      </c>
      <c r="BK201" s="230">
        <f>ROUND(I201*H201,2)</f>
        <v>0</v>
      </c>
      <c r="BL201" s="18" t="s">
        <v>161</v>
      </c>
      <c r="BM201" s="229" t="s">
        <v>1784</v>
      </c>
    </row>
    <row r="202" spans="1:47" s="2" customFormat="1" ht="12">
      <c r="A202" s="40"/>
      <c r="B202" s="41"/>
      <c r="C202" s="42"/>
      <c r="D202" s="256" t="s">
        <v>236</v>
      </c>
      <c r="E202" s="42"/>
      <c r="F202" s="257" t="s">
        <v>1785</v>
      </c>
      <c r="G202" s="42"/>
      <c r="H202" s="42"/>
      <c r="I202" s="258"/>
      <c r="J202" s="42"/>
      <c r="K202" s="42"/>
      <c r="L202" s="46"/>
      <c r="M202" s="259"/>
      <c r="N202" s="260"/>
      <c r="O202" s="93"/>
      <c r="P202" s="93"/>
      <c r="Q202" s="93"/>
      <c r="R202" s="93"/>
      <c r="S202" s="93"/>
      <c r="T202" s="94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236</v>
      </c>
      <c r="AU202" s="18" t="s">
        <v>87</v>
      </c>
    </row>
    <row r="203" spans="1:65" s="2" customFormat="1" ht="24.15" customHeight="1">
      <c r="A203" s="40"/>
      <c r="B203" s="41"/>
      <c r="C203" s="286" t="s">
        <v>989</v>
      </c>
      <c r="D203" s="286" t="s">
        <v>414</v>
      </c>
      <c r="E203" s="287" t="s">
        <v>1786</v>
      </c>
      <c r="F203" s="288" t="s">
        <v>1787</v>
      </c>
      <c r="G203" s="289" t="s">
        <v>342</v>
      </c>
      <c r="H203" s="290">
        <v>2</v>
      </c>
      <c r="I203" s="291"/>
      <c r="J203" s="292">
        <f>ROUND(I203*H203,2)</f>
        <v>0</v>
      </c>
      <c r="K203" s="288" t="s">
        <v>234</v>
      </c>
      <c r="L203" s="293"/>
      <c r="M203" s="294" t="s">
        <v>1</v>
      </c>
      <c r="N203" s="295" t="s">
        <v>42</v>
      </c>
      <c r="O203" s="93"/>
      <c r="P203" s="227">
        <f>O203*H203</f>
        <v>0</v>
      </c>
      <c r="Q203" s="227">
        <v>0.0425</v>
      </c>
      <c r="R203" s="227">
        <f>Q203*H203</f>
        <v>0.085</v>
      </c>
      <c r="S203" s="227">
        <v>0</v>
      </c>
      <c r="T203" s="228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9" t="s">
        <v>193</v>
      </c>
      <c r="AT203" s="229" t="s">
        <v>414</v>
      </c>
      <c r="AU203" s="229" t="s">
        <v>87</v>
      </c>
      <c r="AY203" s="18" t="s">
        <v>156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8" t="s">
        <v>85</v>
      </c>
      <c r="BK203" s="230">
        <f>ROUND(I203*H203,2)</f>
        <v>0</v>
      </c>
      <c r="BL203" s="18" t="s">
        <v>161</v>
      </c>
      <c r="BM203" s="229" t="s">
        <v>1788</v>
      </c>
    </row>
    <row r="204" spans="1:65" s="2" customFormat="1" ht="21.75" customHeight="1">
      <c r="A204" s="40"/>
      <c r="B204" s="41"/>
      <c r="C204" s="218" t="s">
        <v>994</v>
      </c>
      <c r="D204" s="218" t="s">
        <v>157</v>
      </c>
      <c r="E204" s="219" t="s">
        <v>1789</v>
      </c>
      <c r="F204" s="220" t="s">
        <v>1790</v>
      </c>
      <c r="G204" s="221" t="s">
        <v>342</v>
      </c>
      <c r="H204" s="222">
        <v>1</v>
      </c>
      <c r="I204" s="223"/>
      <c r="J204" s="224">
        <f>ROUND(I204*H204,2)</f>
        <v>0</v>
      </c>
      <c r="K204" s="220" t="s">
        <v>234</v>
      </c>
      <c r="L204" s="46"/>
      <c r="M204" s="225" t="s">
        <v>1</v>
      </c>
      <c r="N204" s="226" t="s">
        <v>42</v>
      </c>
      <c r="O204" s="93"/>
      <c r="P204" s="227">
        <f>O204*H204</f>
        <v>0</v>
      </c>
      <c r="Q204" s="227">
        <v>0.00165</v>
      </c>
      <c r="R204" s="227">
        <f>Q204*H204</f>
        <v>0.00165</v>
      </c>
      <c r="S204" s="227">
        <v>0</v>
      </c>
      <c r="T204" s="228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9" t="s">
        <v>161</v>
      </c>
      <c r="AT204" s="229" t="s">
        <v>157</v>
      </c>
      <c r="AU204" s="229" t="s">
        <v>87</v>
      </c>
      <c r="AY204" s="18" t="s">
        <v>156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8" t="s">
        <v>85</v>
      </c>
      <c r="BK204" s="230">
        <f>ROUND(I204*H204,2)</f>
        <v>0</v>
      </c>
      <c r="BL204" s="18" t="s">
        <v>161</v>
      </c>
      <c r="BM204" s="229" t="s">
        <v>1791</v>
      </c>
    </row>
    <row r="205" spans="1:47" s="2" customFormat="1" ht="12">
      <c r="A205" s="40"/>
      <c r="B205" s="41"/>
      <c r="C205" s="42"/>
      <c r="D205" s="256" t="s">
        <v>236</v>
      </c>
      <c r="E205" s="42"/>
      <c r="F205" s="257" t="s">
        <v>1792</v>
      </c>
      <c r="G205" s="42"/>
      <c r="H205" s="42"/>
      <c r="I205" s="258"/>
      <c r="J205" s="42"/>
      <c r="K205" s="42"/>
      <c r="L205" s="46"/>
      <c r="M205" s="259"/>
      <c r="N205" s="260"/>
      <c r="O205" s="93"/>
      <c r="P205" s="93"/>
      <c r="Q205" s="93"/>
      <c r="R205" s="93"/>
      <c r="S205" s="93"/>
      <c r="T205" s="94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8" t="s">
        <v>236</v>
      </c>
      <c r="AU205" s="18" t="s">
        <v>87</v>
      </c>
    </row>
    <row r="206" spans="1:65" s="2" customFormat="1" ht="16.5" customHeight="1">
      <c r="A206" s="40"/>
      <c r="B206" s="41"/>
      <c r="C206" s="286" t="s">
        <v>1001</v>
      </c>
      <c r="D206" s="286" t="s">
        <v>414</v>
      </c>
      <c r="E206" s="287" t="s">
        <v>1793</v>
      </c>
      <c r="F206" s="288" t="s">
        <v>1794</v>
      </c>
      <c r="G206" s="289" t="s">
        <v>342</v>
      </c>
      <c r="H206" s="290">
        <v>1</v>
      </c>
      <c r="I206" s="291"/>
      <c r="J206" s="292">
        <f>ROUND(I206*H206,2)</f>
        <v>0</v>
      </c>
      <c r="K206" s="288" t="s">
        <v>234</v>
      </c>
      <c r="L206" s="293"/>
      <c r="M206" s="294" t="s">
        <v>1</v>
      </c>
      <c r="N206" s="295" t="s">
        <v>42</v>
      </c>
      <c r="O206" s="93"/>
      <c r="P206" s="227">
        <f>O206*H206</f>
        <v>0</v>
      </c>
      <c r="Q206" s="227">
        <v>0.0245</v>
      </c>
      <c r="R206" s="227">
        <f>Q206*H206</f>
        <v>0.0245</v>
      </c>
      <c r="S206" s="227">
        <v>0</v>
      </c>
      <c r="T206" s="22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9" t="s">
        <v>193</v>
      </c>
      <c r="AT206" s="229" t="s">
        <v>414</v>
      </c>
      <c r="AU206" s="229" t="s">
        <v>87</v>
      </c>
      <c r="AY206" s="18" t="s">
        <v>156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8" t="s">
        <v>85</v>
      </c>
      <c r="BK206" s="230">
        <f>ROUND(I206*H206,2)</f>
        <v>0</v>
      </c>
      <c r="BL206" s="18" t="s">
        <v>161</v>
      </c>
      <c r="BM206" s="229" t="s">
        <v>1795</v>
      </c>
    </row>
    <row r="207" spans="1:65" s="2" customFormat="1" ht="24.15" customHeight="1">
      <c r="A207" s="40"/>
      <c r="B207" s="41"/>
      <c r="C207" s="286" t="s">
        <v>1006</v>
      </c>
      <c r="D207" s="286" t="s">
        <v>414</v>
      </c>
      <c r="E207" s="287" t="s">
        <v>1796</v>
      </c>
      <c r="F207" s="288" t="s">
        <v>1797</v>
      </c>
      <c r="G207" s="289" t="s">
        <v>342</v>
      </c>
      <c r="H207" s="290">
        <v>1</v>
      </c>
      <c r="I207" s="291"/>
      <c r="J207" s="292">
        <f>ROUND(I207*H207,2)</f>
        <v>0</v>
      </c>
      <c r="K207" s="288" t="s">
        <v>1</v>
      </c>
      <c r="L207" s="293"/>
      <c r="M207" s="294" t="s">
        <v>1</v>
      </c>
      <c r="N207" s="295" t="s">
        <v>42</v>
      </c>
      <c r="O207" s="93"/>
      <c r="P207" s="227">
        <f>O207*H207</f>
        <v>0</v>
      </c>
      <c r="Q207" s="227">
        <v>0.0073</v>
      </c>
      <c r="R207" s="227">
        <f>Q207*H207</f>
        <v>0.0073</v>
      </c>
      <c r="S207" s="227">
        <v>0</v>
      </c>
      <c r="T207" s="228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9" t="s">
        <v>193</v>
      </c>
      <c r="AT207" s="229" t="s">
        <v>414</v>
      </c>
      <c r="AU207" s="229" t="s">
        <v>87</v>
      </c>
      <c r="AY207" s="18" t="s">
        <v>156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8" t="s">
        <v>85</v>
      </c>
      <c r="BK207" s="230">
        <f>ROUND(I207*H207,2)</f>
        <v>0</v>
      </c>
      <c r="BL207" s="18" t="s">
        <v>161</v>
      </c>
      <c r="BM207" s="229" t="s">
        <v>1798</v>
      </c>
    </row>
    <row r="208" spans="1:65" s="2" customFormat="1" ht="24.15" customHeight="1">
      <c r="A208" s="40"/>
      <c r="B208" s="41"/>
      <c r="C208" s="218" t="s">
        <v>1010</v>
      </c>
      <c r="D208" s="218" t="s">
        <v>157</v>
      </c>
      <c r="E208" s="219" t="s">
        <v>1451</v>
      </c>
      <c r="F208" s="220" t="s">
        <v>1452</v>
      </c>
      <c r="G208" s="221" t="s">
        <v>355</v>
      </c>
      <c r="H208" s="222">
        <v>4.7</v>
      </c>
      <c r="I208" s="223"/>
      <c r="J208" s="224">
        <f>ROUND(I208*H208,2)</f>
        <v>0</v>
      </c>
      <c r="K208" s="220" t="s">
        <v>234</v>
      </c>
      <c r="L208" s="46"/>
      <c r="M208" s="225" t="s">
        <v>1</v>
      </c>
      <c r="N208" s="226" t="s">
        <v>42</v>
      </c>
      <c r="O208" s="93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9" t="s">
        <v>161</v>
      </c>
      <c r="AT208" s="229" t="s">
        <v>157</v>
      </c>
      <c r="AU208" s="229" t="s">
        <v>87</v>
      </c>
      <c r="AY208" s="18" t="s">
        <v>156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8" t="s">
        <v>85</v>
      </c>
      <c r="BK208" s="230">
        <f>ROUND(I208*H208,2)</f>
        <v>0</v>
      </c>
      <c r="BL208" s="18" t="s">
        <v>161</v>
      </c>
      <c r="BM208" s="229" t="s">
        <v>1799</v>
      </c>
    </row>
    <row r="209" spans="1:47" s="2" customFormat="1" ht="12">
      <c r="A209" s="40"/>
      <c r="B209" s="41"/>
      <c r="C209" s="42"/>
      <c r="D209" s="256" t="s">
        <v>236</v>
      </c>
      <c r="E209" s="42"/>
      <c r="F209" s="257" t="s">
        <v>1454</v>
      </c>
      <c r="G209" s="42"/>
      <c r="H209" s="42"/>
      <c r="I209" s="258"/>
      <c r="J209" s="42"/>
      <c r="K209" s="42"/>
      <c r="L209" s="46"/>
      <c r="M209" s="259"/>
      <c r="N209" s="260"/>
      <c r="O209" s="93"/>
      <c r="P209" s="93"/>
      <c r="Q209" s="93"/>
      <c r="R209" s="93"/>
      <c r="S209" s="93"/>
      <c r="T209" s="94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8" t="s">
        <v>236</v>
      </c>
      <c r="AU209" s="18" t="s">
        <v>87</v>
      </c>
    </row>
    <row r="210" spans="1:65" s="2" customFormat="1" ht="16.5" customHeight="1">
      <c r="A210" s="40"/>
      <c r="B210" s="41"/>
      <c r="C210" s="218" t="s">
        <v>1014</v>
      </c>
      <c r="D210" s="218" t="s">
        <v>157</v>
      </c>
      <c r="E210" s="219" t="s">
        <v>1456</v>
      </c>
      <c r="F210" s="220" t="s">
        <v>1457</v>
      </c>
      <c r="G210" s="221" t="s">
        <v>355</v>
      </c>
      <c r="H210" s="222">
        <v>4.7</v>
      </c>
      <c r="I210" s="223"/>
      <c r="J210" s="224">
        <f>ROUND(I210*H210,2)</f>
        <v>0</v>
      </c>
      <c r="K210" s="220" t="s">
        <v>234</v>
      </c>
      <c r="L210" s="46"/>
      <c r="M210" s="225" t="s">
        <v>1</v>
      </c>
      <c r="N210" s="226" t="s">
        <v>42</v>
      </c>
      <c r="O210" s="93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9" t="s">
        <v>161</v>
      </c>
      <c r="AT210" s="229" t="s">
        <v>157</v>
      </c>
      <c r="AU210" s="229" t="s">
        <v>87</v>
      </c>
      <c r="AY210" s="18" t="s">
        <v>156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8" t="s">
        <v>85</v>
      </c>
      <c r="BK210" s="230">
        <f>ROUND(I210*H210,2)</f>
        <v>0</v>
      </c>
      <c r="BL210" s="18" t="s">
        <v>161</v>
      </c>
      <c r="BM210" s="229" t="s">
        <v>1800</v>
      </c>
    </row>
    <row r="211" spans="1:47" s="2" customFormat="1" ht="12">
      <c r="A211" s="40"/>
      <c r="B211" s="41"/>
      <c r="C211" s="42"/>
      <c r="D211" s="256" t="s">
        <v>236</v>
      </c>
      <c r="E211" s="42"/>
      <c r="F211" s="257" t="s">
        <v>1459</v>
      </c>
      <c r="G211" s="42"/>
      <c r="H211" s="42"/>
      <c r="I211" s="258"/>
      <c r="J211" s="42"/>
      <c r="K211" s="42"/>
      <c r="L211" s="46"/>
      <c r="M211" s="259"/>
      <c r="N211" s="260"/>
      <c r="O211" s="93"/>
      <c r="P211" s="93"/>
      <c r="Q211" s="93"/>
      <c r="R211" s="93"/>
      <c r="S211" s="93"/>
      <c r="T211" s="94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8" t="s">
        <v>236</v>
      </c>
      <c r="AU211" s="18" t="s">
        <v>87</v>
      </c>
    </row>
    <row r="212" spans="1:65" s="2" customFormat="1" ht="21.75" customHeight="1">
      <c r="A212" s="40"/>
      <c r="B212" s="41"/>
      <c r="C212" s="218" t="s">
        <v>1018</v>
      </c>
      <c r="D212" s="218" t="s">
        <v>157</v>
      </c>
      <c r="E212" s="219" t="s">
        <v>1801</v>
      </c>
      <c r="F212" s="220" t="s">
        <v>1802</v>
      </c>
      <c r="G212" s="221" t="s">
        <v>355</v>
      </c>
      <c r="H212" s="222">
        <v>31.8</v>
      </c>
      <c r="I212" s="223"/>
      <c r="J212" s="224">
        <f>ROUND(I212*H212,2)</f>
        <v>0</v>
      </c>
      <c r="K212" s="220" t="s">
        <v>234</v>
      </c>
      <c r="L212" s="46"/>
      <c r="M212" s="225" t="s">
        <v>1</v>
      </c>
      <c r="N212" s="226" t="s">
        <v>42</v>
      </c>
      <c r="O212" s="9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9" t="s">
        <v>161</v>
      </c>
      <c r="AT212" s="229" t="s">
        <v>157</v>
      </c>
      <c r="AU212" s="229" t="s">
        <v>87</v>
      </c>
      <c r="AY212" s="18" t="s">
        <v>156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8" t="s">
        <v>85</v>
      </c>
      <c r="BK212" s="230">
        <f>ROUND(I212*H212,2)</f>
        <v>0</v>
      </c>
      <c r="BL212" s="18" t="s">
        <v>161</v>
      </c>
      <c r="BM212" s="229" t="s">
        <v>1803</v>
      </c>
    </row>
    <row r="213" spans="1:47" s="2" customFormat="1" ht="12">
      <c r="A213" s="40"/>
      <c r="B213" s="41"/>
      <c r="C213" s="42"/>
      <c r="D213" s="256" t="s">
        <v>236</v>
      </c>
      <c r="E213" s="42"/>
      <c r="F213" s="257" t="s">
        <v>1804</v>
      </c>
      <c r="G213" s="42"/>
      <c r="H213" s="42"/>
      <c r="I213" s="258"/>
      <c r="J213" s="42"/>
      <c r="K213" s="42"/>
      <c r="L213" s="46"/>
      <c r="M213" s="259"/>
      <c r="N213" s="260"/>
      <c r="O213" s="93"/>
      <c r="P213" s="93"/>
      <c r="Q213" s="93"/>
      <c r="R213" s="93"/>
      <c r="S213" s="93"/>
      <c r="T213" s="94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8" t="s">
        <v>236</v>
      </c>
      <c r="AU213" s="18" t="s">
        <v>87</v>
      </c>
    </row>
    <row r="214" spans="1:65" s="2" customFormat="1" ht="24.15" customHeight="1">
      <c r="A214" s="40"/>
      <c r="B214" s="41"/>
      <c r="C214" s="218" t="s">
        <v>1022</v>
      </c>
      <c r="D214" s="218" t="s">
        <v>157</v>
      </c>
      <c r="E214" s="219" t="s">
        <v>1805</v>
      </c>
      <c r="F214" s="220" t="s">
        <v>1806</v>
      </c>
      <c r="G214" s="221" t="s">
        <v>355</v>
      </c>
      <c r="H214" s="222">
        <v>31.8</v>
      </c>
      <c r="I214" s="223"/>
      <c r="J214" s="224">
        <f>ROUND(I214*H214,2)</f>
        <v>0</v>
      </c>
      <c r="K214" s="220" t="s">
        <v>234</v>
      </c>
      <c r="L214" s="46"/>
      <c r="M214" s="225" t="s">
        <v>1</v>
      </c>
      <c r="N214" s="226" t="s">
        <v>42</v>
      </c>
      <c r="O214" s="93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9" t="s">
        <v>161</v>
      </c>
      <c r="AT214" s="229" t="s">
        <v>157</v>
      </c>
      <c r="AU214" s="229" t="s">
        <v>87</v>
      </c>
      <c r="AY214" s="18" t="s">
        <v>156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8" t="s">
        <v>85</v>
      </c>
      <c r="BK214" s="230">
        <f>ROUND(I214*H214,2)</f>
        <v>0</v>
      </c>
      <c r="BL214" s="18" t="s">
        <v>161</v>
      </c>
      <c r="BM214" s="229" t="s">
        <v>1807</v>
      </c>
    </row>
    <row r="215" spans="1:47" s="2" customFormat="1" ht="12">
      <c r="A215" s="40"/>
      <c r="B215" s="41"/>
      <c r="C215" s="42"/>
      <c r="D215" s="256" t="s">
        <v>236</v>
      </c>
      <c r="E215" s="42"/>
      <c r="F215" s="257" t="s">
        <v>1808</v>
      </c>
      <c r="G215" s="42"/>
      <c r="H215" s="42"/>
      <c r="I215" s="258"/>
      <c r="J215" s="42"/>
      <c r="K215" s="42"/>
      <c r="L215" s="46"/>
      <c r="M215" s="259"/>
      <c r="N215" s="260"/>
      <c r="O215" s="93"/>
      <c r="P215" s="93"/>
      <c r="Q215" s="93"/>
      <c r="R215" s="93"/>
      <c r="S215" s="93"/>
      <c r="T215" s="94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8" t="s">
        <v>236</v>
      </c>
      <c r="AU215" s="18" t="s">
        <v>87</v>
      </c>
    </row>
    <row r="216" spans="1:65" s="2" customFormat="1" ht="16.5" customHeight="1">
      <c r="A216" s="40"/>
      <c r="B216" s="41"/>
      <c r="C216" s="218" t="s">
        <v>1026</v>
      </c>
      <c r="D216" s="218" t="s">
        <v>157</v>
      </c>
      <c r="E216" s="219" t="s">
        <v>1809</v>
      </c>
      <c r="F216" s="220" t="s">
        <v>1810</v>
      </c>
      <c r="G216" s="221" t="s">
        <v>342</v>
      </c>
      <c r="H216" s="222">
        <v>3</v>
      </c>
      <c r="I216" s="223"/>
      <c r="J216" s="224">
        <f>ROUND(I216*H216,2)</f>
        <v>0</v>
      </c>
      <c r="K216" s="220" t="s">
        <v>234</v>
      </c>
      <c r="L216" s="46"/>
      <c r="M216" s="225" t="s">
        <v>1</v>
      </c>
      <c r="N216" s="226" t="s">
        <v>42</v>
      </c>
      <c r="O216" s="93"/>
      <c r="P216" s="227">
        <f>O216*H216</f>
        <v>0</v>
      </c>
      <c r="Q216" s="227">
        <v>0.12303</v>
      </c>
      <c r="R216" s="227">
        <f>Q216*H216</f>
        <v>0.36909000000000003</v>
      </c>
      <c r="S216" s="227">
        <v>0</v>
      </c>
      <c r="T216" s="22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9" t="s">
        <v>161</v>
      </c>
      <c r="AT216" s="229" t="s">
        <v>157</v>
      </c>
      <c r="AU216" s="229" t="s">
        <v>87</v>
      </c>
      <c r="AY216" s="18" t="s">
        <v>156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8" t="s">
        <v>85</v>
      </c>
      <c r="BK216" s="230">
        <f>ROUND(I216*H216,2)</f>
        <v>0</v>
      </c>
      <c r="BL216" s="18" t="s">
        <v>161</v>
      </c>
      <c r="BM216" s="229" t="s">
        <v>1811</v>
      </c>
    </row>
    <row r="217" spans="1:47" s="2" customFormat="1" ht="12">
      <c r="A217" s="40"/>
      <c r="B217" s="41"/>
      <c r="C217" s="42"/>
      <c r="D217" s="256" t="s">
        <v>236</v>
      </c>
      <c r="E217" s="42"/>
      <c r="F217" s="257" t="s">
        <v>1812</v>
      </c>
      <c r="G217" s="42"/>
      <c r="H217" s="42"/>
      <c r="I217" s="258"/>
      <c r="J217" s="42"/>
      <c r="K217" s="42"/>
      <c r="L217" s="46"/>
      <c r="M217" s="259"/>
      <c r="N217" s="260"/>
      <c r="O217" s="93"/>
      <c r="P217" s="93"/>
      <c r="Q217" s="93"/>
      <c r="R217" s="93"/>
      <c r="S217" s="93"/>
      <c r="T217" s="94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8" t="s">
        <v>236</v>
      </c>
      <c r="AU217" s="18" t="s">
        <v>87</v>
      </c>
    </row>
    <row r="218" spans="1:65" s="2" customFormat="1" ht="24.15" customHeight="1">
      <c r="A218" s="40"/>
      <c r="B218" s="41"/>
      <c r="C218" s="286" t="s">
        <v>1030</v>
      </c>
      <c r="D218" s="286" t="s">
        <v>414</v>
      </c>
      <c r="E218" s="287" t="s">
        <v>1813</v>
      </c>
      <c r="F218" s="288" t="s">
        <v>1814</v>
      </c>
      <c r="G218" s="289" t="s">
        <v>342</v>
      </c>
      <c r="H218" s="290">
        <v>3</v>
      </c>
      <c r="I218" s="291"/>
      <c r="J218" s="292">
        <f>ROUND(I218*H218,2)</f>
        <v>0</v>
      </c>
      <c r="K218" s="288" t="s">
        <v>234</v>
      </c>
      <c r="L218" s="293"/>
      <c r="M218" s="294" t="s">
        <v>1</v>
      </c>
      <c r="N218" s="295" t="s">
        <v>42</v>
      </c>
      <c r="O218" s="93"/>
      <c r="P218" s="227">
        <f>O218*H218</f>
        <v>0</v>
      </c>
      <c r="Q218" s="227">
        <v>0.0133</v>
      </c>
      <c r="R218" s="227">
        <f>Q218*H218</f>
        <v>0.0399</v>
      </c>
      <c r="S218" s="227">
        <v>0</v>
      </c>
      <c r="T218" s="228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9" t="s">
        <v>193</v>
      </c>
      <c r="AT218" s="229" t="s">
        <v>414</v>
      </c>
      <c r="AU218" s="229" t="s">
        <v>87</v>
      </c>
      <c r="AY218" s="18" t="s">
        <v>156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8" t="s">
        <v>85</v>
      </c>
      <c r="BK218" s="230">
        <f>ROUND(I218*H218,2)</f>
        <v>0</v>
      </c>
      <c r="BL218" s="18" t="s">
        <v>161</v>
      </c>
      <c r="BM218" s="229" t="s">
        <v>1815</v>
      </c>
    </row>
    <row r="219" spans="1:65" s="2" customFormat="1" ht="24.15" customHeight="1">
      <c r="A219" s="40"/>
      <c r="B219" s="41"/>
      <c r="C219" s="286" t="s">
        <v>1034</v>
      </c>
      <c r="D219" s="286" t="s">
        <v>414</v>
      </c>
      <c r="E219" s="287" t="s">
        <v>1816</v>
      </c>
      <c r="F219" s="288" t="s">
        <v>1817</v>
      </c>
      <c r="G219" s="289" t="s">
        <v>342</v>
      </c>
      <c r="H219" s="290">
        <v>3</v>
      </c>
      <c r="I219" s="291"/>
      <c r="J219" s="292">
        <f>ROUND(I219*H219,2)</f>
        <v>0</v>
      </c>
      <c r="K219" s="288" t="s">
        <v>1</v>
      </c>
      <c r="L219" s="293"/>
      <c r="M219" s="294" t="s">
        <v>1</v>
      </c>
      <c r="N219" s="295" t="s">
        <v>42</v>
      </c>
      <c r="O219" s="93"/>
      <c r="P219" s="227">
        <f>O219*H219</f>
        <v>0</v>
      </c>
      <c r="Q219" s="227">
        <v>0.00065</v>
      </c>
      <c r="R219" s="227">
        <f>Q219*H219</f>
        <v>0.00195</v>
      </c>
      <c r="S219" s="227">
        <v>0</v>
      </c>
      <c r="T219" s="228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9" t="s">
        <v>193</v>
      </c>
      <c r="AT219" s="229" t="s">
        <v>414</v>
      </c>
      <c r="AU219" s="229" t="s">
        <v>87</v>
      </c>
      <c r="AY219" s="18" t="s">
        <v>156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8" t="s">
        <v>85</v>
      </c>
      <c r="BK219" s="230">
        <f>ROUND(I219*H219,2)</f>
        <v>0</v>
      </c>
      <c r="BL219" s="18" t="s">
        <v>161</v>
      </c>
      <c r="BM219" s="229" t="s">
        <v>1818</v>
      </c>
    </row>
    <row r="220" spans="1:65" s="2" customFormat="1" ht="16.5" customHeight="1">
      <c r="A220" s="40"/>
      <c r="B220" s="41"/>
      <c r="C220" s="218" t="s">
        <v>1038</v>
      </c>
      <c r="D220" s="218" t="s">
        <v>157</v>
      </c>
      <c r="E220" s="219" t="s">
        <v>1819</v>
      </c>
      <c r="F220" s="220" t="s">
        <v>1820</v>
      </c>
      <c r="G220" s="221" t="s">
        <v>342</v>
      </c>
      <c r="H220" s="222">
        <v>2</v>
      </c>
      <c r="I220" s="223"/>
      <c r="J220" s="224">
        <f>ROUND(I220*H220,2)</f>
        <v>0</v>
      </c>
      <c r="K220" s="220" t="s">
        <v>234</v>
      </c>
      <c r="L220" s="46"/>
      <c r="M220" s="225" t="s">
        <v>1</v>
      </c>
      <c r="N220" s="226" t="s">
        <v>42</v>
      </c>
      <c r="O220" s="93"/>
      <c r="P220" s="227">
        <f>O220*H220</f>
        <v>0</v>
      </c>
      <c r="Q220" s="227">
        <v>0.32906</v>
      </c>
      <c r="R220" s="227">
        <f>Q220*H220</f>
        <v>0.65812</v>
      </c>
      <c r="S220" s="227">
        <v>0</v>
      </c>
      <c r="T220" s="228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9" t="s">
        <v>161</v>
      </c>
      <c r="AT220" s="229" t="s">
        <v>157</v>
      </c>
      <c r="AU220" s="229" t="s">
        <v>87</v>
      </c>
      <c r="AY220" s="18" t="s">
        <v>156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8" t="s">
        <v>85</v>
      </c>
      <c r="BK220" s="230">
        <f>ROUND(I220*H220,2)</f>
        <v>0</v>
      </c>
      <c r="BL220" s="18" t="s">
        <v>161</v>
      </c>
      <c r="BM220" s="229" t="s">
        <v>1821</v>
      </c>
    </row>
    <row r="221" spans="1:47" s="2" customFormat="1" ht="12">
      <c r="A221" s="40"/>
      <c r="B221" s="41"/>
      <c r="C221" s="42"/>
      <c r="D221" s="256" t="s">
        <v>236</v>
      </c>
      <c r="E221" s="42"/>
      <c r="F221" s="257" t="s">
        <v>1822</v>
      </c>
      <c r="G221" s="42"/>
      <c r="H221" s="42"/>
      <c r="I221" s="258"/>
      <c r="J221" s="42"/>
      <c r="K221" s="42"/>
      <c r="L221" s="46"/>
      <c r="M221" s="259"/>
      <c r="N221" s="260"/>
      <c r="O221" s="93"/>
      <c r="P221" s="93"/>
      <c r="Q221" s="93"/>
      <c r="R221" s="93"/>
      <c r="S221" s="93"/>
      <c r="T221" s="94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236</v>
      </c>
      <c r="AU221" s="18" t="s">
        <v>87</v>
      </c>
    </row>
    <row r="222" spans="1:65" s="2" customFormat="1" ht="16.5" customHeight="1">
      <c r="A222" s="40"/>
      <c r="B222" s="41"/>
      <c r="C222" s="286" t="s">
        <v>1042</v>
      </c>
      <c r="D222" s="286" t="s">
        <v>414</v>
      </c>
      <c r="E222" s="287" t="s">
        <v>1823</v>
      </c>
      <c r="F222" s="288" t="s">
        <v>1824</v>
      </c>
      <c r="G222" s="289" t="s">
        <v>342</v>
      </c>
      <c r="H222" s="290">
        <v>2</v>
      </c>
      <c r="I222" s="291"/>
      <c r="J222" s="292">
        <f>ROUND(I222*H222,2)</f>
        <v>0</v>
      </c>
      <c r="K222" s="288" t="s">
        <v>234</v>
      </c>
      <c r="L222" s="293"/>
      <c r="M222" s="294" t="s">
        <v>1</v>
      </c>
      <c r="N222" s="295" t="s">
        <v>42</v>
      </c>
      <c r="O222" s="93"/>
      <c r="P222" s="227">
        <f>O222*H222</f>
        <v>0</v>
      </c>
      <c r="Q222" s="227">
        <v>0.0295</v>
      </c>
      <c r="R222" s="227">
        <f>Q222*H222</f>
        <v>0.059</v>
      </c>
      <c r="S222" s="227">
        <v>0</v>
      </c>
      <c r="T222" s="22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9" t="s">
        <v>193</v>
      </c>
      <c r="AT222" s="229" t="s">
        <v>414</v>
      </c>
      <c r="AU222" s="229" t="s">
        <v>87</v>
      </c>
      <c r="AY222" s="18" t="s">
        <v>156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8" t="s">
        <v>85</v>
      </c>
      <c r="BK222" s="230">
        <f>ROUND(I222*H222,2)</f>
        <v>0</v>
      </c>
      <c r="BL222" s="18" t="s">
        <v>161</v>
      </c>
      <c r="BM222" s="229" t="s">
        <v>1825</v>
      </c>
    </row>
    <row r="223" spans="1:65" s="2" customFormat="1" ht="24.15" customHeight="1">
      <c r="A223" s="40"/>
      <c r="B223" s="41"/>
      <c r="C223" s="286" t="s">
        <v>1046</v>
      </c>
      <c r="D223" s="286" t="s">
        <v>414</v>
      </c>
      <c r="E223" s="287" t="s">
        <v>1826</v>
      </c>
      <c r="F223" s="288" t="s">
        <v>1827</v>
      </c>
      <c r="G223" s="289" t="s">
        <v>342</v>
      </c>
      <c r="H223" s="290">
        <v>2</v>
      </c>
      <c r="I223" s="291"/>
      <c r="J223" s="292">
        <f>ROUND(I223*H223,2)</f>
        <v>0</v>
      </c>
      <c r="K223" s="288" t="s">
        <v>1</v>
      </c>
      <c r="L223" s="293"/>
      <c r="M223" s="294" t="s">
        <v>1</v>
      </c>
      <c r="N223" s="295" t="s">
        <v>42</v>
      </c>
      <c r="O223" s="93"/>
      <c r="P223" s="227">
        <f>O223*H223</f>
        <v>0</v>
      </c>
      <c r="Q223" s="227">
        <v>0.001</v>
      </c>
      <c r="R223" s="227">
        <f>Q223*H223</f>
        <v>0.002</v>
      </c>
      <c r="S223" s="227">
        <v>0</v>
      </c>
      <c r="T223" s="228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9" t="s">
        <v>193</v>
      </c>
      <c r="AT223" s="229" t="s">
        <v>414</v>
      </c>
      <c r="AU223" s="229" t="s">
        <v>87</v>
      </c>
      <c r="AY223" s="18" t="s">
        <v>156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8" t="s">
        <v>85</v>
      </c>
      <c r="BK223" s="230">
        <f>ROUND(I223*H223,2)</f>
        <v>0</v>
      </c>
      <c r="BL223" s="18" t="s">
        <v>161</v>
      </c>
      <c r="BM223" s="229" t="s">
        <v>1828</v>
      </c>
    </row>
    <row r="224" spans="1:65" s="2" customFormat="1" ht="16.5" customHeight="1">
      <c r="A224" s="40"/>
      <c r="B224" s="41"/>
      <c r="C224" s="218" t="s">
        <v>1050</v>
      </c>
      <c r="D224" s="218" t="s">
        <v>157</v>
      </c>
      <c r="E224" s="219" t="s">
        <v>1829</v>
      </c>
      <c r="F224" s="220" t="s">
        <v>1830</v>
      </c>
      <c r="G224" s="221" t="s">
        <v>342</v>
      </c>
      <c r="H224" s="222">
        <v>3</v>
      </c>
      <c r="I224" s="223"/>
      <c r="J224" s="224">
        <f>ROUND(I224*H224,2)</f>
        <v>0</v>
      </c>
      <c r="K224" s="220" t="s">
        <v>234</v>
      </c>
      <c r="L224" s="46"/>
      <c r="M224" s="225" t="s">
        <v>1</v>
      </c>
      <c r="N224" s="226" t="s">
        <v>42</v>
      </c>
      <c r="O224" s="93"/>
      <c r="P224" s="227">
        <f>O224*H224</f>
        <v>0</v>
      </c>
      <c r="Q224" s="227">
        <v>0.00031</v>
      </c>
      <c r="R224" s="227">
        <f>Q224*H224</f>
        <v>0.00093</v>
      </c>
      <c r="S224" s="227">
        <v>0</v>
      </c>
      <c r="T224" s="228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9" t="s">
        <v>161</v>
      </c>
      <c r="AT224" s="229" t="s">
        <v>157</v>
      </c>
      <c r="AU224" s="229" t="s">
        <v>87</v>
      </c>
      <c r="AY224" s="18" t="s">
        <v>156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8" t="s">
        <v>85</v>
      </c>
      <c r="BK224" s="230">
        <f>ROUND(I224*H224,2)</f>
        <v>0</v>
      </c>
      <c r="BL224" s="18" t="s">
        <v>161</v>
      </c>
      <c r="BM224" s="229" t="s">
        <v>1831</v>
      </c>
    </row>
    <row r="225" spans="1:47" s="2" customFormat="1" ht="12">
      <c r="A225" s="40"/>
      <c r="B225" s="41"/>
      <c r="C225" s="42"/>
      <c r="D225" s="256" t="s">
        <v>236</v>
      </c>
      <c r="E225" s="42"/>
      <c r="F225" s="257" t="s">
        <v>1832</v>
      </c>
      <c r="G225" s="42"/>
      <c r="H225" s="42"/>
      <c r="I225" s="258"/>
      <c r="J225" s="42"/>
      <c r="K225" s="42"/>
      <c r="L225" s="46"/>
      <c r="M225" s="259"/>
      <c r="N225" s="260"/>
      <c r="O225" s="93"/>
      <c r="P225" s="93"/>
      <c r="Q225" s="93"/>
      <c r="R225" s="93"/>
      <c r="S225" s="93"/>
      <c r="T225" s="94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8" t="s">
        <v>236</v>
      </c>
      <c r="AU225" s="18" t="s">
        <v>87</v>
      </c>
    </row>
    <row r="226" spans="1:65" s="2" customFormat="1" ht="16.5" customHeight="1">
      <c r="A226" s="40"/>
      <c r="B226" s="41"/>
      <c r="C226" s="218" t="s">
        <v>1054</v>
      </c>
      <c r="D226" s="218" t="s">
        <v>157</v>
      </c>
      <c r="E226" s="219" t="s">
        <v>1833</v>
      </c>
      <c r="F226" s="220" t="s">
        <v>1834</v>
      </c>
      <c r="G226" s="221" t="s">
        <v>355</v>
      </c>
      <c r="H226" s="222">
        <v>36.5</v>
      </c>
      <c r="I226" s="223"/>
      <c r="J226" s="224">
        <f>ROUND(I226*H226,2)</f>
        <v>0</v>
      </c>
      <c r="K226" s="220" t="s">
        <v>234</v>
      </c>
      <c r="L226" s="46"/>
      <c r="M226" s="225" t="s">
        <v>1</v>
      </c>
      <c r="N226" s="226" t="s">
        <v>42</v>
      </c>
      <c r="O226" s="93"/>
      <c r="P226" s="227">
        <f>O226*H226</f>
        <v>0</v>
      </c>
      <c r="Q226" s="227">
        <v>0.00019</v>
      </c>
      <c r="R226" s="227">
        <f>Q226*H226</f>
        <v>0.006935</v>
      </c>
      <c r="S226" s="227">
        <v>0</v>
      </c>
      <c r="T226" s="228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9" t="s">
        <v>161</v>
      </c>
      <c r="AT226" s="229" t="s">
        <v>157</v>
      </c>
      <c r="AU226" s="229" t="s">
        <v>87</v>
      </c>
      <c r="AY226" s="18" t="s">
        <v>156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8" t="s">
        <v>85</v>
      </c>
      <c r="BK226" s="230">
        <f>ROUND(I226*H226,2)</f>
        <v>0</v>
      </c>
      <c r="BL226" s="18" t="s">
        <v>161</v>
      </c>
      <c r="BM226" s="229" t="s">
        <v>1835</v>
      </c>
    </row>
    <row r="227" spans="1:47" s="2" customFormat="1" ht="12">
      <c r="A227" s="40"/>
      <c r="B227" s="41"/>
      <c r="C227" s="42"/>
      <c r="D227" s="256" t="s">
        <v>236</v>
      </c>
      <c r="E227" s="42"/>
      <c r="F227" s="257" t="s">
        <v>1836</v>
      </c>
      <c r="G227" s="42"/>
      <c r="H227" s="42"/>
      <c r="I227" s="258"/>
      <c r="J227" s="42"/>
      <c r="K227" s="42"/>
      <c r="L227" s="46"/>
      <c r="M227" s="259"/>
      <c r="N227" s="260"/>
      <c r="O227" s="93"/>
      <c r="P227" s="93"/>
      <c r="Q227" s="93"/>
      <c r="R227" s="93"/>
      <c r="S227" s="93"/>
      <c r="T227" s="94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8" t="s">
        <v>236</v>
      </c>
      <c r="AU227" s="18" t="s">
        <v>87</v>
      </c>
    </row>
    <row r="228" spans="1:65" s="2" customFormat="1" ht="21.75" customHeight="1">
      <c r="A228" s="40"/>
      <c r="B228" s="41"/>
      <c r="C228" s="218" t="s">
        <v>1058</v>
      </c>
      <c r="D228" s="218" t="s">
        <v>157</v>
      </c>
      <c r="E228" s="219" t="s">
        <v>1837</v>
      </c>
      <c r="F228" s="220" t="s">
        <v>1838</v>
      </c>
      <c r="G228" s="221" t="s">
        <v>355</v>
      </c>
      <c r="H228" s="222">
        <v>36.5</v>
      </c>
      <c r="I228" s="223"/>
      <c r="J228" s="224">
        <f>ROUND(I228*H228,2)</f>
        <v>0</v>
      </c>
      <c r="K228" s="220" t="s">
        <v>234</v>
      </c>
      <c r="L228" s="46"/>
      <c r="M228" s="225" t="s">
        <v>1</v>
      </c>
      <c r="N228" s="226" t="s">
        <v>42</v>
      </c>
      <c r="O228" s="93"/>
      <c r="P228" s="227">
        <f>O228*H228</f>
        <v>0</v>
      </c>
      <c r="Q228" s="227">
        <v>0.00013</v>
      </c>
      <c r="R228" s="227">
        <f>Q228*H228</f>
        <v>0.004744999999999999</v>
      </c>
      <c r="S228" s="227">
        <v>0</v>
      </c>
      <c r="T228" s="228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9" t="s">
        <v>161</v>
      </c>
      <c r="AT228" s="229" t="s">
        <v>157</v>
      </c>
      <c r="AU228" s="229" t="s">
        <v>87</v>
      </c>
      <c r="AY228" s="18" t="s">
        <v>156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8" t="s">
        <v>85</v>
      </c>
      <c r="BK228" s="230">
        <f>ROUND(I228*H228,2)</f>
        <v>0</v>
      </c>
      <c r="BL228" s="18" t="s">
        <v>161</v>
      </c>
      <c r="BM228" s="229" t="s">
        <v>1839</v>
      </c>
    </row>
    <row r="229" spans="1:47" s="2" customFormat="1" ht="12">
      <c r="A229" s="40"/>
      <c r="B229" s="41"/>
      <c r="C229" s="42"/>
      <c r="D229" s="256" t="s">
        <v>236</v>
      </c>
      <c r="E229" s="42"/>
      <c r="F229" s="257" t="s">
        <v>1840</v>
      </c>
      <c r="G229" s="42"/>
      <c r="H229" s="42"/>
      <c r="I229" s="258"/>
      <c r="J229" s="42"/>
      <c r="K229" s="42"/>
      <c r="L229" s="46"/>
      <c r="M229" s="259"/>
      <c r="N229" s="260"/>
      <c r="O229" s="93"/>
      <c r="P229" s="93"/>
      <c r="Q229" s="93"/>
      <c r="R229" s="93"/>
      <c r="S229" s="93"/>
      <c r="T229" s="94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236</v>
      </c>
      <c r="AU229" s="18" t="s">
        <v>87</v>
      </c>
    </row>
    <row r="230" spans="1:63" s="12" customFormat="1" ht="22.8" customHeight="1">
      <c r="A230" s="12"/>
      <c r="B230" s="204"/>
      <c r="C230" s="205"/>
      <c r="D230" s="206" t="s">
        <v>76</v>
      </c>
      <c r="E230" s="231" t="s">
        <v>197</v>
      </c>
      <c r="F230" s="231" t="s">
        <v>572</v>
      </c>
      <c r="G230" s="205"/>
      <c r="H230" s="205"/>
      <c r="I230" s="208"/>
      <c r="J230" s="232">
        <f>BK230</f>
        <v>0</v>
      </c>
      <c r="K230" s="205"/>
      <c r="L230" s="210"/>
      <c r="M230" s="211"/>
      <c r="N230" s="212"/>
      <c r="O230" s="212"/>
      <c r="P230" s="213">
        <f>SUM(P231:P242)</f>
        <v>0</v>
      </c>
      <c r="Q230" s="212"/>
      <c r="R230" s="213">
        <f>SUM(R231:R242)</f>
        <v>0</v>
      </c>
      <c r="S230" s="212"/>
      <c r="T230" s="214">
        <f>SUM(T231:T242)</f>
        <v>1.29148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5" t="s">
        <v>85</v>
      </c>
      <c r="AT230" s="216" t="s">
        <v>76</v>
      </c>
      <c r="AU230" s="216" t="s">
        <v>85</v>
      </c>
      <c r="AY230" s="215" t="s">
        <v>156</v>
      </c>
      <c r="BK230" s="217">
        <f>SUM(BK231:BK242)</f>
        <v>0</v>
      </c>
    </row>
    <row r="231" spans="1:65" s="2" customFormat="1" ht="21.75" customHeight="1">
      <c r="A231" s="40"/>
      <c r="B231" s="41"/>
      <c r="C231" s="218" t="s">
        <v>1062</v>
      </c>
      <c r="D231" s="218" t="s">
        <v>157</v>
      </c>
      <c r="E231" s="219" t="s">
        <v>1841</v>
      </c>
      <c r="F231" s="220" t="s">
        <v>1842</v>
      </c>
      <c r="G231" s="221" t="s">
        <v>355</v>
      </c>
      <c r="H231" s="222">
        <v>27.8</v>
      </c>
      <c r="I231" s="223"/>
      <c r="J231" s="224">
        <f>ROUND(I231*H231,2)</f>
        <v>0</v>
      </c>
      <c r="K231" s="220" t="s">
        <v>234</v>
      </c>
      <c r="L231" s="46"/>
      <c r="M231" s="225" t="s">
        <v>1</v>
      </c>
      <c r="N231" s="226" t="s">
        <v>42</v>
      </c>
      <c r="O231" s="93"/>
      <c r="P231" s="227">
        <f>O231*H231</f>
        <v>0</v>
      </c>
      <c r="Q231" s="227">
        <v>0</v>
      </c>
      <c r="R231" s="227">
        <f>Q231*H231</f>
        <v>0</v>
      </c>
      <c r="S231" s="227">
        <v>0.044</v>
      </c>
      <c r="T231" s="228">
        <f>S231*H231</f>
        <v>1.2232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9" t="s">
        <v>161</v>
      </c>
      <c r="AT231" s="229" t="s">
        <v>157</v>
      </c>
      <c r="AU231" s="229" t="s">
        <v>87</v>
      </c>
      <c r="AY231" s="18" t="s">
        <v>156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8" t="s">
        <v>85</v>
      </c>
      <c r="BK231" s="230">
        <f>ROUND(I231*H231,2)</f>
        <v>0</v>
      </c>
      <c r="BL231" s="18" t="s">
        <v>161</v>
      </c>
      <c r="BM231" s="229" t="s">
        <v>1843</v>
      </c>
    </row>
    <row r="232" spans="1:47" s="2" customFormat="1" ht="12">
      <c r="A232" s="40"/>
      <c r="B232" s="41"/>
      <c r="C232" s="42"/>
      <c r="D232" s="256" t="s">
        <v>236</v>
      </c>
      <c r="E232" s="42"/>
      <c r="F232" s="257" t="s">
        <v>1844</v>
      </c>
      <c r="G232" s="42"/>
      <c r="H232" s="42"/>
      <c r="I232" s="258"/>
      <c r="J232" s="42"/>
      <c r="K232" s="42"/>
      <c r="L232" s="46"/>
      <c r="M232" s="259"/>
      <c r="N232" s="260"/>
      <c r="O232" s="93"/>
      <c r="P232" s="93"/>
      <c r="Q232" s="93"/>
      <c r="R232" s="93"/>
      <c r="S232" s="93"/>
      <c r="T232" s="94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8" t="s">
        <v>236</v>
      </c>
      <c r="AU232" s="18" t="s">
        <v>87</v>
      </c>
    </row>
    <row r="233" spans="1:65" s="2" customFormat="1" ht="21.75" customHeight="1">
      <c r="A233" s="40"/>
      <c r="B233" s="41"/>
      <c r="C233" s="218" t="s">
        <v>1066</v>
      </c>
      <c r="D233" s="218" t="s">
        <v>157</v>
      </c>
      <c r="E233" s="219" t="s">
        <v>1845</v>
      </c>
      <c r="F233" s="220" t="s">
        <v>1846</v>
      </c>
      <c r="G233" s="221" t="s">
        <v>355</v>
      </c>
      <c r="H233" s="222">
        <v>8.5</v>
      </c>
      <c r="I233" s="223"/>
      <c r="J233" s="224">
        <f>ROUND(I233*H233,2)</f>
        <v>0</v>
      </c>
      <c r="K233" s="220" t="s">
        <v>234</v>
      </c>
      <c r="L233" s="46"/>
      <c r="M233" s="225" t="s">
        <v>1</v>
      </c>
      <c r="N233" s="226" t="s">
        <v>42</v>
      </c>
      <c r="O233" s="93"/>
      <c r="P233" s="227">
        <f>O233*H233</f>
        <v>0</v>
      </c>
      <c r="Q233" s="227">
        <v>0</v>
      </c>
      <c r="R233" s="227">
        <f>Q233*H233</f>
        <v>0</v>
      </c>
      <c r="S233" s="227">
        <v>0.0007</v>
      </c>
      <c r="T233" s="228">
        <f>S233*H233</f>
        <v>0.0059499999999999996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9" t="s">
        <v>161</v>
      </c>
      <c r="AT233" s="229" t="s">
        <v>157</v>
      </c>
      <c r="AU233" s="229" t="s">
        <v>87</v>
      </c>
      <c r="AY233" s="18" t="s">
        <v>156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8" t="s">
        <v>85</v>
      </c>
      <c r="BK233" s="230">
        <f>ROUND(I233*H233,2)</f>
        <v>0</v>
      </c>
      <c r="BL233" s="18" t="s">
        <v>161</v>
      </c>
      <c r="BM233" s="229" t="s">
        <v>1847</v>
      </c>
    </row>
    <row r="234" spans="1:47" s="2" customFormat="1" ht="12">
      <c r="A234" s="40"/>
      <c r="B234" s="41"/>
      <c r="C234" s="42"/>
      <c r="D234" s="256" t="s">
        <v>236</v>
      </c>
      <c r="E234" s="42"/>
      <c r="F234" s="257" t="s">
        <v>1848</v>
      </c>
      <c r="G234" s="42"/>
      <c r="H234" s="42"/>
      <c r="I234" s="258"/>
      <c r="J234" s="42"/>
      <c r="K234" s="42"/>
      <c r="L234" s="46"/>
      <c r="M234" s="259"/>
      <c r="N234" s="260"/>
      <c r="O234" s="93"/>
      <c r="P234" s="93"/>
      <c r="Q234" s="93"/>
      <c r="R234" s="93"/>
      <c r="S234" s="93"/>
      <c r="T234" s="94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236</v>
      </c>
      <c r="AU234" s="18" t="s">
        <v>87</v>
      </c>
    </row>
    <row r="235" spans="1:65" s="2" customFormat="1" ht="24.15" customHeight="1">
      <c r="A235" s="40"/>
      <c r="B235" s="41"/>
      <c r="C235" s="218" t="s">
        <v>1304</v>
      </c>
      <c r="D235" s="218" t="s">
        <v>157</v>
      </c>
      <c r="E235" s="219" t="s">
        <v>1849</v>
      </c>
      <c r="F235" s="220" t="s">
        <v>1850</v>
      </c>
      <c r="G235" s="221" t="s">
        <v>355</v>
      </c>
      <c r="H235" s="222">
        <v>5.9</v>
      </c>
      <c r="I235" s="223"/>
      <c r="J235" s="224">
        <f>ROUND(I235*H235,2)</f>
        <v>0</v>
      </c>
      <c r="K235" s="220" t="s">
        <v>234</v>
      </c>
      <c r="L235" s="46"/>
      <c r="M235" s="225" t="s">
        <v>1</v>
      </c>
      <c r="N235" s="226" t="s">
        <v>42</v>
      </c>
      <c r="O235" s="93"/>
      <c r="P235" s="227">
        <f>O235*H235</f>
        <v>0</v>
      </c>
      <c r="Q235" s="227">
        <v>0</v>
      </c>
      <c r="R235" s="227">
        <f>Q235*H235</f>
        <v>0</v>
      </c>
      <c r="S235" s="227">
        <v>0.0025</v>
      </c>
      <c r="T235" s="228">
        <f>S235*H235</f>
        <v>0.014750000000000001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9" t="s">
        <v>161</v>
      </c>
      <c r="AT235" s="229" t="s">
        <v>157</v>
      </c>
      <c r="AU235" s="229" t="s">
        <v>87</v>
      </c>
      <c r="AY235" s="18" t="s">
        <v>156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8" t="s">
        <v>85</v>
      </c>
      <c r="BK235" s="230">
        <f>ROUND(I235*H235,2)</f>
        <v>0</v>
      </c>
      <c r="BL235" s="18" t="s">
        <v>161</v>
      </c>
      <c r="BM235" s="229" t="s">
        <v>1851</v>
      </c>
    </row>
    <row r="236" spans="1:47" s="2" customFormat="1" ht="12">
      <c r="A236" s="40"/>
      <c r="B236" s="41"/>
      <c r="C236" s="42"/>
      <c r="D236" s="256" t="s">
        <v>236</v>
      </c>
      <c r="E236" s="42"/>
      <c r="F236" s="257" t="s">
        <v>1852</v>
      </c>
      <c r="G236" s="42"/>
      <c r="H236" s="42"/>
      <c r="I236" s="258"/>
      <c r="J236" s="42"/>
      <c r="K236" s="42"/>
      <c r="L236" s="46"/>
      <c r="M236" s="259"/>
      <c r="N236" s="260"/>
      <c r="O236" s="93"/>
      <c r="P236" s="93"/>
      <c r="Q236" s="93"/>
      <c r="R236" s="93"/>
      <c r="S236" s="93"/>
      <c r="T236" s="94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8" t="s">
        <v>236</v>
      </c>
      <c r="AU236" s="18" t="s">
        <v>87</v>
      </c>
    </row>
    <row r="237" spans="1:65" s="2" customFormat="1" ht="21.75" customHeight="1">
      <c r="A237" s="40"/>
      <c r="B237" s="41"/>
      <c r="C237" s="218" t="s">
        <v>1306</v>
      </c>
      <c r="D237" s="218" t="s">
        <v>157</v>
      </c>
      <c r="E237" s="219" t="s">
        <v>1853</v>
      </c>
      <c r="F237" s="220" t="s">
        <v>1854</v>
      </c>
      <c r="G237" s="221" t="s">
        <v>342</v>
      </c>
      <c r="H237" s="222">
        <v>1</v>
      </c>
      <c r="I237" s="223"/>
      <c r="J237" s="224">
        <f>ROUND(I237*H237,2)</f>
        <v>0</v>
      </c>
      <c r="K237" s="220" t="s">
        <v>234</v>
      </c>
      <c r="L237" s="46"/>
      <c r="M237" s="225" t="s">
        <v>1</v>
      </c>
      <c r="N237" s="226" t="s">
        <v>42</v>
      </c>
      <c r="O237" s="93"/>
      <c r="P237" s="227">
        <f>O237*H237</f>
        <v>0</v>
      </c>
      <c r="Q237" s="227">
        <v>0</v>
      </c>
      <c r="R237" s="227">
        <f>Q237*H237</f>
        <v>0</v>
      </c>
      <c r="S237" s="227">
        <v>0.00768</v>
      </c>
      <c r="T237" s="228">
        <f>S237*H237</f>
        <v>0.00768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9" t="s">
        <v>161</v>
      </c>
      <c r="AT237" s="229" t="s">
        <v>157</v>
      </c>
      <c r="AU237" s="229" t="s">
        <v>87</v>
      </c>
      <c r="AY237" s="18" t="s">
        <v>156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8" t="s">
        <v>85</v>
      </c>
      <c r="BK237" s="230">
        <f>ROUND(I237*H237,2)</f>
        <v>0</v>
      </c>
      <c r="BL237" s="18" t="s">
        <v>161</v>
      </c>
      <c r="BM237" s="229" t="s">
        <v>1855</v>
      </c>
    </row>
    <row r="238" spans="1:47" s="2" customFormat="1" ht="12">
      <c r="A238" s="40"/>
      <c r="B238" s="41"/>
      <c r="C238" s="42"/>
      <c r="D238" s="256" t="s">
        <v>236</v>
      </c>
      <c r="E238" s="42"/>
      <c r="F238" s="257" t="s">
        <v>1856</v>
      </c>
      <c r="G238" s="42"/>
      <c r="H238" s="42"/>
      <c r="I238" s="258"/>
      <c r="J238" s="42"/>
      <c r="K238" s="42"/>
      <c r="L238" s="46"/>
      <c r="M238" s="259"/>
      <c r="N238" s="260"/>
      <c r="O238" s="93"/>
      <c r="P238" s="93"/>
      <c r="Q238" s="93"/>
      <c r="R238" s="93"/>
      <c r="S238" s="93"/>
      <c r="T238" s="94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8" t="s">
        <v>236</v>
      </c>
      <c r="AU238" s="18" t="s">
        <v>87</v>
      </c>
    </row>
    <row r="239" spans="1:65" s="2" customFormat="1" ht="21.75" customHeight="1">
      <c r="A239" s="40"/>
      <c r="B239" s="41"/>
      <c r="C239" s="218" t="s">
        <v>1308</v>
      </c>
      <c r="D239" s="218" t="s">
        <v>157</v>
      </c>
      <c r="E239" s="219" t="s">
        <v>1857</v>
      </c>
      <c r="F239" s="220" t="s">
        <v>1858</v>
      </c>
      <c r="G239" s="221" t="s">
        <v>342</v>
      </c>
      <c r="H239" s="222">
        <v>1</v>
      </c>
      <c r="I239" s="223"/>
      <c r="J239" s="224">
        <f>ROUND(I239*H239,2)</f>
        <v>0</v>
      </c>
      <c r="K239" s="220" t="s">
        <v>234</v>
      </c>
      <c r="L239" s="46"/>
      <c r="M239" s="225" t="s">
        <v>1</v>
      </c>
      <c r="N239" s="226" t="s">
        <v>42</v>
      </c>
      <c r="O239" s="93"/>
      <c r="P239" s="227">
        <f>O239*H239</f>
        <v>0</v>
      </c>
      <c r="Q239" s="227">
        <v>0</v>
      </c>
      <c r="R239" s="227">
        <f>Q239*H239</f>
        <v>0</v>
      </c>
      <c r="S239" s="227">
        <v>0.0173</v>
      </c>
      <c r="T239" s="228">
        <f>S239*H239</f>
        <v>0.0173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9" t="s">
        <v>161</v>
      </c>
      <c r="AT239" s="229" t="s">
        <v>157</v>
      </c>
      <c r="AU239" s="229" t="s">
        <v>87</v>
      </c>
      <c r="AY239" s="18" t="s">
        <v>156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8" t="s">
        <v>85</v>
      </c>
      <c r="BK239" s="230">
        <f>ROUND(I239*H239,2)</f>
        <v>0</v>
      </c>
      <c r="BL239" s="18" t="s">
        <v>161</v>
      </c>
      <c r="BM239" s="229" t="s">
        <v>1859</v>
      </c>
    </row>
    <row r="240" spans="1:47" s="2" customFormat="1" ht="12">
      <c r="A240" s="40"/>
      <c r="B240" s="41"/>
      <c r="C240" s="42"/>
      <c r="D240" s="256" t="s">
        <v>236</v>
      </c>
      <c r="E240" s="42"/>
      <c r="F240" s="257" t="s">
        <v>1860</v>
      </c>
      <c r="G240" s="42"/>
      <c r="H240" s="42"/>
      <c r="I240" s="258"/>
      <c r="J240" s="42"/>
      <c r="K240" s="42"/>
      <c r="L240" s="46"/>
      <c r="M240" s="259"/>
      <c r="N240" s="260"/>
      <c r="O240" s="93"/>
      <c r="P240" s="93"/>
      <c r="Q240" s="93"/>
      <c r="R240" s="93"/>
      <c r="S240" s="93"/>
      <c r="T240" s="94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8" t="s">
        <v>236</v>
      </c>
      <c r="AU240" s="18" t="s">
        <v>87</v>
      </c>
    </row>
    <row r="241" spans="1:65" s="2" customFormat="1" ht="24.15" customHeight="1">
      <c r="A241" s="40"/>
      <c r="B241" s="41"/>
      <c r="C241" s="218" t="s">
        <v>1314</v>
      </c>
      <c r="D241" s="218" t="s">
        <v>157</v>
      </c>
      <c r="E241" s="219" t="s">
        <v>1861</v>
      </c>
      <c r="F241" s="220" t="s">
        <v>1862</v>
      </c>
      <c r="G241" s="221" t="s">
        <v>342</v>
      </c>
      <c r="H241" s="222">
        <v>1</v>
      </c>
      <c r="I241" s="223"/>
      <c r="J241" s="224">
        <f>ROUND(I241*H241,2)</f>
        <v>0</v>
      </c>
      <c r="K241" s="220" t="s">
        <v>234</v>
      </c>
      <c r="L241" s="46"/>
      <c r="M241" s="225" t="s">
        <v>1</v>
      </c>
      <c r="N241" s="226" t="s">
        <v>42</v>
      </c>
      <c r="O241" s="93"/>
      <c r="P241" s="227">
        <f>O241*H241</f>
        <v>0</v>
      </c>
      <c r="Q241" s="227">
        <v>0</v>
      </c>
      <c r="R241" s="227">
        <f>Q241*H241</f>
        <v>0</v>
      </c>
      <c r="S241" s="227">
        <v>0.0226</v>
      </c>
      <c r="T241" s="228">
        <f>S241*H241</f>
        <v>0.0226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9" t="s">
        <v>161</v>
      </c>
      <c r="AT241" s="229" t="s">
        <v>157</v>
      </c>
      <c r="AU241" s="229" t="s">
        <v>87</v>
      </c>
      <c r="AY241" s="18" t="s">
        <v>156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8" t="s">
        <v>85</v>
      </c>
      <c r="BK241" s="230">
        <f>ROUND(I241*H241,2)</f>
        <v>0</v>
      </c>
      <c r="BL241" s="18" t="s">
        <v>161</v>
      </c>
      <c r="BM241" s="229" t="s">
        <v>1863</v>
      </c>
    </row>
    <row r="242" spans="1:47" s="2" customFormat="1" ht="12">
      <c r="A242" s="40"/>
      <c r="B242" s="41"/>
      <c r="C242" s="42"/>
      <c r="D242" s="256" t="s">
        <v>236</v>
      </c>
      <c r="E242" s="42"/>
      <c r="F242" s="257" t="s">
        <v>1864</v>
      </c>
      <c r="G242" s="42"/>
      <c r="H242" s="42"/>
      <c r="I242" s="258"/>
      <c r="J242" s="42"/>
      <c r="K242" s="42"/>
      <c r="L242" s="46"/>
      <c r="M242" s="259"/>
      <c r="N242" s="260"/>
      <c r="O242" s="93"/>
      <c r="P242" s="93"/>
      <c r="Q242" s="93"/>
      <c r="R242" s="93"/>
      <c r="S242" s="93"/>
      <c r="T242" s="94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8" t="s">
        <v>236</v>
      </c>
      <c r="AU242" s="18" t="s">
        <v>87</v>
      </c>
    </row>
    <row r="243" spans="1:63" s="12" customFormat="1" ht="22.8" customHeight="1">
      <c r="A243" s="12"/>
      <c r="B243" s="204"/>
      <c r="C243" s="205"/>
      <c r="D243" s="206" t="s">
        <v>76</v>
      </c>
      <c r="E243" s="231" t="s">
        <v>762</v>
      </c>
      <c r="F243" s="231" t="s">
        <v>763</v>
      </c>
      <c r="G243" s="205"/>
      <c r="H243" s="205"/>
      <c r="I243" s="208"/>
      <c r="J243" s="232">
        <f>BK243</f>
        <v>0</v>
      </c>
      <c r="K243" s="205"/>
      <c r="L243" s="210"/>
      <c r="M243" s="211"/>
      <c r="N243" s="212"/>
      <c r="O243" s="212"/>
      <c r="P243" s="213">
        <f>SUM(P244:P255)</f>
        <v>0</v>
      </c>
      <c r="Q243" s="212"/>
      <c r="R243" s="213">
        <f>SUM(R244:R255)</f>
        <v>0</v>
      </c>
      <c r="S243" s="212"/>
      <c r="T243" s="214">
        <f>SUM(T244:T255)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5" t="s">
        <v>85</v>
      </c>
      <c r="AT243" s="216" t="s">
        <v>76</v>
      </c>
      <c r="AU243" s="216" t="s">
        <v>85</v>
      </c>
      <c r="AY243" s="215" t="s">
        <v>156</v>
      </c>
      <c r="BK243" s="217">
        <f>SUM(BK244:BK255)</f>
        <v>0</v>
      </c>
    </row>
    <row r="244" spans="1:65" s="2" customFormat="1" ht="37.8" customHeight="1">
      <c r="A244" s="40"/>
      <c r="B244" s="41"/>
      <c r="C244" s="218" t="s">
        <v>1318</v>
      </c>
      <c r="D244" s="218" t="s">
        <v>157</v>
      </c>
      <c r="E244" s="219" t="s">
        <v>1865</v>
      </c>
      <c r="F244" s="220" t="s">
        <v>1866</v>
      </c>
      <c r="G244" s="221" t="s">
        <v>444</v>
      </c>
      <c r="H244" s="222">
        <v>0.006</v>
      </c>
      <c r="I244" s="223"/>
      <c r="J244" s="224">
        <f>ROUND(I244*H244,2)</f>
        <v>0</v>
      </c>
      <c r="K244" s="220" t="s">
        <v>234</v>
      </c>
      <c r="L244" s="46"/>
      <c r="M244" s="225" t="s">
        <v>1</v>
      </c>
      <c r="N244" s="226" t="s">
        <v>42</v>
      </c>
      <c r="O244" s="93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9" t="s">
        <v>161</v>
      </c>
      <c r="AT244" s="229" t="s">
        <v>157</v>
      </c>
      <c r="AU244" s="229" t="s">
        <v>87</v>
      </c>
      <c r="AY244" s="18" t="s">
        <v>156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8" t="s">
        <v>85</v>
      </c>
      <c r="BK244" s="230">
        <f>ROUND(I244*H244,2)</f>
        <v>0</v>
      </c>
      <c r="BL244" s="18" t="s">
        <v>161</v>
      </c>
      <c r="BM244" s="229" t="s">
        <v>1867</v>
      </c>
    </row>
    <row r="245" spans="1:47" s="2" customFormat="1" ht="12">
      <c r="A245" s="40"/>
      <c r="B245" s="41"/>
      <c r="C245" s="42"/>
      <c r="D245" s="256" t="s">
        <v>236</v>
      </c>
      <c r="E245" s="42"/>
      <c r="F245" s="257" t="s">
        <v>1868</v>
      </c>
      <c r="G245" s="42"/>
      <c r="H245" s="42"/>
      <c r="I245" s="258"/>
      <c r="J245" s="42"/>
      <c r="K245" s="42"/>
      <c r="L245" s="46"/>
      <c r="M245" s="259"/>
      <c r="N245" s="260"/>
      <c r="O245" s="93"/>
      <c r="P245" s="93"/>
      <c r="Q245" s="93"/>
      <c r="R245" s="93"/>
      <c r="S245" s="93"/>
      <c r="T245" s="94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8" t="s">
        <v>236</v>
      </c>
      <c r="AU245" s="18" t="s">
        <v>87</v>
      </c>
    </row>
    <row r="246" spans="1:65" s="2" customFormat="1" ht="21.75" customHeight="1">
      <c r="A246" s="40"/>
      <c r="B246" s="41"/>
      <c r="C246" s="218" t="s">
        <v>1323</v>
      </c>
      <c r="D246" s="218" t="s">
        <v>157</v>
      </c>
      <c r="E246" s="219" t="s">
        <v>1606</v>
      </c>
      <c r="F246" s="220" t="s">
        <v>1607</v>
      </c>
      <c r="G246" s="221" t="s">
        <v>444</v>
      </c>
      <c r="H246" s="222">
        <v>155.416</v>
      </c>
      <c r="I246" s="223"/>
      <c r="J246" s="224">
        <f>ROUND(I246*H246,2)</f>
        <v>0</v>
      </c>
      <c r="K246" s="220" t="s">
        <v>234</v>
      </c>
      <c r="L246" s="46"/>
      <c r="M246" s="225" t="s">
        <v>1</v>
      </c>
      <c r="N246" s="226" t="s">
        <v>42</v>
      </c>
      <c r="O246" s="9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9" t="s">
        <v>161</v>
      </c>
      <c r="AT246" s="229" t="s">
        <v>157</v>
      </c>
      <c r="AU246" s="229" t="s">
        <v>87</v>
      </c>
      <c r="AY246" s="18" t="s">
        <v>156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8" t="s">
        <v>85</v>
      </c>
      <c r="BK246" s="230">
        <f>ROUND(I246*H246,2)</f>
        <v>0</v>
      </c>
      <c r="BL246" s="18" t="s">
        <v>161</v>
      </c>
      <c r="BM246" s="229" t="s">
        <v>1869</v>
      </c>
    </row>
    <row r="247" spans="1:47" s="2" customFormat="1" ht="12">
      <c r="A247" s="40"/>
      <c r="B247" s="41"/>
      <c r="C247" s="42"/>
      <c r="D247" s="256" t="s">
        <v>236</v>
      </c>
      <c r="E247" s="42"/>
      <c r="F247" s="257" t="s">
        <v>1609</v>
      </c>
      <c r="G247" s="42"/>
      <c r="H247" s="42"/>
      <c r="I247" s="258"/>
      <c r="J247" s="42"/>
      <c r="K247" s="42"/>
      <c r="L247" s="46"/>
      <c r="M247" s="259"/>
      <c r="N247" s="260"/>
      <c r="O247" s="93"/>
      <c r="P247" s="93"/>
      <c r="Q247" s="93"/>
      <c r="R247" s="93"/>
      <c r="S247" s="93"/>
      <c r="T247" s="94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8" t="s">
        <v>236</v>
      </c>
      <c r="AU247" s="18" t="s">
        <v>87</v>
      </c>
    </row>
    <row r="248" spans="1:65" s="2" customFormat="1" ht="24.15" customHeight="1">
      <c r="A248" s="40"/>
      <c r="B248" s="41"/>
      <c r="C248" s="218" t="s">
        <v>1328</v>
      </c>
      <c r="D248" s="218" t="s">
        <v>157</v>
      </c>
      <c r="E248" s="219" t="s">
        <v>1611</v>
      </c>
      <c r="F248" s="220" t="s">
        <v>1612</v>
      </c>
      <c r="G248" s="221" t="s">
        <v>444</v>
      </c>
      <c r="H248" s="222">
        <v>310.832</v>
      </c>
      <c r="I248" s="223"/>
      <c r="J248" s="224">
        <f>ROUND(I248*H248,2)</f>
        <v>0</v>
      </c>
      <c r="K248" s="220" t="s">
        <v>234</v>
      </c>
      <c r="L248" s="46"/>
      <c r="M248" s="225" t="s">
        <v>1</v>
      </c>
      <c r="N248" s="226" t="s">
        <v>42</v>
      </c>
      <c r="O248" s="93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9" t="s">
        <v>161</v>
      </c>
      <c r="AT248" s="229" t="s">
        <v>157</v>
      </c>
      <c r="AU248" s="229" t="s">
        <v>87</v>
      </c>
      <c r="AY248" s="18" t="s">
        <v>156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8" t="s">
        <v>85</v>
      </c>
      <c r="BK248" s="230">
        <f>ROUND(I248*H248,2)</f>
        <v>0</v>
      </c>
      <c r="BL248" s="18" t="s">
        <v>161</v>
      </c>
      <c r="BM248" s="229" t="s">
        <v>1870</v>
      </c>
    </row>
    <row r="249" spans="1:47" s="2" customFormat="1" ht="12">
      <c r="A249" s="40"/>
      <c r="B249" s="41"/>
      <c r="C249" s="42"/>
      <c r="D249" s="256" t="s">
        <v>236</v>
      </c>
      <c r="E249" s="42"/>
      <c r="F249" s="257" t="s">
        <v>1614</v>
      </c>
      <c r="G249" s="42"/>
      <c r="H249" s="42"/>
      <c r="I249" s="258"/>
      <c r="J249" s="42"/>
      <c r="K249" s="42"/>
      <c r="L249" s="46"/>
      <c r="M249" s="259"/>
      <c r="N249" s="260"/>
      <c r="O249" s="93"/>
      <c r="P249" s="93"/>
      <c r="Q249" s="93"/>
      <c r="R249" s="93"/>
      <c r="S249" s="93"/>
      <c r="T249" s="94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8" t="s">
        <v>236</v>
      </c>
      <c r="AU249" s="18" t="s">
        <v>87</v>
      </c>
    </row>
    <row r="250" spans="1:65" s="2" customFormat="1" ht="16.5" customHeight="1">
      <c r="A250" s="40"/>
      <c r="B250" s="41"/>
      <c r="C250" s="218" t="s">
        <v>1332</v>
      </c>
      <c r="D250" s="218" t="s">
        <v>157</v>
      </c>
      <c r="E250" s="219" t="s">
        <v>1616</v>
      </c>
      <c r="F250" s="220" t="s">
        <v>1617</v>
      </c>
      <c r="G250" s="221" t="s">
        <v>444</v>
      </c>
      <c r="H250" s="222">
        <v>1.291</v>
      </c>
      <c r="I250" s="223"/>
      <c r="J250" s="224">
        <f>ROUND(I250*H250,2)</f>
        <v>0</v>
      </c>
      <c r="K250" s="220" t="s">
        <v>234</v>
      </c>
      <c r="L250" s="46"/>
      <c r="M250" s="225" t="s">
        <v>1</v>
      </c>
      <c r="N250" s="226" t="s">
        <v>42</v>
      </c>
      <c r="O250" s="93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9" t="s">
        <v>161</v>
      </c>
      <c r="AT250" s="229" t="s">
        <v>157</v>
      </c>
      <c r="AU250" s="229" t="s">
        <v>87</v>
      </c>
      <c r="AY250" s="18" t="s">
        <v>156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8" t="s">
        <v>85</v>
      </c>
      <c r="BK250" s="230">
        <f>ROUND(I250*H250,2)</f>
        <v>0</v>
      </c>
      <c r="BL250" s="18" t="s">
        <v>161</v>
      </c>
      <c r="BM250" s="229" t="s">
        <v>1871</v>
      </c>
    </row>
    <row r="251" spans="1:47" s="2" customFormat="1" ht="12">
      <c r="A251" s="40"/>
      <c r="B251" s="41"/>
      <c r="C251" s="42"/>
      <c r="D251" s="256" t="s">
        <v>236</v>
      </c>
      <c r="E251" s="42"/>
      <c r="F251" s="257" t="s">
        <v>1619</v>
      </c>
      <c r="G251" s="42"/>
      <c r="H251" s="42"/>
      <c r="I251" s="258"/>
      <c r="J251" s="42"/>
      <c r="K251" s="42"/>
      <c r="L251" s="46"/>
      <c r="M251" s="259"/>
      <c r="N251" s="260"/>
      <c r="O251" s="93"/>
      <c r="P251" s="93"/>
      <c r="Q251" s="93"/>
      <c r="R251" s="93"/>
      <c r="S251" s="93"/>
      <c r="T251" s="94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8" t="s">
        <v>236</v>
      </c>
      <c r="AU251" s="18" t="s">
        <v>87</v>
      </c>
    </row>
    <row r="252" spans="1:65" s="2" customFormat="1" ht="24.15" customHeight="1">
      <c r="A252" s="40"/>
      <c r="B252" s="41"/>
      <c r="C252" s="218" t="s">
        <v>1337</v>
      </c>
      <c r="D252" s="218" t="s">
        <v>157</v>
      </c>
      <c r="E252" s="219" t="s">
        <v>1621</v>
      </c>
      <c r="F252" s="220" t="s">
        <v>1622</v>
      </c>
      <c r="G252" s="221" t="s">
        <v>444</v>
      </c>
      <c r="H252" s="222">
        <v>2.582</v>
      </c>
      <c r="I252" s="223"/>
      <c r="J252" s="224">
        <f>ROUND(I252*H252,2)</f>
        <v>0</v>
      </c>
      <c r="K252" s="220" t="s">
        <v>234</v>
      </c>
      <c r="L252" s="46"/>
      <c r="M252" s="225" t="s">
        <v>1</v>
      </c>
      <c r="N252" s="226" t="s">
        <v>42</v>
      </c>
      <c r="O252" s="93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9" t="s">
        <v>161</v>
      </c>
      <c r="AT252" s="229" t="s">
        <v>157</v>
      </c>
      <c r="AU252" s="229" t="s">
        <v>87</v>
      </c>
      <c r="AY252" s="18" t="s">
        <v>156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8" t="s">
        <v>85</v>
      </c>
      <c r="BK252" s="230">
        <f>ROUND(I252*H252,2)</f>
        <v>0</v>
      </c>
      <c r="BL252" s="18" t="s">
        <v>161</v>
      </c>
      <c r="BM252" s="229" t="s">
        <v>1872</v>
      </c>
    </row>
    <row r="253" spans="1:47" s="2" customFormat="1" ht="12">
      <c r="A253" s="40"/>
      <c r="B253" s="41"/>
      <c r="C253" s="42"/>
      <c r="D253" s="256" t="s">
        <v>236</v>
      </c>
      <c r="E253" s="42"/>
      <c r="F253" s="257" t="s">
        <v>1624</v>
      </c>
      <c r="G253" s="42"/>
      <c r="H253" s="42"/>
      <c r="I253" s="258"/>
      <c r="J253" s="42"/>
      <c r="K253" s="42"/>
      <c r="L253" s="46"/>
      <c r="M253" s="259"/>
      <c r="N253" s="260"/>
      <c r="O253" s="93"/>
      <c r="P253" s="93"/>
      <c r="Q253" s="93"/>
      <c r="R253" s="93"/>
      <c r="S253" s="93"/>
      <c r="T253" s="94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8" t="s">
        <v>236</v>
      </c>
      <c r="AU253" s="18" t="s">
        <v>87</v>
      </c>
    </row>
    <row r="254" spans="1:65" s="2" customFormat="1" ht="44.25" customHeight="1">
      <c r="A254" s="40"/>
      <c r="B254" s="41"/>
      <c r="C254" s="218" t="s">
        <v>1341</v>
      </c>
      <c r="D254" s="218" t="s">
        <v>157</v>
      </c>
      <c r="E254" s="219" t="s">
        <v>782</v>
      </c>
      <c r="F254" s="220" t="s">
        <v>783</v>
      </c>
      <c r="G254" s="221" t="s">
        <v>444</v>
      </c>
      <c r="H254" s="222">
        <v>155.416</v>
      </c>
      <c r="I254" s="223"/>
      <c r="J254" s="224">
        <f>ROUND(I254*H254,2)</f>
        <v>0</v>
      </c>
      <c r="K254" s="220" t="s">
        <v>234</v>
      </c>
      <c r="L254" s="46"/>
      <c r="M254" s="225" t="s">
        <v>1</v>
      </c>
      <c r="N254" s="226" t="s">
        <v>42</v>
      </c>
      <c r="O254" s="93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9" t="s">
        <v>161</v>
      </c>
      <c r="AT254" s="229" t="s">
        <v>157</v>
      </c>
      <c r="AU254" s="229" t="s">
        <v>87</v>
      </c>
      <c r="AY254" s="18" t="s">
        <v>156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8" t="s">
        <v>85</v>
      </c>
      <c r="BK254" s="230">
        <f>ROUND(I254*H254,2)</f>
        <v>0</v>
      </c>
      <c r="BL254" s="18" t="s">
        <v>161</v>
      </c>
      <c r="BM254" s="229" t="s">
        <v>1873</v>
      </c>
    </row>
    <row r="255" spans="1:47" s="2" customFormat="1" ht="12">
      <c r="A255" s="40"/>
      <c r="B255" s="41"/>
      <c r="C255" s="42"/>
      <c r="D255" s="256" t="s">
        <v>236</v>
      </c>
      <c r="E255" s="42"/>
      <c r="F255" s="257" t="s">
        <v>785</v>
      </c>
      <c r="G255" s="42"/>
      <c r="H255" s="42"/>
      <c r="I255" s="258"/>
      <c r="J255" s="42"/>
      <c r="K255" s="42"/>
      <c r="L255" s="46"/>
      <c r="M255" s="259"/>
      <c r="N255" s="260"/>
      <c r="O255" s="93"/>
      <c r="P255" s="93"/>
      <c r="Q255" s="93"/>
      <c r="R255" s="93"/>
      <c r="S255" s="93"/>
      <c r="T255" s="94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8" t="s">
        <v>236</v>
      </c>
      <c r="AU255" s="18" t="s">
        <v>87</v>
      </c>
    </row>
    <row r="256" spans="1:63" s="12" customFormat="1" ht="22.8" customHeight="1">
      <c r="A256" s="12"/>
      <c r="B256" s="204"/>
      <c r="C256" s="205"/>
      <c r="D256" s="206" t="s">
        <v>76</v>
      </c>
      <c r="E256" s="231" t="s">
        <v>999</v>
      </c>
      <c r="F256" s="231" t="s">
        <v>1000</v>
      </c>
      <c r="G256" s="205"/>
      <c r="H256" s="205"/>
      <c r="I256" s="208"/>
      <c r="J256" s="232">
        <f>BK256</f>
        <v>0</v>
      </c>
      <c r="K256" s="205"/>
      <c r="L256" s="210"/>
      <c r="M256" s="211"/>
      <c r="N256" s="212"/>
      <c r="O256" s="212"/>
      <c r="P256" s="213">
        <f>SUM(P257:P260)</f>
        <v>0</v>
      </c>
      <c r="Q256" s="212"/>
      <c r="R256" s="213">
        <f>SUM(R257:R260)</f>
        <v>0</v>
      </c>
      <c r="S256" s="212"/>
      <c r="T256" s="214">
        <f>SUM(T257:T260)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5" t="s">
        <v>85</v>
      </c>
      <c r="AT256" s="216" t="s">
        <v>76</v>
      </c>
      <c r="AU256" s="216" t="s">
        <v>85</v>
      </c>
      <c r="AY256" s="215" t="s">
        <v>156</v>
      </c>
      <c r="BK256" s="217">
        <f>SUM(BK257:BK260)</f>
        <v>0</v>
      </c>
    </row>
    <row r="257" spans="1:65" s="2" customFormat="1" ht="24.15" customHeight="1">
      <c r="A257" s="40"/>
      <c r="B257" s="41"/>
      <c r="C257" s="218" t="s">
        <v>1346</v>
      </c>
      <c r="D257" s="218" t="s">
        <v>157</v>
      </c>
      <c r="E257" s="219" t="s">
        <v>1874</v>
      </c>
      <c r="F257" s="220" t="s">
        <v>1875</v>
      </c>
      <c r="G257" s="221" t="s">
        <v>444</v>
      </c>
      <c r="H257" s="222">
        <v>159.517</v>
      </c>
      <c r="I257" s="223"/>
      <c r="J257" s="224">
        <f>ROUND(I257*H257,2)</f>
        <v>0</v>
      </c>
      <c r="K257" s="220" t="s">
        <v>234</v>
      </c>
      <c r="L257" s="46"/>
      <c r="M257" s="225" t="s">
        <v>1</v>
      </c>
      <c r="N257" s="226" t="s">
        <v>42</v>
      </c>
      <c r="O257" s="93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9" t="s">
        <v>161</v>
      </c>
      <c r="AT257" s="229" t="s">
        <v>157</v>
      </c>
      <c r="AU257" s="229" t="s">
        <v>87</v>
      </c>
      <c r="AY257" s="18" t="s">
        <v>156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8" t="s">
        <v>85</v>
      </c>
      <c r="BK257" s="230">
        <f>ROUND(I257*H257,2)</f>
        <v>0</v>
      </c>
      <c r="BL257" s="18" t="s">
        <v>161</v>
      </c>
      <c r="BM257" s="229" t="s">
        <v>1876</v>
      </c>
    </row>
    <row r="258" spans="1:47" s="2" customFormat="1" ht="12">
      <c r="A258" s="40"/>
      <c r="B258" s="41"/>
      <c r="C258" s="42"/>
      <c r="D258" s="256" t="s">
        <v>236</v>
      </c>
      <c r="E258" s="42"/>
      <c r="F258" s="257" t="s">
        <v>1877</v>
      </c>
      <c r="G258" s="42"/>
      <c r="H258" s="42"/>
      <c r="I258" s="258"/>
      <c r="J258" s="42"/>
      <c r="K258" s="42"/>
      <c r="L258" s="46"/>
      <c r="M258" s="259"/>
      <c r="N258" s="260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8" t="s">
        <v>236</v>
      </c>
      <c r="AU258" s="18" t="s">
        <v>87</v>
      </c>
    </row>
    <row r="259" spans="1:65" s="2" customFormat="1" ht="24.15" customHeight="1">
      <c r="A259" s="40"/>
      <c r="B259" s="41"/>
      <c r="C259" s="218" t="s">
        <v>1350</v>
      </c>
      <c r="D259" s="218" t="s">
        <v>157</v>
      </c>
      <c r="E259" s="219" t="s">
        <v>1638</v>
      </c>
      <c r="F259" s="220" t="s">
        <v>1639</v>
      </c>
      <c r="G259" s="221" t="s">
        <v>444</v>
      </c>
      <c r="H259" s="222">
        <v>0.006</v>
      </c>
      <c r="I259" s="223"/>
      <c r="J259" s="224">
        <f>ROUND(I259*H259,2)</f>
        <v>0</v>
      </c>
      <c r="K259" s="220" t="s">
        <v>234</v>
      </c>
      <c r="L259" s="46"/>
      <c r="M259" s="225" t="s">
        <v>1</v>
      </c>
      <c r="N259" s="226" t="s">
        <v>42</v>
      </c>
      <c r="O259" s="9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9" t="s">
        <v>161</v>
      </c>
      <c r="AT259" s="229" t="s">
        <v>157</v>
      </c>
      <c r="AU259" s="229" t="s">
        <v>87</v>
      </c>
      <c r="AY259" s="18" t="s">
        <v>156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8" t="s">
        <v>85</v>
      </c>
      <c r="BK259" s="230">
        <f>ROUND(I259*H259,2)</f>
        <v>0</v>
      </c>
      <c r="BL259" s="18" t="s">
        <v>161</v>
      </c>
      <c r="BM259" s="229" t="s">
        <v>1878</v>
      </c>
    </row>
    <row r="260" spans="1:47" s="2" customFormat="1" ht="12">
      <c r="A260" s="40"/>
      <c r="B260" s="41"/>
      <c r="C260" s="42"/>
      <c r="D260" s="256" t="s">
        <v>236</v>
      </c>
      <c r="E260" s="42"/>
      <c r="F260" s="257" t="s">
        <v>1641</v>
      </c>
      <c r="G260" s="42"/>
      <c r="H260" s="42"/>
      <c r="I260" s="258"/>
      <c r="J260" s="42"/>
      <c r="K260" s="42"/>
      <c r="L260" s="46"/>
      <c r="M260" s="301"/>
      <c r="N260" s="302"/>
      <c r="O260" s="298"/>
      <c r="P260" s="298"/>
      <c r="Q260" s="298"/>
      <c r="R260" s="298"/>
      <c r="S260" s="298"/>
      <c r="T260" s="303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8" t="s">
        <v>236</v>
      </c>
      <c r="AU260" s="18" t="s">
        <v>87</v>
      </c>
    </row>
    <row r="261" spans="1:31" s="2" customFormat="1" ht="6.95" customHeight="1">
      <c r="A261" s="40"/>
      <c r="B261" s="68"/>
      <c r="C261" s="69"/>
      <c r="D261" s="69"/>
      <c r="E261" s="69"/>
      <c r="F261" s="69"/>
      <c r="G261" s="69"/>
      <c r="H261" s="69"/>
      <c r="I261" s="69"/>
      <c r="J261" s="69"/>
      <c r="K261" s="69"/>
      <c r="L261" s="46"/>
      <c r="M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</row>
  </sheetData>
  <sheetProtection password="CC35" sheet="1" objects="1" scenarios="1" formatColumns="0" formatRows="0" autoFilter="0"/>
  <autoFilter ref="C122:K26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hyperlinks>
    <hyperlink ref="F127" r:id="rId1" display="https://podminky.urs.cz/item/CS_URS_2022_01/115001101"/>
    <hyperlink ref="F129" r:id="rId2" display="https://podminky.urs.cz/item/CS_URS_2022_01/115101201"/>
    <hyperlink ref="F131" r:id="rId3" display="https://podminky.urs.cz/item/CS_URS_2022_01/119001401"/>
    <hyperlink ref="F133" r:id="rId4" display="https://podminky.urs.cz/item/CS_URS_2022_01/119001412"/>
    <hyperlink ref="F135" r:id="rId5" display="https://podminky.urs.cz/item/CS_URS_2022_01/132251252"/>
    <hyperlink ref="F137" r:id="rId6" display="https://podminky.urs.cz/item/CS_URS_2022_01/132354202"/>
    <hyperlink ref="F139" r:id="rId7" display="https://podminky.urs.cz/item/CS_URS_2022_01/132451252"/>
    <hyperlink ref="F141" r:id="rId8" display="https://podminky.urs.cz/item/CS_URS_2022_01/139001101"/>
    <hyperlink ref="F143" r:id="rId9" display="https://podminky.urs.cz/item/CS_URS_2022_01/151811132"/>
    <hyperlink ref="F145" r:id="rId10" display="https://podminky.urs.cz/item/CS_URS_2022_01/151811232"/>
    <hyperlink ref="F147" r:id="rId11" display="https://podminky.urs.cz/item/CS_URS_2022_01/174151101"/>
    <hyperlink ref="F151" r:id="rId12" display="https://podminky.urs.cz/item/CS_URS_2022_01/175111101"/>
    <hyperlink ref="F154" r:id="rId13" display="https://podminky.urs.cz/item/CS_URS_2022_01/451572111"/>
    <hyperlink ref="F156" r:id="rId14" display="https://podminky.urs.cz/item/CS_URS_2022_01/452311141"/>
    <hyperlink ref="F158" r:id="rId15" display="https://podminky.urs.cz/item/CS_URS_2022_01/452353101"/>
    <hyperlink ref="F164" r:id="rId16" display="https://podminky.urs.cz/item/CS_URS_2022_01/851261131"/>
    <hyperlink ref="F167" r:id="rId17" display="https://podminky.urs.cz/item/CS_URS_2022_01/857241131"/>
    <hyperlink ref="F170" r:id="rId18" display="https://podminky.urs.cz/item/CS_URS_2022_01/857261131"/>
    <hyperlink ref="F174" r:id="rId19" display="https://podminky.urs.cz/item/CS_URS_2022_01/857261131"/>
    <hyperlink ref="F177" r:id="rId20" display="https://podminky.urs.cz/item/CS_URS_2022_01/857261141"/>
    <hyperlink ref="F180" r:id="rId21" display="https://podminky.urs.cz/item/CS_URS_2022_01/857264122"/>
    <hyperlink ref="F184" r:id="rId22" display="https://podminky.urs.cz/item/CS_URS_2022_01/871161141"/>
    <hyperlink ref="F187" r:id="rId23" display="https://podminky.urs.cz/item/CS_URS_2022_01/871211141"/>
    <hyperlink ref="F190" r:id="rId24" display="https://podminky.urs.cz/item/CS_URS_2022_01/877212001"/>
    <hyperlink ref="F194" r:id="rId25" display="https://podminky.urs.cz/item/CS_URS_2022_01/891181112"/>
    <hyperlink ref="F198" r:id="rId26" display="https://podminky.urs.cz/item/CS_URS_2022_01/891241112"/>
    <hyperlink ref="F202" r:id="rId27" display="https://podminky.urs.cz/item/CS_URS_2022_01/891247112"/>
    <hyperlink ref="F205" r:id="rId28" display="https://podminky.urs.cz/item/CS_URS_2022_01/891261112"/>
    <hyperlink ref="F209" r:id="rId29" display="https://podminky.urs.cz/item/CS_URS_2022_01/892233122"/>
    <hyperlink ref="F211" r:id="rId30" display="https://podminky.urs.cz/item/CS_URS_2022_01/892241111"/>
    <hyperlink ref="F213" r:id="rId31" display="https://podminky.urs.cz/item/CS_URS_2022_01/892271111"/>
    <hyperlink ref="F215" r:id="rId32" display="https://podminky.urs.cz/item/CS_URS_2022_01/892273122"/>
    <hyperlink ref="F217" r:id="rId33" display="https://podminky.urs.cz/item/CS_URS_2022_01/899401112"/>
    <hyperlink ref="F221" r:id="rId34" display="https://podminky.urs.cz/item/CS_URS_2022_01/899401113"/>
    <hyperlink ref="F225" r:id="rId35" display="https://podminky.urs.cz/item/CS_URS_2022_01/899712111"/>
    <hyperlink ref="F227" r:id="rId36" display="https://podminky.urs.cz/item/CS_URS_2022_01/899721111"/>
    <hyperlink ref="F229" r:id="rId37" display="https://podminky.urs.cz/item/CS_URS_2022_01/899722114"/>
    <hyperlink ref="F232" r:id="rId38" display="https://podminky.urs.cz/item/CS_URS_2022_01/850311811"/>
    <hyperlink ref="F234" r:id="rId39" display="https://podminky.urs.cz/item/CS_URS_2022_01/871211811"/>
    <hyperlink ref="F236" r:id="rId40" display="https://podminky.urs.cz/item/CS_URS_2022_01/871251811"/>
    <hyperlink ref="F238" r:id="rId41" display="https://podminky.urs.cz/item/CS_URS_2022_01/891181811"/>
    <hyperlink ref="F240" r:id="rId42" display="https://podminky.urs.cz/item/CS_URS_2022_01/891241811"/>
    <hyperlink ref="F242" r:id="rId43" display="https://podminky.urs.cz/item/CS_URS_2022_01/891261811"/>
    <hyperlink ref="F245" r:id="rId44" display="https://podminky.urs.cz/item/CS_URS_2022_01/469973115"/>
    <hyperlink ref="F247" r:id="rId45" display="https://podminky.urs.cz/item/CS_URS_2022_01/997221551"/>
    <hyperlink ref="F249" r:id="rId46" display="https://podminky.urs.cz/item/CS_URS_2022_01/997221559"/>
    <hyperlink ref="F251" r:id="rId47" display="https://podminky.urs.cz/item/CS_URS_2022_01/997221571"/>
    <hyperlink ref="F253" r:id="rId48" display="https://podminky.urs.cz/item/CS_URS_2022_01/997221579"/>
    <hyperlink ref="F255" r:id="rId49" display="https://podminky.urs.cz/item/CS_URS_2022_01/997221873"/>
    <hyperlink ref="F258" r:id="rId50" display="https://podminky.urs.cz/item/CS_URS_2022_01/998273102"/>
    <hyperlink ref="F260" r:id="rId51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1879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ROUND(J120,2)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ROUND((SUM(BE120:BE155)),2)</f>
        <v>0</v>
      </c>
      <c r="G33" s="40"/>
      <c r="H33" s="40"/>
      <c r="I33" s="157">
        <v>0.21</v>
      </c>
      <c r="J33" s="156">
        <f>ROUND(((SUM(BE120:BE155))*I33),2)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ROUND((SUM(BF120:BF155)),2)</f>
        <v>0</v>
      </c>
      <c r="G34" s="40"/>
      <c r="H34" s="40"/>
      <c r="I34" s="157">
        <v>0.15</v>
      </c>
      <c r="J34" s="156">
        <f>ROUND(((SUM(BF120:BF155))*I34),2)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ROUND((SUM(BG120:BG155)),2)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ROUND((SUM(BH120:BH155)),2)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ROUND((SUM(BI120:BI155)),2)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SO401.1 - Přeložka VO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J120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1880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1881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1882</v>
      </c>
      <c r="E99" s="190"/>
      <c r="F99" s="190"/>
      <c r="G99" s="190"/>
      <c r="H99" s="190"/>
      <c r="I99" s="190"/>
      <c r="J99" s="191">
        <f>J135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1883</v>
      </c>
      <c r="E100" s="190"/>
      <c r="F100" s="190"/>
      <c r="G100" s="190"/>
      <c r="H100" s="190"/>
      <c r="I100" s="190"/>
      <c r="J100" s="191">
        <f>J142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pans="1:31" s="2" customFormat="1" ht="6.95" customHeight="1">
      <c r="A106" s="40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4.95" customHeight="1">
      <c r="A107" s="40"/>
      <c r="B107" s="41"/>
      <c r="C107" s="24" t="s">
        <v>141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16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6.25" customHeight="1">
      <c r="A110" s="40"/>
      <c r="B110" s="41"/>
      <c r="C110" s="42"/>
      <c r="D110" s="42"/>
      <c r="E110" s="176" t="str">
        <f>E7</f>
        <v>Rekonstrukce společenského centra Stará hasička a přilehlého veřejného prostoru - nezpůsobilé výdaje</v>
      </c>
      <c r="F110" s="33"/>
      <c r="G110" s="33"/>
      <c r="H110" s="33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128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6.5" customHeight="1">
      <c r="A112" s="40"/>
      <c r="B112" s="41"/>
      <c r="C112" s="42"/>
      <c r="D112" s="42"/>
      <c r="E112" s="78" t="str">
        <f>E9</f>
        <v>SO401.1 - Přeložka VO</v>
      </c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20</v>
      </c>
      <c r="D114" s="42"/>
      <c r="E114" s="42"/>
      <c r="F114" s="28" t="str">
        <f>F12</f>
        <v>Hlavní 120/125, 62400 Brno - Komín</v>
      </c>
      <c r="G114" s="42"/>
      <c r="H114" s="42"/>
      <c r="I114" s="33" t="s">
        <v>22</v>
      </c>
      <c r="J114" s="81" t="str">
        <f>IF(J12="","",J12)</f>
        <v>26. 6. 2022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40.05" customHeight="1">
      <c r="A116" s="40"/>
      <c r="B116" s="41"/>
      <c r="C116" s="33" t="s">
        <v>24</v>
      </c>
      <c r="D116" s="42"/>
      <c r="E116" s="42"/>
      <c r="F116" s="28" t="str">
        <f>E15</f>
        <v>Statutární město Brno, městská část Brno-Komín</v>
      </c>
      <c r="G116" s="42"/>
      <c r="H116" s="42"/>
      <c r="I116" s="33" t="s">
        <v>30</v>
      </c>
      <c r="J116" s="38" t="str">
        <f>E21</f>
        <v>Dipl.-Ing. Janosch Welzien, ČKA 383/2022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5.65" customHeight="1">
      <c r="A117" s="40"/>
      <c r="B117" s="41"/>
      <c r="C117" s="33" t="s">
        <v>28</v>
      </c>
      <c r="D117" s="42"/>
      <c r="E117" s="42"/>
      <c r="F117" s="28" t="str">
        <f>IF(E18="","",E18)</f>
        <v>Vyplň údaj</v>
      </c>
      <c r="G117" s="42"/>
      <c r="H117" s="42"/>
      <c r="I117" s="33" t="s">
        <v>33</v>
      </c>
      <c r="J117" s="38" t="str">
        <f>E24</f>
        <v xml:space="preserve">schwerpunkt architekti 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0.3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11" customFormat="1" ht="29.25" customHeight="1">
      <c r="A119" s="193"/>
      <c r="B119" s="194"/>
      <c r="C119" s="195" t="s">
        <v>142</v>
      </c>
      <c r="D119" s="196" t="s">
        <v>62</v>
      </c>
      <c r="E119" s="196" t="s">
        <v>58</v>
      </c>
      <c r="F119" s="196" t="s">
        <v>59</v>
      </c>
      <c r="G119" s="196" t="s">
        <v>143</v>
      </c>
      <c r="H119" s="196" t="s">
        <v>144</v>
      </c>
      <c r="I119" s="196" t="s">
        <v>145</v>
      </c>
      <c r="J119" s="196" t="s">
        <v>133</v>
      </c>
      <c r="K119" s="197" t="s">
        <v>146</v>
      </c>
      <c r="L119" s="198"/>
      <c r="M119" s="102" t="s">
        <v>1</v>
      </c>
      <c r="N119" s="103" t="s">
        <v>41</v>
      </c>
      <c r="O119" s="103" t="s">
        <v>147</v>
      </c>
      <c r="P119" s="103" t="s">
        <v>148</v>
      </c>
      <c r="Q119" s="103" t="s">
        <v>149</v>
      </c>
      <c r="R119" s="103" t="s">
        <v>150</v>
      </c>
      <c r="S119" s="103" t="s">
        <v>151</v>
      </c>
      <c r="T119" s="104" t="s">
        <v>152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40"/>
      <c r="B120" s="41"/>
      <c r="C120" s="109" t="s">
        <v>153</v>
      </c>
      <c r="D120" s="42"/>
      <c r="E120" s="42"/>
      <c r="F120" s="42"/>
      <c r="G120" s="42"/>
      <c r="H120" s="42"/>
      <c r="I120" s="42"/>
      <c r="J120" s="199">
        <f>BK120</f>
        <v>0</v>
      </c>
      <c r="K120" s="42"/>
      <c r="L120" s="46"/>
      <c r="M120" s="105"/>
      <c r="N120" s="200"/>
      <c r="O120" s="106"/>
      <c r="P120" s="201">
        <f>P121</f>
        <v>0</v>
      </c>
      <c r="Q120" s="106"/>
      <c r="R120" s="201">
        <f>R121</f>
        <v>0</v>
      </c>
      <c r="S120" s="106"/>
      <c r="T120" s="202">
        <f>T121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76</v>
      </c>
      <c r="AU120" s="18" t="s">
        <v>135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76</v>
      </c>
      <c r="E121" s="207" t="s">
        <v>1884</v>
      </c>
      <c r="F121" s="207" t="s">
        <v>1885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P122+P135+P142</f>
        <v>0</v>
      </c>
      <c r="Q121" s="212"/>
      <c r="R121" s="213">
        <f>R122+R135+R142</f>
        <v>0</v>
      </c>
      <c r="S121" s="212"/>
      <c r="T121" s="214">
        <f>T122+T135+T142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85</v>
      </c>
      <c r="AT121" s="216" t="s">
        <v>76</v>
      </c>
      <c r="AU121" s="216" t="s">
        <v>77</v>
      </c>
      <c r="AY121" s="215" t="s">
        <v>156</v>
      </c>
      <c r="BK121" s="217">
        <f>BK122+BK135+BK142</f>
        <v>0</v>
      </c>
    </row>
    <row r="122" spans="1:63" s="12" customFormat="1" ht="22.8" customHeight="1">
      <c r="A122" s="12"/>
      <c r="B122" s="204"/>
      <c r="C122" s="205"/>
      <c r="D122" s="206" t="s">
        <v>76</v>
      </c>
      <c r="E122" s="231" t="s">
        <v>522</v>
      </c>
      <c r="F122" s="231" t="s">
        <v>1886</v>
      </c>
      <c r="G122" s="205"/>
      <c r="H122" s="205"/>
      <c r="I122" s="208"/>
      <c r="J122" s="232">
        <f>BK122</f>
        <v>0</v>
      </c>
      <c r="K122" s="205"/>
      <c r="L122" s="210"/>
      <c r="M122" s="211"/>
      <c r="N122" s="212"/>
      <c r="O122" s="212"/>
      <c r="P122" s="213">
        <f>SUM(P123:P134)</f>
        <v>0</v>
      </c>
      <c r="Q122" s="212"/>
      <c r="R122" s="213">
        <f>SUM(R123:R134)</f>
        <v>0</v>
      </c>
      <c r="S122" s="212"/>
      <c r="T122" s="214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85</v>
      </c>
      <c r="AT122" s="216" t="s">
        <v>76</v>
      </c>
      <c r="AU122" s="216" t="s">
        <v>85</v>
      </c>
      <c r="AY122" s="215" t="s">
        <v>156</v>
      </c>
      <c r="BK122" s="217">
        <f>SUM(BK123:BK134)</f>
        <v>0</v>
      </c>
    </row>
    <row r="123" spans="1:65" s="2" customFormat="1" ht="16.5" customHeight="1">
      <c r="A123" s="40"/>
      <c r="B123" s="41"/>
      <c r="C123" s="218" t="s">
        <v>85</v>
      </c>
      <c r="D123" s="218" t="s">
        <v>157</v>
      </c>
      <c r="E123" s="219" t="s">
        <v>1887</v>
      </c>
      <c r="F123" s="220" t="s">
        <v>1888</v>
      </c>
      <c r="G123" s="221" t="s">
        <v>355</v>
      </c>
      <c r="H123" s="222">
        <v>350</v>
      </c>
      <c r="I123" s="223"/>
      <c r="J123" s="224">
        <f>ROUND(I123*H123,2)</f>
        <v>0</v>
      </c>
      <c r="K123" s="220" t="s">
        <v>1</v>
      </c>
      <c r="L123" s="46"/>
      <c r="M123" s="225" t="s">
        <v>1</v>
      </c>
      <c r="N123" s="226" t="s">
        <v>42</v>
      </c>
      <c r="O123" s="9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9" t="s">
        <v>161</v>
      </c>
      <c r="AT123" s="229" t="s">
        <v>157</v>
      </c>
      <c r="AU123" s="229" t="s">
        <v>87</v>
      </c>
      <c r="AY123" s="18" t="s">
        <v>156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85</v>
      </c>
      <c r="BK123" s="230">
        <f>ROUND(I123*H123,2)</f>
        <v>0</v>
      </c>
      <c r="BL123" s="18" t="s">
        <v>161</v>
      </c>
      <c r="BM123" s="229" t="s">
        <v>1889</v>
      </c>
    </row>
    <row r="124" spans="1:51" s="13" customFormat="1" ht="12">
      <c r="A124" s="13"/>
      <c r="B124" s="233"/>
      <c r="C124" s="234"/>
      <c r="D124" s="235" t="s">
        <v>221</v>
      </c>
      <c r="E124" s="236" t="s">
        <v>1</v>
      </c>
      <c r="F124" s="237" t="s">
        <v>1890</v>
      </c>
      <c r="G124" s="234"/>
      <c r="H124" s="236" t="s">
        <v>1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221</v>
      </c>
      <c r="AU124" s="243" t="s">
        <v>87</v>
      </c>
      <c r="AV124" s="13" t="s">
        <v>85</v>
      </c>
      <c r="AW124" s="13" t="s">
        <v>32</v>
      </c>
      <c r="AX124" s="13" t="s">
        <v>77</v>
      </c>
      <c r="AY124" s="243" t="s">
        <v>156</v>
      </c>
    </row>
    <row r="125" spans="1:51" s="14" customFormat="1" ht="12">
      <c r="A125" s="14"/>
      <c r="B125" s="244"/>
      <c r="C125" s="245"/>
      <c r="D125" s="235" t="s">
        <v>221</v>
      </c>
      <c r="E125" s="246" t="s">
        <v>1</v>
      </c>
      <c r="F125" s="247" t="s">
        <v>1891</v>
      </c>
      <c r="G125" s="245"/>
      <c r="H125" s="248">
        <v>350</v>
      </c>
      <c r="I125" s="249"/>
      <c r="J125" s="245"/>
      <c r="K125" s="245"/>
      <c r="L125" s="250"/>
      <c r="M125" s="261"/>
      <c r="N125" s="262"/>
      <c r="O125" s="262"/>
      <c r="P125" s="262"/>
      <c r="Q125" s="262"/>
      <c r="R125" s="262"/>
      <c r="S125" s="262"/>
      <c r="T125" s="26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221</v>
      </c>
      <c r="AU125" s="254" t="s">
        <v>87</v>
      </c>
      <c r="AV125" s="14" t="s">
        <v>87</v>
      </c>
      <c r="AW125" s="14" t="s">
        <v>32</v>
      </c>
      <c r="AX125" s="14" t="s">
        <v>85</v>
      </c>
      <c r="AY125" s="254" t="s">
        <v>156</v>
      </c>
    </row>
    <row r="126" spans="1:65" s="2" customFormat="1" ht="16.5" customHeight="1">
      <c r="A126" s="40"/>
      <c r="B126" s="41"/>
      <c r="C126" s="218" t="s">
        <v>87</v>
      </c>
      <c r="D126" s="218" t="s">
        <v>157</v>
      </c>
      <c r="E126" s="219" t="s">
        <v>1892</v>
      </c>
      <c r="F126" s="220" t="s">
        <v>1888</v>
      </c>
      <c r="G126" s="221" t="s">
        <v>355</v>
      </c>
      <c r="H126" s="222">
        <v>80</v>
      </c>
      <c r="I126" s="223"/>
      <c r="J126" s="224">
        <f>ROUND(I126*H126,2)</f>
        <v>0</v>
      </c>
      <c r="K126" s="220" t="s">
        <v>1</v>
      </c>
      <c r="L126" s="46"/>
      <c r="M126" s="225" t="s">
        <v>1</v>
      </c>
      <c r="N126" s="226" t="s">
        <v>42</v>
      </c>
      <c r="O126" s="9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9" t="s">
        <v>161</v>
      </c>
      <c r="AT126" s="229" t="s">
        <v>157</v>
      </c>
      <c r="AU126" s="229" t="s">
        <v>87</v>
      </c>
      <c r="AY126" s="18" t="s">
        <v>156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85</v>
      </c>
      <c r="BK126" s="230">
        <f>ROUND(I126*H126,2)</f>
        <v>0</v>
      </c>
      <c r="BL126" s="18" t="s">
        <v>161</v>
      </c>
      <c r="BM126" s="229" t="s">
        <v>1893</v>
      </c>
    </row>
    <row r="127" spans="1:51" s="13" customFormat="1" ht="12">
      <c r="A127" s="13"/>
      <c r="B127" s="233"/>
      <c r="C127" s="234"/>
      <c r="D127" s="235" t="s">
        <v>221</v>
      </c>
      <c r="E127" s="236" t="s">
        <v>1</v>
      </c>
      <c r="F127" s="237" t="s">
        <v>1894</v>
      </c>
      <c r="G127" s="234"/>
      <c r="H127" s="236" t="s">
        <v>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221</v>
      </c>
      <c r="AU127" s="243" t="s">
        <v>87</v>
      </c>
      <c r="AV127" s="13" t="s">
        <v>85</v>
      </c>
      <c r="AW127" s="13" t="s">
        <v>32</v>
      </c>
      <c r="AX127" s="13" t="s">
        <v>77</v>
      </c>
      <c r="AY127" s="243" t="s">
        <v>156</v>
      </c>
    </row>
    <row r="128" spans="1:51" s="14" customFormat="1" ht="12">
      <c r="A128" s="14"/>
      <c r="B128" s="244"/>
      <c r="C128" s="245"/>
      <c r="D128" s="235" t="s">
        <v>221</v>
      </c>
      <c r="E128" s="246" t="s">
        <v>1</v>
      </c>
      <c r="F128" s="247" t="s">
        <v>1354</v>
      </c>
      <c r="G128" s="245"/>
      <c r="H128" s="248">
        <v>80</v>
      </c>
      <c r="I128" s="249"/>
      <c r="J128" s="245"/>
      <c r="K128" s="245"/>
      <c r="L128" s="250"/>
      <c r="M128" s="261"/>
      <c r="N128" s="262"/>
      <c r="O128" s="262"/>
      <c r="P128" s="262"/>
      <c r="Q128" s="262"/>
      <c r="R128" s="262"/>
      <c r="S128" s="262"/>
      <c r="T128" s="26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221</v>
      </c>
      <c r="AU128" s="254" t="s">
        <v>87</v>
      </c>
      <c r="AV128" s="14" t="s">
        <v>87</v>
      </c>
      <c r="AW128" s="14" t="s">
        <v>32</v>
      </c>
      <c r="AX128" s="14" t="s">
        <v>85</v>
      </c>
      <c r="AY128" s="254" t="s">
        <v>156</v>
      </c>
    </row>
    <row r="129" spans="1:65" s="2" customFormat="1" ht="16.5" customHeight="1">
      <c r="A129" s="40"/>
      <c r="B129" s="41"/>
      <c r="C129" s="218" t="s">
        <v>168</v>
      </c>
      <c r="D129" s="218" t="s">
        <v>157</v>
      </c>
      <c r="E129" s="219" t="s">
        <v>1895</v>
      </c>
      <c r="F129" s="220" t="s">
        <v>1896</v>
      </c>
      <c r="G129" s="221" t="s">
        <v>1897</v>
      </c>
      <c r="H129" s="222">
        <v>1</v>
      </c>
      <c r="I129" s="223"/>
      <c r="J129" s="224">
        <f>ROUND(I129*H129,2)</f>
        <v>0</v>
      </c>
      <c r="K129" s="220" t="s">
        <v>1</v>
      </c>
      <c r="L129" s="46"/>
      <c r="M129" s="225" t="s">
        <v>1</v>
      </c>
      <c r="N129" s="226" t="s">
        <v>42</v>
      </c>
      <c r="O129" s="9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9" t="s">
        <v>161</v>
      </c>
      <c r="AT129" s="229" t="s">
        <v>157</v>
      </c>
      <c r="AU129" s="229" t="s">
        <v>87</v>
      </c>
      <c r="AY129" s="18" t="s">
        <v>156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8" t="s">
        <v>85</v>
      </c>
      <c r="BK129" s="230">
        <f>ROUND(I129*H129,2)</f>
        <v>0</v>
      </c>
      <c r="BL129" s="18" t="s">
        <v>161</v>
      </c>
      <c r="BM129" s="229" t="s">
        <v>1898</v>
      </c>
    </row>
    <row r="130" spans="1:65" s="2" customFormat="1" ht="16.5" customHeight="1">
      <c r="A130" s="40"/>
      <c r="B130" s="41"/>
      <c r="C130" s="218" t="s">
        <v>161</v>
      </c>
      <c r="D130" s="218" t="s">
        <v>157</v>
      </c>
      <c r="E130" s="219" t="s">
        <v>1899</v>
      </c>
      <c r="F130" s="220" t="s">
        <v>1900</v>
      </c>
      <c r="G130" s="221" t="s">
        <v>355</v>
      </c>
      <c r="H130" s="222">
        <v>460</v>
      </c>
      <c r="I130" s="223"/>
      <c r="J130" s="224">
        <f>ROUND(I130*H130,2)</f>
        <v>0</v>
      </c>
      <c r="K130" s="220" t="s">
        <v>1</v>
      </c>
      <c r="L130" s="46"/>
      <c r="M130" s="225" t="s">
        <v>1</v>
      </c>
      <c r="N130" s="226" t="s">
        <v>42</v>
      </c>
      <c r="O130" s="9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9" t="s">
        <v>161</v>
      </c>
      <c r="AT130" s="229" t="s">
        <v>157</v>
      </c>
      <c r="AU130" s="229" t="s">
        <v>87</v>
      </c>
      <c r="AY130" s="18" t="s">
        <v>156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8" t="s">
        <v>85</v>
      </c>
      <c r="BK130" s="230">
        <f>ROUND(I130*H130,2)</f>
        <v>0</v>
      </c>
      <c r="BL130" s="18" t="s">
        <v>161</v>
      </c>
      <c r="BM130" s="229" t="s">
        <v>1901</v>
      </c>
    </row>
    <row r="131" spans="1:65" s="2" customFormat="1" ht="16.5" customHeight="1">
      <c r="A131" s="40"/>
      <c r="B131" s="41"/>
      <c r="C131" s="218" t="s">
        <v>179</v>
      </c>
      <c r="D131" s="218" t="s">
        <v>157</v>
      </c>
      <c r="E131" s="219" t="s">
        <v>1902</v>
      </c>
      <c r="F131" s="220" t="s">
        <v>1903</v>
      </c>
      <c r="G131" s="221" t="s">
        <v>355</v>
      </c>
      <c r="H131" s="222">
        <v>40</v>
      </c>
      <c r="I131" s="223"/>
      <c r="J131" s="224">
        <f>ROUND(I131*H131,2)</f>
        <v>0</v>
      </c>
      <c r="K131" s="220" t="s">
        <v>1</v>
      </c>
      <c r="L131" s="46"/>
      <c r="M131" s="225" t="s">
        <v>1</v>
      </c>
      <c r="N131" s="226" t="s">
        <v>42</v>
      </c>
      <c r="O131" s="9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9" t="s">
        <v>161</v>
      </c>
      <c r="AT131" s="229" t="s">
        <v>157</v>
      </c>
      <c r="AU131" s="229" t="s">
        <v>87</v>
      </c>
      <c r="AY131" s="18" t="s">
        <v>156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8" t="s">
        <v>85</v>
      </c>
      <c r="BK131" s="230">
        <f>ROUND(I131*H131,2)</f>
        <v>0</v>
      </c>
      <c r="BL131" s="18" t="s">
        <v>161</v>
      </c>
      <c r="BM131" s="229" t="s">
        <v>1904</v>
      </c>
    </row>
    <row r="132" spans="1:65" s="2" customFormat="1" ht="16.5" customHeight="1">
      <c r="A132" s="40"/>
      <c r="B132" s="41"/>
      <c r="C132" s="218" t="s">
        <v>183</v>
      </c>
      <c r="D132" s="218" t="s">
        <v>157</v>
      </c>
      <c r="E132" s="219" t="s">
        <v>1905</v>
      </c>
      <c r="F132" s="220" t="s">
        <v>1906</v>
      </c>
      <c r="G132" s="221" t="s">
        <v>355</v>
      </c>
      <c r="H132" s="222">
        <v>400</v>
      </c>
      <c r="I132" s="223"/>
      <c r="J132" s="224">
        <f>ROUND(I132*H132,2)</f>
        <v>0</v>
      </c>
      <c r="K132" s="220" t="s">
        <v>1</v>
      </c>
      <c r="L132" s="46"/>
      <c r="M132" s="225" t="s">
        <v>1</v>
      </c>
      <c r="N132" s="226" t="s">
        <v>42</v>
      </c>
      <c r="O132" s="9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9" t="s">
        <v>161</v>
      </c>
      <c r="AT132" s="229" t="s">
        <v>157</v>
      </c>
      <c r="AU132" s="229" t="s">
        <v>87</v>
      </c>
      <c r="AY132" s="18" t="s">
        <v>156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8" t="s">
        <v>85</v>
      </c>
      <c r="BK132" s="230">
        <f>ROUND(I132*H132,2)</f>
        <v>0</v>
      </c>
      <c r="BL132" s="18" t="s">
        <v>161</v>
      </c>
      <c r="BM132" s="229" t="s">
        <v>1907</v>
      </c>
    </row>
    <row r="133" spans="1:65" s="2" customFormat="1" ht="16.5" customHeight="1">
      <c r="A133" s="40"/>
      <c r="B133" s="41"/>
      <c r="C133" s="218" t="s">
        <v>189</v>
      </c>
      <c r="D133" s="218" t="s">
        <v>157</v>
      </c>
      <c r="E133" s="219" t="s">
        <v>1908</v>
      </c>
      <c r="F133" s="220" t="s">
        <v>1909</v>
      </c>
      <c r="G133" s="221" t="s">
        <v>490</v>
      </c>
      <c r="H133" s="222">
        <v>3</v>
      </c>
      <c r="I133" s="223"/>
      <c r="J133" s="224">
        <f>ROUND(I133*H133,2)</f>
        <v>0</v>
      </c>
      <c r="K133" s="220" t="s">
        <v>1</v>
      </c>
      <c r="L133" s="46"/>
      <c r="M133" s="225" t="s">
        <v>1</v>
      </c>
      <c r="N133" s="226" t="s">
        <v>42</v>
      </c>
      <c r="O133" s="9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9" t="s">
        <v>161</v>
      </c>
      <c r="AT133" s="229" t="s">
        <v>157</v>
      </c>
      <c r="AU133" s="229" t="s">
        <v>87</v>
      </c>
      <c r="AY133" s="18" t="s">
        <v>156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8" t="s">
        <v>85</v>
      </c>
      <c r="BK133" s="230">
        <f>ROUND(I133*H133,2)</f>
        <v>0</v>
      </c>
      <c r="BL133" s="18" t="s">
        <v>161</v>
      </c>
      <c r="BM133" s="229" t="s">
        <v>1910</v>
      </c>
    </row>
    <row r="134" spans="1:65" s="2" customFormat="1" ht="16.5" customHeight="1">
      <c r="A134" s="40"/>
      <c r="B134" s="41"/>
      <c r="C134" s="218" t="s">
        <v>193</v>
      </c>
      <c r="D134" s="218" t="s">
        <v>157</v>
      </c>
      <c r="E134" s="219" t="s">
        <v>1911</v>
      </c>
      <c r="F134" s="220" t="s">
        <v>1912</v>
      </c>
      <c r="G134" s="221" t="s">
        <v>355</v>
      </c>
      <c r="H134" s="222">
        <v>350</v>
      </c>
      <c r="I134" s="223"/>
      <c r="J134" s="224">
        <f>ROUND(I134*H134,2)</f>
        <v>0</v>
      </c>
      <c r="K134" s="220" t="s">
        <v>1</v>
      </c>
      <c r="L134" s="46"/>
      <c r="M134" s="225" t="s">
        <v>1</v>
      </c>
      <c r="N134" s="226" t="s">
        <v>42</v>
      </c>
      <c r="O134" s="9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9" t="s">
        <v>161</v>
      </c>
      <c r="AT134" s="229" t="s">
        <v>157</v>
      </c>
      <c r="AU134" s="229" t="s">
        <v>87</v>
      </c>
      <c r="AY134" s="18" t="s">
        <v>156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85</v>
      </c>
      <c r="BK134" s="230">
        <f>ROUND(I134*H134,2)</f>
        <v>0</v>
      </c>
      <c r="BL134" s="18" t="s">
        <v>161</v>
      </c>
      <c r="BM134" s="229" t="s">
        <v>1913</v>
      </c>
    </row>
    <row r="135" spans="1:63" s="12" customFormat="1" ht="22.8" customHeight="1">
      <c r="A135" s="12"/>
      <c r="B135" s="204"/>
      <c r="C135" s="205"/>
      <c r="D135" s="206" t="s">
        <v>76</v>
      </c>
      <c r="E135" s="231" t="s">
        <v>542</v>
      </c>
      <c r="F135" s="231" t="s">
        <v>1914</v>
      </c>
      <c r="G135" s="205"/>
      <c r="H135" s="205"/>
      <c r="I135" s="208"/>
      <c r="J135" s="232">
        <f>BK135</f>
        <v>0</v>
      </c>
      <c r="K135" s="205"/>
      <c r="L135" s="210"/>
      <c r="M135" s="211"/>
      <c r="N135" s="212"/>
      <c r="O135" s="212"/>
      <c r="P135" s="213">
        <f>SUM(P136:P141)</f>
        <v>0</v>
      </c>
      <c r="Q135" s="212"/>
      <c r="R135" s="213">
        <f>SUM(R136:R141)</f>
        <v>0</v>
      </c>
      <c r="S135" s="212"/>
      <c r="T135" s="214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85</v>
      </c>
      <c r="AT135" s="216" t="s">
        <v>76</v>
      </c>
      <c r="AU135" s="216" t="s">
        <v>85</v>
      </c>
      <c r="AY135" s="215" t="s">
        <v>156</v>
      </c>
      <c r="BK135" s="217">
        <f>SUM(BK136:BK141)</f>
        <v>0</v>
      </c>
    </row>
    <row r="136" spans="1:65" s="2" customFormat="1" ht="37.8" customHeight="1">
      <c r="A136" s="40"/>
      <c r="B136" s="41"/>
      <c r="C136" s="218" t="s">
        <v>197</v>
      </c>
      <c r="D136" s="218" t="s">
        <v>157</v>
      </c>
      <c r="E136" s="219" t="s">
        <v>1915</v>
      </c>
      <c r="F136" s="220" t="s">
        <v>1916</v>
      </c>
      <c r="G136" s="221" t="s">
        <v>490</v>
      </c>
      <c r="H136" s="222">
        <v>1</v>
      </c>
      <c r="I136" s="223"/>
      <c r="J136" s="224">
        <f>ROUND(I136*H136,2)</f>
        <v>0</v>
      </c>
      <c r="K136" s="220" t="s">
        <v>1</v>
      </c>
      <c r="L136" s="46"/>
      <c r="M136" s="225" t="s">
        <v>1</v>
      </c>
      <c r="N136" s="226" t="s">
        <v>42</v>
      </c>
      <c r="O136" s="9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9" t="s">
        <v>161</v>
      </c>
      <c r="AT136" s="229" t="s">
        <v>157</v>
      </c>
      <c r="AU136" s="229" t="s">
        <v>87</v>
      </c>
      <c r="AY136" s="18" t="s">
        <v>156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8" t="s">
        <v>85</v>
      </c>
      <c r="BK136" s="230">
        <f>ROUND(I136*H136,2)</f>
        <v>0</v>
      </c>
      <c r="BL136" s="18" t="s">
        <v>161</v>
      </c>
      <c r="BM136" s="229" t="s">
        <v>1917</v>
      </c>
    </row>
    <row r="137" spans="1:65" s="2" customFormat="1" ht="37.8" customHeight="1">
      <c r="A137" s="40"/>
      <c r="B137" s="41"/>
      <c r="C137" s="218" t="s">
        <v>201</v>
      </c>
      <c r="D137" s="218" t="s">
        <v>157</v>
      </c>
      <c r="E137" s="219" t="s">
        <v>1918</v>
      </c>
      <c r="F137" s="220" t="s">
        <v>1919</v>
      </c>
      <c r="G137" s="221" t="s">
        <v>490</v>
      </c>
      <c r="H137" s="222">
        <v>2</v>
      </c>
      <c r="I137" s="223"/>
      <c r="J137" s="224">
        <f>ROUND(I137*H137,2)</f>
        <v>0</v>
      </c>
      <c r="K137" s="220" t="s">
        <v>1</v>
      </c>
      <c r="L137" s="46"/>
      <c r="M137" s="225" t="s">
        <v>1</v>
      </c>
      <c r="N137" s="226" t="s">
        <v>42</v>
      </c>
      <c r="O137" s="9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9" t="s">
        <v>161</v>
      </c>
      <c r="AT137" s="229" t="s">
        <v>157</v>
      </c>
      <c r="AU137" s="229" t="s">
        <v>87</v>
      </c>
      <c r="AY137" s="18" t="s">
        <v>156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85</v>
      </c>
      <c r="BK137" s="230">
        <f>ROUND(I137*H137,2)</f>
        <v>0</v>
      </c>
      <c r="BL137" s="18" t="s">
        <v>161</v>
      </c>
      <c r="BM137" s="229" t="s">
        <v>1920</v>
      </c>
    </row>
    <row r="138" spans="1:65" s="2" customFormat="1" ht="24.15" customHeight="1">
      <c r="A138" s="40"/>
      <c r="B138" s="41"/>
      <c r="C138" s="218" t="s">
        <v>205</v>
      </c>
      <c r="D138" s="218" t="s">
        <v>157</v>
      </c>
      <c r="E138" s="219" t="s">
        <v>1921</v>
      </c>
      <c r="F138" s="220" t="s">
        <v>1922</v>
      </c>
      <c r="G138" s="221" t="s">
        <v>490</v>
      </c>
      <c r="H138" s="222">
        <v>3</v>
      </c>
      <c r="I138" s="223"/>
      <c r="J138" s="224">
        <f>ROUND(I138*H138,2)</f>
        <v>0</v>
      </c>
      <c r="K138" s="220" t="s">
        <v>1</v>
      </c>
      <c r="L138" s="46"/>
      <c r="M138" s="225" t="s">
        <v>1</v>
      </c>
      <c r="N138" s="226" t="s">
        <v>42</v>
      </c>
      <c r="O138" s="9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9" t="s">
        <v>161</v>
      </c>
      <c r="AT138" s="229" t="s">
        <v>157</v>
      </c>
      <c r="AU138" s="229" t="s">
        <v>87</v>
      </c>
      <c r="AY138" s="18" t="s">
        <v>156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85</v>
      </c>
      <c r="BK138" s="230">
        <f>ROUND(I138*H138,2)</f>
        <v>0</v>
      </c>
      <c r="BL138" s="18" t="s">
        <v>161</v>
      </c>
      <c r="BM138" s="229" t="s">
        <v>1923</v>
      </c>
    </row>
    <row r="139" spans="1:65" s="2" customFormat="1" ht="16.5" customHeight="1">
      <c r="A139" s="40"/>
      <c r="B139" s="41"/>
      <c r="C139" s="218" t="s">
        <v>209</v>
      </c>
      <c r="D139" s="218" t="s">
        <v>157</v>
      </c>
      <c r="E139" s="219" t="s">
        <v>1924</v>
      </c>
      <c r="F139" s="220" t="s">
        <v>1925</v>
      </c>
      <c r="G139" s="221" t="s">
        <v>490</v>
      </c>
      <c r="H139" s="222">
        <v>3</v>
      </c>
      <c r="I139" s="223"/>
      <c r="J139" s="224">
        <f>ROUND(I139*H139,2)</f>
        <v>0</v>
      </c>
      <c r="K139" s="220" t="s">
        <v>1</v>
      </c>
      <c r="L139" s="46"/>
      <c r="M139" s="225" t="s">
        <v>1</v>
      </c>
      <c r="N139" s="226" t="s">
        <v>42</v>
      </c>
      <c r="O139" s="9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9" t="s">
        <v>161</v>
      </c>
      <c r="AT139" s="229" t="s">
        <v>157</v>
      </c>
      <c r="AU139" s="229" t="s">
        <v>87</v>
      </c>
      <c r="AY139" s="18" t="s">
        <v>156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8" t="s">
        <v>85</v>
      </c>
      <c r="BK139" s="230">
        <f>ROUND(I139*H139,2)</f>
        <v>0</v>
      </c>
      <c r="BL139" s="18" t="s">
        <v>161</v>
      </c>
      <c r="BM139" s="229" t="s">
        <v>1926</v>
      </c>
    </row>
    <row r="140" spans="1:65" s="2" customFormat="1" ht="16.5" customHeight="1">
      <c r="A140" s="40"/>
      <c r="B140" s="41"/>
      <c r="C140" s="218" t="s">
        <v>213</v>
      </c>
      <c r="D140" s="218" t="s">
        <v>157</v>
      </c>
      <c r="E140" s="219" t="s">
        <v>1927</v>
      </c>
      <c r="F140" s="220" t="s">
        <v>1928</v>
      </c>
      <c r="G140" s="221" t="s">
        <v>490</v>
      </c>
      <c r="H140" s="222">
        <v>3</v>
      </c>
      <c r="I140" s="223"/>
      <c r="J140" s="224">
        <f>ROUND(I140*H140,2)</f>
        <v>0</v>
      </c>
      <c r="K140" s="220" t="s">
        <v>1</v>
      </c>
      <c r="L140" s="46"/>
      <c r="M140" s="225" t="s">
        <v>1</v>
      </c>
      <c r="N140" s="226" t="s">
        <v>42</v>
      </c>
      <c r="O140" s="9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9" t="s">
        <v>161</v>
      </c>
      <c r="AT140" s="229" t="s">
        <v>157</v>
      </c>
      <c r="AU140" s="229" t="s">
        <v>87</v>
      </c>
      <c r="AY140" s="18" t="s">
        <v>156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85</v>
      </c>
      <c r="BK140" s="230">
        <f>ROUND(I140*H140,2)</f>
        <v>0</v>
      </c>
      <c r="BL140" s="18" t="s">
        <v>161</v>
      </c>
      <c r="BM140" s="229" t="s">
        <v>1929</v>
      </c>
    </row>
    <row r="141" spans="1:65" s="2" customFormat="1" ht="16.5" customHeight="1">
      <c r="A141" s="40"/>
      <c r="B141" s="41"/>
      <c r="C141" s="218" t="s">
        <v>217</v>
      </c>
      <c r="D141" s="218" t="s">
        <v>157</v>
      </c>
      <c r="E141" s="219" t="s">
        <v>1930</v>
      </c>
      <c r="F141" s="220" t="s">
        <v>1931</v>
      </c>
      <c r="G141" s="221" t="s">
        <v>490</v>
      </c>
      <c r="H141" s="222">
        <v>3</v>
      </c>
      <c r="I141" s="223"/>
      <c r="J141" s="224">
        <f>ROUND(I141*H141,2)</f>
        <v>0</v>
      </c>
      <c r="K141" s="220" t="s">
        <v>1</v>
      </c>
      <c r="L141" s="46"/>
      <c r="M141" s="225" t="s">
        <v>1</v>
      </c>
      <c r="N141" s="226" t="s">
        <v>42</v>
      </c>
      <c r="O141" s="9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9" t="s">
        <v>161</v>
      </c>
      <c r="AT141" s="229" t="s">
        <v>157</v>
      </c>
      <c r="AU141" s="229" t="s">
        <v>87</v>
      </c>
      <c r="AY141" s="18" t="s">
        <v>156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8" t="s">
        <v>85</v>
      </c>
      <c r="BK141" s="230">
        <f>ROUND(I141*H141,2)</f>
        <v>0</v>
      </c>
      <c r="BL141" s="18" t="s">
        <v>161</v>
      </c>
      <c r="BM141" s="229" t="s">
        <v>1932</v>
      </c>
    </row>
    <row r="142" spans="1:63" s="12" customFormat="1" ht="22.8" customHeight="1">
      <c r="A142" s="12"/>
      <c r="B142" s="204"/>
      <c r="C142" s="205"/>
      <c r="D142" s="206" t="s">
        <v>76</v>
      </c>
      <c r="E142" s="231" t="s">
        <v>486</v>
      </c>
      <c r="F142" s="231" t="s">
        <v>1933</v>
      </c>
      <c r="G142" s="205"/>
      <c r="H142" s="205"/>
      <c r="I142" s="208"/>
      <c r="J142" s="232">
        <f>BK142</f>
        <v>0</v>
      </c>
      <c r="K142" s="205"/>
      <c r="L142" s="210"/>
      <c r="M142" s="211"/>
      <c r="N142" s="212"/>
      <c r="O142" s="212"/>
      <c r="P142" s="213">
        <f>SUM(P143:P155)</f>
        <v>0</v>
      </c>
      <c r="Q142" s="212"/>
      <c r="R142" s="213">
        <f>SUM(R143:R155)</f>
        <v>0</v>
      </c>
      <c r="S142" s="212"/>
      <c r="T142" s="214">
        <f>SUM(T143:T155)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85</v>
      </c>
      <c r="AT142" s="216" t="s">
        <v>76</v>
      </c>
      <c r="AU142" s="216" t="s">
        <v>85</v>
      </c>
      <c r="AY142" s="215" t="s">
        <v>156</v>
      </c>
      <c r="BK142" s="217">
        <f>SUM(BK143:BK155)</f>
        <v>0</v>
      </c>
    </row>
    <row r="143" spans="1:65" s="2" customFormat="1" ht="24.15" customHeight="1">
      <c r="A143" s="40"/>
      <c r="B143" s="41"/>
      <c r="C143" s="218" t="s">
        <v>8</v>
      </c>
      <c r="D143" s="218" t="s">
        <v>157</v>
      </c>
      <c r="E143" s="219" t="s">
        <v>1934</v>
      </c>
      <c r="F143" s="220" t="s">
        <v>1935</v>
      </c>
      <c r="G143" s="221" t="s">
        <v>355</v>
      </c>
      <c r="H143" s="222">
        <v>460</v>
      </c>
      <c r="I143" s="223"/>
      <c r="J143" s="224">
        <f>ROUND(I143*H143,2)</f>
        <v>0</v>
      </c>
      <c r="K143" s="220" t="s">
        <v>1</v>
      </c>
      <c r="L143" s="46"/>
      <c r="M143" s="225" t="s">
        <v>1</v>
      </c>
      <c r="N143" s="226" t="s">
        <v>42</v>
      </c>
      <c r="O143" s="9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9" t="s">
        <v>161</v>
      </c>
      <c r="AT143" s="229" t="s">
        <v>157</v>
      </c>
      <c r="AU143" s="229" t="s">
        <v>87</v>
      </c>
      <c r="AY143" s="18" t="s">
        <v>156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85</v>
      </c>
      <c r="BK143" s="230">
        <f>ROUND(I143*H143,2)</f>
        <v>0</v>
      </c>
      <c r="BL143" s="18" t="s">
        <v>161</v>
      </c>
      <c r="BM143" s="229" t="s">
        <v>1936</v>
      </c>
    </row>
    <row r="144" spans="1:65" s="2" customFormat="1" ht="16.5" customHeight="1">
      <c r="A144" s="40"/>
      <c r="B144" s="41"/>
      <c r="C144" s="218" t="s">
        <v>320</v>
      </c>
      <c r="D144" s="218" t="s">
        <v>157</v>
      </c>
      <c r="E144" s="219" t="s">
        <v>1937</v>
      </c>
      <c r="F144" s="220" t="s">
        <v>1938</v>
      </c>
      <c r="G144" s="221" t="s">
        <v>490</v>
      </c>
      <c r="H144" s="222">
        <v>3</v>
      </c>
      <c r="I144" s="223"/>
      <c r="J144" s="224">
        <f>ROUND(I144*H144,2)</f>
        <v>0</v>
      </c>
      <c r="K144" s="220" t="s">
        <v>1</v>
      </c>
      <c r="L144" s="46"/>
      <c r="M144" s="225" t="s">
        <v>1</v>
      </c>
      <c r="N144" s="226" t="s">
        <v>42</v>
      </c>
      <c r="O144" s="9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9" t="s">
        <v>161</v>
      </c>
      <c r="AT144" s="229" t="s">
        <v>157</v>
      </c>
      <c r="AU144" s="229" t="s">
        <v>87</v>
      </c>
      <c r="AY144" s="18" t="s">
        <v>156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8" t="s">
        <v>85</v>
      </c>
      <c r="BK144" s="230">
        <f>ROUND(I144*H144,2)</f>
        <v>0</v>
      </c>
      <c r="BL144" s="18" t="s">
        <v>161</v>
      </c>
      <c r="BM144" s="229" t="s">
        <v>1939</v>
      </c>
    </row>
    <row r="145" spans="1:65" s="2" customFormat="1" ht="21.75" customHeight="1">
      <c r="A145" s="40"/>
      <c r="B145" s="41"/>
      <c r="C145" s="218" t="s">
        <v>324</v>
      </c>
      <c r="D145" s="218" t="s">
        <v>157</v>
      </c>
      <c r="E145" s="219" t="s">
        <v>1940</v>
      </c>
      <c r="F145" s="220" t="s">
        <v>1941</v>
      </c>
      <c r="G145" s="221" t="s">
        <v>490</v>
      </c>
      <c r="H145" s="222">
        <v>3</v>
      </c>
      <c r="I145" s="223"/>
      <c r="J145" s="224">
        <f>ROUND(I145*H145,2)</f>
        <v>0</v>
      </c>
      <c r="K145" s="220" t="s">
        <v>1</v>
      </c>
      <c r="L145" s="46"/>
      <c r="M145" s="225" t="s">
        <v>1</v>
      </c>
      <c r="N145" s="226" t="s">
        <v>42</v>
      </c>
      <c r="O145" s="9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9" t="s">
        <v>161</v>
      </c>
      <c r="AT145" s="229" t="s">
        <v>157</v>
      </c>
      <c r="AU145" s="229" t="s">
        <v>87</v>
      </c>
      <c r="AY145" s="18" t="s">
        <v>156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8" t="s">
        <v>85</v>
      </c>
      <c r="BK145" s="230">
        <f>ROUND(I145*H145,2)</f>
        <v>0</v>
      </c>
      <c r="BL145" s="18" t="s">
        <v>161</v>
      </c>
      <c r="BM145" s="229" t="s">
        <v>1942</v>
      </c>
    </row>
    <row r="146" spans="1:65" s="2" customFormat="1" ht="16.5" customHeight="1">
      <c r="A146" s="40"/>
      <c r="B146" s="41"/>
      <c r="C146" s="218" t="s">
        <v>328</v>
      </c>
      <c r="D146" s="218" t="s">
        <v>157</v>
      </c>
      <c r="E146" s="219" t="s">
        <v>1943</v>
      </c>
      <c r="F146" s="220" t="s">
        <v>1944</v>
      </c>
      <c r="G146" s="221" t="s">
        <v>355</v>
      </c>
      <c r="H146" s="222">
        <v>400</v>
      </c>
      <c r="I146" s="223"/>
      <c r="J146" s="224">
        <f>ROUND(I146*H146,2)</f>
        <v>0</v>
      </c>
      <c r="K146" s="220" t="s">
        <v>1</v>
      </c>
      <c r="L146" s="46"/>
      <c r="M146" s="225" t="s">
        <v>1</v>
      </c>
      <c r="N146" s="226" t="s">
        <v>42</v>
      </c>
      <c r="O146" s="9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9" t="s">
        <v>161</v>
      </c>
      <c r="AT146" s="229" t="s">
        <v>157</v>
      </c>
      <c r="AU146" s="229" t="s">
        <v>87</v>
      </c>
      <c r="AY146" s="18" t="s">
        <v>156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85</v>
      </c>
      <c r="BK146" s="230">
        <f>ROUND(I146*H146,2)</f>
        <v>0</v>
      </c>
      <c r="BL146" s="18" t="s">
        <v>161</v>
      </c>
      <c r="BM146" s="229" t="s">
        <v>1945</v>
      </c>
    </row>
    <row r="147" spans="1:65" s="2" customFormat="1" ht="16.5" customHeight="1">
      <c r="A147" s="40"/>
      <c r="B147" s="41"/>
      <c r="C147" s="218" t="s">
        <v>332</v>
      </c>
      <c r="D147" s="218" t="s">
        <v>157</v>
      </c>
      <c r="E147" s="219" t="s">
        <v>1946</v>
      </c>
      <c r="F147" s="220" t="s">
        <v>1947</v>
      </c>
      <c r="G147" s="221" t="s">
        <v>490</v>
      </c>
      <c r="H147" s="222">
        <v>3</v>
      </c>
      <c r="I147" s="223"/>
      <c r="J147" s="224">
        <f>ROUND(I147*H147,2)</f>
        <v>0</v>
      </c>
      <c r="K147" s="220" t="s">
        <v>1</v>
      </c>
      <c r="L147" s="46"/>
      <c r="M147" s="225" t="s">
        <v>1</v>
      </c>
      <c r="N147" s="226" t="s">
        <v>42</v>
      </c>
      <c r="O147" s="9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9" t="s">
        <v>161</v>
      </c>
      <c r="AT147" s="229" t="s">
        <v>157</v>
      </c>
      <c r="AU147" s="229" t="s">
        <v>87</v>
      </c>
      <c r="AY147" s="18" t="s">
        <v>156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8" t="s">
        <v>85</v>
      </c>
      <c r="BK147" s="230">
        <f>ROUND(I147*H147,2)</f>
        <v>0</v>
      </c>
      <c r="BL147" s="18" t="s">
        <v>161</v>
      </c>
      <c r="BM147" s="229" t="s">
        <v>1948</v>
      </c>
    </row>
    <row r="148" spans="1:65" s="2" customFormat="1" ht="16.5" customHeight="1">
      <c r="A148" s="40"/>
      <c r="B148" s="41"/>
      <c r="C148" s="218" t="s">
        <v>336</v>
      </c>
      <c r="D148" s="218" t="s">
        <v>157</v>
      </c>
      <c r="E148" s="219" t="s">
        <v>1949</v>
      </c>
      <c r="F148" s="220" t="s">
        <v>1950</v>
      </c>
      <c r="G148" s="221" t="s">
        <v>355</v>
      </c>
      <c r="H148" s="222">
        <v>460</v>
      </c>
      <c r="I148" s="223"/>
      <c r="J148" s="224">
        <f>ROUND(I148*H148,2)</f>
        <v>0</v>
      </c>
      <c r="K148" s="220" t="s">
        <v>1</v>
      </c>
      <c r="L148" s="46"/>
      <c r="M148" s="225" t="s">
        <v>1</v>
      </c>
      <c r="N148" s="226" t="s">
        <v>42</v>
      </c>
      <c r="O148" s="9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9" t="s">
        <v>161</v>
      </c>
      <c r="AT148" s="229" t="s">
        <v>157</v>
      </c>
      <c r="AU148" s="229" t="s">
        <v>87</v>
      </c>
      <c r="AY148" s="18" t="s">
        <v>156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8" t="s">
        <v>85</v>
      </c>
      <c r="BK148" s="230">
        <f>ROUND(I148*H148,2)</f>
        <v>0</v>
      </c>
      <c r="BL148" s="18" t="s">
        <v>161</v>
      </c>
      <c r="BM148" s="229" t="s">
        <v>1951</v>
      </c>
    </row>
    <row r="149" spans="1:65" s="2" customFormat="1" ht="16.5" customHeight="1">
      <c r="A149" s="40"/>
      <c r="B149" s="41"/>
      <c r="C149" s="218" t="s">
        <v>7</v>
      </c>
      <c r="D149" s="218" t="s">
        <v>157</v>
      </c>
      <c r="E149" s="219" t="s">
        <v>1952</v>
      </c>
      <c r="F149" s="220" t="s">
        <v>1953</v>
      </c>
      <c r="G149" s="221" t="s">
        <v>490</v>
      </c>
      <c r="H149" s="222">
        <v>3</v>
      </c>
      <c r="I149" s="223"/>
      <c r="J149" s="224">
        <f>ROUND(I149*H149,2)</f>
        <v>0</v>
      </c>
      <c r="K149" s="220" t="s">
        <v>1</v>
      </c>
      <c r="L149" s="46"/>
      <c r="M149" s="225" t="s">
        <v>1</v>
      </c>
      <c r="N149" s="226" t="s">
        <v>42</v>
      </c>
      <c r="O149" s="9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9" t="s">
        <v>161</v>
      </c>
      <c r="AT149" s="229" t="s">
        <v>157</v>
      </c>
      <c r="AU149" s="229" t="s">
        <v>87</v>
      </c>
      <c r="AY149" s="18" t="s">
        <v>156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8" t="s">
        <v>85</v>
      </c>
      <c r="BK149" s="230">
        <f>ROUND(I149*H149,2)</f>
        <v>0</v>
      </c>
      <c r="BL149" s="18" t="s">
        <v>161</v>
      </c>
      <c r="BM149" s="229" t="s">
        <v>1954</v>
      </c>
    </row>
    <row r="150" spans="1:65" s="2" customFormat="1" ht="16.5" customHeight="1">
      <c r="A150" s="40"/>
      <c r="B150" s="41"/>
      <c r="C150" s="218" t="s">
        <v>344</v>
      </c>
      <c r="D150" s="218" t="s">
        <v>157</v>
      </c>
      <c r="E150" s="219" t="s">
        <v>1955</v>
      </c>
      <c r="F150" s="220" t="s">
        <v>1956</v>
      </c>
      <c r="G150" s="221" t="s">
        <v>490</v>
      </c>
      <c r="H150" s="222">
        <v>3</v>
      </c>
      <c r="I150" s="223"/>
      <c r="J150" s="224">
        <f>ROUND(I150*H150,2)</f>
        <v>0</v>
      </c>
      <c r="K150" s="220" t="s">
        <v>1</v>
      </c>
      <c r="L150" s="46"/>
      <c r="M150" s="225" t="s">
        <v>1</v>
      </c>
      <c r="N150" s="226" t="s">
        <v>42</v>
      </c>
      <c r="O150" s="9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9" t="s">
        <v>161</v>
      </c>
      <c r="AT150" s="229" t="s">
        <v>157</v>
      </c>
      <c r="AU150" s="229" t="s">
        <v>87</v>
      </c>
      <c r="AY150" s="18" t="s">
        <v>156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8" t="s">
        <v>85</v>
      </c>
      <c r="BK150" s="230">
        <f>ROUND(I150*H150,2)</f>
        <v>0</v>
      </c>
      <c r="BL150" s="18" t="s">
        <v>161</v>
      </c>
      <c r="BM150" s="229" t="s">
        <v>1957</v>
      </c>
    </row>
    <row r="151" spans="1:65" s="2" customFormat="1" ht="16.5" customHeight="1">
      <c r="A151" s="40"/>
      <c r="B151" s="41"/>
      <c r="C151" s="218" t="s">
        <v>348</v>
      </c>
      <c r="D151" s="218" t="s">
        <v>157</v>
      </c>
      <c r="E151" s="219" t="s">
        <v>1958</v>
      </c>
      <c r="F151" s="220" t="s">
        <v>1959</v>
      </c>
      <c r="G151" s="221" t="s">
        <v>355</v>
      </c>
      <c r="H151" s="222">
        <v>10</v>
      </c>
      <c r="I151" s="223"/>
      <c r="J151" s="224">
        <f>ROUND(I151*H151,2)</f>
        <v>0</v>
      </c>
      <c r="K151" s="220" t="s">
        <v>1</v>
      </c>
      <c r="L151" s="46"/>
      <c r="M151" s="225" t="s">
        <v>1</v>
      </c>
      <c r="N151" s="226" t="s">
        <v>42</v>
      </c>
      <c r="O151" s="9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9" t="s">
        <v>161</v>
      </c>
      <c r="AT151" s="229" t="s">
        <v>157</v>
      </c>
      <c r="AU151" s="229" t="s">
        <v>87</v>
      </c>
      <c r="AY151" s="18" t="s">
        <v>156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8" t="s">
        <v>85</v>
      </c>
      <c r="BK151" s="230">
        <f>ROUND(I151*H151,2)</f>
        <v>0</v>
      </c>
      <c r="BL151" s="18" t="s">
        <v>161</v>
      </c>
      <c r="BM151" s="229" t="s">
        <v>1960</v>
      </c>
    </row>
    <row r="152" spans="1:65" s="2" customFormat="1" ht="16.5" customHeight="1">
      <c r="A152" s="40"/>
      <c r="B152" s="41"/>
      <c r="C152" s="218" t="s">
        <v>352</v>
      </c>
      <c r="D152" s="218" t="s">
        <v>157</v>
      </c>
      <c r="E152" s="219" t="s">
        <v>1961</v>
      </c>
      <c r="F152" s="220" t="s">
        <v>1962</v>
      </c>
      <c r="G152" s="221" t="s">
        <v>1897</v>
      </c>
      <c r="H152" s="222">
        <v>1</v>
      </c>
      <c r="I152" s="223"/>
      <c r="J152" s="224">
        <f>ROUND(I152*H152,2)</f>
        <v>0</v>
      </c>
      <c r="K152" s="220" t="s">
        <v>1</v>
      </c>
      <c r="L152" s="46"/>
      <c r="M152" s="225" t="s">
        <v>1</v>
      </c>
      <c r="N152" s="226" t="s">
        <v>42</v>
      </c>
      <c r="O152" s="9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9" t="s">
        <v>161</v>
      </c>
      <c r="AT152" s="229" t="s">
        <v>157</v>
      </c>
      <c r="AU152" s="229" t="s">
        <v>87</v>
      </c>
      <c r="AY152" s="18" t="s">
        <v>156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8" t="s">
        <v>85</v>
      </c>
      <c r="BK152" s="230">
        <f>ROUND(I152*H152,2)</f>
        <v>0</v>
      </c>
      <c r="BL152" s="18" t="s">
        <v>161</v>
      </c>
      <c r="BM152" s="229" t="s">
        <v>1963</v>
      </c>
    </row>
    <row r="153" spans="1:65" s="2" customFormat="1" ht="16.5" customHeight="1">
      <c r="A153" s="40"/>
      <c r="B153" s="41"/>
      <c r="C153" s="218" t="s">
        <v>360</v>
      </c>
      <c r="D153" s="218" t="s">
        <v>157</v>
      </c>
      <c r="E153" s="219" t="s">
        <v>1964</v>
      </c>
      <c r="F153" s="220" t="s">
        <v>1965</v>
      </c>
      <c r="G153" s="221" t="s">
        <v>1897</v>
      </c>
      <c r="H153" s="222">
        <v>1</v>
      </c>
      <c r="I153" s="223"/>
      <c r="J153" s="224">
        <f>ROUND(I153*H153,2)</f>
        <v>0</v>
      </c>
      <c r="K153" s="220" t="s">
        <v>234</v>
      </c>
      <c r="L153" s="46"/>
      <c r="M153" s="225" t="s">
        <v>1</v>
      </c>
      <c r="N153" s="226" t="s">
        <v>42</v>
      </c>
      <c r="O153" s="9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9" t="s">
        <v>161</v>
      </c>
      <c r="AT153" s="229" t="s">
        <v>157</v>
      </c>
      <c r="AU153" s="229" t="s">
        <v>87</v>
      </c>
      <c r="AY153" s="18" t="s">
        <v>156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8" t="s">
        <v>85</v>
      </c>
      <c r="BK153" s="230">
        <f>ROUND(I153*H153,2)</f>
        <v>0</v>
      </c>
      <c r="BL153" s="18" t="s">
        <v>161</v>
      </c>
      <c r="BM153" s="229" t="s">
        <v>1966</v>
      </c>
    </row>
    <row r="154" spans="1:47" s="2" customFormat="1" ht="12">
      <c r="A154" s="40"/>
      <c r="B154" s="41"/>
      <c r="C154" s="42"/>
      <c r="D154" s="256" t="s">
        <v>236</v>
      </c>
      <c r="E154" s="42"/>
      <c r="F154" s="257" t="s">
        <v>1967</v>
      </c>
      <c r="G154" s="42"/>
      <c r="H154" s="42"/>
      <c r="I154" s="258"/>
      <c r="J154" s="42"/>
      <c r="K154" s="42"/>
      <c r="L154" s="46"/>
      <c r="M154" s="259"/>
      <c r="N154" s="260"/>
      <c r="O154" s="93"/>
      <c r="P154" s="93"/>
      <c r="Q154" s="93"/>
      <c r="R154" s="93"/>
      <c r="S154" s="93"/>
      <c r="T154" s="94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236</v>
      </c>
      <c r="AU154" s="18" t="s">
        <v>87</v>
      </c>
    </row>
    <row r="155" spans="1:65" s="2" customFormat="1" ht="16.5" customHeight="1">
      <c r="A155" s="40"/>
      <c r="B155" s="41"/>
      <c r="C155" s="218" t="s">
        <v>226</v>
      </c>
      <c r="D155" s="218" t="s">
        <v>157</v>
      </c>
      <c r="E155" s="219" t="s">
        <v>1968</v>
      </c>
      <c r="F155" s="220" t="s">
        <v>1969</v>
      </c>
      <c r="G155" s="221" t="s">
        <v>1897</v>
      </c>
      <c r="H155" s="222">
        <v>1</v>
      </c>
      <c r="I155" s="223"/>
      <c r="J155" s="224">
        <f>ROUND(I155*H155,2)</f>
        <v>0</v>
      </c>
      <c r="K155" s="220" t="s">
        <v>1</v>
      </c>
      <c r="L155" s="46"/>
      <c r="M155" s="296" t="s">
        <v>1</v>
      </c>
      <c r="N155" s="297" t="s">
        <v>42</v>
      </c>
      <c r="O155" s="298"/>
      <c r="P155" s="299">
        <f>O155*H155</f>
        <v>0</v>
      </c>
      <c r="Q155" s="299">
        <v>0</v>
      </c>
      <c r="R155" s="299">
        <f>Q155*H155</f>
        <v>0</v>
      </c>
      <c r="S155" s="299">
        <v>0</v>
      </c>
      <c r="T155" s="30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9" t="s">
        <v>161</v>
      </c>
      <c r="AT155" s="229" t="s">
        <v>157</v>
      </c>
      <c r="AU155" s="229" t="s">
        <v>87</v>
      </c>
      <c r="AY155" s="18" t="s">
        <v>156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8" t="s">
        <v>85</v>
      </c>
      <c r="BK155" s="230">
        <f>ROUND(I155*H155,2)</f>
        <v>0</v>
      </c>
      <c r="BL155" s="18" t="s">
        <v>161</v>
      </c>
      <c r="BM155" s="229" t="s">
        <v>1970</v>
      </c>
    </row>
    <row r="156" spans="1:31" s="2" customFormat="1" ht="6.95" customHeight="1">
      <c r="A156" s="40"/>
      <c r="B156" s="68"/>
      <c r="C156" s="69"/>
      <c r="D156" s="69"/>
      <c r="E156" s="69"/>
      <c r="F156" s="69"/>
      <c r="G156" s="69"/>
      <c r="H156" s="69"/>
      <c r="I156" s="69"/>
      <c r="J156" s="69"/>
      <c r="K156" s="69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password="CC35" sheet="1" objects="1" scenarios="1" formatColumns="0" formatRows="0" autoFilter="0"/>
  <autoFilter ref="C119:K15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54" r:id="rId1" display="https://podminky.urs.cz/item/CS_URS_2022_01/Pol488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1971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ROUND(J120,2)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ROUND((SUM(BE120:BE151)),2)</f>
        <v>0</v>
      </c>
      <c r="G33" s="40"/>
      <c r="H33" s="40"/>
      <c r="I33" s="157">
        <v>0.21</v>
      </c>
      <c r="J33" s="156">
        <f>ROUND(((SUM(BE120:BE151))*I33),2)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ROUND((SUM(BF120:BF151)),2)</f>
        <v>0</v>
      </c>
      <c r="G34" s="40"/>
      <c r="H34" s="40"/>
      <c r="I34" s="157">
        <v>0.15</v>
      </c>
      <c r="J34" s="156">
        <f>ROUND(((SUM(BF120:BF151))*I34),2)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ROUND((SUM(BG120:BG151)),2)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ROUND((SUM(BH120:BH151)),2)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ROUND((SUM(BI120:BI151)),2)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SO401.2 - část nové VO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J120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1972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1973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1882</v>
      </c>
      <c r="E99" s="190"/>
      <c r="F99" s="190"/>
      <c r="G99" s="190"/>
      <c r="H99" s="190"/>
      <c r="I99" s="190"/>
      <c r="J99" s="191">
        <f>J135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1883</v>
      </c>
      <c r="E100" s="190"/>
      <c r="F100" s="190"/>
      <c r="G100" s="190"/>
      <c r="H100" s="190"/>
      <c r="I100" s="190"/>
      <c r="J100" s="191">
        <f>J141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pans="1:31" s="2" customFormat="1" ht="6.95" customHeight="1">
      <c r="A106" s="40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4.95" customHeight="1">
      <c r="A107" s="40"/>
      <c r="B107" s="41"/>
      <c r="C107" s="24" t="s">
        <v>141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16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6.25" customHeight="1">
      <c r="A110" s="40"/>
      <c r="B110" s="41"/>
      <c r="C110" s="42"/>
      <c r="D110" s="42"/>
      <c r="E110" s="176" t="str">
        <f>E7</f>
        <v>Rekonstrukce společenského centra Stará hasička a přilehlého veřejného prostoru - nezpůsobilé výdaje</v>
      </c>
      <c r="F110" s="33"/>
      <c r="G110" s="33"/>
      <c r="H110" s="33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128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6.5" customHeight="1">
      <c r="A112" s="40"/>
      <c r="B112" s="41"/>
      <c r="C112" s="42"/>
      <c r="D112" s="42"/>
      <c r="E112" s="78" t="str">
        <f>E9</f>
        <v>SO401.2 - část nové VO</v>
      </c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20</v>
      </c>
      <c r="D114" s="42"/>
      <c r="E114" s="42"/>
      <c r="F114" s="28" t="str">
        <f>F12</f>
        <v>Hlavní 120/125, 62400 Brno - Komín</v>
      </c>
      <c r="G114" s="42"/>
      <c r="H114" s="42"/>
      <c r="I114" s="33" t="s">
        <v>22</v>
      </c>
      <c r="J114" s="81" t="str">
        <f>IF(J12="","",J12)</f>
        <v>26. 6. 2022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40.05" customHeight="1">
      <c r="A116" s="40"/>
      <c r="B116" s="41"/>
      <c r="C116" s="33" t="s">
        <v>24</v>
      </c>
      <c r="D116" s="42"/>
      <c r="E116" s="42"/>
      <c r="F116" s="28" t="str">
        <f>E15</f>
        <v>Statutární město Brno, městská část Brno-Komín</v>
      </c>
      <c r="G116" s="42"/>
      <c r="H116" s="42"/>
      <c r="I116" s="33" t="s">
        <v>30</v>
      </c>
      <c r="J116" s="38" t="str">
        <f>E21</f>
        <v>Dipl.-Ing. Janosch Welzien, ČKA 383/2022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5.65" customHeight="1">
      <c r="A117" s="40"/>
      <c r="B117" s="41"/>
      <c r="C117" s="33" t="s">
        <v>28</v>
      </c>
      <c r="D117" s="42"/>
      <c r="E117" s="42"/>
      <c r="F117" s="28" t="str">
        <f>IF(E18="","",E18)</f>
        <v>Vyplň údaj</v>
      </c>
      <c r="G117" s="42"/>
      <c r="H117" s="42"/>
      <c r="I117" s="33" t="s">
        <v>33</v>
      </c>
      <c r="J117" s="38" t="str">
        <f>E24</f>
        <v xml:space="preserve">schwerpunkt architekti 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0.3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11" customFormat="1" ht="29.25" customHeight="1">
      <c r="A119" s="193"/>
      <c r="B119" s="194"/>
      <c r="C119" s="195" t="s">
        <v>142</v>
      </c>
      <c r="D119" s="196" t="s">
        <v>62</v>
      </c>
      <c r="E119" s="196" t="s">
        <v>58</v>
      </c>
      <c r="F119" s="196" t="s">
        <v>59</v>
      </c>
      <c r="G119" s="196" t="s">
        <v>143</v>
      </c>
      <c r="H119" s="196" t="s">
        <v>144</v>
      </c>
      <c r="I119" s="196" t="s">
        <v>145</v>
      </c>
      <c r="J119" s="196" t="s">
        <v>133</v>
      </c>
      <c r="K119" s="197" t="s">
        <v>146</v>
      </c>
      <c r="L119" s="198"/>
      <c r="M119" s="102" t="s">
        <v>1</v>
      </c>
      <c r="N119" s="103" t="s">
        <v>41</v>
      </c>
      <c r="O119" s="103" t="s">
        <v>147</v>
      </c>
      <c r="P119" s="103" t="s">
        <v>148</v>
      </c>
      <c r="Q119" s="103" t="s">
        <v>149</v>
      </c>
      <c r="R119" s="103" t="s">
        <v>150</v>
      </c>
      <c r="S119" s="103" t="s">
        <v>151</v>
      </c>
      <c r="T119" s="104" t="s">
        <v>152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40"/>
      <c r="B120" s="41"/>
      <c r="C120" s="109" t="s">
        <v>153</v>
      </c>
      <c r="D120" s="42"/>
      <c r="E120" s="42"/>
      <c r="F120" s="42"/>
      <c r="G120" s="42"/>
      <c r="H120" s="42"/>
      <c r="I120" s="42"/>
      <c r="J120" s="199">
        <f>BK120</f>
        <v>0</v>
      </c>
      <c r="K120" s="42"/>
      <c r="L120" s="46"/>
      <c r="M120" s="105"/>
      <c r="N120" s="200"/>
      <c r="O120" s="106"/>
      <c r="P120" s="201">
        <f>P121</f>
        <v>0</v>
      </c>
      <c r="Q120" s="106"/>
      <c r="R120" s="201">
        <f>R121</f>
        <v>0</v>
      </c>
      <c r="S120" s="106"/>
      <c r="T120" s="202">
        <f>T121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76</v>
      </c>
      <c r="AU120" s="18" t="s">
        <v>135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76</v>
      </c>
      <c r="E121" s="207" t="s">
        <v>1884</v>
      </c>
      <c r="F121" s="207" t="s">
        <v>1974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P122+P135+P141</f>
        <v>0</v>
      </c>
      <c r="Q121" s="212"/>
      <c r="R121" s="213">
        <f>R122+R135+R141</f>
        <v>0</v>
      </c>
      <c r="S121" s="212"/>
      <c r="T121" s="214">
        <f>T122+T135+T141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85</v>
      </c>
      <c r="AT121" s="216" t="s">
        <v>76</v>
      </c>
      <c r="AU121" s="216" t="s">
        <v>77</v>
      </c>
      <c r="AY121" s="215" t="s">
        <v>156</v>
      </c>
      <c r="BK121" s="217">
        <f>BK122+BK135+BK141</f>
        <v>0</v>
      </c>
    </row>
    <row r="122" spans="1:63" s="12" customFormat="1" ht="22.8" customHeight="1">
      <c r="A122" s="12"/>
      <c r="B122" s="204"/>
      <c r="C122" s="205"/>
      <c r="D122" s="206" t="s">
        <v>76</v>
      </c>
      <c r="E122" s="231" t="s">
        <v>522</v>
      </c>
      <c r="F122" s="231" t="s">
        <v>1975</v>
      </c>
      <c r="G122" s="205"/>
      <c r="H122" s="205"/>
      <c r="I122" s="208"/>
      <c r="J122" s="232">
        <f>BK122</f>
        <v>0</v>
      </c>
      <c r="K122" s="205"/>
      <c r="L122" s="210"/>
      <c r="M122" s="211"/>
      <c r="N122" s="212"/>
      <c r="O122" s="212"/>
      <c r="P122" s="213">
        <f>SUM(P123:P134)</f>
        <v>0</v>
      </c>
      <c r="Q122" s="212"/>
      <c r="R122" s="213">
        <f>SUM(R123:R134)</f>
        <v>0</v>
      </c>
      <c r="S122" s="212"/>
      <c r="T122" s="214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85</v>
      </c>
      <c r="AT122" s="216" t="s">
        <v>76</v>
      </c>
      <c r="AU122" s="216" t="s">
        <v>85</v>
      </c>
      <c r="AY122" s="215" t="s">
        <v>156</v>
      </c>
      <c r="BK122" s="217">
        <f>SUM(BK123:BK134)</f>
        <v>0</v>
      </c>
    </row>
    <row r="123" spans="1:65" s="2" customFormat="1" ht="16.5" customHeight="1">
      <c r="A123" s="40"/>
      <c r="B123" s="41"/>
      <c r="C123" s="218" t="s">
        <v>85</v>
      </c>
      <c r="D123" s="218" t="s">
        <v>157</v>
      </c>
      <c r="E123" s="219" t="s">
        <v>1976</v>
      </c>
      <c r="F123" s="220" t="s">
        <v>1900</v>
      </c>
      <c r="G123" s="221" t="s">
        <v>355</v>
      </c>
      <c r="H123" s="222">
        <v>50</v>
      </c>
      <c r="I123" s="223"/>
      <c r="J123" s="224">
        <f>ROUND(I123*H123,2)</f>
        <v>0</v>
      </c>
      <c r="K123" s="220" t="s">
        <v>1</v>
      </c>
      <c r="L123" s="46"/>
      <c r="M123" s="225" t="s">
        <v>1</v>
      </c>
      <c r="N123" s="226" t="s">
        <v>42</v>
      </c>
      <c r="O123" s="9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9" t="s">
        <v>161</v>
      </c>
      <c r="AT123" s="229" t="s">
        <v>157</v>
      </c>
      <c r="AU123" s="229" t="s">
        <v>87</v>
      </c>
      <c r="AY123" s="18" t="s">
        <v>156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85</v>
      </c>
      <c r="BK123" s="230">
        <f>ROUND(I123*H123,2)</f>
        <v>0</v>
      </c>
      <c r="BL123" s="18" t="s">
        <v>161</v>
      </c>
      <c r="BM123" s="229" t="s">
        <v>1977</v>
      </c>
    </row>
    <row r="124" spans="1:65" s="2" customFormat="1" ht="16.5" customHeight="1">
      <c r="A124" s="40"/>
      <c r="B124" s="41"/>
      <c r="C124" s="218" t="s">
        <v>87</v>
      </c>
      <c r="D124" s="218" t="s">
        <v>157</v>
      </c>
      <c r="E124" s="219" t="s">
        <v>1978</v>
      </c>
      <c r="F124" s="220" t="s">
        <v>1906</v>
      </c>
      <c r="G124" s="221" t="s">
        <v>355</v>
      </c>
      <c r="H124" s="222">
        <v>50</v>
      </c>
      <c r="I124" s="223"/>
      <c r="J124" s="224">
        <f>ROUND(I124*H124,2)</f>
        <v>0</v>
      </c>
      <c r="K124" s="220" t="s">
        <v>1</v>
      </c>
      <c r="L124" s="46"/>
      <c r="M124" s="225" t="s">
        <v>1</v>
      </c>
      <c r="N124" s="226" t="s">
        <v>42</v>
      </c>
      <c r="O124" s="9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9" t="s">
        <v>161</v>
      </c>
      <c r="AT124" s="229" t="s">
        <v>157</v>
      </c>
      <c r="AU124" s="229" t="s">
        <v>87</v>
      </c>
      <c r="AY124" s="18" t="s">
        <v>156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85</v>
      </c>
      <c r="BK124" s="230">
        <f>ROUND(I124*H124,2)</f>
        <v>0</v>
      </c>
      <c r="BL124" s="18" t="s">
        <v>161</v>
      </c>
      <c r="BM124" s="229" t="s">
        <v>1979</v>
      </c>
    </row>
    <row r="125" spans="1:65" s="2" customFormat="1" ht="16.5" customHeight="1">
      <c r="A125" s="40"/>
      <c r="B125" s="41"/>
      <c r="C125" s="218" t="s">
        <v>168</v>
      </c>
      <c r="D125" s="218" t="s">
        <v>157</v>
      </c>
      <c r="E125" s="219" t="s">
        <v>1980</v>
      </c>
      <c r="F125" s="220" t="s">
        <v>1903</v>
      </c>
      <c r="G125" s="221" t="s">
        <v>355</v>
      </c>
      <c r="H125" s="222">
        <v>10</v>
      </c>
      <c r="I125" s="223"/>
      <c r="J125" s="224">
        <f>ROUND(I125*H125,2)</f>
        <v>0</v>
      </c>
      <c r="K125" s="220" t="s">
        <v>1</v>
      </c>
      <c r="L125" s="46"/>
      <c r="M125" s="225" t="s">
        <v>1</v>
      </c>
      <c r="N125" s="226" t="s">
        <v>42</v>
      </c>
      <c r="O125" s="9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9" t="s">
        <v>161</v>
      </c>
      <c r="AT125" s="229" t="s">
        <v>157</v>
      </c>
      <c r="AU125" s="229" t="s">
        <v>87</v>
      </c>
      <c r="AY125" s="18" t="s">
        <v>156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8" t="s">
        <v>85</v>
      </c>
      <c r="BK125" s="230">
        <f>ROUND(I125*H125,2)</f>
        <v>0</v>
      </c>
      <c r="BL125" s="18" t="s">
        <v>161</v>
      </c>
      <c r="BM125" s="229" t="s">
        <v>1981</v>
      </c>
    </row>
    <row r="126" spans="1:65" s="2" customFormat="1" ht="16.5" customHeight="1">
      <c r="A126" s="40"/>
      <c r="B126" s="41"/>
      <c r="C126" s="218" t="s">
        <v>161</v>
      </c>
      <c r="D126" s="218" t="s">
        <v>157</v>
      </c>
      <c r="E126" s="219" t="s">
        <v>1982</v>
      </c>
      <c r="F126" s="220" t="s">
        <v>1909</v>
      </c>
      <c r="G126" s="221" t="s">
        <v>490</v>
      </c>
      <c r="H126" s="222">
        <v>1</v>
      </c>
      <c r="I126" s="223"/>
      <c r="J126" s="224">
        <f>ROUND(I126*H126,2)</f>
        <v>0</v>
      </c>
      <c r="K126" s="220" t="s">
        <v>1</v>
      </c>
      <c r="L126" s="46"/>
      <c r="M126" s="225" t="s">
        <v>1</v>
      </c>
      <c r="N126" s="226" t="s">
        <v>42</v>
      </c>
      <c r="O126" s="9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9" t="s">
        <v>161</v>
      </c>
      <c r="AT126" s="229" t="s">
        <v>157</v>
      </c>
      <c r="AU126" s="229" t="s">
        <v>87</v>
      </c>
      <c r="AY126" s="18" t="s">
        <v>156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85</v>
      </c>
      <c r="BK126" s="230">
        <f>ROUND(I126*H126,2)</f>
        <v>0</v>
      </c>
      <c r="BL126" s="18" t="s">
        <v>161</v>
      </c>
      <c r="BM126" s="229" t="s">
        <v>1983</v>
      </c>
    </row>
    <row r="127" spans="1:65" s="2" customFormat="1" ht="16.5" customHeight="1">
      <c r="A127" s="40"/>
      <c r="B127" s="41"/>
      <c r="C127" s="218" t="s">
        <v>179</v>
      </c>
      <c r="D127" s="218" t="s">
        <v>157</v>
      </c>
      <c r="E127" s="219" t="s">
        <v>1984</v>
      </c>
      <c r="F127" s="220" t="s">
        <v>1912</v>
      </c>
      <c r="G127" s="221" t="s">
        <v>342</v>
      </c>
      <c r="H127" s="222">
        <v>50</v>
      </c>
      <c r="I127" s="223"/>
      <c r="J127" s="224">
        <f>ROUND(I127*H127,2)</f>
        <v>0</v>
      </c>
      <c r="K127" s="220" t="s">
        <v>1</v>
      </c>
      <c r="L127" s="46"/>
      <c r="M127" s="225" t="s">
        <v>1</v>
      </c>
      <c r="N127" s="226" t="s">
        <v>42</v>
      </c>
      <c r="O127" s="9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9" t="s">
        <v>161</v>
      </c>
      <c r="AT127" s="229" t="s">
        <v>157</v>
      </c>
      <c r="AU127" s="229" t="s">
        <v>87</v>
      </c>
      <c r="AY127" s="18" t="s">
        <v>156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85</v>
      </c>
      <c r="BK127" s="230">
        <f>ROUND(I127*H127,2)</f>
        <v>0</v>
      </c>
      <c r="BL127" s="18" t="s">
        <v>161</v>
      </c>
      <c r="BM127" s="229" t="s">
        <v>1985</v>
      </c>
    </row>
    <row r="128" spans="1:65" s="2" customFormat="1" ht="16.5" customHeight="1">
      <c r="A128" s="40"/>
      <c r="B128" s="41"/>
      <c r="C128" s="218" t="s">
        <v>183</v>
      </c>
      <c r="D128" s="218" t="s">
        <v>157</v>
      </c>
      <c r="E128" s="219" t="s">
        <v>1986</v>
      </c>
      <c r="F128" s="220" t="s">
        <v>1888</v>
      </c>
      <c r="G128" s="221" t="s">
        <v>355</v>
      </c>
      <c r="H128" s="222">
        <v>50</v>
      </c>
      <c r="I128" s="223"/>
      <c r="J128" s="224">
        <f>ROUND(I128*H128,2)</f>
        <v>0</v>
      </c>
      <c r="K128" s="220" t="s">
        <v>1</v>
      </c>
      <c r="L128" s="46"/>
      <c r="M128" s="225" t="s">
        <v>1</v>
      </c>
      <c r="N128" s="226" t="s">
        <v>42</v>
      </c>
      <c r="O128" s="9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9" t="s">
        <v>161</v>
      </c>
      <c r="AT128" s="229" t="s">
        <v>157</v>
      </c>
      <c r="AU128" s="229" t="s">
        <v>87</v>
      </c>
      <c r="AY128" s="18" t="s">
        <v>156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85</v>
      </c>
      <c r="BK128" s="230">
        <f>ROUND(I128*H128,2)</f>
        <v>0</v>
      </c>
      <c r="BL128" s="18" t="s">
        <v>161</v>
      </c>
      <c r="BM128" s="229" t="s">
        <v>1987</v>
      </c>
    </row>
    <row r="129" spans="1:51" s="13" customFormat="1" ht="12">
      <c r="A129" s="13"/>
      <c r="B129" s="233"/>
      <c r="C129" s="234"/>
      <c r="D129" s="235" t="s">
        <v>221</v>
      </c>
      <c r="E129" s="236" t="s">
        <v>1</v>
      </c>
      <c r="F129" s="237" t="s">
        <v>1890</v>
      </c>
      <c r="G129" s="234"/>
      <c r="H129" s="236" t="s">
        <v>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221</v>
      </c>
      <c r="AU129" s="243" t="s">
        <v>87</v>
      </c>
      <c r="AV129" s="13" t="s">
        <v>85</v>
      </c>
      <c r="AW129" s="13" t="s">
        <v>32</v>
      </c>
      <c r="AX129" s="13" t="s">
        <v>77</v>
      </c>
      <c r="AY129" s="243" t="s">
        <v>156</v>
      </c>
    </row>
    <row r="130" spans="1:51" s="14" customFormat="1" ht="12">
      <c r="A130" s="14"/>
      <c r="B130" s="244"/>
      <c r="C130" s="245"/>
      <c r="D130" s="235" t="s">
        <v>221</v>
      </c>
      <c r="E130" s="246" t="s">
        <v>1</v>
      </c>
      <c r="F130" s="247" t="s">
        <v>994</v>
      </c>
      <c r="G130" s="245"/>
      <c r="H130" s="248">
        <v>50</v>
      </c>
      <c r="I130" s="249"/>
      <c r="J130" s="245"/>
      <c r="K130" s="245"/>
      <c r="L130" s="250"/>
      <c r="M130" s="261"/>
      <c r="N130" s="262"/>
      <c r="O130" s="262"/>
      <c r="P130" s="262"/>
      <c r="Q130" s="262"/>
      <c r="R130" s="262"/>
      <c r="S130" s="262"/>
      <c r="T130" s="26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221</v>
      </c>
      <c r="AU130" s="254" t="s">
        <v>87</v>
      </c>
      <c r="AV130" s="14" t="s">
        <v>87</v>
      </c>
      <c r="AW130" s="14" t="s">
        <v>32</v>
      </c>
      <c r="AX130" s="14" t="s">
        <v>85</v>
      </c>
      <c r="AY130" s="254" t="s">
        <v>156</v>
      </c>
    </row>
    <row r="131" spans="1:65" s="2" customFormat="1" ht="16.5" customHeight="1">
      <c r="A131" s="40"/>
      <c r="B131" s="41"/>
      <c r="C131" s="218" t="s">
        <v>189</v>
      </c>
      <c r="D131" s="218" t="s">
        <v>157</v>
      </c>
      <c r="E131" s="219" t="s">
        <v>1988</v>
      </c>
      <c r="F131" s="220" t="s">
        <v>1888</v>
      </c>
      <c r="G131" s="221" t="s">
        <v>355</v>
      </c>
      <c r="H131" s="222">
        <v>30</v>
      </c>
      <c r="I131" s="223"/>
      <c r="J131" s="224">
        <f>ROUND(I131*H131,2)</f>
        <v>0</v>
      </c>
      <c r="K131" s="220" t="s">
        <v>1</v>
      </c>
      <c r="L131" s="46"/>
      <c r="M131" s="225" t="s">
        <v>1</v>
      </c>
      <c r="N131" s="226" t="s">
        <v>42</v>
      </c>
      <c r="O131" s="9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9" t="s">
        <v>161</v>
      </c>
      <c r="AT131" s="229" t="s">
        <v>157</v>
      </c>
      <c r="AU131" s="229" t="s">
        <v>87</v>
      </c>
      <c r="AY131" s="18" t="s">
        <v>156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8" t="s">
        <v>85</v>
      </c>
      <c r="BK131" s="230">
        <f>ROUND(I131*H131,2)</f>
        <v>0</v>
      </c>
      <c r="BL131" s="18" t="s">
        <v>161</v>
      </c>
      <c r="BM131" s="229" t="s">
        <v>1989</v>
      </c>
    </row>
    <row r="132" spans="1:51" s="13" customFormat="1" ht="12">
      <c r="A132" s="13"/>
      <c r="B132" s="233"/>
      <c r="C132" s="234"/>
      <c r="D132" s="235" t="s">
        <v>221</v>
      </c>
      <c r="E132" s="236" t="s">
        <v>1</v>
      </c>
      <c r="F132" s="237" t="s">
        <v>1894</v>
      </c>
      <c r="G132" s="234"/>
      <c r="H132" s="236" t="s">
        <v>1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221</v>
      </c>
      <c r="AU132" s="243" t="s">
        <v>87</v>
      </c>
      <c r="AV132" s="13" t="s">
        <v>85</v>
      </c>
      <c r="AW132" s="13" t="s">
        <v>32</v>
      </c>
      <c r="AX132" s="13" t="s">
        <v>77</v>
      </c>
      <c r="AY132" s="243" t="s">
        <v>156</v>
      </c>
    </row>
    <row r="133" spans="1:51" s="14" customFormat="1" ht="12">
      <c r="A133" s="14"/>
      <c r="B133" s="244"/>
      <c r="C133" s="245"/>
      <c r="D133" s="235" t="s">
        <v>221</v>
      </c>
      <c r="E133" s="246" t="s">
        <v>1</v>
      </c>
      <c r="F133" s="247" t="s">
        <v>384</v>
      </c>
      <c r="G133" s="245"/>
      <c r="H133" s="248">
        <v>30</v>
      </c>
      <c r="I133" s="249"/>
      <c r="J133" s="245"/>
      <c r="K133" s="245"/>
      <c r="L133" s="250"/>
      <c r="M133" s="261"/>
      <c r="N133" s="262"/>
      <c r="O133" s="262"/>
      <c r="P133" s="262"/>
      <c r="Q133" s="262"/>
      <c r="R133" s="262"/>
      <c r="S133" s="262"/>
      <c r="T133" s="26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221</v>
      </c>
      <c r="AU133" s="254" t="s">
        <v>87</v>
      </c>
      <c r="AV133" s="14" t="s">
        <v>87</v>
      </c>
      <c r="AW133" s="14" t="s">
        <v>32</v>
      </c>
      <c r="AX133" s="14" t="s">
        <v>85</v>
      </c>
      <c r="AY133" s="254" t="s">
        <v>156</v>
      </c>
    </row>
    <row r="134" spans="1:65" s="2" customFormat="1" ht="16.5" customHeight="1">
      <c r="A134" s="40"/>
      <c r="B134" s="41"/>
      <c r="C134" s="218" t="s">
        <v>193</v>
      </c>
      <c r="D134" s="218" t="s">
        <v>157</v>
      </c>
      <c r="E134" s="219" t="s">
        <v>1990</v>
      </c>
      <c r="F134" s="220" t="s">
        <v>1896</v>
      </c>
      <c r="G134" s="221" t="s">
        <v>1897</v>
      </c>
      <c r="H134" s="222">
        <v>1</v>
      </c>
      <c r="I134" s="223"/>
      <c r="J134" s="224">
        <f>ROUND(I134*H134,2)</f>
        <v>0</v>
      </c>
      <c r="K134" s="220" t="s">
        <v>1</v>
      </c>
      <c r="L134" s="46"/>
      <c r="M134" s="225" t="s">
        <v>1</v>
      </c>
      <c r="N134" s="226" t="s">
        <v>42</v>
      </c>
      <c r="O134" s="9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9" t="s">
        <v>161</v>
      </c>
      <c r="AT134" s="229" t="s">
        <v>157</v>
      </c>
      <c r="AU134" s="229" t="s">
        <v>87</v>
      </c>
      <c r="AY134" s="18" t="s">
        <v>156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85</v>
      </c>
      <c r="BK134" s="230">
        <f>ROUND(I134*H134,2)</f>
        <v>0</v>
      </c>
      <c r="BL134" s="18" t="s">
        <v>161</v>
      </c>
      <c r="BM134" s="229" t="s">
        <v>1991</v>
      </c>
    </row>
    <row r="135" spans="1:63" s="12" customFormat="1" ht="22.8" customHeight="1">
      <c r="A135" s="12"/>
      <c r="B135" s="204"/>
      <c r="C135" s="205"/>
      <c r="D135" s="206" t="s">
        <v>76</v>
      </c>
      <c r="E135" s="231" t="s">
        <v>542</v>
      </c>
      <c r="F135" s="231" t="s">
        <v>1914</v>
      </c>
      <c r="G135" s="205"/>
      <c r="H135" s="205"/>
      <c r="I135" s="208"/>
      <c r="J135" s="232">
        <f>BK135</f>
        <v>0</v>
      </c>
      <c r="K135" s="205"/>
      <c r="L135" s="210"/>
      <c r="M135" s="211"/>
      <c r="N135" s="212"/>
      <c r="O135" s="212"/>
      <c r="P135" s="213">
        <f>SUM(P136:P140)</f>
        <v>0</v>
      </c>
      <c r="Q135" s="212"/>
      <c r="R135" s="213">
        <f>SUM(R136:R140)</f>
        <v>0</v>
      </c>
      <c r="S135" s="212"/>
      <c r="T135" s="214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85</v>
      </c>
      <c r="AT135" s="216" t="s">
        <v>76</v>
      </c>
      <c r="AU135" s="216" t="s">
        <v>85</v>
      </c>
      <c r="AY135" s="215" t="s">
        <v>156</v>
      </c>
      <c r="BK135" s="217">
        <f>SUM(BK136:BK140)</f>
        <v>0</v>
      </c>
    </row>
    <row r="136" spans="1:65" s="2" customFormat="1" ht="52.2" customHeight="1">
      <c r="A136" s="40"/>
      <c r="B136" s="41"/>
      <c r="C136" s="218" t="s">
        <v>197</v>
      </c>
      <c r="D136" s="218" t="s">
        <v>157</v>
      </c>
      <c r="E136" s="219" t="s">
        <v>1992</v>
      </c>
      <c r="F136" s="220" t="s">
        <v>1993</v>
      </c>
      <c r="G136" s="221" t="s">
        <v>490</v>
      </c>
      <c r="H136" s="222">
        <v>1</v>
      </c>
      <c r="I136" s="223"/>
      <c r="J136" s="224">
        <f>ROUND(I136*H136,2)</f>
        <v>0</v>
      </c>
      <c r="K136" s="220" t="s">
        <v>1</v>
      </c>
      <c r="L136" s="46"/>
      <c r="M136" s="225" t="s">
        <v>1</v>
      </c>
      <c r="N136" s="226" t="s">
        <v>42</v>
      </c>
      <c r="O136" s="9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9" t="s">
        <v>161</v>
      </c>
      <c r="AT136" s="229" t="s">
        <v>157</v>
      </c>
      <c r="AU136" s="229" t="s">
        <v>87</v>
      </c>
      <c r="AY136" s="18" t="s">
        <v>156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8" t="s">
        <v>85</v>
      </c>
      <c r="BK136" s="230">
        <f>ROUND(I136*H136,2)</f>
        <v>0</v>
      </c>
      <c r="BL136" s="18" t="s">
        <v>161</v>
      </c>
      <c r="BM136" s="229" t="s">
        <v>1994</v>
      </c>
    </row>
    <row r="137" spans="1:65" s="2" customFormat="1" ht="38.55" customHeight="1">
      <c r="A137" s="40"/>
      <c r="B137" s="41"/>
      <c r="C137" s="218" t="s">
        <v>201</v>
      </c>
      <c r="D137" s="218" t="s">
        <v>157</v>
      </c>
      <c r="E137" s="219" t="s">
        <v>1995</v>
      </c>
      <c r="F137" s="220" t="s">
        <v>1996</v>
      </c>
      <c r="G137" s="221" t="s">
        <v>490</v>
      </c>
      <c r="H137" s="222">
        <v>1</v>
      </c>
      <c r="I137" s="223"/>
      <c r="J137" s="224">
        <f>ROUND(I137*H137,2)</f>
        <v>0</v>
      </c>
      <c r="K137" s="220" t="s">
        <v>1</v>
      </c>
      <c r="L137" s="46"/>
      <c r="M137" s="225" t="s">
        <v>1</v>
      </c>
      <c r="N137" s="226" t="s">
        <v>42</v>
      </c>
      <c r="O137" s="9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9" t="s">
        <v>161</v>
      </c>
      <c r="AT137" s="229" t="s">
        <v>157</v>
      </c>
      <c r="AU137" s="229" t="s">
        <v>87</v>
      </c>
      <c r="AY137" s="18" t="s">
        <v>156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85</v>
      </c>
      <c r="BK137" s="230">
        <f>ROUND(I137*H137,2)</f>
        <v>0</v>
      </c>
      <c r="BL137" s="18" t="s">
        <v>161</v>
      </c>
      <c r="BM137" s="229" t="s">
        <v>1997</v>
      </c>
    </row>
    <row r="138" spans="1:65" s="2" customFormat="1" ht="24.9" customHeight="1">
      <c r="A138" s="40"/>
      <c r="B138" s="41"/>
      <c r="C138" s="218" t="s">
        <v>205</v>
      </c>
      <c r="D138" s="218" t="s">
        <v>157</v>
      </c>
      <c r="E138" s="219" t="s">
        <v>1998</v>
      </c>
      <c r="F138" s="220" t="s">
        <v>1999</v>
      </c>
      <c r="G138" s="221" t="s">
        <v>490</v>
      </c>
      <c r="H138" s="222">
        <v>1</v>
      </c>
      <c r="I138" s="223"/>
      <c r="J138" s="224">
        <f>ROUND(I138*H138,2)</f>
        <v>0</v>
      </c>
      <c r="K138" s="220" t="s">
        <v>1</v>
      </c>
      <c r="L138" s="46"/>
      <c r="M138" s="225" t="s">
        <v>1</v>
      </c>
      <c r="N138" s="226" t="s">
        <v>42</v>
      </c>
      <c r="O138" s="9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9" t="s">
        <v>161</v>
      </c>
      <c r="AT138" s="229" t="s">
        <v>157</v>
      </c>
      <c r="AU138" s="229" t="s">
        <v>87</v>
      </c>
      <c r="AY138" s="18" t="s">
        <v>156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85</v>
      </c>
      <c r="BK138" s="230">
        <f>ROUND(I138*H138,2)</f>
        <v>0</v>
      </c>
      <c r="BL138" s="18" t="s">
        <v>161</v>
      </c>
      <c r="BM138" s="229" t="s">
        <v>2000</v>
      </c>
    </row>
    <row r="139" spans="1:65" s="2" customFormat="1" ht="16.5" customHeight="1">
      <c r="A139" s="40"/>
      <c r="B139" s="41"/>
      <c r="C139" s="218" t="s">
        <v>209</v>
      </c>
      <c r="D139" s="218" t="s">
        <v>157</v>
      </c>
      <c r="E139" s="219" t="s">
        <v>2001</v>
      </c>
      <c r="F139" s="220" t="s">
        <v>1928</v>
      </c>
      <c r="G139" s="221" t="s">
        <v>490</v>
      </c>
      <c r="H139" s="222">
        <v>1</v>
      </c>
      <c r="I139" s="223"/>
      <c r="J139" s="224">
        <f>ROUND(I139*H139,2)</f>
        <v>0</v>
      </c>
      <c r="K139" s="220" t="s">
        <v>1</v>
      </c>
      <c r="L139" s="46"/>
      <c r="M139" s="225" t="s">
        <v>1</v>
      </c>
      <c r="N139" s="226" t="s">
        <v>42</v>
      </c>
      <c r="O139" s="9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9" t="s">
        <v>161</v>
      </c>
      <c r="AT139" s="229" t="s">
        <v>157</v>
      </c>
      <c r="AU139" s="229" t="s">
        <v>87</v>
      </c>
      <c r="AY139" s="18" t="s">
        <v>156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8" t="s">
        <v>85</v>
      </c>
      <c r="BK139" s="230">
        <f>ROUND(I139*H139,2)</f>
        <v>0</v>
      </c>
      <c r="BL139" s="18" t="s">
        <v>161</v>
      </c>
      <c r="BM139" s="229" t="s">
        <v>2002</v>
      </c>
    </row>
    <row r="140" spans="1:65" s="2" customFormat="1" ht="16.5" customHeight="1">
      <c r="A140" s="40"/>
      <c r="B140" s="41"/>
      <c r="C140" s="218" t="s">
        <v>213</v>
      </c>
      <c r="D140" s="218" t="s">
        <v>157</v>
      </c>
      <c r="E140" s="219" t="s">
        <v>2003</v>
      </c>
      <c r="F140" s="220" t="s">
        <v>1931</v>
      </c>
      <c r="G140" s="221" t="s">
        <v>490</v>
      </c>
      <c r="H140" s="222">
        <v>1</v>
      </c>
      <c r="I140" s="223"/>
      <c r="J140" s="224">
        <f>ROUND(I140*H140,2)</f>
        <v>0</v>
      </c>
      <c r="K140" s="220" t="s">
        <v>1</v>
      </c>
      <c r="L140" s="46"/>
      <c r="M140" s="225" t="s">
        <v>1</v>
      </c>
      <c r="N140" s="226" t="s">
        <v>42</v>
      </c>
      <c r="O140" s="9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9" t="s">
        <v>161</v>
      </c>
      <c r="AT140" s="229" t="s">
        <v>157</v>
      </c>
      <c r="AU140" s="229" t="s">
        <v>87</v>
      </c>
      <c r="AY140" s="18" t="s">
        <v>156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85</v>
      </c>
      <c r="BK140" s="230">
        <f>ROUND(I140*H140,2)</f>
        <v>0</v>
      </c>
      <c r="BL140" s="18" t="s">
        <v>161</v>
      </c>
      <c r="BM140" s="229" t="s">
        <v>2004</v>
      </c>
    </row>
    <row r="141" spans="1:63" s="12" customFormat="1" ht="22.8" customHeight="1">
      <c r="A141" s="12"/>
      <c r="B141" s="204"/>
      <c r="C141" s="205"/>
      <c r="D141" s="206" t="s">
        <v>76</v>
      </c>
      <c r="E141" s="231" t="s">
        <v>486</v>
      </c>
      <c r="F141" s="231" t="s">
        <v>1933</v>
      </c>
      <c r="G141" s="205"/>
      <c r="H141" s="205"/>
      <c r="I141" s="208"/>
      <c r="J141" s="232">
        <f>BK141</f>
        <v>0</v>
      </c>
      <c r="K141" s="205"/>
      <c r="L141" s="210"/>
      <c r="M141" s="211"/>
      <c r="N141" s="212"/>
      <c r="O141" s="212"/>
      <c r="P141" s="213">
        <f>SUM(P142:P151)</f>
        <v>0</v>
      </c>
      <c r="Q141" s="212"/>
      <c r="R141" s="213">
        <f>SUM(R142:R151)</f>
        <v>0</v>
      </c>
      <c r="S141" s="212"/>
      <c r="T141" s="214">
        <f>SUM(T142:T151)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5" t="s">
        <v>85</v>
      </c>
      <c r="AT141" s="216" t="s">
        <v>76</v>
      </c>
      <c r="AU141" s="216" t="s">
        <v>85</v>
      </c>
      <c r="AY141" s="215" t="s">
        <v>156</v>
      </c>
      <c r="BK141" s="217">
        <f>SUM(BK142:BK151)</f>
        <v>0</v>
      </c>
    </row>
    <row r="142" spans="1:65" s="2" customFormat="1" ht="16.5" customHeight="1">
      <c r="A142" s="40"/>
      <c r="B142" s="41"/>
      <c r="C142" s="218" t="s">
        <v>217</v>
      </c>
      <c r="D142" s="218" t="s">
        <v>157</v>
      </c>
      <c r="E142" s="219" t="s">
        <v>2005</v>
      </c>
      <c r="F142" s="220" t="s">
        <v>1962</v>
      </c>
      <c r="G142" s="221" t="s">
        <v>355</v>
      </c>
      <c r="H142" s="222">
        <v>1</v>
      </c>
      <c r="I142" s="223"/>
      <c r="J142" s="224">
        <f>ROUND(I142*H142,2)</f>
        <v>0</v>
      </c>
      <c r="K142" s="220" t="s">
        <v>1</v>
      </c>
      <c r="L142" s="46"/>
      <c r="M142" s="225" t="s">
        <v>1</v>
      </c>
      <c r="N142" s="226" t="s">
        <v>42</v>
      </c>
      <c r="O142" s="9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9" t="s">
        <v>161</v>
      </c>
      <c r="AT142" s="229" t="s">
        <v>157</v>
      </c>
      <c r="AU142" s="229" t="s">
        <v>87</v>
      </c>
      <c r="AY142" s="18" t="s">
        <v>156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8" t="s">
        <v>85</v>
      </c>
      <c r="BK142" s="230">
        <f>ROUND(I142*H142,2)</f>
        <v>0</v>
      </c>
      <c r="BL142" s="18" t="s">
        <v>161</v>
      </c>
      <c r="BM142" s="229" t="s">
        <v>2006</v>
      </c>
    </row>
    <row r="143" spans="1:65" s="2" customFormat="1" ht="16.5" customHeight="1">
      <c r="A143" s="40"/>
      <c r="B143" s="41"/>
      <c r="C143" s="218" t="s">
        <v>8</v>
      </c>
      <c r="D143" s="218" t="s">
        <v>157</v>
      </c>
      <c r="E143" s="219" t="s">
        <v>2007</v>
      </c>
      <c r="F143" s="220" t="s">
        <v>1965</v>
      </c>
      <c r="G143" s="221" t="s">
        <v>490</v>
      </c>
      <c r="H143" s="222">
        <v>1</v>
      </c>
      <c r="I143" s="223"/>
      <c r="J143" s="224">
        <f>ROUND(I143*H143,2)</f>
        <v>0</v>
      </c>
      <c r="K143" s="220" t="s">
        <v>234</v>
      </c>
      <c r="L143" s="46"/>
      <c r="M143" s="225" t="s">
        <v>1</v>
      </c>
      <c r="N143" s="226" t="s">
        <v>42</v>
      </c>
      <c r="O143" s="9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9" t="s">
        <v>161</v>
      </c>
      <c r="AT143" s="229" t="s">
        <v>157</v>
      </c>
      <c r="AU143" s="229" t="s">
        <v>87</v>
      </c>
      <c r="AY143" s="18" t="s">
        <v>156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85</v>
      </c>
      <c r="BK143" s="230">
        <f>ROUND(I143*H143,2)</f>
        <v>0</v>
      </c>
      <c r="BL143" s="18" t="s">
        <v>161</v>
      </c>
      <c r="BM143" s="229" t="s">
        <v>2008</v>
      </c>
    </row>
    <row r="144" spans="1:47" s="2" customFormat="1" ht="12">
      <c r="A144" s="40"/>
      <c r="B144" s="41"/>
      <c r="C144" s="42"/>
      <c r="D144" s="256" t="s">
        <v>236</v>
      </c>
      <c r="E144" s="42"/>
      <c r="F144" s="257" t="s">
        <v>2009</v>
      </c>
      <c r="G144" s="42"/>
      <c r="H144" s="42"/>
      <c r="I144" s="258"/>
      <c r="J144" s="42"/>
      <c r="K144" s="42"/>
      <c r="L144" s="46"/>
      <c r="M144" s="259"/>
      <c r="N144" s="260"/>
      <c r="O144" s="93"/>
      <c r="P144" s="93"/>
      <c r="Q144" s="93"/>
      <c r="R144" s="93"/>
      <c r="S144" s="93"/>
      <c r="T144" s="94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236</v>
      </c>
      <c r="AU144" s="18" t="s">
        <v>87</v>
      </c>
    </row>
    <row r="145" spans="1:65" s="2" customFormat="1" ht="16.5" customHeight="1">
      <c r="A145" s="40"/>
      <c r="B145" s="41"/>
      <c r="C145" s="218" t="s">
        <v>320</v>
      </c>
      <c r="D145" s="218" t="s">
        <v>157</v>
      </c>
      <c r="E145" s="219" t="s">
        <v>2010</v>
      </c>
      <c r="F145" s="220" t="s">
        <v>1969</v>
      </c>
      <c r="G145" s="221" t="s">
        <v>490</v>
      </c>
      <c r="H145" s="222">
        <v>1</v>
      </c>
      <c r="I145" s="223"/>
      <c r="J145" s="224">
        <f>ROUND(I145*H145,2)</f>
        <v>0</v>
      </c>
      <c r="K145" s="220" t="s">
        <v>1</v>
      </c>
      <c r="L145" s="46"/>
      <c r="M145" s="225" t="s">
        <v>1</v>
      </c>
      <c r="N145" s="226" t="s">
        <v>42</v>
      </c>
      <c r="O145" s="9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9" t="s">
        <v>161</v>
      </c>
      <c r="AT145" s="229" t="s">
        <v>157</v>
      </c>
      <c r="AU145" s="229" t="s">
        <v>87</v>
      </c>
      <c r="AY145" s="18" t="s">
        <v>156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8" t="s">
        <v>85</v>
      </c>
      <c r="BK145" s="230">
        <f>ROUND(I145*H145,2)</f>
        <v>0</v>
      </c>
      <c r="BL145" s="18" t="s">
        <v>161</v>
      </c>
      <c r="BM145" s="229" t="s">
        <v>2011</v>
      </c>
    </row>
    <row r="146" spans="1:65" s="2" customFormat="1" ht="16.5" customHeight="1">
      <c r="A146" s="40"/>
      <c r="B146" s="41"/>
      <c r="C146" s="218" t="s">
        <v>324</v>
      </c>
      <c r="D146" s="218" t="s">
        <v>157</v>
      </c>
      <c r="E146" s="219" t="s">
        <v>2012</v>
      </c>
      <c r="F146" s="220" t="s">
        <v>1950</v>
      </c>
      <c r="G146" s="221" t="s">
        <v>355</v>
      </c>
      <c r="H146" s="222">
        <v>50</v>
      </c>
      <c r="I146" s="223"/>
      <c r="J146" s="224">
        <f>ROUND(I146*H146,2)</f>
        <v>0</v>
      </c>
      <c r="K146" s="220" t="s">
        <v>1</v>
      </c>
      <c r="L146" s="46"/>
      <c r="M146" s="225" t="s">
        <v>1</v>
      </c>
      <c r="N146" s="226" t="s">
        <v>42</v>
      </c>
      <c r="O146" s="9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9" t="s">
        <v>161</v>
      </c>
      <c r="AT146" s="229" t="s">
        <v>157</v>
      </c>
      <c r="AU146" s="229" t="s">
        <v>87</v>
      </c>
      <c r="AY146" s="18" t="s">
        <v>156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85</v>
      </c>
      <c r="BK146" s="230">
        <f>ROUND(I146*H146,2)</f>
        <v>0</v>
      </c>
      <c r="BL146" s="18" t="s">
        <v>161</v>
      </c>
      <c r="BM146" s="229" t="s">
        <v>2013</v>
      </c>
    </row>
    <row r="147" spans="1:65" s="2" customFormat="1" ht="24.15" customHeight="1">
      <c r="A147" s="40"/>
      <c r="B147" s="41"/>
      <c r="C147" s="218" t="s">
        <v>328</v>
      </c>
      <c r="D147" s="218" t="s">
        <v>157</v>
      </c>
      <c r="E147" s="219" t="s">
        <v>2014</v>
      </c>
      <c r="F147" s="220" t="s">
        <v>1935</v>
      </c>
      <c r="G147" s="221" t="s">
        <v>355</v>
      </c>
      <c r="H147" s="222">
        <v>50</v>
      </c>
      <c r="I147" s="223"/>
      <c r="J147" s="224">
        <f>ROUND(I147*H147,2)</f>
        <v>0</v>
      </c>
      <c r="K147" s="220" t="s">
        <v>1</v>
      </c>
      <c r="L147" s="46"/>
      <c r="M147" s="225" t="s">
        <v>1</v>
      </c>
      <c r="N147" s="226" t="s">
        <v>42</v>
      </c>
      <c r="O147" s="9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9" t="s">
        <v>161</v>
      </c>
      <c r="AT147" s="229" t="s">
        <v>157</v>
      </c>
      <c r="AU147" s="229" t="s">
        <v>87</v>
      </c>
      <c r="AY147" s="18" t="s">
        <v>156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8" t="s">
        <v>85</v>
      </c>
      <c r="BK147" s="230">
        <f>ROUND(I147*H147,2)</f>
        <v>0</v>
      </c>
      <c r="BL147" s="18" t="s">
        <v>161</v>
      </c>
      <c r="BM147" s="229" t="s">
        <v>2015</v>
      </c>
    </row>
    <row r="148" spans="1:65" s="2" customFormat="1" ht="16.5" customHeight="1">
      <c r="A148" s="40"/>
      <c r="B148" s="41"/>
      <c r="C148" s="218" t="s">
        <v>332</v>
      </c>
      <c r="D148" s="218" t="s">
        <v>157</v>
      </c>
      <c r="E148" s="219" t="s">
        <v>2016</v>
      </c>
      <c r="F148" s="220" t="s">
        <v>2017</v>
      </c>
      <c r="G148" s="221" t="s">
        <v>355</v>
      </c>
      <c r="H148" s="222">
        <v>50</v>
      </c>
      <c r="I148" s="223"/>
      <c r="J148" s="224">
        <f>ROUND(I148*H148,2)</f>
        <v>0</v>
      </c>
      <c r="K148" s="220" t="s">
        <v>1</v>
      </c>
      <c r="L148" s="46"/>
      <c r="M148" s="225" t="s">
        <v>1</v>
      </c>
      <c r="N148" s="226" t="s">
        <v>42</v>
      </c>
      <c r="O148" s="9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9" t="s">
        <v>161</v>
      </c>
      <c r="AT148" s="229" t="s">
        <v>157</v>
      </c>
      <c r="AU148" s="229" t="s">
        <v>87</v>
      </c>
      <c r="AY148" s="18" t="s">
        <v>156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8" t="s">
        <v>85</v>
      </c>
      <c r="BK148" s="230">
        <f>ROUND(I148*H148,2)</f>
        <v>0</v>
      </c>
      <c r="BL148" s="18" t="s">
        <v>161</v>
      </c>
      <c r="BM148" s="229" t="s">
        <v>2018</v>
      </c>
    </row>
    <row r="149" spans="1:65" s="2" customFormat="1" ht="16.5" customHeight="1">
      <c r="A149" s="40"/>
      <c r="B149" s="41"/>
      <c r="C149" s="218" t="s">
        <v>336</v>
      </c>
      <c r="D149" s="218" t="s">
        <v>157</v>
      </c>
      <c r="E149" s="219" t="s">
        <v>2019</v>
      </c>
      <c r="F149" s="220" t="s">
        <v>1947</v>
      </c>
      <c r="G149" s="221" t="s">
        <v>490</v>
      </c>
      <c r="H149" s="222">
        <v>1</v>
      </c>
      <c r="I149" s="223"/>
      <c r="J149" s="224">
        <f>ROUND(I149*H149,2)</f>
        <v>0</v>
      </c>
      <c r="K149" s="220" t="s">
        <v>1</v>
      </c>
      <c r="L149" s="46"/>
      <c r="M149" s="225" t="s">
        <v>1</v>
      </c>
      <c r="N149" s="226" t="s">
        <v>42</v>
      </c>
      <c r="O149" s="9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9" t="s">
        <v>161</v>
      </c>
      <c r="AT149" s="229" t="s">
        <v>157</v>
      </c>
      <c r="AU149" s="229" t="s">
        <v>87</v>
      </c>
      <c r="AY149" s="18" t="s">
        <v>156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8" t="s">
        <v>85</v>
      </c>
      <c r="BK149" s="230">
        <f>ROUND(I149*H149,2)</f>
        <v>0</v>
      </c>
      <c r="BL149" s="18" t="s">
        <v>161</v>
      </c>
      <c r="BM149" s="229" t="s">
        <v>2020</v>
      </c>
    </row>
    <row r="150" spans="1:65" s="2" customFormat="1" ht="16.5" customHeight="1">
      <c r="A150" s="40"/>
      <c r="B150" s="41"/>
      <c r="C150" s="218" t="s">
        <v>7</v>
      </c>
      <c r="D150" s="218" t="s">
        <v>157</v>
      </c>
      <c r="E150" s="219" t="s">
        <v>2021</v>
      </c>
      <c r="F150" s="220" t="s">
        <v>1953</v>
      </c>
      <c r="G150" s="221" t="s">
        <v>490</v>
      </c>
      <c r="H150" s="222">
        <v>1</v>
      </c>
      <c r="I150" s="223"/>
      <c r="J150" s="224">
        <f>ROUND(I150*H150,2)</f>
        <v>0</v>
      </c>
      <c r="K150" s="220" t="s">
        <v>1</v>
      </c>
      <c r="L150" s="46"/>
      <c r="M150" s="225" t="s">
        <v>1</v>
      </c>
      <c r="N150" s="226" t="s">
        <v>42</v>
      </c>
      <c r="O150" s="9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9" t="s">
        <v>161</v>
      </c>
      <c r="AT150" s="229" t="s">
        <v>157</v>
      </c>
      <c r="AU150" s="229" t="s">
        <v>87</v>
      </c>
      <c r="AY150" s="18" t="s">
        <v>156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8" t="s">
        <v>85</v>
      </c>
      <c r="BK150" s="230">
        <f>ROUND(I150*H150,2)</f>
        <v>0</v>
      </c>
      <c r="BL150" s="18" t="s">
        <v>161</v>
      </c>
      <c r="BM150" s="229" t="s">
        <v>2022</v>
      </c>
    </row>
    <row r="151" spans="1:65" s="2" customFormat="1" ht="16.5" customHeight="1">
      <c r="A151" s="40"/>
      <c r="B151" s="41"/>
      <c r="C151" s="218" t="s">
        <v>344</v>
      </c>
      <c r="D151" s="218" t="s">
        <v>157</v>
      </c>
      <c r="E151" s="219" t="s">
        <v>2023</v>
      </c>
      <c r="F151" s="220" t="s">
        <v>1956</v>
      </c>
      <c r="G151" s="221" t="s">
        <v>490</v>
      </c>
      <c r="H151" s="222">
        <v>1</v>
      </c>
      <c r="I151" s="223"/>
      <c r="J151" s="224">
        <f>ROUND(I151*H151,2)</f>
        <v>0</v>
      </c>
      <c r="K151" s="220" t="s">
        <v>1</v>
      </c>
      <c r="L151" s="46"/>
      <c r="M151" s="296" t="s">
        <v>1</v>
      </c>
      <c r="N151" s="297" t="s">
        <v>42</v>
      </c>
      <c r="O151" s="298"/>
      <c r="P151" s="299">
        <f>O151*H151</f>
        <v>0</v>
      </c>
      <c r="Q151" s="299">
        <v>0</v>
      </c>
      <c r="R151" s="299">
        <f>Q151*H151</f>
        <v>0</v>
      </c>
      <c r="S151" s="299">
        <v>0</v>
      </c>
      <c r="T151" s="30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9" t="s">
        <v>161</v>
      </c>
      <c r="AT151" s="229" t="s">
        <v>157</v>
      </c>
      <c r="AU151" s="229" t="s">
        <v>87</v>
      </c>
      <c r="AY151" s="18" t="s">
        <v>156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8" t="s">
        <v>85</v>
      </c>
      <c r="BK151" s="230">
        <f>ROUND(I151*H151,2)</f>
        <v>0</v>
      </c>
      <c r="BL151" s="18" t="s">
        <v>161</v>
      </c>
      <c r="BM151" s="229" t="s">
        <v>2024</v>
      </c>
    </row>
    <row r="152" spans="1:31" s="2" customFormat="1" ht="6.95" customHeight="1">
      <c r="A152" s="40"/>
      <c r="B152" s="68"/>
      <c r="C152" s="69"/>
      <c r="D152" s="69"/>
      <c r="E152" s="69"/>
      <c r="F152" s="69"/>
      <c r="G152" s="69"/>
      <c r="H152" s="69"/>
      <c r="I152" s="69"/>
      <c r="J152" s="69"/>
      <c r="K152" s="69"/>
      <c r="L152" s="46"/>
      <c r="M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</sheetData>
  <sheetProtection password="CC35" sheet="1" objects="1" scenarios="1" formatColumns="0" formatRows="0" autoFilter="0"/>
  <autoFilter ref="C119:K15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44" r:id="rId1" display="https://podminky.urs.cz/item/CS_URS_2022_01/Pol1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2025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ROUND(J121,2)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ROUND((SUM(BE121:BE147)),2)</f>
        <v>0</v>
      </c>
      <c r="G33" s="40"/>
      <c r="H33" s="40"/>
      <c r="I33" s="157">
        <v>0.21</v>
      </c>
      <c r="J33" s="156">
        <f>ROUND(((SUM(BE121:BE147))*I33),2)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ROUND((SUM(BF121:BF147)),2)</f>
        <v>0</v>
      </c>
      <c r="G34" s="40"/>
      <c r="H34" s="40"/>
      <c r="I34" s="157">
        <v>0.15</v>
      </c>
      <c r="J34" s="156">
        <f>ROUND(((SUM(BF121:BF147))*I34),2)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ROUND((SUM(BG121:BG147)),2)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ROUND((SUM(BH121:BH147)),2)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ROUND((SUM(BI121:BI147)),2)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SO401.3 - Část nové slavnostní osvětlení (SO)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J121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2026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2027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2028</v>
      </c>
      <c r="E99" s="190"/>
      <c r="F99" s="190"/>
      <c r="G99" s="190"/>
      <c r="H99" s="190"/>
      <c r="I99" s="190"/>
      <c r="J99" s="191">
        <f>J132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2029</v>
      </c>
      <c r="E100" s="190"/>
      <c r="F100" s="190"/>
      <c r="G100" s="190"/>
      <c r="H100" s="190"/>
      <c r="I100" s="190"/>
      <c r="J100" s="191">
        <f>J137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2030</v>
      </c>
      <c r="E101" s="190"/>
      <c r="F101" s="190"/>
      <c r="G101" s="190"/>
      <c r="H101" s="190"/>
      <c r="I101" s="190"/>
      <c r="J101" s="191">
        <f>J140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pans="1:31" s="2" customFormat="1" ht="6.95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4.95" customHeight="1">
      <c r="A108" s="40"/>
      <c r="B108" s="41"/>
      <c r="C108" s="24" t="s">
        <v>141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26.25" customHeight="1">
      <c r="A111" s="40"/>
      <c r="B111" s="41"/>
      <c r="C111" s="42"/>
      <c r="D111" s="42"/>
      <c r="E111" s="176" t="str">
        <f>E7</f>
        <v>Rekonstrukce společenského centra Stará hasička a přilehlého veřejného prostoru - nezpůsobilé výdaje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128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6.5" customHeight="1">
      <c r="A113" s="40"/>
      <c r="B113" s="41"/>
      <c r="C113" s="42"/>
      <c r="D113" s="42"/>
      <c r="E113" s="78" t="str">
        <f>E9</f>
        <v>SO401.3 - Část nové slavnostní osvětlení (SO)</v>
      </c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3" t="s">
        <v>20</v>
      </c>
      <c r="D115" s="42"/>
      <c r="E115" s="42"/>
      <c r="F115" s="28" t="str">
        <f>F12</f>
        <v>Hlavní 120/125, 62400 Brno - Komín</v>
      </c>
      <c r="G115" s="42"/>
      <c r="H115" s="42"/>
      <c r="I115" s="33" t="s">
        <v>22</v>
      </c>
      <c r="J115" s="81" t="str">
        <f>IF(J12="","",J12)</f>
        <v>26. 6. 2022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40.05" customHeight="1">
      <c r="A117" s="40"/>
      <c r="B117" s="41"/>
      <c r="C117" s="33" t="s">
        <v>24</v>
      </c>
      <c r="D117" s="42"/>
      <c r="E117" s="42"/>
      <c r="F117" s="28" t="str">
        <f>E15</f>
        <v>Statutární město Brno, městská část Brno-Komín</v>
      </c>
      <c r="G117" s="42"/>
      <c r="H117" s="42"/>
      <c r="I117" s="33" t="s">
        <v>30</v>
      </c>
      <c r="J117" s="38" t="str">
        <f>E21</f>
        <v>Dipl.-Ing. Janosch Welzien, ČKA 383/2022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5.65" customHeight="1">
      <c r="A118" s="40"/>
      <c r="B118" s="41"/>
      <c r="C118" s="33" t="s">
        <v>28</v>
      </c>
      <c r="D118" s="42"/>
      <c r="E118" s="42"/>
      <c r="F118" s="28" t="str">
        <f>IF(E18="","",E18)</f>
        <v>Vyplň údaj</v>
      </c>
      <c r="G118" s="42"/>
      <c r="H118" s="42"/>
      <c r="I118" s="33" t="s">
        <v>33</v>
      </c>
      <c r="J118" s="38" t="str">
        <f>E24</f>
        <v xml:space="preserve">schwerpunkt architekti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0.3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11" customFormat="1" ht="29.25" customHeight="1">
      <c r="A120" s="193"/>
      <c r="B120" s="194"/>
      <c r="C120" s="195" t="s">
        <v>142</v>
      </c>
      <c r="D120" s="196" t="s">
        <v>62</v>
      </c>
      <c r="E120" s="196" t="s">
        <v>58</v>
      </c>
      <c r="F120" s="196" t="s">
        <v>59</v>
      </c>
      <c r="G120" s="196" t="s">
        <v>143</v>
      </c>
      <c r="H120" s="196" t="s">
        <v>144</v>
      </c>
      <c r="I120" s="196" t="s">
        <v>145</v>
      </c>
      <c r="J120" s="196" t="s">
        <v>133</v>
      </c>
      <c r="K120" s="197" t="s">
        <v>146</v>
      </c>
      <c r="L120" s="198"/>
      <c r="M120" s="102" t="s">
        <v>1</v>
      </c>
      <c r="N120" s="103" t="s">
        <v>41</v>
      </c>
      <c r="O120" s="103" t="s">
        <v>147</v>
      </c>
      <c r="P120" s="103" t="s">
        <v>148</v>
      </c>
      <c r="Q120" s="103" t="s">
        <v>149</v>
      </c>
      <c r="R120" s="103" t="s">
        <v>150</v>
      </c>
      <c r="S120" s="103" t="s">
        <v>151</v>
      </c>
      <c r="T120" s="104" t="s">
        <v>152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40"/>
      <c r="B121" s="41"/>
      <c r="C121" s="109" t="s">
        <v>153</v>
      </c>
      <c r="D121" s="42"/>
      <c r="E121" s="42"/>
      <c r="F121" s="42"/>
      <c r="G121" s="42"/>
      <c r="H121" s="42"/>
      <c r="I121" s="42"/>
      <c r="J121" s="199">
        <f>BK121</f>
        <v>0</v>
      </c>
      <c r="K121" s="42"/>
      <c r="L121" s="46"/>
      <c r="M121" s="105"/>
      <c r="N121" s="200"/>
      <c r="O121" s="106"/>
      <c r="P121" s="201">
        <f>P122</f>
        <v>0</v>
      </c>
      <c r="Q121" s="106"/>
      <c r="R121" s="201">
        <f>R122</f>
        <v>0</v>
      </c>
      <c r="S121" s="106"/>
      <c r="T121" s="202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76</v>
      </c>
      <c r="AU121" s="18" t="s">
        <v>135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76</v>
      </c>
      <c r="E122" s="207" t="s">
        <v>1884</v>
      </c>
      <c r="F122" s="207" t="s">
        <v>2031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P123+P132+P137+P140</f>
        <v>0</v>
      </c>
      <c r="Q122" s="212"/>
      <c r="R122" s="213">
        <f>R123+R132+R137+R140</f>
        <v>0</v>
      </c>
      <c r="S122" s="212"/>
      <c r="T122" s="214">
        <f>T123+T132+T137+T140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85</v>
      </c>
      <c r="AT122" s="216" t="s">
        <v>76</v>
      </c>
      <c r="AU122" s="216" t="s">
        <v>77</v>
      </c>
      <c r="AY122" s="215" t="s">
        <v>156</v>
      </c>
      <c r="BK122" s="217">
        <f>BK123+BK132+BK137+BK140</f>
        <v>0</v>
      </c>
    </row>
    <row r="123" spans="1:63" s="12" customFormat="1" ht="22.8" customHeight="1">
      <c r="A123" s="12"/>
      <c r="B123" s="204"/>
      <c r="C123" s="205"/>
      <c r="D123" s="206" t="s">
        <v>76</v>
      </c>
      <c r="E123" s="231" t="s">
        <v>522</v>
      </c>
      <c r="F123" s="231" t="s">
        <v>2032</v>
      </c>
      <c r="G123" s="205"/>
      <c r="H123" s="205"/>
      <c r="I123" s="208"/>
      <c r="J123" s="232">
        <f>BK123</f>
        <v>0</v>
      </c>
      <c r="K123" s="205"/>
      <c r="L123" s="210"/>
      <c r="M123" s="211"/>
      <c r="N123" s="212"/>
      <c r="O123" s="212"/>
      <c r="P123" s="213">
        <f>SUM(P124:P131)</f>
        <v>0</v>
      </c>
      <c r="Q123" s="212"/>
      <c r="R123" s="213">
        <f>SUM(R124:R131)</f>
        <v>0</v>
      </c>
      <c r="S123" s="212"/>
      <c r="T123" s="214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85</v>
      </c>
      <c r="AY123" s="215" t="s">
        <v>156</v>
      </c>
      <c r="BK123" s="217">
        <f>SUM(BK124:BK131)</f>
        <v>0</v>
      </c>
    </row>
    <row r="124" spans="1:65" s="2" customFormat="1" ht="16.5" customHeight="1">
      <c r="A124" s="40"/>
      <c r="B124" s="41"/>
      <c r="C124" s="218" t="s">
        <v>85</v>
      </c>
      <c r="D124" s="218" t="s">
        <v>157</v>
      </c>
      <c r="E124" s="219" t="s">
        <v>2033</v>
      </c>
      <c r="F124" s="220" t="s">
        <v>2034</v>
      </c>
      <c r="G124" s="221" t="s">
        <v>490</v>
      </c>
      <c r="H124" s="222">
        <v>1</v>
      </c>
      <c r="I124" s="223"/>
      <c r="J124" s="224">
        <f>ROUND(I124*H124,2)</f>
        <v>0</v>
      </c>
      <c r="K124" s="220" t="s">
        <v>1</v>
      </c>
      <c r="L124" s="46"/>
      <c r="M124" s="225" t="s">
        <v>1</v>
      </c>
      <c r="N124" s="226" t="s">
        <v>42</v>
      </c>
      <c r="O124" s="9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9" t="s">
        <v>161</v>
      </c>
      <c r="AT124" s="229" t="s">
        <v>157</v>
      </c>
      <c r="AU124" s="229" t="s">
        <v>87</v>
      </c>
      <c r="AY124" s="18" t="s">
        <v>156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85</v>
      </c>
      <c r="BK124" s="230">
        <f>ROUND(I124*H124,2)</f>
        <v>0</v>
      </c>
      <c r="BL124" s="18" t="s">
        <v>161</v>
      </c>
      <c r="BM124" s="229" t="s">
        <v>2035</v>
      </c>
    </row>
    <row r="125" spans="1:65" s="2" customFormat="1" ht="16.5" customHeight="1">
      <c r="A125" s="40"/>
      <c r="B125" s="41"/>
      <c r="C125" s="218" t="s">
        <v>87</v>
      </c>
      <c r="D125" s="218" t="s">
        <v>157</v>
      </c>
      <c r="E125" s="219" t="s">
        <v>2036</v>
      </c>
      <c r="F125" s="220" t="s">
        <v>2037</v>
      </c>
      <c r="G125" s="221" t="s">
        <v>490</v>
      </c>
      <c r="H125" s="222">
        <v>1</v>
      </c>
      <c r="I125" s="223"/>
      <c r="J125" s="224">
        <f>ROUND(I125*H125,2)</f>
        <v>0</v>
      </c>
      <c r="K125" s="220" t="s">
        <v>1</v>
      </c>
      <c r="L125" s="46"/>
      <c r="M125" s="225" t="s">
        <v>1</v>
      </c>
      <c r="N125" s="226" t="s">
        <v>42</v>
      </c>
      <c r="O125" s="9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9" t="s">
        <v>161</v>
      </c>
      <c r="AT125" s="229" t="s">
        <v>157</v>
      </c>
      <c r="AU125" s="229" t="s">
        <v>87</v>
      </c>
      <c r="AY125" s="18" t="s">
        <v>156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8" t="s">
        <v>85</v>
      </c>
      <c r="BK125" s="230">
        <f>ROUND(I125*H125,2)</f>
        <v>0</v>
      </c>
      <c r="BL125" s="18" t="s">
        <v>161</v>
      </c>
      <c r="BM125" s="229" t="s">
        <v>2038</v>
      </c>
    </row>
    <row r="126" spans="1:65" s="2" customFormat="1" ht="16.5" customHeight="1">
      <c r="A126" s="40"/>
      <c r="B126" s="41"/>
      <c r="C126" s="218" t="s">
        <v>168</v>
      </c>
      <c r="D126" s="218" t="s">
        <v>157</v>
      </c>
      <c r="E126" s="219" t="s">
        <v>2039</v>
      </c>
      <c r="F126" s="220" t="s">
        <v>2040</v>
      </c>
      <c r="G126" s="221" t="s">
        <v>490</v>
      </c>
      <c r="H126" s="222">
        <v>1</v>
      </c>
      <c r="I126" s="223"/>
      <c r="J126" s="224">
        <f>ROUND(I126*H126,2)</f>
        <v>0</v>
      </c>
      <c r="K126" s="220" t="s">
        <v>1</v>
      </c>
      <c r="L126" s="46"/>
      <c r="M126" s="225" t="s">
        <v>1</v>
      </c>
      <c r="N126" s="226" t="s">
        <v>42</v>
      </c>
      <c r="O126" s="9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9" t="s">
        <v>161</v>
      </c>
      <c r="AT126" s="229" t="s">
        <v>157</v>
      </c>
      <c r="AU126" s="229" t="s">
        <v>87</v>
      </c>
      <c r="AY126" s="18" t="s">
        <v>156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85</v>
      </c>
      <c r="BK126" s="230">
        <f>ROUND(I126*H126,2)</f>
        <v>0</v>
      </c>
      <c r="BL126" s="18" t="s">
        <v>161</v>
      </c>
      <c r="BM126" s="229" t="s">
        <v>2041</v>
      </c>
    </row>
    <row r="127" spans="1:65" s="2" customFormat="1" ht="16.5" customHeight="1">
      <c r="A127" s="40"/>
      <c r="B127" s="41"/>
      <c r="C127" s="218" t="s">
        <v>161</v>
      </c>
      <c r="D127" s="218" t="s">
        <v>157</v>
      </c>
      <c r="E127" s="219" t="s">
        <v>2042</v>
      </c>
      <c r="F127" s="220" t="s">
        <v>2043</v>
      </c>
      <c r="G127" s="221" t="s">
        <v>490</v>
      </c>
      <c r="H127" s="222">
        <v>1</v>
      </c>
      <c r="I127" s="223"/>
      <c r="J127" s="224">
        <f>ROUND(I127*H127,2)</f>
        <v>0</v>
      </c>
      <c r="K127" s="220" t="s">
        <v>1</v>
      </c>
      <c r="L127" s="46"/>
      <c r="M127" s="225" t="s">
        <v>1</v>
      </c>
      <c r="N127" s="226" t="s">
        <v>42</v>
      </c>
      <c r="O127" s="9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9" t="s">
        <v>161</v>
      </c>
      <c r="AT127" s="229" t="s">
        <v>157</v>
      </c>
      <c r="AU127" s="229" t="s">
        <v>87</v>
      </c>
      <c r="AY127" s="18" t="s">
        <v>156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85</v>
      </c>
      <c r="BK127" s="230">
        <f>ROUND(I127*H127,2)</f>
        <v>0</v>
      </c>
      <c r="BL127" s="18" t="s">
        <v>161</v>
      </c>
      <c r="BM127" s="229" t="s">
        <v>2044</v>
      </c>
    </row>
    <row r="128" spans="1:65" s="2" customFormat="1" ht="16.5" customHeight="1">
      <c r="A128" s="40"/>
      <c r="B128" s="41"/>
      <c r="C128" s="218" t="s">
        <v>179</v>
      </c>
      <c r="D128" s="218" t="s">
        <v>157</v>
      </c>
      <c r="E128" s="219" t="s">
        <v>2045</v>
      </c>
      <c r="F128" s="220" t="s">
        <v>2046</v>
      </c>
      <c r="G128" s="221" t="s">
        <v>490</v>
      </c>
      <c r="H128" s="222">
        <v>1</v>
      </c>
      <c r="I128" s="223"/>
      <c r="J128" s="224">
        <f>ROUND(I128*H128,2)</f>
        <v>0</v>
      </c>
      <c r="K128" s="220" t="s">
        <v>1</v>
      </c>
      <c r="L128" s="46"/>
      <c r="M128" s="225" t="s">
        <v>1</v>
      </c>
      <c r="N128" s="226" t="s">
        <v>42</v>
      </c>
      <c r="O128" s="9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9" t="s">
        <v>161</v>
      </c>
      <c r="AT128" s="229" t="s">
        <v>157</v>
      </c>
      <c r="AU128" s="229" t="s">
        <v>87</v>
      </c>
      <c r="AY128" s="18" t="s">
        <v>156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85</v>
      </c>
      <c r="BK128" s="230">
        <f>ROUND(I128*H128,2)</f>
        <v>0</v>
      </c>
      <c r="BL128" s="18" t="s">
        <v>161</v>
      </c>
      <c r="BM128" s="229" t="s">
        <v>2047</v>
      </c>
    </row>
    <row r="129" spans="1:65" s="2" customFormat="1" ht="16.5" customHeight="1">
      <c r="A129" s="40"/>
      <c r="B129" s="41"/>
      <c r="C129" s="218" t="s">
        <v>183</v>
      </c>
      <c r="D129" s="218" t="s">
        <v>157</v>
      </c>
      <c r="E129" s="219" t="s">
        <v>2048</v>
      </c>
      <c r="F129" s="220" t="s">
        <v>2049</v>
      </c>
      <c r="G129" s="221" t="s">
        <v>1897</v>
      </c>
      <c r="H129" s="222">
        <v>1</v>
      </c>
      <c r="I129" s="223"/>
      <c r="J129" s="224">
        <f>ROUND(I129*H129,2)</f>
        <v>0</v>
      </c>
      <c r="K129" s="220" t="s">
        <v>1</v>
      </c>
      <c r="L129" s="46"/>
      <c r="M129" s="225" t="s">
        <v>1</v>
      </c>
      <c r="N129" s="226" t="s">
        <v>42</v>
      </c>
      <c r="O129" s="9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9" t="s">
        <v>161</v>
      </c>
      <c r="AT129" s="229" t="s">
        <v>157</v>
      </c>
      <c r="AU129" s="229" t="s">
        <v>87</v>
      </c>
      <c r="AY129" s="18" t="s">
        <v>156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8" t="s">
        <v>85</v>
      </c>
      <c r="BK129" s="230">
        <f>ROUND(I129*H129,2)</f>
        <v>0</v>
      </c>
      <c r="BL129" s="18" t="s">
        <v>161</v>
      </c>
      <c r="BM129" s="229" t="s">
        <v>2050</v>
      </c>
    </row>
    <row r="130" spans="1:65" s="2" customFormat="1" ht="16.5" customHeight="1">
      <c r="A130" s="40"/>
      <c r="B130" s="41"/>
      <c r="C130" s="218" t="s">
        <v>189</v>
      </c>
      <c r="D130" s="218" t="s">
        <v>157</v>
      </c>
      <c r="E130" s="219" t="s">
        <v>2051</v>
      </c>
      <c r="F130" s="220" t="s">
        <v>2052</v>
      </c>
      <c r="G130" s="221" t="s">
        <v>1897</v>
      </c>
      <c r="H130" s="222">
        <v>1</v>
      </c>
      <c r="I130" s="223"/>
      <c r="J130" s="224">
        <f>ROUND(I130*H130,2)</f>
        <v>0</v>
      </c>
      <c r="K130" s="220" t="s">
        <v>1</v>
      </c>
      <c r="L130" s="46"/>
      <c r="M130" s="225" t="s">
        <v>1</v>
      </c>
      <c r="N130" s="226" t="s">
        <v>42</v>
      </c>
      <c r="O130" s="9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9" t="s">
        <v>161</v>
      </c>
      <c r="AT130" s="229" t="s">
        <v>157</v>
      </c>
      <c r="AU130" s="229" t="s">
        <v>87</v>
      </c>
      <c r="AY130" s="18" t="s">
        <v>156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8" t="s">
        <v>85</v>
      </c>
      <c r="BK130" s="230">
        <f>ROUND(I130*H130,2)</f>
        <v>0</v>
      </c>
      <c r="BL130" s="18" t="s">
        <v>161</v>
      </c>
      <c r="BM130" s="229" t="s">
        <v>2053</v>
      </c>
    </row>
    <row r="131" spans="1:65" s="2" customFormat="1" ht="16.5" customHeight="1">
      <c r="A131" s="40"/>
      <c r="B131" s="41"/>
      <c r="C131" s="218" t="s">
        <v>193</v>
      </c>
      <c r="D131" s="218" t="s">
        <v>157</v>
      </c>
      <c r="E131" s="219" t="s">
        <v>2054</v>
      </c>
      <c r="F131" s="220" t="s">
        <v>2055</v>
      </c>
      <c r="G131" s="221" t="s">
        <v>1897</v>
      </c>
      <c r="H131" s="222">
        <v>1</v>
      </c>
      <c r="I131" s="223"/>
      <c r="J131" s="224">
        <f>ROUND(I131*H131,2)</f>
        <v>0</v>
      </c>
      <c r="K131" s="220" t="s">
        <v>1</v>
      </c>
      <c r="L131" s="46"/>
      <c r="M131" s="225" t="s">
        <v>1</v>
      </c>
      <c r="N131" s="226" t="s">
        <v>42</v>
      </c>
      <c r="O131" s="9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9" t="s">
        <v>161</v>
      </c>
      <c r="AT131" s="229" t="s">
        <v>157</v>
      </c>
      <c r="AU131" s="229" t="s">
        <v>87</v>
      </c>
      <c r="AY131" s="18" t="s">
        <v>156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8" t="s">
        <v>85</v>
      </c>
      <c r="BK131" s="230">
        <f>ROUND(I131*H131,2)</f>
        <v>0</v>
      </c>
      <c r="BL131" s="18" t="s">
        <v>161</v>
      </c>
      <c r="BM131" s="229" t="s">
        <v>2056</v>
      </c>
    </row>
    <row r="132" spans="1:63" s="12" customFormat="1" ht="22.8" customHeight="1">
      <c r="A132" s="12"/>
      <c r="B132" s="204"/>
      <c r="C132" s="205"/>
      <c r="D132" s="206" t="s">
        <v>76</v>
      </c>
      <c r="E132" s="231" t="s">
        <v>542</v>
      </c>
      <c r="F132" s="231" t="s">
        <v>1975</v>
      </c>
      <c r="G132" s="205"/>
      <c r="H132" s="205"/>
      <c r="I132" s="208"/>
      <c r="J132" s="232">
        <f>BK132</f>
        <v>0</v>
      </c>
      <c r="K132" s="205"/>
      <c r="L132" s="210"/>
      <c r="M132" s="211"/>
      <c r="N132" s="212"/>
      <c r="O132" s="212"/>
      <c r="P132" s="213">
        <f>SUM(P133:P136)</f>
        <v>0</v>
      </c>
      <c r="Q132" s="212"/>
      <c r="R132" s="213">
        <f>SUM(R133:R136)</f>
        <v>0</v>
      </c>
      <c r="S132" s="212"/>
      <c r="T132" s="214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85</v>
      </c>
      <c r="AT132" s="216" t="s">
        <v>76</v>
      </c>
      <c r="AU132" s="216" t="s">
        <v>85</v>
      </c>
      <c r="AY132" s="215" t="s">
        <v>156</v>
      </c>
      <c r="BK132" s="217">
        <f>SUM(BK133:BK136)</f>
        <v>0</v>
      </c>
    </row>
    <row r="133" spans="1:65" s="2" customFormat="1" ht="16.5" customHeight="1">
      <c r="A133" s="40"/>
      <c r="B133" s="41"/>
      <c r="C133" s="218" t="s">
        <v>197</v>
      </c>
      <c r="D133" s="218" t="s">
        <v>157</v>
      </c>
      <c r="E133" s="219" t="s">
        <v>2057</v>
      </c>
      <c r="F133" s="220" t="s">
        <v>2058</v>
      </c>
      <c r="G133" s="221" t="s">
        <v>355</v>
      </c>
      <c r="H133" s="222">
        <v>60</v>
      </c>
      <c r="I133" s="223"/>
      <c r="J133" s="224">
        <f>ROUND(I133*H133,2)</f>
        <v>0</v>
      </c>
      <c r="K133" s="220" t="s">
        <v>1</v>
      </c>
      <c r="L133" s="46"/>
      <c r="M133" s="225" t="s">
        <v>1</v>
      </c>
      <c r="N133" s="226" t="s">
        <v>42</v>
      </c>
      <c r="O133" s="9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9" t="s">
        <v>161</v>
      </c>
      <c r="AT133" s="229" t="s">
        <v>157</v>
      </c>
      <c r="AU133" s="229" t="s">
        <v>87</v>
      </c>
      <c r="AY133" s="18" t="s">
        <v>156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8" t="s">
        <v>85</v>
      </c>
      <c r="BK133" s="230">
        <f>ROUND(I133*H133,2)</f>
        <v>0</v>
      </c>
      <c r="BL133" s="18" t="s">
        <v>161</v>
      </c>
      <c r="BM133" s="229" t="s">
        <v>2059</v>
      </c>
    </row>
    <row r="134" spans="1:65" s="2" customFormat="1" ht="16.5" customHeight="1">
      <c r="A134" s="40"/>
      <c r="B134" s="41"/>
      <c r="C134" s="218" t="s">
        <v>201</v>
      </c>
      <c r="D134" s="218" t="s">
        <v>157</v>
      </c>
      <c r="E134" s="219" t="s">
        <v>2060</v>
      </c>
      <c r="F134" s="220" t="s">
        <v>2061</v>
      </c>
      <c r="G134" s="221" t="s">
        <v>490</v>
      </c>
      <c r="H134" s="222">
        <v>1</v>
      </c>
      <c r="I134" s="223"/>
      <c r="J134" s="224">
        <f>ROUND(I134*H134,2)</f>
        <v>0</v>
      </c>
      <c r="K134" s="220" t="s">
        <v>1</v>
      </c>
      <c r="L134" s="46"/>
      <c r="M134" s="225" t="s">
        <v>1</v>
      </c>
      <c r="N134" s="226" t="s">
        <v>42</v>
      </c>
      <c r="O134" s="9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9" t="s">
        <v>161</v>
      </c>
      <c r="AT134" s="229" t="s">
        <v>157</v>
      </c>
      <c r="AU134" s="229" t="s">
        <v>87</v>
      </c>
      <c r="AY134" s="18" t="s">
        <v>156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85</v>
      </c>
      <c r="BK134" s="230">
        <f>ROUND(I134*H134,2)</f>
        <v>0</v>
      </c>
      <c r="BL134" s="18" t="s">
        <v>161</v>
      </c>
      <c r="BM134" s="229" t="s">
        <v>2062</v>
      </c>
    </row>
    <row r="135" spans="1:65" s="2" customFormat="1" ht="16.5" customHeight="1">
      <c r="A135" s="40"/>
      <c r="B135" s="41"/>
      <c r="C135" s="218" t="s">
        <v>205</v>
      </c>
      <c r="D135" s="218" t="s">
        <v>157</v>
      </c>
      <c r="E135" s="219" t="s">
        <v>2063</v>
      </c>
      <c r="F135" s="220" t="s">
        <v>1888</v>
      </c>
      <c r="G135" s="221" t="s">
        <v>355</v>
      </c>
      <c r="H135" s="222">
        <v>50</v>
      </c>
      <c r="I135" s="223"/>
      <c r="J135" s="224">
        <f>ROUND(I135*H135,2)</f>
        <v>0</v>
      </c>
      <c r="K135" s="220" t="s">
        <v>1</v>
      </c>
      <c r="L135" s="46"/>
      <c r="M135" s="225" t="s">
        <v>1</v>
      </c>
      <c r="N135" s="226" t="s">
        <v>42</v>
      </c>
      <c r="O135" s="9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9" t="s">
        <v>161</v>
      </c>
      <c r="AT135" s="229" t="s">
        <v>157</v>
      </c>
      <c r="AU135" s="229" t="s">
        <v>87</v>
      </c>
      <c r="AY135" s="18" t="s">
        <v>156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8" t="s">
        <v>85</v>
      </c>
      <c r="BK135" s="230">
        <f>ROUND(I135*H135,2)</f>
        <v>0</v>
      </c>
      <c r="BL135" s="18" t="s">
        <v>161</v>
      </c>
      <c r="BM135" s="229" t="s">
        <v>2064</v>
      </c>
    </row>
    <row r="136" spans="1:65" s="2" customFormat="1" ht="16.5" customHeight="1">
      <c r="A136" s="40"/>
      <c r="B136" s="41"/>
      <c r="C136" s="218" t="s">
        <v>209</v>
      </c>
      <c r="D136" s="218" t="s">
        <v>157</v>
      </c>
      <c r="E136" s="219" t="s">
        <v>2065</v>
      </c>
      <c r="F136" s="220" t="s">
        <v>1896</v>
      </c>
      <c r="G136" s="221" t="s">
        <v>1897</v>
      </c>
      <c r="H136" s="222">
        <v>1</v>
      </c>
      <c r="I136" s="223"/>
      <c r="J136" s="224">
        <f>ROUND(I136*H136,2)</f>
        <v>0</v>
      </c>
      <c r="K136" s="220" t="s">
        <v>1</v>
      </c>
      <c r="L136" s="46"/>
      <c r="M136" s="225" t="s">
        <v>1</v>
      </c>
      <c r="N136" s="226" t="s">
        <v>42</v>
      </c>
      <c r="O136" s="9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9" t="s">
        <v>161</v>
      </c>
      <c r="AT136" s="229" t="s">
        <v>157</v>
      </c>
      <c r="AU136" s="229" t="s">
        <v>87</v>
      </c>
      <c r="AY136" s="18" t="s">
        <v>156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8" t="s">
        <v>85</v>
      </c>
      <c r="BK136" s="230">
        <f>ROUND(I136*H136,2)</f>
        <v>0</v>
      </c>
      <c r="BL136" s="18" t="s">
        <v>161</v>
      </c>
      <c r="BM136" s="229" t="s">
        <v>2066</v>
      </c>
    </row>
    <row r="137" spans="1:63" s="12" customFormat="1" ht="22.8" customHeight="1">
      <c r="A137" s="12"/>
      <c r="B137" s="204"/>
      <c r="C137" s="205"/>
      <c r="D137" s="206" t="s">
        <v>76</v>
      </c>
      <c r="E137" s="231" t="s">
        <v>486</v>
      </c>
      <c r="F137" s="231" t="s">
        <v>1914</v>
      </c>
      <c r="G137" s="205"/>
      <c r="H137" s="205"/>
      <c r="I137" s="208"/>
      <c r="J137" s="232">
        <f>BK137</f>
        <v>0</v>
      </c>
      <c r="K137" s="205"/>
      <c r="L137" s="210"/>
      <c r="M137" s="211"/>
      <c r="N137" s="212"/>
      <c r="O137" s="212"/>
      <c r="P137" s="213">
        <f>SUM(P138:P139)</f>
        <v>0</v>
      </c>
      <c r="Q137" s="212"/>
      <c r="R137" s="213">
        <f>SUM(R138:R139)</f>
        <v>0</v>
      </c>
      <c r="S137" s="212"/>
      <c r="T137" s="214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85</v>
      </c>
      <c r="AT137" s="216" t="s">
        <v>76</v>
      </c>
      <c r="AU137" s="216" t="s">
        <v>85</v>
      </c>
      <c r="AY137" s="215" t="s">
        <v>156</v>
      </c>
      <c r="BK137" s="217">
        <f>SUM(BK138:BK139)</f>
        <v>0</v>
      </c>
    </row>
    <row r="138" spans="1:65" s="2" customFormat="1" ht="33" customHeight="1">
      <c r="A138" s="40"/>
      <c r="B138" s="41"/>
      <c r="C138" s="218" t="s">
        <v>213</v>
      </c>
      <c r="D138" s="218" t="s">
        <v>157</v>
      </c>
      <c r="E138" s="219" t="s">
        <v>2067</v>
      </c>
      <c r="F138" s="220" t="s">
        <v>2068</v>
      </c>
      <c r="G138" s="221" t="s">
        <v>490</v>
      </c>
      <c r="H138" s="222">
        <v>6</v>
      </c>
      <c r="I138" s="223"/>
      <c r="J138" s="224">
        <f>ROUND(I138*H138,2)</f>
        <v>0</v>
      </c>
      <c r="K138" s="220" t="s">
        <v>1</v>
      </c>
      <c r="L138" s="46"/>
      <c r="M138" s="225" t="s">
        <v>1</v>
      </c>
      <c r="N138" s="226" t="s">
        <v>42</v>
      </c>
      <c r="O138" s="9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9" t="s">
        <v>161</v>
      </c>
      <c r="AT138" s="229" t="s">
        <v>157</v>
      </c>
      <c r="AU138" s="229" t="s">
        <v>87</v>
      </c>
      <c r="AY138" s="18" t="s">
        <v>156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85</v>
      </c>
      <c r="BK138" s="230">
        <f>ROUND(I138*H138,2)</f>
        <v>0</v>
      </c>
      <c r="BL138" s="18" t="s">
        <v>161</v>
      </c>
      <c r="BM138" s="229" t="s">
        <v>2069</v>
      </c>
    </row>
    <row r="139" spans="1:65" s="2" customFormat="1" ht="21.75" customHeight="1">
      <c r="A139" s="40"/>
      <c r="B139" s="41"/>
      <c r="C139" s="218" t="s">
        <v>217</v>
      </c>
      <c r="D139" s="218" t="s">
        <v>157</v>
      </c>
      <c r="E139" s="219" t="s">
        <v>2070</v>
      </c>
      <c r="F139" s="220" t="s">
        <v>2071</v>
      </c>
      <c r="G139" s="221" t="s">
        <v>490</v>
      </c>
      <c r="H139" s="222">
        <v>1</v>
      </c>
      <c r="I139" s="223"/>
      <c r="J139" s="224">
        <f>ROUND(I139*H139,2)</f>
        <v>0</v>
      </c>
      <c r="K139" s="220" t="s">
        <v>1</v>
      </c>
      <c r="L139" s="46"/>
      <c r="M139" s="225" t="s">
        <v>1</v>
      </c>
      <c r="N139" s="226" t="s">
        <v>42</v>
      </c>
      <c r="O139" s="9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9" t="s">
        <v>161</v>
      </c>
      <c r="AT139" s="229" t="s">
        <v>157</v>
      </c>
      <c r="AU139" s="229" t="s">
        <v>87</v>
      </c>
      <c r="AY139" s="18" t="s">
        <v>156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8" t="s">
        <v>85</v>
      </c>
      <c r="BK139" s="230">
        <f>ROUND(I139*H139,2)</f>
        <v>0</v>
      </c>
      <c r="BL139" s="18" t="s">
        <v>161</v>
      </c>
      <c r="BM139" s="229" t="s">
        <v>2072</v>
      </c>
    </row>
    <row r="140" spans="1:63" s="12" customFormat="1" ht="22.8" customHeight="1">
      <c r="A140" s="12"/>
      <c r="B140" s="204"/>
      <c r="C140" s="205"/>
      <c r="D140" s="206" t="s">
        <v>76</v>
      </c>
      <c r="E140" s="231" t="s">
        <v>498</v>
      </c>
      <c r="F140" s="231" t="s">
        <v>1933</v>
      </c>
      <c r="G140" s="205"/>
      <c r="H140" s="205"/>
      <c r="I140" s="208"/>
      <c r="J140" s="232">
        <f>BK140</f>
        <v>0</v>
      </c>
      <c r="K140" s="205"/>
      <c r="L140" s="210"/>
      <c r="M140" s="211"/>
      <c r="N140" s="212"/>
      <c r="O140" s="212"/>
      <c r="P140" s="213">
        <f>SUM(P141:P147)</f>
        <v>0</v>
      </c>
      <c r="Q140" s="212"/>
      <c r="R140" s="213">
        <f>SUM(R141:R147)</f>
        <v>0</v>
      </c>
      <c r="S140" s="212"/>
      <c r="T140" s="214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85</v>
      </c>
      <c r="AT140" s="216" t="s">
        <v>76</v>
      </c>
      <c r="AU140" s="216" t="s">
        <v>85</v>
      </c>
      <c r="AY140" s="215" t="s">
        <v>156</v>
      </c>
      <c r="BK140" s="217">
        <f>SUM(BK141:BK147)</f>
        <v>0</v>
      </c>
    </row>
    <row r="141" spans="1:65" s="2" customFormat="1" ht="16.5" customHeight="1">
      <c r="A141" s="40"/>
      <c r="B141" s="41"/>
      <c r="C141" s="218" t="s">
        <v>8</v>
      </c>
      <c r="D141" s="218" t="s">
        <v>157</v>
      </c>
      <c r="E141" s="219" t="s">
        <v>1949</v>
      </c>
      <c r="F141" s="220" t="s">
        <v>1950</v>
      </c>
      <c r="G141" s="221" t="s">
        <v>355</v>
      </c>
      <c r="H141" s="222">
        <v>50</v>
      </c>
      <c r="I141" s="223"/>
      <c r="J141" s="224">
        <f>ROUND(I141*H141,2)</f>
        <v>0</v>
      </c>
      <c r="K141" s="220" t="s">
        <v>1</v>
      </c>
      <c r="L141" s="46"/>
      <c r="M141" s="225" t="s">
        <v>1</v>
      </c>
      <c r="N141" s="226" t="s">
        <v>42</v>
      </c>
      <c r="O141" s="9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9" t="s">
        <v>161</v>
      </c>
      <c r="AT141" s="229" t="s">
        <v>157</v>
      </c>
      <c r="AU141" s="229" t="s">
        <v>87</v>
      </c>
      <c r="AY141" s="18" t="s">
        <v>156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8" t="s">
        <v>85</v>
      </c>
      <c r="BK141" s="230">
        <f>ROUND(I141*H141,2)</f>
        <v>0</v>
      </c>
      <c r="BL141" s="18" t="s">
        <v>161</v>
      </c>
      <c r="BM141" s="229" t="s">
        <v>2073</v>
      </c>
    </row>
    <row r="142" spans="1:65" s="2" customFormat="1" ht="16.5" customHeight="1">
      <c r="A142" s="40"/>
      <c r="B142" s="41"/>
      <c r="C142" s="218" t="s">
        <v>320</v>
      </c>
      <c r="D142" s="218" t="s">
        <v>157</v>
      </c>
      <c r="E142" s="219" t="s">
        <v>2074</v>
      </c>
      <c r="F142" s="220" t="s">
        <v>2017</v>
      </c>
      <c r="G142" s="221" t="s">
        <v>355</v>
      </c>
      <c r="H142" s="222">
        <v>50</v>
      </c>
      <c r="I142" s="223"/>
      <c r="J142" s="224">
        <f>ROUND(I142*H142,2)</f>
        <v>0</v>
      </c>
      <c r="K142" s="220" t="s">
        <v>1</v>
      </c>
      <c r="L142" s="46"/>
      <c r="M142" s="225" t="s">
        <v>1</v>
      </c>
      <c r="N142" s="226" t="s">
        <v>42</v>
      </c>
      <c r="O142" s="9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9" t="s">
        <v>161</v>
      </c>
      <c r="AT142" s="229" t="s">
        <v>157</v>
      </c>
      <c r="AU142" s="229" t="s">
        <v>87</v>
      </c>
      <c r="AY142" s="18" t="s">
        <v>156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8" t="s">
        <v>85</v>
      </c>
      <c r="BK142" s="230">
        <f>ROUND(I142*H142,2)</f>
        <v>0</v>
      </c>
      <c r="BL142" s="18" t="s">
        <v>161</v>
      </c>
      <c r="BM142" s="229" t="s">
        <v>2075</v>
      </c>
    </row>
    <row r="143" spans="1:65" s="2" customFormat="1" ht="16.5" customHeight="1">
      <c r="A143" s="40"/>
      <c r="B143" s="41"/>
      <c r="C143" s="218" t="s">
        <v>324</v>
      </c>
      <c r="D143" s="218" t="s">
        <v>157</v>
      </c>
      <c r="E143" s="219" t="s">
        <v>2076</v>
      </c>
      <c r="F143" s="220" t="s">
        <v>2077</v>
      </c>
      <c r="G143" s="221" t="s">
        <v>490</v>
      </c>
      <c r="H143" s="222">
        <v>6</v>
      </c>
      <c r="I143" s="223"/>
      <c r="J143" s="224">
        <f>ROUND(I143*H143,2)</f>
        <v>0</v>
      </c>
      <c r="K143" s="220" t="s">
        <v>1</v>
      </c>
      <c r="L143" s="46"/>
      <c r="M143" s="225" t="s">
        <v>1</v>
      </c>
      <c r="N143" s="226" t="s">
        <v>42</v>
      </c>
      <c r="O143" s="9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9" t="s">
        <v>161</v>
      </c>
      <c r="AT143" s="229" t="s">
        <v>157</v>
      </c>
      <c r="AU143" s="229" t="s">
        <v>87</v>
      </c>
      <c r="AY143" s="18" t="s">
        <v>156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85</v>
      </c>
      <c r="BK143" s="230">
        <f>ROUND(I143*H143,2)</f>
        <v>0</v>
      </c>
      <c r="BL143" s="18" t="s">
        <v>161</v>
      </c>
      <c r="BM143" s="229" t="s">
        <v>2078</v>
      </c>
    </row>
    <row r="144" spans="1:65" s="2" customFormat="1" ht="16.5" customHeight="1">
      <c r="A144" s="40"/>
      <c r="B144" s="41"/>
      <c r="C144" s="218" t="s">
        <v>328</v>
      </c>
      <c r="D144" s="218" t="s">
        <v>157</v>
      </c>
      <c r="E144" s="219" t="s">
        <v>2079</v>
      </c>
      <c r="F144" s="220" t="s">
        <v>1962</v>
      </c>
      <c r="G144" s="221" t="s">
        <v>1897</v>
      </c>
      <c r="H144" s="222">
        <v>1</v>
      </c>
      <c r="I144" s="223"/>
      <c r="J144" s="224">
        <f>ROUND(I144*H144,2)</f>
        <v>0</v>
      </c>
      <c r="K144" s="220" t="s">
        <v>1</v>
      </c>
      <c r="L144" s="46"/>
      <c r="M144" s="225" t="s">
        <v>1</v>
      </c>
      <c r="N144" s="226" t="s">
        <v>42</v>
      </c>
      <c r="O144" s="9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9" t="s">
        <v>161</v>
      </c>
      <c r="AT144" s="229" t="s">
        <v>157</v>
      </c>
      <c r="AU144" s="229" t="s">
        <v>87</v>
      </c>
      <c r="AY144" s="18" t="s">
        <v>156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8" t="s">
        <v>85</v>
      </c>
      <c r="BK144" s="230">
        <f>ROUND(I144*H144,2)</f>
        <v>0</v>
      </c>
      <c r="BL144" s="18" t="s">
        <v>161</v>
      </c>
      <c r="BM144" s="229" t="s">
        <v>2080</v>
      </c>
    </row>
    <row r="145" spans="1:65" s="2" customFormat="1" ht="16.5" customHeight="1">
      <c r="A145" s="40"/>
      <c r="B145" s="41"/>
      <c r="C145" s="218" t="s">
        <v>332</v>
      </c>
      <c r="D145" s="218" t="s">
        <v>157</v>
      </c>
      <c r="E145" s="219" t="s">
        <v>2081</v>
      </c>
      <c r="F145" s="220" t="s">
        <v>1965</v>
      </c>
      <c r="G145" s="221" t="s">
        <v>1897</v>
      </c>
      <c r="H145" s="222">
        <v>1</v>
      </c>
      <c r="I145" s="223"/>
      <c r="J145" s="224">
        <f>ROUND(I145*H145,2)</f>
        <v>0</v>
      </c>
      <c r="K145" s="220" t="s">
        <v>234</v>
      </c>
      <c r="L145" s="46"/>
      <c r="M145" s="225" t="s">
        <v>1</v>
      </c>
      <c r="N145" s="226" t="s">
        <v>42</v>
      </c>
      <c r="O145" s="9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9" t="s">
        <v>161</v>
      </c>
      <c r="AT145" s="229" t="s">
        <v>157</v>
      </c>
      <c r="AU145" s="229" t="s">
        <v>87</v>
      </c>
      <c r="AY145" s="18" t="s">
        <v>156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8" t="s">
        <v>85</v>
      </c>
      <c r="BK145" s="230">
        <f>ROUND(I145*H145,2)</f>
        <v>0</v>
      </c>
      <c r="BL145" s="18" t="s">
        <v>161</v>
      </c>
      <c r="BM145" s="229" t="s">
        <v>2082</v>
      </c>
    </row>
    <row r="146" spans="1:47" s="2" customFormat="1" ht="12">
      <c r="A146" s="40"/>
      <c r="B146" s="41"/>
      <c r="C146" s="42"/>
      <c r="D146" s="256" t="s">
        <v>236</v>
      </c>
      <c r="E146" s="42"/>
      <c r="F146" s="257" t="s">
        <v>2083</v>
      </c>
      <c r="G146" s="42"/>
      <c r="H146" s="42"/>
      <c r="I146" s="258"/>
      <c r="J146" s="42"/>
      <c r="K146" s="42"/>
      <c r="L146" s="46"/>
      <c r="M146" s="259"/>
      <c r="N146" s="260"/>
      <c r="O146" s="93"/>
      <c r="P146" s="93"/>
      <c r="Q146" s="93"/>
      <c r="R146" s="93"/>
      <c r="S146" s="93"/>
      <c r="T146" s="94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236</v>
      </c>
      <c r="AU146" s="18" t="s">
        <v>87</v>
      </c>
    </row>
    <row r="147" spans="1:65" s="2" customFormat="1" ht="16.5" customHeight="1">
      <c r="A147" s="40"/>
      <c r="B147" s="41"/>
      <c r="C147" s="218" t="s">
        <v>336</v>
      </c>
      <c r="D147" s="218" t="s">
        <v>157</v>
      </c>
      <c r="E147" s="219" t="s">
        <v>2084</v>
      </c>
      <c r="F147" s="220" t="s">
        <v>1969</v>
      </c>
      <c r="G147" s="221" t="s">
        <v>1897</v>
      </c>
      <c r="H147" s="222">
        <v>1</v>
      </c>
      <c r="I147" s="223"/>
      <c r="J147" s="224">
        <f>ROUND(I147*H147,2)</f>
        <v>0</v>
      </c>
      <c r="K147" s="220" t="s">
        <v>1</v>
      </c>
      <c r="L147" s="46"/>
      <c r="M147" s="296" t="s">
        <v>1</v>
      </c>
      <c r="N147" s="297" t="s">
        <v>42</v>
      </c>
      <c r="O147" s="298"/>
      <c r="P147" s="299">
        <f>O147*H147</f>
        <v>0</v>
      </c>
      <c r="Q147" s="299">
        <v>0</v>
      </c>
      <c r="R147" s="299">
        <f>Q147*H147</f>
        <v>0</v>
      </c>
      <c r="S147" s="299">
        <v>0</v>
      </c>
      <c r="T147" s="30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9" t="s">
        <v>161</v>
      </c>
      <c r="AT147" s="229" t="s">
        <v>157</v>
      </c>
      <c r="AU147" s="229" t="s">
        <v>87</v>
      </c>
      <c r="AY147" s="18" t="s">
        <v>156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8" t="s">
        <v>85</v>
      </c>
      <c r="BK147" s="230">
        <f>ROUND(I147*H147,2)</f>
        <v>0</v>
      </c>
      <c r="BL147" s="18" t="s">
        <v>161</v>
      </c>
      <c r="BM147" s="229" t="s">
        <v>2085</v>
      </c>
    </row>
    <row r="148" spans="1:31" s="2" customFormat="1" ht="6.95" customHeight="1">
      <c r="A148" s="40"/>
      <c r="B148" s="68"/>
      <c r="C148" s="69"/>
      <c r="D148" s="69"/>
      <c r="E148" s="69"/>
      <c r="F148" s="69"/>
      <c r="G148" s="69"/>
      <c r="H148" s="69"/>
      <c r="I148" s="69"/>
      <c r="J148" s="69"/>
      <c r="K148" s="69"/>
      <c r="L148" s="46"/>
      <c r="M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</sheetData>
  <sheetProtection password="CC35" sheet="1" objects="1" scenarios="1" formatColumns="0" formatRows="0" autoFilter="0"/>
  <autoFilter ref="C120:K14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46" r:id="rId1" display="https://podminky.urs.cz/item/CS_URS_2022_01/Pol508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2086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ROUND(J123,2)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ROUND((SUM(BE123:BE186)),2)</f>
        <v>0</v>
      </c>
      <c r="G33" s="40"/>
      <c r="H33" s="40"/>
      <c r="I33" s="157">
        <v>0.21</v>
      </c>
      <c r="J33" s="156">
        <f>ROUND(((SUM(BE123:BE186))*I33),2)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ROUND((SUM(BF123:BF186)),2)</f>
        <v>0</v>
      </c>
      <c r="G34" s="40"/>
      <c r="H34" s="40"/>
      <c r="I34" s="157">
        <v>0.15</v>
      </c>
      <c r="J34" s="156">
        <f>ROUND(((SUM(BF123:BF186))*I34),2)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ROUND((SUM(BG123:BG186)),2)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ROUND((SUM(BH123:BH186)),2)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ROUND((SUM(BI123:BI186)),2)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SO501 - Přeložka plynovodu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J123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553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554</v>
      </c>
      <c r="E98" s="190"/>
      <c r="F98" s="190"/>
      <c r="G98" s="190"/>
      <c r="H98" s="190"/>
      <c r="I98" s="190"/>
      <c r="J98" s="191">
        <f>J125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794</v>
      </c>
      <c r="E99" s="190"/>
      <c r="F99" s="190"/>
      <c r="G99" s="190"/>
      <c r="H99" s="190"/>
      <c r="I99" s="190"/>
      <c r="J99" s="191">
        <f>J149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1072</v>
      </c>
      <c r="E100" s="190"/>
      <c r="F100" s="190"/>
      <c r="G100" s="190"/>
      <c r="H100" s="190"/>
      <c r="I100" s="190"/>
      <c r="J100" s="191">
        <f>J155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555</v>
      </c>
      <c r="E101" s="190"/>
      <c r="F101" s="190"/>
      <c r="G101" s="190"/>
      <c r="H101" s="190"/>
      <c r="I101" s="190"/>
      <c r="J101" s="191">
        <f>J168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556</v>
      </c>
      <c r="E102" s="190"/>
      <c r="F102" s="190"/>
      <c r="G102" s="190"/>
      <c r="H102" s="190"/>
      <c r="I102" s="190"/>
      <c r="J102" s="191">
        <f>J173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796</v>
      </c>
      <c r="E103" s="190"/>
      <c r="F103" s="190"/>
      <c r="G103" s="190"/>
      <c r="H103" s="190"/>
      <c r="I103" s="190"/>
      <c r="J103" s="191">
        <f>J184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9" spans="1:31" s="2" customFormat="1" ht="6.95" customHeight="1">
      <c r="A109" s="40"/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4.95" customHeight="1">
      <c r="A110" s="40"/>
      <c r="B110" s="41"/>
      <c r="C110" s="24" t="s">
        <v>141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16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6.25" customHeight="1">
      <c r="A113" s="40"/>
      <c r="B113" s="41"/>
      <c r="C113" s="42"/>
      <c r="D113" s="42"/>
      <c r="E113" s="176" t="str">
        <f>E7</f>
        <v>Rekonstrukce společenského centra Stará hasička a přilehlého veřejného prostoru - nezpůsobilé výdaje</v>
      </c>
      <c r="F113" s="33"/>
      <c r="G113" s="33"/>
      <c r="H113" s="33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128</v>
      </c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78" t="str">
        <f>E9</f>
        <v>SO501 - Přeložka plynovodu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20</v>
      </c>
      <c r="D117" s="42"/>
      <c r="E117" s="42"/>
      <c r="F117" s="28" t="str">
        <f>F12</f>
        <v>Hlavní 120/125, 62400 Brno - Komín</v>
      </c>
      <c r="G117" s="42"/>
      <c r="H117" s="42"/>
      <c r="I117" s="33" t="s">
        <v>22</v>
      </c>
      <c r="J117" s="81" t="str">
        <f>IF(J12="","",J12)</f>
        <v>26. 6. 2022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40.05" customHeight="1">
      <c r="A119" s="40"/>
      <c r="B119" s="41"/>
      <c r="C119" s="33" t="s">
        <v>24</v>
      </c>
      <c r="D119" s="42"/>
      <c r="E119" s="42"/>
      <c r="F119" s="28" t="str">
        <f>E15</f>
        <v>Statutární město Brno, městská část Brno-Komín</v>
      </c>
      <c r="G119" s="42"/>
      <c r="H119" s="42"/>
      <c r="I119" s="33" t="s">
        <v>30</v>
      </c>
      <c r="J119" s="38" t="str">
        <f>E21</f>
        <v>Dipl.-Ing. Janosch Welzien, ČKA 383/2022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25.65" customHeight="1">
      <c r="A120" s="40"/>
      <c r="B120" s="41"/>
      <c r="C120" s="33" t="s">
        <v>28</v>
      </c>
      <c r="D120" s="42"/>
      <c r="E120" s="42"/>
      <c r="F120" s="28" t="str">
        <f>IF(E18="","",E18)</f>
        <v>Vyplň údaj</v>
      </c>
      <c r="G120" s="42"/>
      <c r="H120" s="42"/>
      <c r="I120" s="33" t="s">
        <v>33</v>
      </c>
      <c r="J120" s="38" t="str">
        <f>E24</f>
        <v xml:space="preserve">schwerpunkt architekti 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0.3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11" customFormat="1" ht="29.25" customHeight="1">
      <c r="A122" s="193"/>
      <c r="B122" s="194"/>
      <c r="C122" s="195" t="s">
        <v>142</v>
      </c>
      <c r="D122" s="196" t="s">
        <v>62</v>
      </c>
      <c r="E122" s="196" t="s">
        <v>58</v>
      </c>
      <c r="F122" s="196" t="s">
        <v>59</v>
      </c>
      <c r="G122" s="196" t="s">
        <v>143</v>
      </c>
      <c r="H122" s="196" t="s">
        <v>144</v>
      </c>
      <c r="I122" s="196" t="s">
        <v>145</v>
      </c>
      <c r="J122" s="196" t="s">
        <v>133</v>
      </c>
      <c r="K122" s="197" t="s">
        <v>146</v>
      </c>
      <c r="L122" s="198"/>
      <c r="M122" s="102" t="s">
        <v>1</v>
      </c>
      <c r="N122" s="103" t="s">
        <v>41</v>
      </c>
      <c r="O122" s="103" t="s">
        <v>147</v>
      </c>
      <c r="P122" s="103" t="s">
        <v>148</v>
      </c>
      <c r="Q122" s="103" t="s">
        <v>149</v>
      </c>
      <c r="R122" s="103" t="s">
        <v>150</v>
      </c>
      <c r="S122" s="103" t="s">
        <v>151</v>
      </c>
      <c r="T122" s="104" t="s">
        <v>152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40"/>
      <c r="B123" s="41"/>
      <c r="C123" s="109" t="s">
        <v>153</v>
      </c>
      <c r="D123" s="42"/>
      <c r="E123" s="42"/>
      <c r="F123" s="42"/>
      <c r="G123" s="42"/>
      <c r="H123" s="42"/>
      <c r="I123" s="42"/>
      <c r="J123" s="199">
        <f>BK123</f>
        <v>0</v>
      </c>
      <c r="K123" s="42"/>
      <c r="L123" s="46"/>
      <c r="M123" s="105"/>
      <c r="N123" s="200"/>
      <c r="O123" s="106"/>
      <c r="P123" s="201">
        <f>P124</f>
        <v>0</v>
      </c>
      <c r="Q123" s="106"/>
      <c r="R123" s="201">
        <f>R124</f>
        <v>62.16793416</v>
      </c>
      <c r="S123" s="106"/>
      <c r="T123" s="202">
        <f>T124</f>
        <v>1.0252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76</v>
      </c>
      <c r="AU123" s="18" t="s">
        <v>135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76</v>
      </c>
      <c r="E124" s="207" t="s">
        <v>557</v>
      </c>
      <c r="F124" s="207" t="s">
        <v>558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P125+P149+P155+P168+P173+P184</f>
        <v>0</v>
      </c>
      <c r="Q124" s="212"/>
      <c r="R124" s="213">
        <f>R125+R149+R155+R168+R173+R184</f>
        <v>62.16793416</v>
      </c>
      <c r="S124" s="212"/>
      <c r="T124" s="214">
        <f>T125+T149+T155+T168+T173+T184</f>
        <v>1.0252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77</v>
      </c>
      <c r="AY124" s="215" t="s">
        <v>156</v>
      </c>
      <c r="BK124" s="217">
        <f>BK125+BK149+BK155+BK168+BK173+BK184</f>
        <v>0</v>
      </c>
    </row>
    <row r="125" spans="1:63" s="12" customFormat="1" ht="22.8" customHeight="1">
      <c r="A125" s="12"/>
      <c r="B125" s="204"/>
      <c r="C125" s="205"/>
      <c r="D125" s="206" t="s">
        <v>76</v>
      </c>
      <c r="E125" s="231" t="s">
        <v>85</v>
      </c>
      <c r="F125" s="231" t="s">
        <v>559</v>
      </c>
      <c r="G125" s="205"/>
      <c r="H125" s="205"/>
      <c r="I125" s="208"/>
      <c r="J125" s="232">
        <f>BK125</f>
        <v>0</v>
      </c>
      <c r="K125" s="205"/>
      <c r="L125" s="210"/>
      <c r="M125" s="211"/>
      <c r="N125" s="212"/>
      <c r="O125" s="212"/>
      <c r="P125" s="213">
        <f>SUM(P126:P148)</f>
        <v>0</v>
      </c>
      <c r="Q125" s="212"/>
      <c r="R125" s="213">
        <f>SUM(R126:R148)</f>
        <v>24.06989648</v>
      </c>
      <c r="S125" s="212"/>
      <c r="T125" s="214">
        <f>SUM(T126:T148)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85</v>
      </c>
      <c r="AT125" s="216" t="s">
        <v>76</v>
      </c>
      <c r="AU125" s="216" t="s">
        <v>85</v>
      </c>
      <c r="AY125" s="215" t="s">
        <v>156</v>
      </c>
      <c r="BK125" s="217">
        <f>SUM(BK126:BK148)</f>
        <v>0</v>
      </c>
    </row>
    <row r="126" spans="1:65" s="2" customFormat="1" ht="16.5" customHeight="1">
      <c r="A126" s="40"/>
      <c r="B126" s="41"/>
      <c r="C126" s="218" t="s">
        <v>85</v>
      </c>
      <c r="D126" s="218" t="s">
        <v>157</v>
      </c>
      <c r="E126" s="219" t="s">
        <v>1648</v>
      </c>
      <c r="F126" s="220" t="s">
        <v>1649</v>
      </c>
      <c r="G126" s="221" t="s">
        <v>355</v>
      </c>
      <c r="H126" s="222">
        <v>20</v>
      </c>
      <c r="I126" s="223"/>
      <c r="J126" s="224">
        <f>ROUND(I126*H126,2)</f>
        <v>0</v>
      </c>
      <c r="K126" s="220" t="s">
        <v>234</v>
      </c>
      <c r="L126" s="46"/>
      <c r="M126" s="225" t="s">
        <v>1</v>
      </c>
      <c r="N126" s="226" t="s">
        <v>42</v>
      </c>
      <c r="O126" s="93"/>
      <c r="P126" s="227">
        <f>O126*H126</f>
        <v>0</v>
      </c>
      <c r="Q126" s="227">
        <v>0.00719</v>
      </c>
      <c r="R126" s="227">
        <f>Q126*H126</f>
        <v>0.1438</v>
      </c>
      <c r="S126" s="227">
        <v>0</v>
      </c>
      <c r="T126" s="22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9" t="s">
        <v>161</v>
      </c>
      <c r="AT126" s="229" t="s">
        <v>157</v>
      </c>
      <c r="AU126" s="229" t="s">
        <v>87</v>
      </c>
      <c r="AY126" s="18" t="s">
        <v>156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85</v>
      </c>
      <c r="BK126" s="230">
        <f>ROUND(I126*H126,2)</f>
        <v>0</v>
      </c>
      <c r="BL126" s="18" t="s">
        <v>161</v>
      </c>
      <c r="BM126" s="229" t="s">
        <v>2087</v>
      </c>
    </row>
    <row r="127" spans="1:47" s="2" customFormat="1" ht="12">
      <c r="A127" s="40"/>
      <c r="B127" s="41"/>
      <c r="C127" s="42"/>
      <c r="D127" s="256" t="s">
        <v>236</v>
      </c>
      <c r="E127" s="42"/>
      <c r="F127" s="257" t="s">
        <v>1651</v>
      </c>
      <c r="G127" s="42"/>
      <c r="H127" s="42"/>
      <c r="I127" s="258"/>
      <c r="J127" s="42"/>
      <c r="K127" s="42"/>
      <c r="L127" s="46"/>
      <c r="M127" s="259"/>
      <c r="N127" s="260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236</v>
      </c>
      <c r="AU127" s="18" t="s">
        <v>87</v>
      </c>
    </row>
    <row r="128" spans="1:65" s="2" customFormat="1" ht="24.15" customHeight="1">
      <c r="A128" s="40"/>
      <c r="B128" s="41"/>
      <c r="C128" s="218" t="s">
        <v>87</v>
      </c>
      <c r="D128" s="218" t="s">
        <v>157</v>
      </c>
      <c r="E128" s="219" t="s">
        <v>1652</v>
      </c>
      <c r="F128" s="220" t="s">
        <v>1653</v>
      </c>
      <c r="G128" s="221" t="s">
        <v>1654</v>
      </c>
      <c r="H128" s="222">
        <v>5</v>
      </c>
      <c r="I128" s="223"/>
      <c r="J128" s="224">
        <f>ROUND(I128*H128,2)</f>
        <v>0</v>
      </c>
      <c r="K128" s="220" t="s">
        <v>234</v>
      </c>
      <c r="L128" s="46"/>
      <c r="M128" s="225" t="s">
        <v>1</v>
      </c>
      <c r="N128" s="226" t="s">
        <v>42</v>
      </c>
      <c r="O128" s="93"/>
      <c r="P128" s="227">
        <f>O128*H128</f>
        <v>0</v>
      </c>
      <c r="Q128" s="227">
        <v>3E-05</v>
      </c>
      <c r="R128" s="227">
        <f>Q128*H128</f>
        <v>0.00015000000000000001</v>
      </c>
      <c r="S128" s="227">
        <v>0</v>
      </c>
      <c r="T128" s="22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9" t="s">
        <v>161</v>
      </c>
      <c r="AT128" s="229" t="s">
        <v>157</v>
      </c>
      <c r="AU128" s="229" t="s">
        <v>87</v>
      </c>
      <c r="AY128" s="18" t="s">
        <v>156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85</v>
      </c>
      <c r="BK128" s="230">
        <f>ROUND(I128*H128,2)</f>
        <v>0</v>
      </c>
      <c r="BL128" s="18" t="s">
        <v>161</v>
      </c>
      <c r="BM128" s="229" t="s">
        <v>2088</v>
      </c>
    </row>
    <row r="129" spans="1:47" s="2" customFormat="1" ht="12">
      <c r="A129" s="40"/>
      <c r="B129" s="41"/>
      <c r="C129" s="42"/>
      <c r="D129" s="256" t="s">
        <v>236</v>
      </c>
      <c r="E129" s="42"/>
      <c r="F129" s="257" t="s">
        <v>1656</v>
      </c>
      <c r="G129" s="42"/>
      <c r="H129" s="42"/>
      <c r="I129" s="258"/>
      <c r="J129" s="42"/>
      <c r="K129" s="42"/>
      <c r="L129" s="46"/>
      <c r="M129" s="259"/>
      <c r="N129" s="260"/>
      <c r="O129" s="93"/>
      <c r="P129" s="93"/>
      <c r="Q129" s="93"/>
      <c r="R129" s="93"/>
      <c r="S129" s="93"/>
      <c r="T129" s="94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236</v>
      </c>
      <c r="AU129" s="18" t="s">
        <v>87</v>
      </c>
    </row>
    <row r="130" spans="1:65" s="2" customFormat="1" ht="16.5" customHeight="1">
      <c r="A130" s="40"/>
      <c r="B130" s="41"/>
      <c r="C130" s="218" t="s">
        <v>168</v>
      </c>
      <c r="D130" s="218" t="s">
        <v>157</v>
      </c>
      <c r="E130" s="219" t="s">
        <v>1080</v>
      </c>
      <c r="F130" s="220" t="s">
        <v>1081</v>
      </c>
      <c r="G130" s="221" t="s">
        <v>355</v>
      </c>
      <c r="H130" s="222">
        <v>1</v>
      </c>
      <c r="I130" s="223"/>
      <c r="J130" s="224">
        <f>ROUND(I130*H130,2)</f>
        <v>0</v>
      </c>
      <c r="K130" s="220" t="s">
        <v>234</v>
      </c>
      <c r="L130" s="46"/>
      <c r="M130" s="225" t="s">
        <v>1</v>
      </c>
      <c r="N130" s="226" t="s">
        <v>42</v>
      </c>
      <c r="O130" s="93"/>
      <c r="P130" s="227">
        <f>O130*H130</f>
        <v>0</v>
      </c>
      <c r="Q130" s="227">
        <v>0.0369</v>
      </c>
      <c r="R130" s="227">
        <f>Q130*H130</f>
        <v>0.0369</v>
      </c>
      <c r="S130" s="227">
        <v>0</v>
      </c>
      <c r="T130" s="22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9" t="s">
        <v>161</v>
      </c>
      <c r="AT130" s="229" t="s">
        <v>157</v>
      </c>
      <c r="AU130" s="229" t="s">
        <v>87</v>
      </c>
      <c r="AY130" s="18" t="s">
        <v>156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8" t="s">
        <v>85</v>
      </c>
      <c r="BK130" s="230">
        <f>ROUND(I130*H130,2)</f>
        <v>0</v>
      </c>
      <c r="BL130" s="18" t="s">
        <v>161</v>
      </c>
      <c r="BM130" s="229" t="s">
        <v>2089</v>
      </c>
    </row>
    <row r="131" spans="1:47" s="2" customFormat="1" ht="12">
      <c r="A131" s="40"/>
      <c r="B131" s="41"/>
      <c r="C131" s="42"/>
      <c r="D131" s="256" t="s">
        <v>236</v>
      </c>
      <c r="E131" s="42"/>
      <c r="F131" s="257" t="s">
        <v>1083</v>
      </c>
      <c r="G131" s="42"/>
      <c r="H131" s="42"/>
      <c r="I131" s="258"/>
      <c r="J131" s="42"/>
      <c r="K131" s="42"/>
      <c r="L131" s="46"/>
      <c r="M131" s="259"/>
      <c r="N131" s="260"/>
      <c r="O131" s="93"/>
      <c r="P131" s="93"/>
      <c r="Q131" s="93"/>
      <c r="R131" s="93"/>
      <c r="S131" s="93"/>
      <c r="T131" s="94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236</v>
      </c>
      <c r="AU131" s="18" t="s">
        <v>87</v>
      </c>
    </row>
    <row r="132" spans="1:65" s="2" customFormat="1" ht="24.15" customHeight="1">
      <c r="A132" s="40"/>
      <c r="B132" s="41"/>
      <c r="C132" s="218" t="s">
        <v>161</v>
      </c>
      <c r="D132" s="218" t="s">
        <v>157</v>
      </c>
      <c r="E132" s="219" t="s">
        <v>2090</v>
      </c>
      <c r="F132" s="220" t="s">
        <v>2091</v>
      </c>
      <c r="G132" s="221" t="s">
        <v>355</v>
      </c>
      <c r="H132" s="222">
        <v>1</v>
      </c>
      <c r="I132" s="223"/>
      <c r="J132" s="224">
        <f>ROUND(I132*H132,2)</f>
        <v>0</v>
      </c>
      <c r="K132" s="220" t="s">
        <v>234</v>
      </c>
      <c r="L132" s="46"/>
      <c r="M132" s="225" t="s">
        <v>1</v>
      </c>
      <c r="N132" s="226" t="s">
        <v>42</v>
      </c>
      <c r="O132" s="93"/>
      <c r="P132" s="227">
        <f>O132*H132</f>
        <v>0</v>
      </c>
      <c r="Q132" s="227">
        <v>0.06053</v>
      </c>
      <c r="R132" s="227">
        <f>Q132*H132</f>
        <v>0.06053</v>
      </c>
      <c r="S132" s="227">
        <v>0</v>
      </c>
      <c r="T132" s="22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9" t="s">
        <v>161</v>
      </c>
      <c r="AT132" s="229" t="s">
        <v>157</v>
      </c>
      <c r="AU132" s="229" t="s">
        <v>87</v>
      </c>
      <c r="AY132" s="18" t="s">
        <v>156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8" t="s">
        <v>85</v>
      </c>
      <c r="BK132" s="230">
        <f>ROUND(I132*H132,2)</f>
        <v>0</v>
      </c>
      <c r="BL132" s="18" t="s">
        <v>161</v>
      </c>
      <c r="BM132" s="229" t="s">
        <v>2092</v>
      </c>
    </row>
    <row r="133" spans="1:47" s="2" customFormat="1" ht="12">
      <c r="A133" s="40"/>
      <c r="B133" s="41"/>
      <c r="C133" s="42"/>
      <c r="D133" s="256" t="s">
        <v>236</v>
      </c>
      <c r="E133" s="42"/>
      <c r="F133" s="257" t="s">
        <v>2093</v>
      </c>
      <c r="G133" s="42"/>
      <c r="H133" s="42"/>
      <c r="I133" s="258"/>
      <c r="J133" s="42"/>
      <c r="K133" s="42"/>
      <c r="L133" s="46"/>
      <c r="M133" s="259"/>
      <c r="N133" s="260"/>
      <c r="O133" s="93"/>
      <c r="P133" s="93"/>
      <c r="Q133" s="93"/>
      <c r="R133" s="93"/>
      <c r="S133" s="93"/>
      <c r="T133" s="94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236</v>
      </c>
      <c r="AU133" s="18" t="s">
        <v>87</v>
      </c>
    </row>
    <row r="134" spans="1:65" s="2" customFormat="1" ht="33" customHeight="1">
      <c r="A134" s="40"/>
      <c r="B134" s="41"/>
      <c r="C134" s="218" t="s">
        <v>179</v>
      </c>
      <c r="D134" s="218" t="s">
        <v>157</v>
      </c>
      <c r="E134" s="219" t="s">
        <v>1116</v>
      </c>
      <c r="F134" s="220" t="s">
        <v>1117</v>
      </c>
      <c r="G134" s="221" t="s">
        <v>233</v>
      </c>
      <c r="H134" s="222">
        <v>7.131</v>
      </c>
      <c r="I134" s="223"/>
      <c r="J134" s="224">
        <f>ROUND(I134*H134,2)</f>
        <v>0</v>
      </c>
      <c r="K134" s="220" t="s">
        <v>234</v>
      </c>
      <c r="L134" s="46"/>
      <c r="M134" s="225" t="s">
        <v>1</v>
      </c>
      <c r="N134" s="226" t="s">
        <v>42</v>
      </c>
      <c r="O134" s="9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9" t="s">
        <v>161</v>
      </c>
      <c r="AT134" s="229" t="s">
        <v>157</v>
      </c>
      <c r="AU134" s="229" t="s">
        <v>87</v>
      </c>
      <c r="AY134" s="18" t="s">
        <v>156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85</v>
      </c>
      <c r="BK134" s="230">
        <f>ROUND(I134*H134,2)</f>
        <v>0</v>
      </c>
      <c r="BL134" s="18" t="s">
        <v>161</v>
      </c>
      <c r="BM134" s="229" t="s">
        <v>2094</v>
      </c>
    </row>
    <row r="135" spans="1:47" s="2" customFormat="1" ht="12">
      <c r="A135" s="40"/>
      <c r="B135" s="41"/>
      <c r="C135" s="42"/>
      <c r="D135" s="256" t="s">
        <v>236</v>
      </c>
      <c r="E135" s="42"/>
      <c r="F135" s="257" t="s">
        <v>1119</v>
      </c>
      <c r="G135" s="42"/>
      <c r="H135" s="42"/>
      <c r="I135" s="258"/>
      <c r="J135" s="42"/>
      <c r="K135" s="42"/>
      <c r="L135" s="46"/>
      <c r="M135" s="259"/>
      <c r="N135" s="260"/>
      <c r="O135" s="93"/>
      <c r="P135" s="93"/>
      <c r="Q135" s="93"/>
      <c r="R135" s="93"/>
      <c r="S135" s="93"/>
      <c r="T135" s="94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236</v>
      </c>
      <c r="AU135" s="18" t="s">
        <v>87</v>
      </c>
    </row>
    <row r="136" spans="1:65" s="2" customFormat="1" ht="33" customHeight="1">
      <c r="A136" s="40"/>
      <c r="B136" s="41"/>
      <c r="C136" s="218" t="s">
        <v>183</v>
      </c>
      <c r="D136" s="218" t="s">
        <v>157</v>
      </c>
      <c r="E136" s="219" t="s">
        <v>1124</v>
      </c>
      <c r="F136" s="220" t="s">
        <v>1125</v>
      </c>
      <c r="G136" s="221" t="s">
        <v>233</v>
      </c>
      <c r="H136" s="222">
        <v>7.131</v>
      </c>
      <c r="I136" s="223"/>
      <c r="J136" s="224">
        <f>ROUND(I136*H136,2)</f>
        <v>0</v>
      </c>
      <c r="K136" s="220" t="s">
        <v>234</v>
      </c>
      <c r="L136" s="46"/>
      <c r="M136" s="225" t="s">
        <v>1</v>
      </c>
      <c r="N136" s="226" t="s">
        <v>42</v>
      </c>
      <c r="O136" s="9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9" t="s">
        <v>161</v>
      </c>
      <c r="AT136" s="229" t="s">
        <v>157</v>
      </c>
      <c r="AU136" s="229" t="s">
        <v>87</v>
      </c>
      <c r="AY136" s="18" t="s">
        <v>156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8" t="s">
        <v>85</v>
      </c>
      <c r="BK136" s="230">
        <f>ROUND(I136*H136,2)</f>
        <v>0</v>
      </c>
      <c r="BL136" s="18" t="s">
        <v>161</v>
      </c>
      <c r="BM136" s="229" t="s">
        <v>2095</v>
      </c>
    </row>
    <row r="137" spans="1:47" s="2" customFormat="1" ht="12">
      <c r="A137" s="40"/>
      <c r="B137" s="41"/>
      <c r="C137" s="42"/>
      <c r="D137" s="256" t="s">
        <v>236</v>
      </c>
      <c r="E137" s="42"/>
      <c r="F137" s="257" t="s">
        <v>1127</v>
      </c>
      <c r="G137" s="42"/>
      <c r="H137" s="42"/>
      <c r="I137" s="258"/>
      <c r="J137" s="42"/>
      <c r="K137" s="42"/>
      <c r="L137" s="46"/>
      <c r="M137" s="259"/>
      <c r="N137" s="260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236</v>
      </c>
      <c r="AU137" s="18" t="s">
        <v>87</v>
      </c>
    </row>
    <row r="138" spans="1:65" s="2" customFormat="1" ht="33" customHeight="1">
      <c r="A138" s="40"/>
      <c r="B138" s="41"/>
      <c r="C138" s="218" t="s">
        <v>189</v>
      </c>
      <c r="D138" s="218" t="s">
        <v>157</v>
      </c>
      <c r="E138" s="219" t="s">
        <v>2096</v>
      </c>
      <c r="F138" s="220" t="s">
        <v>2097</v>
      </c>
      <c r="G138" s="221" t="s">
        <v>233</v>
      </c>
      <c r="H138" s="222">
        <v>9.508</v>
      </c>
      <c r="I138" s="223"/>
      <c r="J138" s="224">
        <f>ROUND(I138*H138,2)</f>
        <v>0</v>
      </c>
      <c r="K138" s="220" t="s">
        <v>234</v>
      </c>
      <c r="L138" s="46"/>
      <c r="M138" s="225" t="s">
        <v>1</v>
      </c>
      <c r="N138" s="226" t="s">
        <v>42</v>
      </c>
      <c r="O138" s="9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9" t="s">
        <v>161</v>
      </c>
      <c r="AT138" s="229" t="s">
        <v>157</v>
      </c>
      <c r="AU138" s="229" t="s">
        <v>87</v>
      </c>
      <c r="AY138" s="18" t="s">
        <v>156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85</v>
      </c>
      <c r="BK138" s="230">
        <f>ROUND(I138*H138,2)</f>
        <v>0</v>
      </c>
      <c r="BL138" s="18" t="s">
        <v>161</v>
      </c>
      <c r="BM138" s="229" t="s">
        <v>2098</v>
      </c>
    </row>
    <row r="139" spans="1:47" s="2" customFormat="1" ht="12">
      <c r="A139" s="40"/>
      <c r="B139" s="41"/>
      <c r="C139" s="42"/>
      <c r="D139" s="256" t="s">
        <v>236</v>
      </c>
      <c r="E139" s="42"/>
      <c r="F139" s="257" t="s">
        <v>2099</v>
      </c>
      <c r="G139" s="42"/>
      <c r="H139" s="42"/>
      <c r="I139" s="258"/>
      <c r="J139" s="42"/>
      <c r="K139" s="42"/>
      <c r="L139" s="46"/>
      <c r="M139" s="259"/>
      <c r="N139" s="260"/>
      <c r="O139" s="93"/>
      <c r="P139" s="93"/>
      <c r="Q139" s="93"/>
      <c r="R139" s="93"/>
      <c r="S139" s="93"/>
      <c r="T139" s="94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236</v>
      </c>
      <c r="AU139" s="18" t="s">
        <v>87</v>
      </c>
    </row>
    <row r="140" spans="1:65" s="2" customFormat="1" ht="24.15" customHeight="1">
      <c r="A140" s="40"/>
      <c r="B140" s="41"/>
      <c r="C140" s="218" t="s">
        <v>193</v>
      </c>
      <c r="D140" s="218" t="s">
        <v>157</v>
      </c>
      <c r="E140" s="219" t="s">
        <v>1136</v>
      </c>
      <c r="F140" s="220" t="s">
        <v>1137</v>
      </c>
      <c r="G140" s="221" t="s">
        <v>233</v>
      </c>
      <c r="H140" s="222">
        <v>2.36</v>
      </c>
      <c r="I140" s="223"/>
      <c r="J140" s="224">
        <f>ROUND(I140*H140,2)</f>
        <v>0</v>
      </c>
      <c r="K140" s="220" t="s">
        <v>234</v>
      </c>
      <c r="L140" s="46"/>
      <c r="M140" s="225" t="s">
        <v>1</v>
      </c>
      <c r="N140" s="226" t="s">
        <v>42</v>
      </c>
      <c r="O140" s="9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9" t="s">
        <v>161</v>
      </c>
      <c r="AT140" s="229" t="s">
        <v>157</v>
      </c>
      <c r="AU140" s="229" t="s">
        <v>87</v>
      </c>
      <c r="AY140" s="18" t="s">
        <v>156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85</v>
      </c>
      <c r="BK140" s="230">
        <f>ROUND(I140*H140,2)</f>
        <v>0</v>
      </c>
      <c r="BL140" s="18" t="s">
        <v>161</v>
      </c>
      <c r="BM140" s="229" t="s">
        <v>2100</v>
      </c>
    </row>
    <row r="141" spans="1:47" s="2" customFormat="1" ht="12">
      <c r="A141" s="40"/>
      <c r="B141" s="41"/>
      <c r="C141" s="42"/>
      <c r="D141" s="256" t="s">
        <v>236</v>
      </c>
      <c r="E141" s="42"/>
      <c r="F141" s="257" t="s">
        <v>1139</v>
      </c>
      <c r="G141" s="42"/>
      <c r="H141" s="42"/>
      <c r="I141" s="258"/>
      <c r="J141" s="42"/>
      <c r="K141" s="42"/>
      <c r="L141" s="46"/>
      <c r="M141" s="259"/>
      <c r="N141" s="260"/>
      <c r="O141" s="93"/>
      <c r="P141" s="93"/>
      <c r="Q141" s="93"/>
      <c r="R141" s="93"/>
      <c r="S141" s="93"/>
      <c r="T141" s="94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236</v>
      </c>
      <c r="AU141" s="18" t="s">
        <v>87</v>
      </c>
    </row>
    <row r="142" spans="1:65" s="2" customFormat="1" ht="21.75" customHeight="1">
      <c r="A142" s="40"/>
      <c r="B142" s="41"/>
      <c r="C142" s="218" t="s">
        <v>197</v>
      </c>
      <c r="D142" s="218" t="s">
        <v>157</v>
      </c>
      <c r="E142" s="219" t="s">
        <v>2101</v>
      </c>
      <c r="F142" s="220" t="s">
        <v>2102</v>
      </c>
      <c r="G142" s="221" t="s">
        <v>250</v>
      </c>
      <c r="H142" s="222">
        <v>69.856</v>
      </c>
      <c r="I142" s="223"/>
      <c r="J142" s="224">
        <f>ROUND(I142*H142,2)</f>
        <v>0</v>
      </c>
      <c r="K142" s="220" t="s">
        <v>234</v>
      </c>
      <c r="L142" s="46"/>
      <c r="M142" s="225" t="s">
        <v>1</v>
      </c>
      <c r="N142" s="226" t="s">
        <v>42</v>
      </c>
      <c r="O142" s="93"/>
      <c r="P142" s="227">
        <f>O142*H142</f>
        <v>0</v>
      </c>
      <c r="Q142" s="227">
        <v>0.00058</v>
      </c>
      <c r="R142" s="227">
        <f>Q142*H142</f>
        <v>0.040516479999999994</v>
      </c>
      <c r="S142" s="227">
        <v>0</v>
      </c>
      <c r="T142" s="22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9" t="s">
        <v>161</v>
      </c>
      <c r="AT142" s="229" t="s">
        <v>157</v>
      </c>
      <c r="AU142" s="229" t="s">
        <v>87</v>
      </c>
      <c r="AY142" s="18" t="s">
        <v>156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8" t="s">
        <v>85</v>
      </c>
      <c r="BK142" s="230">
        <f>ROUND(I142*H142,2)</f>
        <v>0</v>
      </c>
      <c r="BL142" s="18" t="s">
        <v>161</v>
      </c>
      <c r="BM142" s="229" t="s">
        <v>2103</v>
      </c>
    </row>
    <row r="143" spans="1:47" s="2" customFormat="1" ht="12">
      <c r="A143" s="40"/>
      <c r="B143" s="41"/>
      <c r="C143" s="42"/>
      <c r="D143" s="256" t="s">
        <v>236</v>
      </c>
      <c r="E143" s="42"/>
      <c r="F143" s="257" t="s">
        <v>2104</v>
      </c>
      <c r="G143" s="42"/>
      <c r="H143" s="42"/>
      <c r="I143" s="258"/>
      <c r="J143" s="42"/>
      <c r="K143" s="42"/>
      <c r="L143" s="46"/>
      <c r="M143" s="259"/>
      <c r="N143" s="260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236</v>
      </c>
      <c r="AU143" s="18" t="s">
        <v>87</v>
      </c>
    </row>
    <row r="144" spans="1:65" s="2" customFormat="1" ht="21.75" customHeight="1">
      <c r="A144" s="40"/>
      <c r="B144" s="41"/>
      <c r="C144" s="218" t="s">
        <v>201</v>
      </c>
      <c r="D144" s="218" t="s">
        <v>157</v>
      </c>
      <c r="E144" s="219" t="s">
        <v>2105</v>
      </c>
      <c r="F144" s="220" t="s">
        <v>2106</v>
      </c>
      <c r="G144" s="221" t="s">
        <v>250</v>
      </c>
      <c r="H144" s="222">
        <v>69.856</v>
      </c>
      <c r="I144" s="223"/>
      <c r="J144" s="224">
        <f>ROUND(I144*H144,2)</f>
        <v>0</v>
      </c>
      <c r="K144" s="220" t="s">
        <v>234</v>
      </c>
      <c r="L144" s="46"/>
      <c r="M144" s="225" t="s">
        <v>1</v>
      </c>
      <c r="N144" s="226" t="s">
        <v>42</v>
      </c>
      <c r="O144" s="9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9" t="s">
        <v>161</v>
      </c>
      <c r="AT144" s="229" t="s">
        <v>157</v>
      </c>
      <c r="AU144" s="229" t="s">
        <v>87</v>
      </c>
      <c r="AY144" s="18" t="s">
        <v>156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8" t="s">
        <v>85</v>
      </c>
      <c r="BK144" s="230">
        <f>ROUND(I144*H144,2)</f>
        <v>0</v>
      </c>
      <c r="BL144" s="18" t="s">
        <v>161</v>
      </c>
      <c r="BM144" s="229" t="s">
        <v>2107</v>
      </c>
    </row>
    <row r="145" spans="1:47" s="2" customFormat="1" ht="12">
      <c r="A145" s="40"/>
      <c r="B145" s="41"/>
      <c r="C145" s="42"/>
      <c r="D145" s="256" t="s">
        <v>236</v>
      </c>
      <c r="E145" s="42"/>
      <c r="F145" s="257" t="s">
        <v>2108</v>
      </c>
      <c r="G145" s="42"/>
      <c r="H145" s="42"/>
      <c r="I145" s="258"/>
      <c r="J145" s="42"/>
      <c r="K145" s="42"/>
      <c r="L145" s="46"/>
      <c r="M145" s="259"/>
      <c r="N145" s="260"/>
      <c r="O145" s="93"/>
      <c r="P145" s="93"/>
      <c r="Q145" s="93"/>
      <c r="R145" s="93"/>
      <c r="S145" s="93"/>
      <c r="T145" s="94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236</v>
      </c>
      <c r="AU145" s="18" t="s">
        <v>87</v>
      </c>
    </row>
    <row r="146" spans="1:65" s="2" customFormat="1" ht="24.15" customHeight="1">
      <c r="A146" s="40"/>
      <c r="B146" s="41"/>
      <c r="C146" s="218" t="s">
        <v>205</v>
      </c>
      <c r="D146" s="218" t="s">
        <v>157</v>
      </c>
      <c r="E146" s="219" t="s">
        <v>1152</v>
      </c>
      <c r="F146" s="220" t="s">
        <v>1153</v>
      </c>
      <c r="G146" s="221" t="s">
        <v>233</v>
      </c>
      <c r="H146" s="222">
        <v>12.52</v>
      </c>
      <c r="I146" s="223"/>
      <c r="J146" s="224">
        <f>ROUND(I146*H146,2)</f>
        <v>0</v>
      </c>
      <c r="K146" s="220" t="s">
        <v>234</v>
      </c>
      <c r="L146" s="46"/>
      <c r="M146" s="225" t="s">
        <v>1</v>
      </c>
      <c r="N146" s="226" t="s">
        <v>42</v>
      </c>
      <c r="O146" s="9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9" t="s">
        <v>161</v>
      </c>
      <c r="AT146" s="229" t="s">
        <v>157</v>
      </c>
      <c r="AU146" s="229" t="s">
        <v>87</v>
      </c>
      <c r="AY146" s="18" t="s">
        <v>156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85</v>
      </c>
      <c r="BK146" s="230">
        <f>ROUND(I146*H146,2)</f>
        <v>0</v>
      </c>
      <c r="BL146" s="18" t="s">
        <v>161</v>
      </c>
      <c r="BM146" s="229" t="s">
        <v>2109</v>
      </c>
    </row>
    <row r="147" spans="1:47" s="2" customFormat="1" ht="12">
      <c r="A147" s="40"/>
      <c r="B147" s="41"/>
      <c r="C147" s="42"/>
      <c r="D147" s="256" t="s">
        <v>236</v>
      </c>
      <c r="E147" s="42"/>
      <c r="F147" s="257" t="s">
        <v>1155</v>
      </c>
      <c r="G147" s="42"/>
      <c r="H147" s="42"/>
      <c r="I147" s="258"/>
      <c r="J147" s="42"/>
      <c r="K147" s="42"/>
      <c r="L147" s="46"/>
      <c r="M147" s="259"/>
      <c r="N147" s="260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236</v>
      </c>
      <c r="AU147" s="18" t="s">
        <v>87</v>
      </c>
    </row>
    <row r="148" spans="1:65" s="2" customFormat="1" ht="16.5" customHeight="1">
      <c r="A148" s="40"/>
      <c r="B148" s="41"/>
      <c r="C148" s="286" t="s">
        <v>209</v>
      </c>
      <c r="D148" s="286" t="s">
        <v>414</v>
      </c>
      <c r="E148" s="287" t="s">
        <v>1675</v>
      </c>
      <c r="F148" s="288" t="s">
        <v>1676</v>
      </c>
      <c r="G148" s="289" t="s">
        <v>444</v>
      </c>
      <c r="H148" s="290">
        <v>23.788</v>
      </c>
      <c r="I148" s="291"/>
      <c r="J148" s="292">
        <f>ROUND(I148*H148,2)</f>
        <v>0</v>
      </c>
      <c r="K148" s="288" t="s">
        <v>234</v>
      </c>
      <c r="L148" s="293"/>
      <c r="M148" s="294" t="s">
        <v>1</v>
      </c>
      <c r="N148" s="295" t="s">
        <v>42</v>
      </c>
      <c r="O148" s="93"/>
      <c r="P148" s="227">
        <f>O148*H148</f>
        <v>0</v>
      </c>
      <c r="Q148" s="227">
        <v>1</v>
      </c>
      <c r="R148" s="227">
        <f>Q148*H148</f>
        <v>23.788</v>
      </c>
      <c r="S148" s="227">
        <v>0</v>
      </c>
      <c r="T148" s="22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9" t="s">
        <v>193</v>
      </c>
      <c r="AT148" s="229" t="s">
        <v>414</v>
      </c>
      <c r="AU148" s="229" t="s">
        <v>87</v>
      </c>
      <c r="AY148" s="18" t="s">
        <v>156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8" t="s">
        <v>85</v>
      </c>
      <c r="BK148" s="230">
        <f>ROUND(I148*H148,2)</f>
        <v>0</v>
      </c>
      <c r="BL148" s="18" t="s">
        <v>161</v>
      </c>
      <c r="BM148" s="229" t="s">
        <v>2110</v>
      </c>
    </row>
    <row r="149" spans="1:63" s="12" customFormat="1" ht="22.8" customHeight="1">
      <c r="A149" s="12"/>
      <c r="B149" s="204"/>
      <c r="C149" s="205"/>
      <c r="D149" s="206" t="s">
        <v>76</v>
      </c>
      <c r="E149" s="231" t="s">
        <v>161</v>
      </c>
      <c r="F149" s="231" t="s">
        <v>860</v>
      </c>
      <c r="G149" s="205"/>
      <c r="H149" s="205"/>
      <c r="I149" s="208"/>
      <c r="J149" s="232">
        <f>BK149</f>
        <v>0</v>
      </c>
      <c r="K149" s="205"/>
      <c r="L149" s="210"/>
      <c r="M149" s="211"/>
      <c r="N149" s="212"/>
      <c r="O149" s="212"/>
      <c r="P149" s="213">
        <f>SUM(P150:P154)</f>
        <v>0</v>
      </c>
      <c r="Q149" s="212"/>
      <c r="R149" s="213">
        <f>SUM(R150:R154)</f>
        <v>38.04285728</v>
      </c>
      <c r="S149" s="212"/>
      <c r="T149" s="214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85</v>
      </c>
      <c r="AT149" s="216" t="s">
        <v>76</v>
      </c>
      <c r="AU149" s="216" t="s">
        <v>85</v>
      </c>
      <c r="AY149" s="215" t="s">
        <v>156</v>
      </c>
      <c r="BK149" s="217">
        <f>SUM(BK150:BK154)</f>
        <v>0</v>
      </c>
    </row>
    <row r="150" spans="1:65" s="2" customFormat="1" ht="24.15" customHeight="1">
      <c r="A150" s="40"/>
      <c r="B150" s="41"/>
      <c r="C150" s="218" t="s">
        <v>213</v>
      </c>
      <c r="D150" s="218" t="s">
        <v>157</v>
      </c>
      <c r="E150" s="219" t="s">
        <v>1297</v>
      </c>
      <c r="F150" s="220" t="s">
        <v>1298</v>
      </c>
      <c r="G150" s="221" t="s">
        <v>233</v>
      </c>
      <c r="H150" s="222">
        <v>8.785</v>
      </c>
      <c r="I150" s="223"/>
      <c r="J150" s="224">
        <f>ROUND(I150*H150,2)</f>
        <v>0</v>
      </c>
      <c r="K150" s="220" t="s">
        <v>234</v>
      </c>
      <c r="L150" s="46"/>
      <c r="M150" s="225" t="s">
        <v>1</v>
      </c>
      <c r="N150" s="226" t="s">
        <v>42</v>
      </c>
      <c r="O150" s="9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9" t="s">
        <v>161</v>
      </c>
      <c r="AT150" s="229" t="s">
        <v>157</v>
      </c>
      <c r="AU150" s="229" t="s">
        <v>87</v>
      </c>
      <c r="AY150" s="18" t="s">
        <v>156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8" t="s">
        <v>85</v>
      </c>
      <c r="BK150" s="230">
        <f>ROUND(I150*H150,2)</f>
        <v>0</v>
      </c>
      <c r="BL150" s="18" t="s">
        <v>161</v>
      </c>
      <c r="BM150" s="229" t="s">
        <v>2111</v>
      </c>
    </row>
    <row r="151" spans="1:47" s="2" customFormat="1" ht="12">
      <c r="A151" s="40"/>
      <c r="B151" s="41"/>
      <c r="C151" s="42"/>
      <c r="D151" s="256" t="s">
        <v>236</v>
      </c>
      <c r="E151" s="42"/>
      <c r="F151" s="257" t="s">
        <v>1300</v>
      </c>
      <c r="G151" s="42"/>
      <c r="H151" s="42"/>
      <c r="I151" s="258"/>
      <c r="J151" s="42"/>
      <c r="K151" s="42"/>
      <c r="L151" s="46"/>
      <c r="M151" s="259"/>
      <c r="N151" s="260"/>
      <c r="O151" s="93"/>
      <c r="P151" s="93"/>
      <c r="Q151" s="93"/>
      <c r="R151" s="93"/>
      <c r="S151" s="93"/>
      <c r="T151" s="94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236</v>
      </c>
      <c r="AU151" s="18" t="s">
        <v>87</v>
      </c>
    </row>
    <row r="152" spans="1:65" s="2" customFormat="1" ht="16.5" customHeight="1">
      <c r="A152" s="40"/>
      <c r="B152" s="41"/>
      <c r="C152" s="286" t="s">
        <v>217</v>
      </c>
      <c r="D152" s="286" t="s">
        <v>414</v>
      </c>
      <c r="E152" s="287" t="s">
        <v>1301</v>
      </c>
      <c r="F152" s="288" t="s">
        <v>1302</v>
      </c>
      <c r="G152" s="289" t="s">
        <v>444</v>
      </c>
      <c r="H152" s="290">
        <v>33.384</v>
      </c>
      <c r="I152" s="291"/>
      <c r="J152" s="292">
        <f>ROUND(I152*H152,2)</f>
        <v>0</v>
      </c>
      <c r="K152" s="288" t="s">
        <v>234</v>
      </c>
      <c r="L152" s="293"/>
      <c r="M152" s="294" t="s">
        <v>1</v>
      </c>
      <c r="N152" s="295" t="s">
        <v>42</v>
      </c>
      <c r="O152" s="93"/>
      <c r="P152" s="227">
        <f>O152*H152</f>
        <v>0</v>
      </c>
      <c r="Q152" s="227">
        <v>1</v>
      </c>
      <c r="R152" s="227">
        <f>Q152*H152</f>
        <v>33.384</v>
      </c>
      <c r="S152" s="227">
        <v>0</v>
      </c>
      <c r="T152" s="228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9" t="s">
        <v>193</v>
      </c>
      <c r="AT152" s="229" t="s">
        <v>414</v>
      </c>
      <c r="AU152" s="229" t="s">
        <v>87</v>
      </c>
      <c r="AY152" s="18" t="s">
        <v>156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8" t="s">
        <v>85</v>
      </c>
      <c r="BK152" s="230">
        <f>ROUND(I152*H152,2)</f>
        <v>0</v>
      </c>
      <c r="BL152" s="18" t="s">
        <v>161</v>
      </c>
      <c r="BM152" s="229" t="s">
        <v>2112</v>
      </c>
    </row>
    <row r="153" spans="1:65" s="2" customFormat="1" ht="24.15" customHeight="1">
      <c r="A153" s="40"/>
      <c r="B153" s="41"/>
      <c r="C153" s="218" t="s">
        <v>8</v>
      </c>
      <c r="D153" s="218" t="s">
        <v>157</v>
      </c>
      <c r="E153" s="219" t="s">
        <v>1309</v>
      </c>
      <c r="F153" s="220" t="s">
        <v>1310</v>
      </c>
      <c r="G153" s="221" t="s">
        <v>233</v>
      </c>
      <c r="H153" s="222">
        <v>2.464</v>
      </c>
      <c r="I153" s="223"/>
      <c r="J153" s="224">
        <f>ROUND(I153*H153,2)</f>
        <v>0</v>
      </c>
      <c r="K153" s="220" t="s">
        <v>234</v>
      </c>
      <c r="L153" s="46"/>
      <c r="M153" s="225" t="s">
        <v>1</v>
      </c>
      <c r="N153" s="226" t="s">
        <v>42</v>
      </c>
      <c r="O153" s="93"/>
      <c r="P153" s="227">
        <f>O153*H153</f>
        <v>0</v>
      </c>
      <c r="Q153" s="227">
        <v>1.89077</v>
      </c>
      <c r="R153" s="227">
        <f>Q153*H153</f>
        <v>4.65885728</v>
      </c>
      <c r="S153" s="227">
        <v>0</v>
      </c>
      <c r="T153" s="22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9" t="s">
        <v>161</v>
      </c>
      <c r="AT153" s="229" t="s">
        <v>157</v>
      </c>
      <c r="AU153" s="229" t="s">
        <v>87</v>
      </c>
      <c r="AY153" s="18" t="s">
        <v>156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8" t="s">
        <v>85</v>
      </c>
      <c r="BK153" s="230">
        <f>ROUND(I153*H153,2)</f>
        <v>0</v>
      </c>
      <c r="BL153" s="18" t="s">
        <v>161</v>
      </c>
      <c r="BM153" s="229" t="s">
        <v>2113</v>
      </c>
    </row>
    <row r="154" spans="1:47" s="2" customFormat="1" ht="12">
      <c r="A154" s="40"/>
      <c r="B154" s="41"/>
      <c r="C154" s="42"/>
      <c r="D154" s="256" t="s">
        <v>236</v>
      </c>
      <c r="E154" s="42"/>
      <c r="F154" s="257" t="s">
        <v>1312</v>
      </c>
      <c r="G154" s="42"/>
      <c r="H154" s="42"/>
      <c r="I154" s="258"/>
      <c r="J154" s="42"/>
      <c r="K154" s="42"/>
      <c r="L154" s="46"/>
      <c r="M154" s="259"/>
      <c r="N154" s="260"/>
      <c r="O154" s="93"/>
      <c r="P154" s="93"/>
      <c r="Q154" s="93"/>
      <c r="R154" s="93"/>
      <c r="S154" s="93"/>
      <c r="T154" s="94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236</v>
      </c>
      <c r="AU154" s="18" t="s">
        <v>87</v>
      </c>
    </row>
    <row r="155" spans="1:63" s="12" customFormat="1" ht="22.8" customHeight="1">
      <c r="A155" s="12"/>
      <c r="B155" s="204"/>
      <c r="C155" s="205"/>
      <c r="D155" s="206" t="s">
        <v>76</v>
      </c>
      <c r="E155" s="231" t="s">
        <v>193</v>
      </c>
      <c r="F155" s="231" t="s">
        <v>1313</v>
      </c>
      <c r="G155" s="205"/>
      <c r="H155" s="205"/>
      <c r="I155" s="208"/>
      <c r="J155" s="232">
        <f>BK155</f>
        <v>0</v>
      </c>
      <c r="K155" s="205"/>
      <c r="L155" s="210"/>
      <c r="M155" s="211"/>
      <c r="N155" s="212"/>
      <c r="O155" s="212"/>
      <c r="P155" s="213">
        <f>SUM(P156:P167)</f>
        <v>0</v>
      </c>
      <c r="Q155" s="212"/>
      <c r="R155" s="213">
        <f>SUM(R156:R167)</f>
        <v>0.0339904</v>
      </c>
      <c r="S155" s="212"/>
      <c r="T155" s="214">
        <f>SUM(T156:T167)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85</v>
      </c>
      <c r="AT155" s="216" t="s">
        <v>76</v>
      </c>
      <c r="AU155" s="216" t="s">
        <v>85</v>
      </c>
      <c r="AY155" s="215" t="s">
        <v>156</v>
      </c>
      <c r="BK155" s="217">
        <f>SUM(BK156:BK167)</f>
        <v>0</v>
      </c>
    </row>
    <row r="156" spans="1:65" s="2" customFormat="1" ht="37.8" customHeight="1">
      <c r="A156" s="40"/>
      <c r="B156" s="41"/>
      <c r="C156" s="218" t="s">
        <v>320</v>
      </c>
      <c r="D156" s="218" t="s">
        <v>157</v>
      </c>
      <c r="E156" s="219" t="s">
        <v>2114</v>
      </c>
      <c r="F156" s="220" t="s">
        <v>2115</v>
      </c>
      <c r="G156" s="221" t="s">
        <v>355</v>
      </c>
      <c r="H156" s="222">
        <v>3.8</v>
      </c>
      <c r="I156" s="223"/>
      <c r="J156" s="224">
        <f>ROUND(I156*H156,2)</f>
        <v>0</v>
      </c>
      <c r="K156" s="220" t="s">
        <v>1</v>
      </c>
      <c r="L156" s="46"/>
      <c r="M156" s="225" t="s">
        <v>1</v>
      </c>
      <c r="N156" s="226" t="s">
        <v>42</v>
      </c>
      <c r="O156" s="9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9" t="s">
        <v>161</v>
      </c>
      <c r="AT156" s="229" t="s">
        <v>157</v>
      </c>
      <c r="AU156" s="229" t="s">
        <v>87</v>
      </c>
      <c r="AY156" s="18" t="s">
        <v>156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8" t="s">
        <v>85</v>
      </c>
      <c r="BK156" s="230">
        <f>ROUND(I156*H156,2)</f>
        <v>0</v>
      </c>
      <c r="BL156" s="18" t="s">
        <v>161</v>
      </c>
      <c r="BM156" s="229" t="s">
        <v>2116</v>
      </c>
    </row>
    <row r="157" spans="1:65" s="2" customFormat="1" ht="24.15" customHeight="1">
      <c r="A157" s="40"/>
      <c r="B157" s="41"/>
      <c r="C157" s="286" t="s">
        <v>324</v>
      </c>
      <c r="D157" s="286" t="s">
        <v>414</v>
      </c>
      <c r="E157" s="287" t="s">
        <v>2117</v>
      </c>
      <c r="F157" s="288" t="s">
        <v>2118</v>
      </c>
      <c r="G157" s="289" t="s">
        <v>355</v>
      </c>
      <c r="H157" s="290">
        <v>4.18</v>
      </c>
      <c r="I157" s="291"/>
      <c r="J157" s="292">
        <f>ROUND(I157*H157,2)</f>
        <v>0</v>
      </c>
      <c r="K157" s="288" t="s">
        <v>234</v>
      </c>
      <c r="L157" s="293"/>
      <c r="M157" s="294" t="s">
        <v>1</v>
      </c>
      <c r="N157" s="295" t="s">
        <v>42</v>
      </c>
      <c r="O157" s="93"/>
      <c r="P157" s="227">
        <f>O157*H157</f>
        <v>0</v>
      </c>
      <c r="Q157" s="227">
        <v>0.00043</v>
      </c>
      <c r="R157" s="227">
        <f>Q157*H157</f>
        <v>0.0017973999999999998</v>
      </c>
      <c r="S157" s="227">
        <v>0</v>
      </c>
      <c r="T157" s="228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9" t="s">
        <v>193</v>
      </c>
      <c r="AT157" s="229" t="s">
        <v>414</v>
      </c>
      <c r="AU157" s="229" t="s">
        <v>87</v>
      </c>
      <c r="AY157" s="18" t="s">
        <v>156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8" t="s">
        <v>85</v>
      </c>
      <c r="BK157" s="230">
        <f>ROUND(I157*H157,2)</f>
        <v>0</v>
      </c>
      <c r="BL157" s="18" t="s">
        <v>161</v>
      </c>
      <c r="BM157" s="229" t="s">
        <v>2119</v>
      </c>
    </row>
    <row r="158" spans="1:65" s="2" customFormat="1" ht="37.8" customHeight="1">
      <c r="A158" s="40"/>
      <c r="B158" s="41"/>
      <c r="C158" s="218" t="s">
        <v>328</v>
      </c>
      <c r="D158" s="218" t="s">
        <v>157</v>
      </c>
      <c r="E158" s="219" t="s">
        <v>2120</v>
      </c>
      <c r="F158" s="220" t="s">
        <v>2121</v>
      </c>
      <c r="G158" s="221" t="s">
        <v>355</v>
      </c>
      <c r="H158" s="222">
        <v>18.6</v>
      </c>
      <c r="I158" s="223"/>
      <c r="J158" s="224">
        <f>ROUND(I158*H158,2)</f>
        <v>0</v>
      </c>
      <c r="K158" s="220" t="s">
        <v>1</v>
      </c>
      <c r="L158" s="46"/>
      <c r="M158" s="225" t="s">
        <v>1</v>
      </c>
      <c r="N158" s="226" t="s">
        <v>42</v>
      </c>
      <c r="O158" s="9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9" t="s">
        <v>161</v>
      </c>
      <c r="AT158" s="229" t="s">
        <v>157</v>
      </c>
      <c r="AU158" s="229" t="s">
        <v>87</v>
      </c>
      <c r="AY158" s="18" t="s">
        <v>156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8" t="s">
        <v>85</v>
      </c>
      <c r="BK158" s="230">
        <f>ROUND(I158*H158,2)</f>
        <v>0</v>
      </c>
      <c r="BL158" s="18" t="s">
        <v>161</v>
      </c>
      <c r="BM158" s="229" t="s">
        <v>2122</v>
      </c>
    </row>
    <row r="159" spans="1:65" s="2" customFormat="1" ht="24.15" customHeight="1">
      <c r="A159" s="40"/>
      <c r="B159" s="41"/>
      <c r="C159" s="286" t="s">
        <v>332</v>
      </c>
      <c r="D159" s="286" t="s">
        <v>414</v>
      </c>
      <c r="E159" s="287" t="s">
        <v>2123</v>
      </c>
      <c r="F159" s="288" t="s">
        <v>2124</v>
      </c>
      <c r="G159" s="289" t="s">
        <v>355</v>
      </c>
      <c r="H159" s="290">
        <v>20.46</v>
      </c>
      <c r="I159" s="291"/>
      <c r="J159" s="292">
        <f>ROUND(I159*H159,2)</f>
        <v>0</v>
      </c>
      <c r="K159" s="288" t="s">
        <v>234</v>
      </c>
      <c r="L159" s="293"/>
      <c r="M159" s="294" t="s">
        <v>1</v>
      </c>
      <c r="N159" s="295" t="s">
        <v>42</v>
      </c>
      <c r="O159" s="93"/>
      <c r="P159" s="227">
        <f>O159*H159</f>
        <v>0</v>
      </c>
      <c r="Q159" s="227">
        <v>0.00105</v>
      </c>
      <c r="R159" s="227">
        <f>Q159*H159</f>
        <v>0.021483</v>
      </c>
      <c r="S159" s="227">
        <v>0</v>
      </c>
      <c r="T159" s="22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9" t="s">
        <v>193</v>
      </c>
      <c r="AT159" s="229" t="s">
        <v>414</v>
      </c>
      <c r="AU159" s="229" t="s">
        <v>87</v>
      </c>
      <c r="AY159" s="18" t="s">
        <v>156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8" t="s">
        <v>85</v>
      </c>
      <c r="BK159" s="230">
        <f>ROUND(I159*H159,2)</f>
        <v>0</v>
      </c>
      <c r="BL159" s="18" t="s">
        <v>161</v>
      </c>
      <c r="BM159" s="229" t="s">
        <v>2125</v>
      </c>
    </row>
    <row r="160" spans="1:65" s="2" customFormat="1" ht="24.15" customHeight="1">
      <c r="A160" s="40"/>
      <c r="B160" s="41"/>
      <c r="C160" s="218" t="s">
        <v>336</v>
      </c>
      <c r="D160" s="218" t="s">
        <v>157</v>
      </c>
      <c r="E160" s="219" t="s">
        <v>2126</v>
      </c>
      <c r="F160" s="220" t="s">
        <v>2127</v>
      </c>
      <c r="G160" s="221" t="s">
        <v>342</v>
      </c>
      <c r="H160" s="222">
        <v>1</v>
      </c>
      <c r="I160" s="223"/>
      <c r="J160" s="224">
        <f>ROUND(I160*H160,2)</f>
        <v>0</v>
      </c>
      <c r="K160" s="220" t="s">
        <v>1</v>
      </c>
      <c r="L160" s="46"/>
      <c r="M160" s="225" t="s">
        <v>1</v>
      </c>
      <c r="N160" s="226" t="s">
        <v>42</v>
      </c>
      <c r="O160" s="9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9" t="s">
        <v>161</v>
      </c>
      <c r="AT160" s="229" t="s">
        <v>157</v>
      </c>
      <c r="AU160" s="229" t="s">
        <v>87</v>
      </c>
      <c r="AY160" s="18" t="s">
        <v>156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8" t="s">
        <v>85</v>
      </c>
      <c r="BK160" s="230">
        <f>ROUND(I160*H160,2)</f>
        <v>0</v>
      </c>
      <c r="BL160" s="18" t="s">
        <v>161</v>
      </c>
      <c r="BM160" s="229" t="s">
        <v>2128</v>
      </c>
    </row>
    <row r="161" spans="1:65" s="2" customFormat="1" ht="16.5" customHeight="1">
      <c r="A161" s="40"/>
      <c r="B161" s="41"/>
      <c r="C161" s="286" t="s">
        <v>7</v>
      </c>
      <c r="D161" s="286" t="s">
        <v>414</v>
      </c>
      <c r="E161" s="287" t="s">
        <v>2129</v>
      </c>
      <c r="F161" s="288" t="s">
        <v>2130</v>
      </c>
      <c r="G161" s="289" t="s">
        <v>342</v>
      </c>
      <c r="H161" s="290">
        <v>1</v>
      </c>
      <c r="I161" s="291"/>
      <c r="J161" s="292">
        <f>ROUND(I161*H161,2)</f>
        <v>0</v>
      </c>
      <c r="K161" s="288" t="s">
        <v>1</v>
      </c>
      <c r="L161" s="293"/>
      <c r="M161" s="294" t="s">
        <v>1</v>
      </c>
      <c r="N161" s="295" t="s">
        <v>42</v>
      </c>
      <c r="O161" s="93"/>
      <c r="P161" s="227">
        <f>O161*H161</f>
        <v>0</v>
      </c>
      <c r="Q161" s="227">
        <v>0.00021</v>
      </c>
      <c r="R161" s="227">
        <f>Q161*H161</f>
        <v>0.00021</v>
      </c>
      <c r="S161" s="227">
        <v>0</v>
      </c>
      <c r="T161" s="228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9" t="s">
        <v>193</v>
      </c>
      <c r="AT161" s="229" t="s">
        <v>414</v>
      </c>
      <c r="AU161" s="229" t="s">
        <v>87</v>
      </c>
      <c r="AY161" s="18" t="s">
        <v>156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8" t="s">
        <v>85</v>
      </c>
      <c r="BK161" s="230">
        <f>ROUND(I161*H161,2)</f>
        <v>0</v>
      </c>
      <c r="BL161" s="18" t="s">
        <v>161</v>
      </c>
      <c r="BM161" s="229" t="s">
        <v>2131</v>
      </c>
    </row>
    <row r="162" spans="1:65" s="2" customFormat="1" ht="21.75" customHeight="1">
      <c r="A162" s="40"/>
      <c r="B162" s="41"/>
      <c r="C162" s="286" t="s">
        <v>344</v>
      </c>
      <c r="D162" s="286" t="s">
        <v>414</v>
      </c>
      <c r="E162" s="287" t="s">
        <v>2132</v>
      </c>
      <c r="F162" s="288" t="s">
        <v>2133</v>
      </c>
      <c r="G162" s="289" t="s">
        <v>342</v>
      </c>
      <c r="H162" s="290">
        <v>2</v>
      </c>
      <c r="I162" s="291"/>
      <c r="J162" s="292">
        <f>ROUND(I162*H162,2)</f>
        <v>0</v>
      </c>
      <c r="K162" s="288" t="s">
        <v>1</v>
      </c>
      <c r="L162" s="293"/>
      <c r="M162" s="294" t="s">
        <v>1</v>
      </c>
      <c r="N162" s="295" t="s">
        <v>42</v>
      </c>
      <c r="O162" s="93"/>
      <c r="P162" s="227">
        <f>O162*H162</f>
        <v>0</v>
      </c>
      <c r="Q162" s="227">
        <v>0.0024</v>
      </c>
      <c r="R162" s="227">
        <f>Q162*H162</f>
        <v>0.0048</v>
      </c>
      <c r="S162" s="227">
        <v>0</v>
      </c>
      <c r="T162" s="228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9" t="s">
        <v>193</v>
      </c>
      <c r="AT162" s="229" t="s">
        <v>414</v>
      </c>
      <c r="AU162" s="229" t="s">
        <v>87</v>
      </c>
      <c r="AY162" s="18" t="s">
        <v>156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8" t="s">
        <v>85</v>
      </c>
      <c r="BK162" s="230">
        <f>ROUND(I162*H162,2)</f>
        <v>0</v>
      </c>
      <c r="BL162" s="18" t="s">
        <v>161</v>
      </c>
      <c r="BM162" s="229" t="s">
        <v>2134</v>
      </c>
    </row>
    <row r="163" spans="1:65" s="2" customFormat="1" ht="16.5" customHeight="1">
      <c r="A163" s="40"/>
      <c r="B163" s="41"/>
      <c r="C163" s="218" t="s">
        <v>348</v>
      </c>
      <c r="D163" s="218" t="s">
        <v>157</v>
      </c>
      <c r="E163" s="219" t="s">
        <v>2135</v>
      </c>
      <c r="F163" s="220" t="s">
        <v>2136</v>
      </c>
      <c r="G163" s="221" t="s">
        <v>2137</v>
      </c>
      <c r="H163" s="222">
        <v>1</v>
      </c>
      <c r="I163" s="223"/>
      <c r="J163" s="224">
        <f>ROUND(I163*H163,2)</f>
        <v>0</v>
      </c>
      <c r="K163" s="220" t="s">
        <v>1</v>
      </c>
      <c r="L163" s="46"/>
      <c r="M163" s="225" t="s">
        <v>1</v>
      </c>
      <c r="N163" s="226" t="s">
        <v>42</v>
      </c>
      <c r="O163" s="93"/>
      <c r="P163" s="227">
        <f>O163*H163</f>
        <v>0</v>
      </c>
      <c r="Q163" s="227">
        <v>0.0001</v>
      </c>
      <c r="R163" s="227">
        <f>Q163*H163</f>
        <v>0.0001</v>
      </c>
      <c r="S163" s="227">
        <v>0</v>
      </c>
      <c r="T163" s="228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9" t="s">
        <v>161</v>
      </c>
      <c r="AT163" s="229" t="s">
        <v>157</v>
      </c>
      <c r="AU163" s="229" t="s">
        <v>87</v>
      </c>
      <c r="AY163" s="18" t="s">
        <v>156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8" t="s">
        <v>85</v>
      </c>
      <c r="BK163" s="230">
        <f>ROUND(I163*H163,2)</f>
        <v>0</v>
      </c>
      <c r="BL163" s="18" t="s">
        <v>161</v>
      </c>
      <c r="BM163" s="229" t="s">
        <v>2138</v>
      </c>
    </row>
    <row r="164" spans="1:65" s="2" customFormat="1" ht="16.5" customHeight="1">
      <c r="A164" s="40"/>
      <c r="B164" s="41"/>
      <c r="C164" s="218" t="s">
        <v>352</v>
      </c>
      <c r="D164" s="218" t="s">
        <v>157</v>
      </c>
      <c r="E164" s="219" t="s">
        <v>1833</v>
      </c>
      <c r="F164" s="220" t="s">
        <v>1834</v>
      </c>
      <c r="G164" s="221" t="s">
        <v>355</v>
      </c>
      <c r="H164" s="222">
        <v>22.4</v>
      </c>
      <c r="I164" s="223"/>
      <c r="J164" s="224">
        <f>ROUND(I164*H164,2)</f>
        <v>0</v>
      </c>
      <c r="K164" s="220" t="s">
        <v>234</v>
      </c>
      <c r="L164" s="46"/>
      <c r="M164" s="225" t="s">
        <v>1</v>
      </c>
      <c r="N164" s="226" t="s">
        <v>42</v>
      </c>
      <c r="O164" s="93"/>
      <c r="P164" s="227">
        <f>O164*H164</f>
        <v>0</v>
      </c>
      <c r="Q164" s="227">
        <v>0.00019</v>
      </c>
      <c r="R164" s="227">
        <f>Q164*H164</f>
        <v>0.004256</v>
      </c>
      <c r="S164" s="227">
        <v>0</v>
      </c>
      <c r="T164" s="228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9" t="s">
        <v>161</v>
      </c>
      <c r="AT164" s="229" t="s">
        <v>157</v>
      </c>
      <c r="AU164" s="229" t="s">
        <v>87</v>
      </c>
      <c r="AY164" s="18" t="s">
        <v>156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8" t="s">
        <v>85</v>
      </c>
      <c r="BK164" s="230">
        <f>ROUND(I164*H164,2)</f>
        <v>0</v>
      </c>
      <c r="BL164" s="18" t="s">
        <v>161</v>
      </c>
      <c r="BM164" s="229" t="s">
        <v>2139</v>
      </c>
    </row>
    <row r="165" spans="1:47" s="2" customFormat="1" ht="12">
      <c r="A165" s="40"/>
      <c r="B165" s="41"/>
      <c r="C165" s="42"/>
      <c r="D165" s="256" t="s">
        <v>236</v>
      </c>
      <c r="E165" s="42"/>
      <c r="F165" s="257" t="s">
        <v>1836</v>
      </c>
      <c r="G165" s="42"/>
      <c r="H165" s="42"/>
      <c r="I165" s="258"/>
      <c r="J165" s="42"/>
      <c r="K165" s="42"/>
      <c r="L165" s="46"/>
      <c r="M165" s="259"/>
      <c r="N165" s="260"/>
      <c r="O165" s="93"/>
      <c r="P165" s="93"/>
      <c r="Q165" s="93"/>
      <c r="R165" s="93"/>
      <c r="S165" s="93"/>
      <c r="T165" s="94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8" t="s">
        <v>236</v>
      </c>
      <c r="AU165" s="18" t="s">
        <v>87</v>
      </c>
    </row>
    <row r="166" spans="1:65" s="2" customFormat="1" ht="21.75" customHeight="1">
      <c r="A166" s="40"/>
      <c r="B166" s="41"/>
      <c r="C166" s="218" t="s">
        <v>360</v>
      </c>
      <c r="D166" s="218" t="s">
        <v>157</v>
      </c>
      <c r="E166" s="219" t="s">
        <v>2140</v>
      </c>
      <c r="F166" s="220" t="s">
        <v>2141</v>
      </c>
      <c r="G166" s="221" t="s">
        <v>355</v>
      </c>
      <c r="H166" s="222">
        <v>22.4</v>
      </c>
      <c r="I166" s="223"/>
      <c r="J166" s="224">
        <f>ROUND(I166*H166,2)</f>
        <v>0</v>
      </c>
      <c r="K166" s="220" t="s">
        <v>234</v>
      </c>
      <c r="L166" s="46"/>
      <c r="M166" s="225" t="s">
        <v>1</v>
      </c>
      <c r="N166" s="226" t="s">
        <v>42</v>
      </c>
      <c r="O166" s="93"/>
      <c r="P166" s="227">
        <f>O166*H166</f>
        <v>0</v>
      </c>
      <c r="Q166" s="227">
        <v>6E-05</v>
      </c>
      <c r="R166" s="227">
        <f>Q166*H166</f>
        <v>0.001344</v>
      </c>
      <c r="S166" s="227">
        <v>0</v>
      </c>
      <c r="T166" s="22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9" t="s">
        <v>161</v>
      </c>
      <c r="AT166" s="229" t="s">
        <v>157</v>
      </c>
      <c r="AU166" s="229" t="s">
        <v>87</v>
      </c>
      <c r="AY166" s="18" t="s">
        <v>156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8" t="s">
        <v>85</v>
      </c>
      <c r="BK166" s="230">
        <f>ROUND(I166*H166,2)</f>
        <v>0</v>
      </c>
      <c r="BL166" s="18" t="s">
        <v>161</v>
      </c>
      <c r="BM166" s="229" t="s">
        <v>2142</v>
      </c>
    </row>
    <row r="167" spans="1:47" s="2" customFormat="1" ht="12">
      <c r="A167" s="40"/>
      <c r="B167" s="41"/>
      <c r="C167" s="42"/>
      <c r="D167" s="256" t="s">
        <v>236</v>
      </c>
      <c r="E167" s="42"/>
      <c r="F167" s="257" t="s">
        <v>2143</v>
      </c>
      <c r="G167" s="42"/>
      <c r="H167" s="42"/>
      <c r="I167" s="258"/>
      <c r="J167" s="42"/>
      <c r="K167" s="42"/>
      <c r="L167" s="46"/>
      <c r="M167" s="259"/>
      <c r="N167" s="260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236</v>
      </c>
      <c r="AU167" s="18" t="s">
        <v>87</v>
      </c>
    </row>
    <row r="168" spans="1:63" s="12" customFormat="1" ht="22.8" customHeight="1">
      <c r="A168" s="12"/>
      <c r="B168" s="204"/>
      <c r="C168" s="205"/>
      <c r="D168" s="206" t="s">
        <v>76</v>
      </c>
      <c r="E168" s="231" t="s">
        <v>197</v>
      </c>
      <c r="F168" s="231" t="s">
        <v>572</v>
      </c>
      <c r="G168" s="205"/>
      <c r="H168" s="205"/>
      <c r="I168" s="208"/>
      <c r="J168" s="232">
        <f>BK168</f>
        <v>0</v>
      </c>
      <c r="K168" s="205"/>
      <c r="L168" s="210"/>
      <c r="M168" s="211"/>
      <c r="N168" s="212"/>
      <c r="O168" s="212"/>
      <c r="P168" s="213">
        <f>SUM(P169:P172)</f>
        <v>0</v>
      </c>
      <c r="Q168" s="212"/>
      <c r="R168" s="213">
        <f>SUM(R169:R172)</f>
        <v>0.02119</v>
      </c>
      <c r="S168" s="212"/>
      <c r="T168" s="214">
        <f>SUM(T169:T172)</f>
        <v>1.0252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85</v>
      </c>
      <c r="AT168" s="216" t="s">
        <v>76</v>
      </c>
      <c r="AU168" s="216" t="s">
        <v>85</v>
      </c>
      <c r="AY168" s="215" t="s">
        <v>156</v>
      </c>
      <c r="BK168" s="217">
        <f>SUM(BK169:BK172)</f>
        <v>0</v>
      </c>
    </row>
    <row r="169" spans="1:65" s="2" customFormat="1" ht="16.5" customHeight="1">
      <c r="A169" s="40"/>
      <c r="B169" s="41"/>
      <c r="C169" s="218" t="s">
        <v>226</v>
      </c>
      <c r="D169" s="218" t="s">
        <v>157</v>
      </c>
      <c r="E169" s="219" t="s">
        <v>1547</v>
      </c>
      <c r="F169" s="220" t="s">
        <v>1548</v>
      </c>
      <c r="G169" s="221" t="s">
        <v>355</v>
      </c>
      <c r="H169" s="222">
        <v>9</v>
      </c>
      <c r="I169" s="223"/>
      <c r="J169" s="224">
        <f>ROUND(I169*H169,2)</f>
        <v>0</v>
      </c>
      <c r="K169" s="220" t="s">
        <v>1</v>
      </c>
      <c r="L169" s="46"/>
      <c r="M169" s="225" t="s">
        <v>1</v>
      </c>
      <c r="N169" s="226" t="s">
        <v>42</v>
      </c>
      <c r="O169" s="93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9" t="s">
        <v>161</v>
      </c>
      <c r="AT169" s="229" t="s">
        <v>157</v>
      </c>
      <c r="AU169" s="229" t="s">
        <v>87</v>
      </c>
      <c r="AY169" s="18" t="s">
        <v>156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8" t="s">
        <v>85</v>
      </c>
      <c r="BK169" s="230">
        <f>ROUND(I169*H169,2)</f>
        <v>0</v>
      </c>
      <c r="BL169" s="18" t="s">
        <v>161</v>
      </c>
      <c r="BM169" s="229" t="s">
        <v>2144</v>
      </c>
    </row>
    <row r="170" spans="1:65" s="2" customFormat="1" ht="24.15" customHeight="1">
      <c r="A170" s="40"/>
      <c r="B170" s="41"/>
      <c r="C170" s="286" t="s">
        <v>372</v>
      </c>
      <c r="D170" s="286" t="s">
        <v>414</v>
      </c>
      <c r="E170" s="287" t="s">
        <v>2145</v>
      </c>
      <c r="F170" s="288" t="s">
        <v>2146</v>
      </c>
      <c r="G170" s="289" t="s">
        <v>355</v>
      </c>
      <c r="H170" s="290">
        <v>9.9</v>
      </c>
      <c r="I170" s="291"/>
      <c r="J170" s="292">
        <f>ROUND(I170*H170,2)</f>
        <v>0</v>
      </c>
      <c r="K170" s="288" t="s">
        <v>234</v>
      </c>
      <c r="L170" s="293"/>
      <c r="M170" s="294" t="s">
        <v>1</v>
      </c>
      <c r="N170" s="295" t="s">
        <v>42</v>
      </c>
      <c r="O170" s="93"/>
      <c r="P170" s="227">
        <f>O170*H170</f>
        <v>0</v>
      </c>
      <c r="Q170" s="227">
        <v>0.0021</v>
      </c>
      <c r="R170" s="227">
        <f>Q170*H170</f>
        <v>0.02079</v>
      </c>
      <c r="S170" s="227">
        <v>0</v>
      </c>
      <c r="T170" s="22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9" t="s">
        <v>193</v>
      </c>
      <c r="AT170" s="229" t="s">
        <v>414</v>
      </c>
      <c r="AU170" s="229" t="s">
        <v>87</v>
      </c>
      <c r="AY170" s="18" t="s">
        <v>156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8" t="s">
        <v>85</v>
      </c>
      <c r="BK170" s="230">
        <f>ROUND(I170*H170,2)</f>
        <v>0</v>
      </c>
      <c r="BL170" s="18" t="s">
        <v>161</v>
      </c>
      <c r="BM170" s="229" t="s">
        <v>2147</v>
      </c>
    </row>
    <row r="171" spans="1:65" s="2" customFormat="1" ht="24.15" customHeight="1">
      <c r="A171" s="40"/>
      <c r="B171" s="41"/>
      <c r="C171" s="286" t="s">
        <v>376</v>
      </c>
      <c r="D171" s="286" t="s">
        <v>414</v>
      </c>
      <c r="E171" s="287" t="s">
        <v>2148</v>
      </c>
      <c r="F171" s="288" t="s">
        <v>2149</v>
      </c>
      <c r="G171" s="289" t="s">
        <v>342</v>
      </c>
      <c r="H171" s="290">
        <v>2</v>
      </c>
      <c r="I171" s="291"/>
      <c r="J171" s="292">
        <f>ROUND(I171*H171,2)</f>
        <v>0</v>
      </c>
      <c r="K171" s="288" t="s">
        <v>234</v>
      </c>
      <c r="L171" s="293"/>
      <c r="M171" s="294" t="s">
        <v>1</v>
      </c>
      <c r="N171" s="295" t="s">
        <v>42</v>
      </c>
      <c r="O171" s="93"/>
      <c r="P171" s="227">
        <f>O171*H171</f>
        <v>0</v>
      </c>
      <c r="Q171" s="227">
        <v>0.0002</v>
      </c>
      <c r="R171" s="227">
        <f>Q171*H171</f>
        <v>0.0004</v>
      </c>
      <c r="S171" s="227">
        <v>0</v>
      </c>
      <c r="T171" s="228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9" t="s">
        <v>193</v>
      </c>
      <c r="AT171" s="229" t="s">
        <v>414</v>
      </c>
      <c r="AU171" s="229" t="s">
        <v>87</v>
      </c>
      <c r="AY171" s="18" t="s">
        <v>156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8" t="s">
        <v>85</v>
      </c>
      <c r="BK171" s="230">
        <f>ROUND(I171*H171,2)</f>
        <v>0</v>
      </c>
      <c r="BL171" s="18" t="s">
        <v>161</v>
      </c>
      <c r="BM171" s="229" t="s">
        <v>2150</v>
      </c>
    </row>
    <row r="172" spans="1:65" s="2" customFormat="1" ht="21.75" customHeight="1">
      <c r="A172" s="40"/>
      <c r="B172" s="41"/>
      <c r="C172" s="218" t="s">
        <v>380</v>
      </c>
      <c r="D172" s="218" t="s">
        <v>157</v>
      </c>
      <c r="E172" s="219" t="s">
        <v>2151</v>
      </c>
      <c r="F172" s="220" t="s">
        <v>2152</v>
      </c>
      <c r="G172" s="221" t="s">
        <v>355</v>
      </c>
      <c r="H172" s="222">
        <v>23.3</v>
      </c>
      <c r="I172" s="223"/>
      <c r="J172" s="224">
        <f>ROUND(I172*H172,2)</f>
        <v>0</v>
      </c>
      <c r="K172" s="220" t="s">
        <v>1</v>
      </c>
      <c r="L172" s="46"/>
      <c r="M172" s="225" t="s">
        <v>1</v>
      </c>
      <c r="N172" s="226" t="s">
        <v>42</v>
      </c>
      <c r="O172" s="93"/>
      <c r="P172" s="227">
        <f>O172*H172</f>
        <v>0</v>
      </c>
      <c r="Q172" s="227">
        <v>0</v>
      </c>
      <c r="R172" s="227">
        <f>Q172*H172</f>
        <v>0</v>
      </c>
      <c r="S172" s="227">
        <v>0.044</v>
      </c>
      <c r="T172" s="228">
        <f>S172*H172</f>
        <v>1.0252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9" t="s">
        <v>161</v>
      </c>
      <c r="AT172" s="229" t="s">
        <v>157</v>
      </c>
      <c r="AU172" s="229" t="s">
        <v>87</v>
      </c>
      <c r="AY172" s="18" t="s">
        <v>156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8" t="s">
        <v>85</v>
      </c>
      <c r="BK172" s="230">
        <f>ROUND(I172*H172,2)</f>
        <v>0</v>
      </c>
      <c r="BL172" s="18" t="s">
        <v>161</v>
      </c>
      <c r="BM172" s="229" t="s">
        <v>2153</v>
      </c>
    </row>
    <row r="173" spans="1:63" s="12" customFormat="1" ht="22.8" customHeight="1">
      <c r="A173" s="12"/>
      <c r="B173" s="204"/>
      <c r="C173" s="205"/>
      <c r="D173" s="206" t="s">
        <v>76</v>
      </c>
      <c r="E173" s="231" t="s">
        <v>762</v>
      </c>
      <c r="F173" s="231" t="s">
        <v>763</v>
      </c>
      <c r="G173" s="205"/>
      <c r="H173" s="205"/>
      <c r="I173" s="208"/>
      <c r="J173" s="232">
        <f>BK173</f>
        <v>0</v>
      </c>
      <c r="K173" s="205"/>
      <c r="L173" s="210"/>
      <c r="M173" s="211"/>
      <c r="N173" s="212"/>
      <c r="O173" s="212"/>
      <c r="P173" s="213">
        <f>SUM(P174:P183)</f>
        <v>0</v>
      </c>
      <c r="Q173" s="212"/>
      <c r="R173" s="213">
        <f>SUM(R174:R183)</f>
        <v>0</v>
      </c>
      <c r="S173" s="212"/>
      <c r="T173" s="214">
        <f>SUM(T174:T183)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5" t="s">
        <v>85</v>
      </c>
      <c r="AT173" s="216" t="s">
        <v>76</v>
      </c>
      <c r="AU173" s="216" t="s">
        <v>85</v>
      </c>
      <c r="AY173" s="215" t="s">
        <v>156</v>
      </c>
      <c r="BK173" s="217">
        <f>SUM(BK174:BK183)</f>
        <v>0</v>
      </c>
    </row>
    <row r="174" spans="1:65" s="2" customFormat="1" ht="21.75" customHeight="1">
      <c r="A174" s="40"/>
      <c r="B174" s="41"/>
      <c r="C174" s="218" t="s">
        <v>384</v>
      </c>
      <c r="D174" s="218" t="s">
        <v>157</v>
      </c>
      <c r="E174" s="219" t="s">
        <v>1606</v>
      </c>
      <c r="F174" s="220" t="s">
        <v>1607</v>
      </c>
      <c r="G174" s="221" t="s">
        <v>444</v>
      </c>
      <c r="H174" s="222">
        <v>45.161</v>
      </c>
      <c r="I174" s="223"/>
      <c r="J174" s="224">
        <f>ROUND(I174*H174,2)</f>
        <v>0</v>
      </c>
      <c r="K174" s="220" t="s">
        <v>234</v>
      </c>
      <c r="L174" s="46"/>
      <c r="M174" s="225" t="s">
        <v>1</v>
      </c>
      <c r="N174" s="226" t="s">
        <v>42</v>
      </c>
      <c r="O174" s="93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9" t="s">
        <v>161</v>
      </c>
      <c r="AT174" s="229" t="s">
        <v>157</v>
      </c>
      <c r="AU174" s="229" t="s">
        <v>87</v>
      </c>
      <c r="AY174" s="18" t="s">
        <v>156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8" t="s">
        <v>85</v>
      </c>
      <c r="BK174" s="230">
        <f>ROUND(I174*H174,2)</f>
        <v>0</v>
      </c>
      <c r="BL174" s="18" t="s">
        <v>161</v>
      </c>
      <c r="BM174" s="229" t="s">
        <v>2154</v>
      </c>
    </row>
    <row r="175" spans="1:47" s="2" customFormat="1" ht="12">
      <c r="A175" s="40"/>
      <c r="B175" s="41"/>
      <c r="C175" s="42"/>
      <c r="D175" s="256" t="s">
        <v>236</v>
      </c>
      <c r="E175" s="42"/>
      <c r="F175" s="257" t="s">
        <v>1609</v>
      </c>
      <c r="G175" s="42"/>
      <c r="H175" s="42"/>
      <c r="I175" s="258"/>
      <c r="J175" s="42"/>
      <c r="K175" s="42"/>
      <c r="L175" s="46"/>
      <c r="M175" s="259"/>
      <c r="N175" s="260"/>
      <c r="O175" s="93"/>
      <c r="P175" s="93"/>
      <c r="Q175" s="93"/>
      <c r="R175" s="93"/>
      <c r="S175" s="93"/>
      <c r="T175" s="94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236</v>
      </c>
      <c r="AU175" s="18" t="s">
        <v>87</v>
      </c>
    </row>
    <row r="176" spans="1:65" s="2" customFormat="1" ht="24.15" customHeight="1">
      <c r="A176" s="40"/>
      <c r="B176" s="41"/>
      <c r="C176" s="218" t="s">
        <v>388</v>
      </c>
      <c r="D176" s="218" t="s">
        <v>157</v>
      </c>
      <c r="E176" s="219" t="s">
        <v>1611</v>
      </c>
      <c r="F176" s="220" t="s">
        <v>1612</v>
      </c>
      <c r="G176" s="221" t="s">
        <v>444</v>
      </c>
      <c r="H176" s="222">
        <v>90.322</v>
      </c>
      <c r="I176" s="223"/>
      <c r="J176" s="224">
        <f>ROUND(I176*H176,2)</f>
        <v>0</v>
      </c>
      <c r="K176" s="220" t="s">
        <v>234</v>
      </c>
      <c r="L176" s="46"/>
      <c r="M176" s="225" t="s">
        <v>1</v>
      </c>
      <c r="N176" s="226" t="s">
        <v>42</v>
      </c>
      <c r="O176" s="9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9" t="s">
        <v>161</v>
      </c>
      <c r="AT176" s="229" t="s">
        <v>157</v>
      </c>
      <c r="AU176" s="229" t="s">
        <v>87</v>
      </c>
      <c r="AY176" s="18" t="s">
        <v>156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8" t="s">
        <v>85</v>
      </c>
      <c r="BK176" s="230">
        <f>ROUND(I176*H176,2)</f>
        <v>0</v>
      </c>
      <c r="BL176" s="18" t="s">
        <v>161</v>
      </c>
      <c r="BM176" s="229" t="s">
        <v>2155</v>
      </c>
    </row>
    <row r="177" spans="1:47" s="2" customFormat="1" ht="12">
      <c r="A177" s="40"/>
      <c r="B177" s="41"/>
      <c r="C177" s="42"/>
      <c r="D177" s="256" t="s">
        <v>236</v>
      </c>
      <c r="E177" s="42"/>
      <c r="F177" s="257" t="s">
        <v>1614</v>
      </c>
      <c r="G177" s="42"/>
      <c r="H177" s="42"/>
      <c r="I177" s="258"/>
      <c r="J177" s="42"/>
      <c r="K177" s="42"/>
      <c r="L177" s="46"/>
      <c r="M177" s="259"/>
      <c r="N177" s="260"/>
      <c r="O177" s="93"/>
      <c r="P177" s="93"/>
      <c r="Q177" s="93"/>
      <c r="R177" s="93"/>
      <c r="S177" s="93"/>
      <c r="T177" s="94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8" t="s">
        <v>236</v>
      </c>
      <c r="AU177" s="18" t="s">
        <v>87</v>
      </c>
    </row>
    <row r="178" spans="1:65" s="2" customFormat="1" ht="16.5" customHeight="1">
      <c r="A178" s="40"/>
      <c r="B178" s="41"/>
      <c r="C178" s="218" t="s">
        <v>392</v>
      </c>
      <c r="D178" s="218" t="s">
        <v>157</v>
      </c>
      <c r="E178" s="219" t="s">
        <v>1616</v>
      </c>
      <c r="F178" s="220" t="s">
        <v>1617</v>
      </c>
      <c r="G178" s="221" t="s">
        <v>444</v>
      </c>
      <c r="H178" s="222">
        <v>1.025</v>
      </c>
      <c r="I178" s="223"/>
      <c r="J178" s="224">
        <f>ROUND(I178*H178,2)</f>
        <v>0</v>
      </c>
      <c r="K178" s="220" t="s">
        <v>234</v>
      </c>
      <c r="L178" s="46"/>
      <c r="M178" s="225" t="s">
        <v>1</v>
      </c>
      <c r="N178" s="226" t="s">
        <v>42</v>
      </c>
      <c r="O178" s="9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9" t="s">
        <v>161</v>
      </c>
      <c r="AT178" s="229" t="s">
        <v>157</v>
      </c>
      <c r="AU178" s="229" t="s">
        <v>87</v>
      </c>
      <c r="AY178" s="18" t="s">
        <v>156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8" t="s">
        <v>85</v>
      </c>
      <c r="BK178" s="230">
        <f>ROUND(I178*H178,2)</f>
        <v>0</v>
      </c>
      <c r="BL178" s="18" t="s">
        <v>161</v>
      </c>
      <c r="BM178" s="229" t="s">
        <v>2156</v>
      </c>
    </row>
    <row r="179" spans="1:47" s="2" customFormat="1" ht="12">
      <c r="A179" s="40"/>
      <c r="B179" s="41"/>
      <c r="C179" s="42"/>
      <c r="D179" s="256" t="s">
        <v>236</v>
      </c>
      <c r="E179" s="42"/>
      <c r="F179" s="257" t="s">
        <v>1619</v>
      </c>
      <c r="G179" s="42"/>
      <c r="H179" s="42"/>
      <c r="I179" s="258"/>
      <c r="J179" s="42"/>
      <c r="K179" s="42"/>
      <c r="L179" s="46"/>
      <c r="M179" s="259"/>
      <c r="N179" s="260"/>
      <c r="O179" s="93"/>
      <c r="P179" s="93"/>
      <c r="Q179" s="93"/>
      <c r="R179" s="93"/>
      <c r="S179" s="93"/>
      <c r="T179" s="94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236</v>
      </c>
      <c r="AU179" s="18" t="s">
        <v>87</v>
      </c>
    </row>
    <row r="180" spans="1:65" s="2" customFormat="1" ht="24.15" customHeight="1">
      <c r="A180" s="40"/>
      <c r="B180" s="41"/>
      <c r="C180" s="218" t="s">
        <v>396</v>
      </c>
      <c r="D180" s="218" t="s">
        <v>157</v>
      </c>
      <c r="E180" s="219" t="s">
        <v>1621</v>
      </c>
      <c r="F180" s="220" t="s">
        <v>1622</v>
      </c>
      <c r="G180" s="221" t="s">
        <v>444</v>
      </c>
      <c r="H180" s="222">
        <v>2.05</v>
      </c>
      <c r="I180" s="223"/>
      <c r="J180" s="224">
        <f>ROUND(I180*H180,2)</f>
        <v>0</v>
      </c>
      <c r="K180" s="220" t="s">
        <v>234</v>
      </c>
      <c r="L180" s="46"/>
      <c r="M180" s="225" t="s">
        <v>1</v>
      </c>
      <c r="N180" s="226" t="s">
        <v>42</v>
      </c>
      <c r="O180" s="9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9" t="s">
        <v>161</v>
      </c>
      <c r="AT180" s="229" t="s">
        <v>157</v>
      </c>
      <c r="AU180" s="229" t="s">
        <v>87</v>
      </c>
      <c r="AY180" s="18" t="s">
        <v>156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8" t="s">
        <v>85</v>
      </c>
      <c r="BK180" s="230">
        <f>ROUND(I180*H180,2)</f>
        <v>0</v>
      </c>
      <c r="BL180" s="18" t="s">
        <v>161</v>
      </c>
      <c r="BM180" s="229" t="s">
        <v>2157</v>
      </c>
    </row>
    <row r="181" spans="1:47" s="2" customFormat="1" ht="12">
      <c r="A181" s="40"/>
      <c r="B181" s="41"/>
      <c r="C181" s="42"/>
      <c r="D181" s="256" t="s">
        <v>236</v>
      </c>
      <c r="E181" s="42"/>
      <c r="F181" s="257" t="s">
        <v>1624</v>
      </c>
      <c r="G181" s="42"/>
      <c r="H181" s="42"/>
      <c r="I181" s="258"/>
      <c r="J181" s="42"/>
      <c r="K181" s="42"/>
      <c r="L181" s="46"/>
      <c r="M181" s="259"/>
      <c r="N181" s="260"/>
      <c r="O181" s="93"/>
      <c r="P181" s="93"/>
      <c r="Q181" s="93"/>
      <c r="R181" s="93"/>
      <c r="S181" s="93"/>
      <c r="T181" s="94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8" t="s">
        <v>236</v>
      </c>
      <c r="AU181" s="18" t="s">
        <v>87</v>
      </c>
    </row>
    <row r="182" spans="1:65" s="2" customFormat="1" ht="44.25" customHeight="1">
      <c r="A182" s="40"/>
      <c r="B182" s="41"/>
      <c r="C182" s="218" t="s">
        <v>400</v>
      </c>
      <c r="D182" s="218" t="s">
        <v>157</v>
      </c>
      <c r="E182" s="219" t="s">
        <v>782</v>
      </c>
      <c r="F182" s="220" t="s">
        <v>783</v>
      </c>
      <c r="G182" s="221" t="s">
        <v>444</v>
      </c>
      <c r="H182" s="222">
        <v>45.161</v>
      </c>
      <c r="I182" s="223"/>
      <c r="J182" s="224">
        <f>ROUND(I182*H182,2)</f>
        <v>0</v>
      </c>
      <c r="K182" s="220" t="s">
        <v>234</v>
      </c>
      <c r="L182" s="46"/>
      <c r="M182" s="225" t="s">
        <v>1</v>
      </c>
      <c r="N182" s="226" t="s">
        <v>42</v>
      </c>
      <c r="O182" s="9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9" t="s">
        <v>161</v>
      </c>
      <c r="AT182" s="229" t="s">
        <v>157</v>
      </c>
      <c r="AU182" s="229" t="s">
        <v>87</v>
      </c>
      <c r="AY182" s="18" t="s">
        <v>156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8" t="s">
        <v>85</v>
      </c>
      <c r="BK182" s="230">
        <f>ROUND(I182*H182,2)</f>
        <v>0</v>
      </c>
      <c r="BL182" s="18" t="s">
        <v>161</v>
      </c>
      <c r="BM182" s="229" t="s">
        <v>2158</v>
      </c>
    </row>
    <row r="183" spans="1:47" s="2" customFormat="1" ht="12">
      <c r="A183" s="40"/>
      <c r="B183" s="41"/>
      <c r="C183" s="42"/>
      <c r="D183" s="256" t="s">
        <v>236</v>
      </c>
      <c r="E183" s="42"/>
      <c r="F183" s="257" t="s">
        <v>785</v>
      </c>
      <c r="G183" s="42"/>
      <c r="H183" s="42"/>
      <c r="I183" s="258"/>
      <c r="J183" s="42"/>
      <c r="K183" s="42"/>
      <c r="L183" s="46"/>
      <c r="M183" s="259"/>
      <c r="N183" s="260"/>
      <c r="O183" s="93"/>
      <c r="P183" s="93"/>
      <c r="Q183" s="93"/>
      <c r="R183" s="93"/>
      <c r="S183" s="93"/>
      <c r="T183" s="94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236</v>
      </c>
      <c r="AU183" s="18" t="s">
        <v>87</v>
      </c>
    </row>
    <row r="184" spans="1:63" s="12" customFormat="1" ht="22.8" customHeight="1">
      <c r="A184" s="12"/>
      <c r="B184" s="204"/>
      <c r="C184" s="205"/>
      <c r="D184" s="206" t="s">
        <v>76</v>
      </c>
      <c r="E184" s="231" t="s">
        <v>999</v>
      </c>
      <c r="F184" s="231" t="s">
        <v>1000</v>
      </c>
      <c r="G184" s="205"/>
      <c r="H184" s="205"/>
      <c r="I184" s="208"/>
      <c r="J184" s="232">
        <f>BK184</f>
        <v>0</v>
      </c>
      <c r="K184" s="205"/>
      <c r="L184" s="210"/>
      <c r="M184" s="211"/>
      <c r="N184" s="212"/>
      <c r="O184" s="212"/>
      <c r="P184" s="213">
        <f>SUM(P185:P186)</f>
        <v>0</v>
      </c>
      <c r="Q184" s="212"/>
      <c r="R184" s="213">
        <f>SUM(R185:R186)</f>
        <v>0</v>
      </c>
      <c r="S184" s="212"/>
      <c r="T184" s="214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5" t="s">
        <v>85</v>
      </c>
      <c r="AT184" s="216" t="s">
        <v>76</v>
      </c>
      <c r="AU184" s="216" t="s">
        <v>85</v>
      </c>
      <c r="AY184" s="215" t="s">
        <v>156</v>
      </c>
      <c r="BK184" s="217">
        <f>SUM(BK185:BK186)</f>
        <v>0</v>
      </c>
    </row>
    <row r="185" spans="1:65" s="2" customFormat="1" ht="24.15" customHeight="1">
      <c r="A185" s="40"/>
      <c r="B185" s="41"/>
      <c r="C185" s="218" t="s">
        <v>406</v>
      </c>
      <c r="D185" s="218" t="s">
        <v>157</v>
      </c>
      <c r="E185" s="219" t="s">
        <v>1638</v>
      </c>
      <c r="F185" s="220" t="s">
        <v>1639</v>
      </c>
      <c r="G185" s="221" t="s">
        <v>444</v>
      </c>
      <c r="H185" s="222">
        <v>62.147</v>
      </c>
      <c r="I185" s="223"/>
      <c r="J185" s="224">
        <f>ROUND(I185*H185,2)</f>
        <v>0</v>
      </c>
      <c r="K185" s="220" t="s">
        <v>234</v>
      </c>
      <c r="L185" s="46"/>
      <c r="M185" s="225" t="s">
        <v>1</v>
      </c>
      <c r="N185" s="226" t="s">
        <v>42</v>
      </c>
      <c r="O185" s="93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9" t="s">
        <v>161</v>
      </c>
      <c r="AT185" s="229" t="s">
        <v>157</v>
      </c>
      <c r="AU185" s="229" t="s">
        <v>87</v>
      </c>
      <c r="AY185" s="18" t="s">
        <v>156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8" t="s">
        <v>85</v>
      </c>
      <c r="BK185" s="230">
        <f>ROUND(I185*H185,2)</f>
        <v>0</v>
      </c>
      <c r="BL185" s="18" t="s">
        <v>161</v>
      </c>
      <c r="BM185" s="229" t="s">
        <v>2159</v>
      </c>
    </row>
    <row r="186" spans="1:47" s="2" customFormat="1" ht="12">
      <c r="A186" s="40"/>
      <c r="B186" s="41"/>
      <c r="C186" s="42"/>
      <c r="D186" s="256" t="s">
        <v>236</v>
      </c>
      <c r="E186" s="42"/>
      <c r="F186" s="257" t="s">
        <v>1641</v>
      </c>
      <c r="G186" s="42"/>
      <c r="H186" s="42"/>
      <c r="I186" s="258"/>
      <c r="J186" s="42"/>
      <c r="K186" s="42"/>
      <c r="L186" s="46"/>
      <c r="M186" s="301"/>
      <c r="N186" s="302"/>
      <c r="O186" s="298"/>
      <c r="P186" s="298"/>
      <c r="Q186" s="298"/>
      <c r="R186" s="298"/>
      <c r="S186" s="298"/>
      <c r="T186" s="303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236</v>
      </c>
      <c r="AU186" s="18" t="s">
        <v>87</v>
      </c>
    </row>
    <row r="187" spans="1:31" s="2" customFormat="1" ht="6.95" customHeight="1">
      <c r="A187" s="40"/>
      <c r="B187" s="68"/>
      <c r="C187" s="69"/>
      <c r="D187" s="69"/>
      <c r="E187" s="69"/>
      <c r="F187" s="69"/>
      <c r="G187" s="69"/>
      <c r="H187" s="69"/>
      <c r="I187" s="69"/>
      <c r="J187" s="69"/>
      <c r="K187" s="69"/>
      <c r="L187" s="46"/>
      <c r="M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</row>
  </sheetData>
  <sheetProtection password="CC35" sheet="1" objects="1" scenarios="1" formatColumns="0" formatRows="0" autoFilter="0"/>
  <autoFilter ref="C122:K18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hyperlinks>
    <hyperlink ref="F127" r:id="rId1" display="https://podminky.urs.cz/item/CS_URS_2022_01/115001101"/>
    <hyperlink ref="F129" r:id="rId2" display="https://podminky.urs.cz/item/CS_URS_2022_01/115101201"/>
    <hyperlink ref="F131" r:id="rId3" display="https://podminky.urs.cz/item/CS_URS_2022_01/119001405"/>
    <hyperlink ref="F133" r:id="rId4" display="https://podminky.urs.cz/item/CS_URS_2022_01/119001422"/>
    <hyperlink ref="F135" r:id="rId5" display="https://podminky.urs.cz/item/CS_URS_2022_01/132251251"/>
    <hyperlink ref="F137" r:id="rId6" display="https://podminky.urs.cz/item/CS_URS_2022_01/132354201"/>
    <hyperlink ref="F139" r:id="rId7" display="https://podminky.urs.cz/item/CS_URS_2022_01/132451251"/>
    <hyperlink ref="F141" r:id="rId8" display="https://podminky.urs.cz/item/CS_URS_2022_01/139001101"/>
    <hyperlink ref="F143" r:id="rId9" display="https://podminky.urs.cz/item/CS_URS_2022_01/151811131"/>
    <hyperlink ref="F145" r:id="rId10" display="https://podminky.urs.cz/item/CS_URS_2022_01/151811231"/>
    <hyperlink ref="F147" r:id="rId11" display="https://podminky.urs.cz/item/CS_URS_2022_01/174151101"/>
    <hyperlink ref="F151" r:id="rId12" display="https://podminky.urs.cz/item/CS_URS_2022_01/175111101"/>
    <hyperlink ref="F154" r:id="rId13" display="https://podminky.urs.cz/item/CS_URS_2022_01/451572111"/>
    <hyperlink ref="F165" r:id="rId14" display="https://podminky.urs.cz/item/CS_URS_2022_01/899721111"/>
    <hyperlink ref="F167" r:id="rId15" display="https://podminky.urs.cz/item/CS_URS_2022_01/899722111"/>
    <hyperlink ref="F175" r:id="rId16" display="https://podminky.urs.cz/item/CS_URS_2022_01/997221551"/>
    <hyperlink ref="F177" r:id="rId17" display="https://podminky.urs.cz/item/CS_URS_2022_01/997221559"/>
    <hyperlink ref="F179" r:id="rId18" display="https://podminky.urs.cz/item/CS_URS_2022_01/997221571"/>
    <hyperlink ref="F181" r:id="rId19" display="https://podminky.urs.cz/item/CS_URS_2022_01/997221579"/>
    <hyperlink ref="F183" r:id="rId20" display="https://podminky.urs.cz/item/CS_URS_2022_01/997221873"/>
    <hyperlink ref="F186" r:id="rId21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2160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ROUND(J118,2)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ROUND((SUM(BE118:BE179)),2)</f>
        <v>0</v>
      </c>
      <c r="G33" s="40"/>
      <c r="H33" s="40"/>
      <c r="I33" s="157">
        <v>0.21</v>
      </c>
      <c r="J33" s="156">
        <f>ROUND(((SUM(BE118:BE179))*I33),2)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ROUND((SUM(BF118:BF179)),2)</f>
        <v>0</v>
      </c>
      <c r="G34" s="40"/>
      <c r="H34" s="40"/>
      <c r="I34" s="157">
        <v>0.15</v>
      </c>
      <c r="J34" s="156">
        <f>ROUND(((SUM(BF118:BF179))*I34),2)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ROUND((SUM(BG118:BG179)),2)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ROUND((SUM(BH118:BH179)),2)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ROUND((SUM(BI118:BI179)),2)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SO502 - Primární okruh TČ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J118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2161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2162</v>
      </c>
      <c r="E98" s="184"/>
      <c r="F98" s="184"/>
      <c r="G98" s="184"/>
      <c r="H98" s="184"/>
      <c r="I98" s="184"/>
      <c r="J98" s="185">
        <f>J145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4" spans="1:31" s="2" customFormat="1" ht="6.95" customHeight="1">
      <c r="A104" s="40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4.95" customHeight="1">
      <c r="A105" s="40"/>
      <c r="B105" s="41"/>
      <c r="C105" s="24" t="s">
        <v>141</v>
      </c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3" t="s">
        <v>16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6.25" customHeight="1">
      <c r="A108" s="40"/>
      <c r="B108" s="41"/>
      <c r="C108" s="42"/>
      <c r="D108" s="42"/>
      <c r="E108" s="176" t="str">
        <f>E7</f>
        <v>Rekonstrukce společenského centra Stará hasička a přilehlého veřejného prostoru - nezpůsobilé výdaje</v>
      </c>
      <c r="F108" s="33"/>
      <c r="G108" s="33"/>
      <c r="H108" s="33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128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8" t="str">
        <f>E9</f>
        <v>SO502 - Primární okruh TČ</v>
      </c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20</v>
      </c>
      <c r="D112" s="42"/>
      <c r="E112" s="42"/>
      <c r="F112" s="28" t="str">
        <f>F12</f>
        <v>Hlavní 120/125, 62400 Brno - Komín</v>
      </c>
      <c r="G112" s="42"/>
      <c r="H112" s="42"/>
      <c r="I112" s="33" t="s">
        <v>22</v>
      </c>
      <c r="J112" s="81" t="str">
        <f>IF(J12="","",J12)</f>
        <v>26. 6. 2022</v>
      </c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40.05" customHeight="1">
      <c r="A114" s="40"/>
      <c r="B114" s="41"/>
      <c r="C114" s="33" t="s">
        <v>24</v>
      </c>
      <c r="D114" s="42"/>
      <c r="E114" s="42"/>
      <c r="F114" s="28" t="str">
        <f>E15</f>
        <v>Statutární město Brno, městská část Brno-Komín</v>
      </c>
      <c r="G114" s="42"/>
      <c r="H114" s="42"/>
      <c r="I114" s="33" t="s">
        <v>30</v>
      </c>
      <c r="J114" s="38" t="str">
        <f>E21</f>
        <v>Dipl.-Ing. Janosch Welzien, ČKA 383/2022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5.65" customHeight="1">
      <c r="A115" s="40"/>
      <c r="B115" s="41"/>
      <c r="C115" s="33" t="s">
        <v>28</v>
      </c>
      <c r="D115" s="42"/>
      <c r="E115" s="42"/>
      <c r="F115" s="28" t="str">
        <f>IF(E18="","",E18)</f>
        <v>Vyplň údaj</v>
      </c>
      <c r="G115" s="42"/>
      <c r="H115" s="42"/>
      <c r="I115" s="33" t="s">
        <v>33</v>
      </c>
      <c r="J115" s="38" t="str">
        <f>E24</f>
        <v xml:space="preserve">schwerpunkt architekti 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1" customFormat="1" ht="29.25" customHeight="1">
      <c r="A117" s="193"/>
      <c r="B117" s="194"/>
      <c r="C117" s="195" t="s">
        <v>142</v>
      </c>
      <c r="D117" s="196" t="s">
        <v>62</v>
      </c>
      <c r="E117" s="196" t="s">
        <v>58</v>
      </c>
      <c r="F117" s="196" t="s">
        <v>59</v>
      </c>
      <c r="G117" s="196" t="s">
        <v>143</v>
      </c>
      <c r="H117" s="196" t="s">
        <v>144</v>
      </c>
      <c r="I117" s="196" t="s">
        <v>145</v>
      </c>
      <c r="J117" s="196" t="s">
        <v>133</v>
      </c>
      <c r="K117" s="197" t="s">
        <v>146</v>
      </c>
      <c r="L117" s="198"/>
      <c r="M117" s="102" t="s">
        <v>1</v>
      </c>
      <c r="N117" s="103" t="s">
        <v>41</v>
      </c>
      <c r="O117" s="103" t="s">
        <v>147</v>
      </c>
      <c r="P117" s="103" t="s">
        <v>148</v>
      </c>
      <c r="Q117" s="103" t="s">
        <v>149</v>
      </c>
      <c r="R117" s="103" t="s">
        <v>150</v>
      </c>
      <c r="S117" s="103" t="s">
        <v>151</v>
      </c>
      <c r="T117" s="104" t="s">
        <v>152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40"/>
      <c r="B118" s="41"/>
      <c r="C118" s="109" t="s">
        <v>153</v>
      </c>
      <c r="D118" s="42"/>
      <c r="E118" s="42"/>
      <c r="F118" s="42"/>
      <c r="G118" s="42"/>
      <c r="H118" s="42"/>
      <c r="I118" s="42"/>
      <c r="J118" s="199">
        <f>BK118</f>
        <v>0</v>
      </c>
      <c r="K118" s="42"/>
      <c r="L118" s="46"/>
      <c r="M118" s="105"/>
      <c r="N118" s="200"/>
      <c r="O118" s="106"/>
      <c r="P118" s="201">
        <f>P119+P145</f>
        <v>0</v>
      </c>
      <c r="Q118" s="106"/>
      <c r="R118" s="201">
        <f>R119+R145</f>
        <v>0</v>
      </c>
      <c r="S118" s="106"/>
      <c r="T118" s="202">
        <f>T119+T145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76</v>
      </c>
      <c r="AU118" s="18" t="s">
        <v>135</v>
      </c>
      <c r="BK118" s="203">
        <f>BK119+BK145</f>
        <v>0</v>
      </c>
    </row>
    <row r="119" spans="1:63" s="12" customFormat="1" ht="25.9" customHeight="1">
      <c r="A119" s="12"/>
      <c r="B119" s="204"/>
      <c r="C119" s="205"/>
      <c r="D119" s="206" t="s">
        <v>76</v>
      </c>
      <c r="E119" s="207" t="s">
        <v>1884</v>
      </c>
      <c r="F119" s="207" t="s">
        <v>2163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SUM(P120:P144)</f>
        <v>0</v>
      </c>
      <c r="Q119" s="212"/>
      <c r="R119" s="213">
        <f>SUM(R120:R144)</f>
        <v>0</v>
      </c>
      <c r="S119" s="212"/>
      <c r="T119" s="214">
        <f>SUM(T120:T144)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85</v>
      </c>
      <c r="AT119" s="216" t="s">
        <v>76</v>
      </c>
      <c r="AU119" s="216" t="s">
        <v>77</v>
      </c>
      <c r="AY119" s="215" t="s">
        <v>156</v>
      </c>
      <c r="BK119" s="217">
        <f>SUM(BK120:BK144)</f>
        <v>0</v>
      </c>
    </row>
    <row r="120" spans="1:65" s="2" customFormat="1" ht="16.5" customHeight="1">
      <c r="A120" s="40"/>
      <c r="B120" s="41"/>
      <c r="C120" s="218" t="s">
        <v>85</v>
      </c>
      <c r="D120" s="218" t="s">
        <v>157</v>
      </c>
      <c r="E120" s="219" t="s">
        <v>2164</v>
      </c>
      <c r="F120" s="220" t="s">
        <v>2165</v>
      </c>
      <c r="G120" s="221" t="s">
        <v>934</v>
      </c>
      <c r="H120" s="222">
        <v>1</v>
      </c>
      <c r="I120" s="223"/>
      <c r="J120" s="224">
        <f>ROUND(I120*H120,2)</f>
        <v>0</v>
      </c>
      <c r="K120" s="220" t="s">
        <v>1</v>
      </c>
      <c r="L120" s="46"/>
      <c r="M120" s="225" t="s">
        <v>1</v>
      </c>
      <c r="N120" s="226" t="s">
        <v>42</v>
      </c>
      <c r="O120" s="93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9" t="s">
        <v>161</v>
      </c>
      <c r="AT120" s="229" t="s">
        <v>157</v>
      </c>
      <c r="AU120" s="229" t="s">
        <v>85</v>
      </c>
      <c r="AY120" s="18" t="s">
        <v>156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8" t="s">
        <v>85</v>
      </c>
      <c r="BK120" s="230">
        <f>ROUND(I120*H120,2)</f>
        <v>0</v>
      </c>
      <c r="BL120" s="18" t="s">
        <v>161</v>
      </c>
      <c r="BM120" s="229" t="s">
        <v>2166</v>
      </c>
    </row>
    <row r="121" spans="1:65" s="2" customFormat="1" ht="16.5" customHeight="1">
      <c r="A121" s="40"/>
      <c r="B121" s="41"/>
      <c r="C121" s="218" t="s">
        <v>87</v>
      </c>
      <c r="D121" s="218" t="s">
        <v>157</v>
      </c>
      <c r="E121" s="219" t="s">
        <v>2167</v>
      </c>
      <c r="F121" s="220" t="s">
        <v>2168</v>
      </c>
      <c r="G121" s="221" t="s">
        <v>934</v>
      </c>
      <c r="H121" s="222">
        <v>1</v>
      </c>
      <c r="I121" s="223"/>
      <c r="J121" s="224">
        <f>ROUND(I121*H121,2)</f>
        <v>0</v>
      </c>
      <c r="K121" s="220" t="s">
        <v>1</v>
      </c>
      <c r="L121" s="46"/>
      <c r="M121" s="225" t="s">
        <v>1</v>
      </c>
      <c r="N121" s="226" t="s">
        <v>42</v>
      </c>
      <c r="O121" s="93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9" t="s">
        <v>161</v>
      </c>
      <c r="AT121" s="229" t="s">
        <v>157</v>
      </c>
      <c r="AU121" s="229" t="s">
        <v>85</v>
      </c>
      <c r="AY121" s="18" t="s">
        <v>156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85</v>
      </c>
      <c r="BK121" s="230">
        <f>ROUND(I121*H121,2)</f>
        <v>0</v>
      </c>
      <c r="BL121" s="18" t="s">
        <v>161</v>
      </c>
      <c r="BM121" s="229" t="s">
        <v>2169</v>
      </c>
    </row>
    <row r="122" spans="1:65" s="2" customFormat="1" ht="16.5" customHeight="1">
      <c r="A122" s="40"/>
      <c r="B122" s="41"/>
      <c r="C122" s="218" t="s">
        <v>168</v>
      </c>
      <c r="D122" s="218" t="s">
        <v>157</v>
      </c>
      <c r="E122" s="219" t="s">
        <v>2170</v>
      </c>
      <c r="F122" s="220" t="s">
        <v>2171</v>
      </c>
      <c r="G122" s="221" t="s">
        <v>934</v>
      </c>
      <c r="H122" s="222">
        <v>1</v>
      </c>
      <c r="I122" s="223"/>
      <c r="J122" s="224">
        <f>ROUND(I122*H122,2)</f>
        <v>0</v>
      </c>
      <c r="K122" s="220" t="s">
        <v>1</v>
      </c>
      <c r="L122" s="46"/>
      <c r="M122" s="225" t="s">
        <v>1</v>
      </c>
      <c r="N122" s="226" t="s">
        <v>42</v>
      </c>
      <c r="O122" s="93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9" t="s">
        <v>161</v>
      </c>
      <c r="AT122" s="229" t="s">
        <v>157</v>
      </c>
      <c r="AU122" s="229" t="s">
        <v>85</v>
      </c>
      <c r="AY122" s="18" t="s">
        <v>156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8" t="s">
        <v>85</v>
      </c>
      <c r="BK122" s="230">
        <f>ROUND(I122*H122,2)</f>
        <v>0</v>
      </c>
      <c r="BL122" s="18" t="s">
        <v>161</v>
      </c>
      <c r="BM122" s="229" t="s">
        <v>2172</v>
      </c>
    </row>
    <row r="123" spans="1:65" s="2" customFormat="1" ht="16.5" customHeight="1">
      <c r="A123" s="40"/>
      <c r="B123" s="41"/>
      <c r="C123" s="218" t="s">
        <v>161</v>
      </c>
      <c r="D123" s="218" t="s">
        <v>157</v>
      </c>
      <c r="E123" s="219" t="s">
        <v>2173</v>
      </c>
      <c r="F123" s="220" t="s">
        <v>2174</v>
      </c>
      <c r="G123" s="221" t="s">
        <v>934</v>
      </c>
      <c r="H123" s="222">
        <v>1</v>
      </c>
      <c r="I123" s="223"/>
      <c r="J123" s="224">
        <f>ROUND(I123*H123,2)</f>
        <v>0</v>
      </c>
      <c r="K123" s="220" t="s">
        <v>1</v>
      </c>
      <c r="L123" s="46"/>
      <c r="M123" s="225" t="s">
        <v>1</v>
      </c>
      <c r="N123" s="226" t="s">
        <v>42</v>
      </c>
      <c r="O123" s="9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9" t="s">
        <v>161</v>
      </c>
      <c r="AT123" s="229" t="s">
        <v>157</v>
      </c>
      <c r="AU123" s="229" t="s">
        <v>85</v>
      </c>
      <c r="AY123" s="18" t="s">
        <v>156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85</v>
      </c>
      <c r="BK123" s="230">
        <f>ROUND(I123*H123,2)</f>
        <v>0</v>
      </c>
      <c r="BL123" s="18" t="s">
        <v>161</v>
      </c>
      <c r="BM123" s="229" t="s">
        <v>2175</v>
      </c>
    </row>
    <row r="124" spans="1:65" s="2" customFormat="1" ht="16.5" customHeight="1">
      <c r="A124" s="40"/>
      <c r="B124" s="41"/>
      <c r="C124" s="218" t="s">
        <v>179</v>
      </c>
      <c r="D124" s="218" t="s">
        <v>157</v>
      </c>
      <c r="E124" s="219" t="s">
        <v>2176</v>
      </c>
      <c r="F124" s="220" t="s">
        <v>2177</v>
      </c>
      <c r="G124" s="221" t="s">
        <v>934</v>
      </c>
      <c r="H124" s="222">
        <v>1</v>
      </c>
      <c r="I124" s="223"/>
      <c r="J124" s="224">
        <f>ROUND(I124*H124,2)</f>
        <v>0</v>
      </c>
      <c r="K124" s="220" t="s">
        <v>1</v>
      </c>
      <c r="L124" s="46"/>
      <c r="M124" s="225" t="s">
        <v>1</v>
      </c>
      <c r="N124" s="226" t="s">
        <v>42</v>
      </c>
      <c r="O124" s="9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9" t="s">
        <v>161</v>
      </c>
      <c r="AT124" s="229" t="s">
        <v>157</v>
      </c>
      <c r="AU124" s="229" t="s">
        <v>85</v>
      </c>
      <c r="AY124" s="18" t="s">
        <v>156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85</v>
      </c>
      <c r="BK124" s="230">
        <f>ROUND(I124*H124,2)</f>
        <v>0</v>
      </c>
      <c r="BL124" s="18" t="s">
        <v>161</v>
      </c>
      <c r="BM124" s="229" t="s">
        <v>2178</v>
      </c>
    </row>
    <row r="125" spans="1:65" s="2" customFormat="1" ht="24.15" customHeight="1">
      <c r="A125" s="40"/>
      <c r="B125" s="41"/>
      <c r="C125" s="218" t="s">
        <v>183</v>
      </c>
      <c r="D125" s="218" t="s">
        <v>157</v>
      </c>
      <c r="E125" s="219" t="s">
        <v>2179</v>
      </c>
      <c r="F125" s="220" t="s">
        <v>2180</v>
      </c>
      <c r="G125" s="221" t="s">
        <v>934</v>
      </c>
      <c r="H125" s="222">
        <v>1</v>
      </c>
      <c r="I125" s="223"/>
      <c r="J125" s="224">
        <f>ROUND(I125*H125,2)</f>
        <v>0</v>
      </c>
      <c r="K125" s="220" t="s">
        <v>1</v>
      </c>
      <c r="L125" s="46"/>
      <c r="M125" s="225" t="s">
        <v>1</v>
      </c>
      <c r="N125" s="226" t="s">
        <v>42</v>
      </c>
      <c r="O125" s="9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9" t="s">
        <v>161</v>
      </c>
      <c r="AT125" s="229" t="s">
        <v>157</v>
      </c>
      <c r="AU125" s="229" t="s">
        <v>85</v>
      </c>
      <c r="AY125" s="18" t="s">
        <v>156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8" t="s">
        <v>85</v>
      </c>
      <c r="BK125" s="230">
        <f>ROUND(I125*H125,2)</f>
        <v>0</v>
      </c>
      <c r="BL125" s="18" t="s">
        <v>161</v>
      </c>
      <c r="BM125" s="229" t="s">
        <v>2181</v>
      </c>
    </row>
    <row r="126" spans="1:65" s="2" customFormat="1" ht="16.5" customHeight="1">
      <c r="A126" s="40"/>
      <c r="B126" s="41"/>
      <c r="C126" s="218" t="s">
        <v>189</v>
      </c>
      <c r="D126" s="218" t="s">
        <v>157</v>
      </c>
      <c r="E126" s="219" t="s">
        <v>2182</v>
      </c>
      <c r="F126" s="220" t="s">
        <v>2183</v>
      </c>
      <c r="G126" s="221" t="s">
        <v>934</v>
      </c>
      <c r="H126" s="222">
        <v>1</v>
      </c>
      <c r="I126" s="223"/>
      <c r="J126" s="224">
        <f>ROUND(I126*H126,2)</f>
        <v>0</v>
      </c>
      <c r="K126" s="220" t="s">
        <v>1</v>
      </c>
      <c r="L126" s="46"/>
      <c r="M126" s="225" t="s">
        <v>1</v>
      </c>
      <c r="N126" s="226" t="s">
        <v>42</v>
      </c>
      <c r="O126" s="9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9" t="s">
        <v>161</v>
      </c>
      <c r="AT126" s="229" t="s">
        <v>157</v>
      </c>
      <c r="AU126" s="229" t="s">
        <v>85</v>
      </c>
      <c r="AY126" s="18" t="s">
        <v>156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85</v>
      </c>
      <c r="BK126" s="230">
        <f>ROUND(I126*H126,2)</f>
        <v>0</v>
      </c>
      <c r="BL126" s="18" t="s">
        <v>161</v>
      </c>
      <c r="BM126" s="229" t="s">
        <v>2184</v>
      </c>
    </row>
    <row r="127" spans="1:65" s="2" customFormat="1" ht="24.15" customHeight="1">
      <c r="A127" s="40"/>
      <c r="B127" s="41"/>
      <c r="C127" s="218" t="s">
        <v>193</v>
      </c>
      <c r="D127" s="218" t="s">
        <v>157</v>
      </c>
      <c r="E127" s="219" t="s">
        <v>2185</v>
      </c>
      <c r="F127" s="220" t="s">
        <v>2186</v>
      </c>
      <c r="G127" s="221" t="s">
        <v>2187</v>
      </c>
      <c r="H127" s="222">
        <v>450</v>
      </c>
      <c r="I127" s="223"/>
      <c r="J127" s="224">
        <f>ROUND(I127*H127,2)</f>
        <v>0</v>
      </c>
      <c r="K127" s="220" t="s">
        <v>1</v>
      </c>
      <c r="L127" s="46"/>
      <c r="M127" s="225" t="s">
        <v>1</v>
      </c>
      <c r="N127" s="226" t="s">
        <v>42</v>
      </c>
      <c r="O127" s="9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9" t="s">
        <v>161</v>
      </c>
      <c r="AT127" s="229" t="s">
        <v>157</v>
      </c>
      <c r="AU127" s="229" t="s">
        <v>85</v>
      </c>
      <c r="AY127" s="18" t="s">
        <v>156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85</v>
      </c>
      <c r="BK127" s="230">
        <f>ROUND(I127*H127,2)</f>
        <v>0</v>
      </c>
      <c r="BL127" s="18" t="s">
        <v>161</v>
      </c>
      <c r="BM127" s="229" t="s">
        <v>2188</v>
      </c>
    </row>
    <row r="128" spans="1:65" s="2" customFormat="1" ht="24.15" customHeight="1">
      <c r="A128" s="40"/>
      <c r="B128" s="41"/>
      <c r="C128" s="218" t="s">
        <v>197</v>
      </c>
      <c r="D128" s="218" t="s">
        <v>157</v>
      </c>
      <c r="E128" s="219" t="s">
        <v>2189</v>
      </c>
      <c r="F128" s="220" t="s">
        <v>2190</v>
      </c>
      <c r="G128" s="221" t="s">
        <v>2187</v>
      </c>
      <c r="H128" s="222">
        <v>45</v>
      </c>
      <c r="I128" s="223"/>
      <c r="J128" s="224">
        <f>ROUND(I128*H128,2)</f>
        <v>0</v>
      </c>
      <c r="K128" s="220" t="s">
        <v>1</v>
      </c>
      <c r="L128" s="46"/>
      <c r="M128" s="225" t="s">
        <v>1</v>
      </c>
      <c r="N128" s="226" t="s">
        <v>42</v>
      </c>
      <c r="O128" s="9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9" t="s">
        <v>161</v>
      </c>
      <c r="AT128" s="229" t="s">
        <v>157</v>
      </c>
      <c r="AU128" s="229" t="s">
        <v>85</v>
      </c>
      <c r="AY128" s="18" t="s">
        <v>156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85</v>
      </c>
      <c r="BK128" s="230">
        <f>ROUND(I128*H128,2)</f>
        <v>0</v>
      </c>
      <c r="BL128" s="18" t="s">
        <v>161</v>
      </c>
      <c r="BM128" s="229" t="s">
        <v>2191</v>
      </c>
    </row>
    <row r="129" spans="1:65" s="2" customFormat="1" ht="16.5" customHeight="1">
      <c r="A129" s="40"/>
      <c r="B129" s="41"/>
      <c r="C129" s="218" t="s">
        <v>201</v>
      </c>
      <c r="D129" s="218" t="s">
        <v>157</v>
      </c>
      <c r="E129" s="219" t="s">
        <v>2192</v>
      </c>
      <c r="F129" s="220" t="s">
        <v>2193</v>
      </c>
      <c r="G129" s="221" t="s">
        <v>934</v>
      </c>
      <c r="H129" s="222">
        <v>3</v>
      </c>
      <c r="I129" s="223"/>
      <c r="J129" s="224">
        <f>ROUND(I129*H129,2)</f>
        <v>0</v>
      </c>
      <c r="K129" s="220" t="s">
        <v>1</v>
      </c>
      <c r="L129" s="46"/>
      <c r="M129" s="225" t="s">
        <v>1</v>
      </c>
      <c r="N129" s="226" t="s">
        <v>42</v>
      </c>
      <c r="O129" s="9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9" t="s">
        <v>161</v>
      </c>
      <c r="AT129" s="229" t="s">
        <v>157</v>
      </c>
      <c r="AU129" s="229" t="s">
        <v>85</v>
      </c>
      <c r="AY129" s="18" t="s">
        <v>156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8" t="s">
        <v>85</v>
      </c>
      <c r="BK129" s="230">
        <f>ROUND(I129*H129,2)</f>
        <v>0</v>
      </c>
      <c r="BL129" s="18" t="s">
        <v>161</v>
      </c>
      <c r="BM129" s="229" t="s">
        <v>2194</v>
      </c>
    </row>
    <row r="130" spans="1:65" s="2" customFormat="1" ht="33" customHeight="1">
      <c r="A130" s="40"/>
      <c r="B130" s="41"/>
      <c r="C130" s="218" t="s">
        <v>205</v>
      </c>
      <c r="D130" s="218" t="s">
        <v>157</v>
      </c>
      <c r="E130" s="219" t="s">
        <v>2195</v>
      </c>
      <c r="F130" s="220" t="s">
        <v>2196</v>
      </c>
      <c r="G130" s="221" t="s">
        <v>490</v>
      </c>
      <c r="H130" s="222">
        <v>3</v>
      </c>
      <c r="I130" s="223"/>
      <c r="J130" s="224">
        <f>ROUND(I130*H130,2)</f>
        <v>0</v>
      </c>
      <c r="K130" s="220" t="s">
        <v>1</v>
      </c>
      <c r="L130" s="46"/>
      <c r="M130" s="225" t="s">
        <v>1</v>
      </c>
      <c r="N130" s="226" t="s">
        <v>42</v>
      </c>
      <c r="O130" s="9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9" t="s">
        <v>161</v>
      </c>
      <c r="AT130" s="229" t="s">
        <v>157</v>
      </c>
      <c r="AU130" s="229" t="s">
        <v>85</v>
      </c>
      <c r="AY130" s="18" t="s">
        <v>156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8" t="s">
        <v>85</v>
      </c>
      <c r="BK130" s="230">
        <f>ROUND(I130*H130,2)</f>
        <v>0</v>
      </c>
      <c r="BL130" s="18" t="s">
        <v>161</v>
      </c>
      <c r="BM130" s="229" t="s">
        <v>2197</v>
      </c>
    </row>
    <row r="131" spans="1:65" s="2" customFormat="1" ht="16.5" customHeight="1">
      <c r="A131" s="40"/>
      <c r="B131" s="41"/>
      <c r="C131" s="218" t="s">
        <v>209</v>
      </c>
      <c r="D131" s="218" t="s">
        <v>157</v>
      </c>
      <c r="E131" s="219" t="s">
        <v>2198</v>
      </c>
      <c r="F131" s="220" t="s">
        <v>2199</v>
      </c>
      <c r="G131" s="221" t="s">
        <v>490</v>
      </c>
      <c r="H131" s="222">
        <v>3</v>
      </c>
      <c r="I131" s="223"/>
      <c r="J131" s="224">
        <f>ROUND(I131*H131,2)</f>
        <v>0</v>
      </c>
      <c r="K131" s="220" t="s">
        <v>1</v>
      </c>
      <c r="L131" s="46"/>
      <c r="M131" s="225" t="s">
        <v>1</v>
      </c>
      <c r="N131" s="226" t="s">
        <v>42</v>
      </c>
      <c r="O131" s="9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9" t="s">
        <v>161</v>
      </c>
      <c r="AT131" s="229" t="s">
        <v>157</v>
      </c>
      <c r="AU131" s="229" t="s">
        <v>85</v>
      </c>
      <c r="AY131" s="18" t="s">
        <v>156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8" t="s">
        <v>85</v>
      </c>
      <c r="BK131" s="230">
        <f>ROUND(I131*H131,2)</f>
        <v>0</v>
      </c>
      <c r="BL131" s="18" t="s">
        <v>161</v>
      </c>
      <c r="BM131" s="229" t="s">
        <v>2200</v>
      </c>
    </row>
    <row r="132" spans="1:65" s="2" customFormat="1" ht="33" customHeight="1">
      <c r="A132" s="40"/>
      <c r="B132" s="41"/>
      <c r="C132" s="218" t="s">
        <v>213</v>
      </c>
      <c r="D132" s="218" t="s">
        <v>157</v>
      </c>
      <c r="E132" s="219" t="s">
        <v>2201</v>
      </c>
      <c r="F132" s="220" t="s">
        <v>2202</v>
      </c>
      <c r="G132" s="221" t="s">
        <v>490</v>
      </c>
      <c r="H132" s="222">
        <v>3</v>
      </c>
      <c r="I132" s="223"/>
      <c r="J132" s="224">
        <f>ROUND(I132*H132,2)</f>
        <v>0</v>
      </c>
      <c r="K132" s="220" t="s">
        <v>1</v>
      </c>
      <c r="L132" s="46"/>
      <c r="M132" s="225" t="s">
        <v>1</v>
      </c>
      <c r="N132" s="226" t="s">
        <v>42</v>
      </c>
      <c r="O132" s="9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9" t="s">
        <v>161</v>
      </c>
      <c r="AT132" s="229" t="s">
        <v>157</v>
      </c>
      <c r="AU132" s="229" t="s">
        <v>85</v>
      </c>
      <c r="AY132" s="18" t="s">
        <v>156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8" t="s">
        <v>85</v>
      </c>
      <c r="BK132" s="230">
        <f>ROUND(I132*H132,2)</f>
        <v>0</v>
      </c>
      <c r="BL132" s="18" t="s">
        <v>161</v>
      </c>
      <c r="BM132" s="229" t="s">
        <v>2203</v>
      </c>
    </row>
    <row r="133" spans="1:65" s="2" customFormat="1" ht="24.15" customHeight="1">
      <c r="A133" s="40"/>
      <c r="B133" s="41"/>
      <c r="C133" s="218" t="s">
        <v>217</v>
      </c>
      <c r="D133" s="218" t="s">
        <v>157</v>
      </c>
      <c r="E133" s="219" t="s">
        <v>2204</v>
      </c>
      <c r="F133" s="220" t="s">
        <v>2205</v>
      </c>
      <c r="G133" s="221" t="s">
        <v>934</v>
      </c>
      <c r="H133" s="222">
        <v>3</v>
      </c>
      <c r="I133" s="223"/>
      <c r="J133" s="224">
        <f>ROUND(I133*H133,2)</f>
        <v>0</v>
      </c>
      <c r="K133" s="220" t="s">
        <v>1</v>
      </c>
      <c r="L133" s="46"/>
      <c r="M133" s="225" t="s">
        <v>1</v>
      </c>
      <c r="N133" s="226" t="s">
        <v>42</v>
      </c>
      <c r="O133" s="9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9" t="s">
        <v>161</v>
      </c>
      <c r="AT133" s="229" t="s">
        <v>157</v>
      </c>
      <c r="AU133" s="229" t="s">
        <v>85</v>
      </c>
      <c r="AY133" s="18" t="s">
        <v>156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8" t="s">
        <v>85</v>
      </c>
      <c r="BK133" s="230">
        <f>ROUND(I133*H133,2)</f>
        <v>0</v>
      </c>
      <c r="BL133" s="18" t="s">
        <v>161</v>
      </c>
      <c r="BM133" s="229" t="s">
        <v>2206</v>
      </c>
    </row>
    <row r="134" spans="1:65" s="2" customFormat="1" ht="24.15" customHeight="1">
      <c r="A134" s="40"/>
      <c r="B134" s="41"/>
      <c r="C134" s="218" t="s">
        <v>8</v>
      </c>
      <c r="D134" s="218" t="s">
        <v>157</v>
      </c>
      <c r="E134" s="219" t="s">
        <v>2207</v>
      </c>
      <c r="F134" s="220" t="s">
        <v>2208</v>
      </c>
      <c r="G134" s="221" t="s">
        <v>934</v>
      </c>
      <c r="H134" s="222">
        <v>3</v>
      </c>
      <c r="I134" s="223"/>
      <c r="J134" s="224">
        <f>ROUND(I134*H134,2)</f>
        <v>0</v>
      </c>
      <c r="K134" s="220" t="s">
        <v>1</v>
      </c>
      <c r="L134" s="46"/>
      <c r="M134" s="225" t="s">
        <v>1</v>
      </c>
      <c r="N134" s="226" t="s">
        <v>42</v>
      </c>
      <c r="O134" s="9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9" t="s">
        <v>161</v>
      </c>
      <c r="AT134" s="229" t="s">
        <v>157</v>
      </c>
      <c r="AU134" s="229" t="s">
        <v>85</v>
      </c>
      <c r="AY134" s="18" t="s">
        <v>156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85</v>
      </c>
      <c r="BK134" s="230">
        <f>ROUND(I134*H134,2)</f>
        <v>0</v>
      </c>
      <c r="BL134" s="18" t="s">
        <v>161</v>
      </c>
      <c r="BM134" s="229" t="s">
        <v>2209</v>
      </c>
    </row>
    <row r="135" spans="1:65" s="2" customFormat="1" ht="62.7" customHeight="1">
      <c r="A135" s="40"/>
      <c r="B135" s="41"/>
      <c r="C135" s="218" t="s">
        <v>320</v>
      </c>
      <c r="D135" s="218" t="s">
        <v>157</v>
      </c>
      <c r="E135" s="219" t="s">
        <v>2210</v>
      </c>
      <c r="F135" s="220" t="s">
        <v>2211</v>
      </c>
      <c r="G135" s="221" t="s">
        <v>233</v>
      </c>
      <c r="H135" s="222">
        <v>15</v>
      </c>
      <c r="I135" s="223"/>
      <c r="J135" s="224">
        <f>ROUND(I135*H135,2)</f>
        <v>0</v>
      </c>
      <c r="K135" s="220" t="s">
        <v>1</v>
      </c>
      <c r="L135" s="46"/>
      <c r="M135" s="225" t="s">
        <v>1</v>
      </c>
      <c r="N135" s="226" t="s">
        <v>42</v>
      </c>
      <c r="O135" s="9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9" t="s">
        <v>161</v>
      </c>
      <c r="AT135" s="229" t="s">
        <v>157</v>
      </c>
      <c r="AU135" s="229" t="s">
        <v>85</v>
      </c>
      <c r="AY135" s="18" t="s">
        <v>156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8" t="s">
        <v>85</v>
      </c>
      <c r="BK135" s="230">
        <f>ROUND(I135*H135,2)</f>
        <v>0</v>
      </c>
      <c r="BL135" s="18" t="s">
        <v>161</v>
      </c>
      <c r="BM135" s="229" t="s">
        <v>2212</v>
      </c>
    </row>
    <row r="136" spans="1:65" s="2" customFormat="1" ht="44.25" customHeight="1">
      <c r="A136" s="40"/>
      <c r="B136" s="41"/>
      <c r="C136" s="218" t="s">
        <v>324</v>
      </c>
      <c r="D136" s="218" t="s">
        <v>157</v>
      </c>
      <c r="E136" s="219" t="s">
        <v>2213</v>
      </c>
      <c r="F136" s="220" t="s">
        <v>2214</v>
      </c>
      <c r="G136" s="221" t="s">
        <v>934</v>
      </c>
      <c r="H136" s="222">
        <v>1</v>
      </c>
      <c r="I136" s="223"/>
      <c r="J136" s="224">
        <f>ROUND(I136*H136,2)</f>
        <v>0</v>
      </c>
      <c r="K136" s="220" t="s">
        <v>1</v>
      </c>
      <c r="L136" s="46"/>
      <c r="M136" s="225" t="s">
        <v>1</v>
      </c>
      <c r="N136" s="226" t="s">
        <v>42</v>
      </c>
      <c r="O136" s="9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9" t="s">
        <v>161</v>
      </c>
      <c r="AT136" s="229" t="s">
        <v>157</v>
      </c>
      <c r="AU136" s="229" t="s">
        <v>85</v>
      </c>
      <c r="AY136" s="18" t="s">
        <v>156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8" t="s">
        <v>85</v>
      </c>
      <c r="BK136" s="230">
        <f>ROUND(I136*H136,2)</f>
        <v>0</v>
      </c>
      <c r="BL136" s="18" t="s">
        <v>161</v>
      </c>
      <c r="BM136" s="229" t="s">
        <v>2215</v>
      </c>
    </row>
    <row r="137" spans="1:65" s="2" customFormat="1" ht="44.25" customHeight="1">
      <c r="A137" s="40"/>
      <c r="B137" s="41"/>
      <c r="C137" s="218" t="s">
        <v>328</v>
      </c>
      <c r="D137" s="218" t="s">
        <v>157</v>
      </c>
      <c r="E137" s="219" t="s">
        <v>2216</v>
      </c>
      <c r="F137" s="220" t="s">
        <v>2217</v>
      </c>
      <c r="G137" s="221" t="s">
        <v>934</v>
      </c>
      <c r="H137" s="222">
        <v>1</v>
      </c>
      <c r="I137" s="223"/>
      <c r="J137" s="224">
        <f>ROUND(I137*H137,2)</f>
        <v>0</v>
      </c>
      <c r="K137" s="220" t="s">
        <v>1</v>
      </c>
      <c r="L137" s="46"/>
      <c r="M137" s="225" t="s">
        <v>1</v>
      </c>
      <c r="N137" s="226" t="s">
        <v>42</v>
      </c>
      <c r="O137" s="9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9" t="s">
        <v>161</v>
      </c>
      <c r="AT137" s="229" t="s">
        <v>157</v>
      </c>
      <c r="AU137" s="229" t="s">
        <v>85</v>
      </c>
      <c r="AY137" s="18" t="s">
        <v>156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85</v>
      </c>
      <c r="BK137" s="230">
        <f>ROUND(I137*H137,2)</f>
        <v>0</v>
      </c>
      <c r="BL137" s="18" t="s">
        <v>161</v>
      </c>
      <c r="BM137" s="229" t="s">
        <v>2218</v>
      </c>
    </row>
    <row r="138" spans="1:65" s="2" customFormat="1" ht="37.8" customHeight="1">
      <c r="A138" s="40"/>
      <c r="B138" s="41"/>
      <c r="C138" s="218" t="s">
        <v>332</v>
      </c>
      <c r="D138" s="218" t="s">
        <v>157</v>
      </c>
      <c r="E138" s="219" t="s">
        <v>2219</v>
      </c>
      <c r="F138" s="220" t="s">
        <v>2220</v>
      </c>
      <c r="G138" s="221" t="s">
        <v>934</v>
      </c>
      <c r="H138" s="222">
        <v>1</v>
      </c>
      <c r="I138" s="223"/>
      <c r="J138" s="224">
        <f>ROUND(I138*H138,2)</f>
        <v>0</v>
      </c>
      <c r="K138" s="220" t="s">
        <v>1</v>
      </c>
      <c r="L138" s="46"/>
      <c r="M138" s="225" t="s">
        <v>1</v>
      </c>
      <c r="N138" s="226" t="s">
        <v>42</v>
      </c>
      <c r="O138" s="9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9" t="s">
        <v>161</v>
      </c>
      <c r="AT138" s="229" t="s">
        <v>157</v>
      </c>
      <c r="AU138" s="229" t="s">
        <v>85</v>
      </c>
      <c r="AY138" s="18" t="s">
        <v>156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85</v>
      </c>
      <c r="BK138" s="230">
        <f>ROUND(I138*H138,2)</f>
        <v>0</v>
      </c>
      <c r="BL138" s="18" t="s">
        <v>161</v>
      </c>
      <c r="BM138" s="229" t="s">
        <v>2221</v>
      </c>
    </row>
    <row r="139" spans="1:65" s="2" customFormat="1" ht="24.15" customHeight="1">
      <c r="A139" s="40"/>
      <c r="B139" s="41"/>
      <c r="C139" s="218" t="s">
        <v>336</v>
      </c>
      <c r="D139" s="218" t="s">
        <v>157</v>
      </c>
      <c r="E139" s="219" t="s">
        <v>2222</v>
      </c>
      <c r="F139" s="220" t="s">
        <v>2223</v>
      </c>
      <c r="G139" s="221" t="s">
        <v>934</v>
      </c>
      <c r="H139" s="222">
        <v>6</v>
      </c>
      <c r="I139" s="223"/>
      <c r="J139" s="224">
        <f>ROUND(I139*H139,2)</f>
        <v>0</v>
      </c>
      <c r="K139" s="220" t="s">
        <v>1</v>
      </c>
      <c r="L139" s="46"/>
      <c r="M139" s="225" t="s">
        <v>1</v>
      </c>
      <c r="N139" s="226" t="s">
        <v>42</v>
      </c>
      <c r="O139" s="9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9" t="s">
        <v>161</v>
      </c>
      <c r="AT139" s="229" t="s">
        <v>157</v>
      </c>
      <c r="AU139" s="229" t="s">
        <v>85</v>
      </c>
      <c r="AY139" s="18" t="s">
        <v>156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8" t="s">
        <v>85</v>
      </c>
      <c r="BK139" s="230">
        <f>ROUND(I139*H139,2)</f>
        <v>0</v>
      </c>
      <c r="BL139" s="18" t="s">
        <v>161</v>
      </c>
      <c r="BM139" s="229" t="s">
        <v>2224</v>
      </c>
    </row>
    <row r="140" spans="1:65" s="2" customFormat="1" ht="24.15" customHeight="1">
      <c r="A140" s="40"/>
      <c r="B140" s="41"/>
      <c r="C140" s="218" t="s">
        <v>7</v>
      </c>
      <c r="D140" s="218" t="s">
        <v>157</v>
      </c>
      <c r="E140" s="219" t="s">
        <v>2225</v>
      </c>
      <c r="F140" s="220" t="s">
        <v>2226</v>
      </c>
      <c r="G140" s="221" t="s">
        <v>2227</v>
      </c>
      <c r="H140" s="222">
        <v>8</v>
      </c>
      <c r="I140" s="223"/>
      <c r="J140" s="224">
        <f>ROUND(I140*H140,2)</f>
        <v>0</v>
      </c>
      <c r="K140" s="220" t="s">
        <v>1</v>
      </c>
      <c r="L140" s="46"/>
      <c r="M140" s="225" t="s">
        <v>1</v>
      </c>
      <c r="N140" s="226" t="s">
        <v>42</v>
      </c>
      <c r="O140" s="9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9" t="s">
        <v>161</v>
      </c>
      <c r="AT140" s="229" t="s">
        <v>157</v>
      </c>
      <c r="AU140" s="229" t="s">
        <v>85</v>
      </c>
      <c r="AY140" s="18" t="s">
        <v>156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85</v>
      </c>
      <c r="BK140" s="230">
        <f>ROUND(I140*H140,2)</f>
        <v>0</v>
      </c>
      <c r="BL140" s="18" t="s">
        <v>161</v>
      </c>
      <c r="BM140" s="229" t="s">
        <v>2228</v>
      </c>
    </row>
    <row r="141" spans="1:65" s="2" customFormat="1" ht="37.8" customHeight="1">
      <c r="A141" s="40"/>
      <c r="B141" s="41"/>
      <c r="C141" s="218" t="s">
        <v>344</v>
      </c>
      <c r="D141" s="218" t="s">
        <v>157</v>
      </c>
      <c r="E141" s="219" t="s">
        <v>2229</v>
      </c>
      <c r="F141" s="220" t="s">
        <v>2230</v>
      </c>
      <c r="G141" s="221" t="s">
        <v>934</v>
      </c>
      <c r="H141" s="222">
        <v>1</v>
      </c>
      <c r="I141" s="223"/>
      <c r="J141" s="224">
        <f>ROUND(I141*H141,2)</f>
        <v>0</v>
      </c>
      <c r="K141" s="220" t="s">
        <v>1</v>
      </c>
      <c r="L141" s="46"/>
      <c r="M141" s="225" t="s">
        <v>1</v>
      </c>
      <c r="N141" s="226" t="s">
        <v>42</v>
      </c>
      <c r="O141" s="9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9" t="s">
        <v>161</v>
      </c>
      <c r="AT141" s="229" t="s">
        <v>157</v>
      </c>
      <c r="AU141" s="229" t="s">
        <v>85</v>
      </c>
      <c r="AY141" s="18" t="s">
        <v>156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8" t="s">
        <v>85</v>
      </c>
      <c r="BK141" s="230">
        <f>ROUND(I141*H141,2)</f>
        <v>0</v>
      </c>
      <c r="BL141" s="18" t="s">
        <v>161</v>
      </c>
      <c r="BM141" s="229" t="s">
        <v>2231</v>
      </c>
    </row>
    <row r="142" spans="1:65" s="2" customFormat="1" ht="21.75" customHeight="1">
      <c r="A142" s="40"/>
      <c r="B142" s="41"/>
      <c r="C142" s="218" t="s">
        <v>348</v>
      </c>
      <c r="D142" s="218" t="s">
        <v>157</v>
      </c>
      <c r="E142" s="219" t="s">
        <v>2232</v>
      </c>
      <c r="F142" s="220" t="s">
        <v>2233</v>
      </c>
      <c r="G142" s="221" t="s">
        <v>934</v>
      </c>
      <c r="H142" s="222">
        <v>1</v>
      </c>
      <c r="I142" s="223"/>
      <c r="J142" s="224">
        <f>ROUND(I142*H142,2)</f>
        <v>0</v>
      </c>
      <c r="K142" s="220" t="s">
        <v>1</v>
      </c>
      <c r="L142" s="46"/>
      <c r="M142" s="225" t="s">
        <v>1</v>
      </c>
      <c r="N142" s="226" t="s">
        <v>42</v>
      </c>
      <c r="O142" s="9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9" t="s">
        <v>161</v>
      </c>
      <c r="AT142" s="229" t="s">
        <v>157</v>
      </c>
      <c r="AU142" s="229" t="s">
        <v>85</v>
      </c>
      <c r="AY142" s="18" t="s">
        <v>156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8" t="s">
        <v>85</v>
      </c>
      <c r="BK142" s="230">
        <f>ROUND(I142*H142,2)</f>
        <v>0</v>
      </c>
      <c r="BL142" s="18" t="s">
        <v>161</v>
      </c>
      <c r="BM142" s="229" t="s">
        <v>2234</v>
      </c>
    </row>
    <row r="143" spans="1:65" s="2" customFormat="1" ht="16.5" customHeight="1">
      <c r="A143" s="40"/>
      <c r="B143" s="41"/>
      <c r="C143" s="218" t="s">
        <v>352</v>
      </c>
      <c r="D143" s="218" t="s">
        <v>157</v>
      </c>
      <c r="E143" s="219" t="s">
        <v>2235</v>
      </c>
      <c r="F143" s="220" t="s">
        <v>2236</v>
      </c>
      <c r="G143" s="221" t="s">
        <v>934</v>
      </c>
      <c r="H143" s="222">
        <v>1</v>
      </c>
      <c r="I143" s="223"/>
      <c r="J143" s="224">
        <f>ROUND(I143*H143,2)</f>
        <v>0</v>
      </c>
      <c r="K143" s="220" t="s">
        <v>1</v>
      </c>
      <c r="L143" s="46"/>
      <c r="M143" s="225" t="s">
        <v>1</v>
      </c>
      <c r="N143" s="226" t="s">
        <v>42</v>
      </c>
      <c r="O143" s="9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9" t="s">
        <v>161</v>
      </c>
      <c r="AT143" s="229" t="s">
        <v>157</v>
      </c>
      <c r="AU143" s="229" t="s">
        <v>85</v>
      </c>
      <c r="AY143" s="18" t="s">
        <v>156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85</v>
      </c>
      <c r="BK143" s="230">
        <f>ROUND(I143*H143,2)</f>
        <v>0</v>
      </c>
      <c r="BL143" s="18" t="s">
        <v>161</v>
      </c>
      <c r="BM143" s="229" t="s">
        <v>2237</v>
      </c>
    </row>
    <row r="144" spans="1:65" s="2" customFormat="1" ht="16.5" customHeight="1">
      <c r="A144" s="40"/>
      <c r="B144" s="41"/>
      <c r="C144" s="218" t="s">
        <v>360</v>
      </c>
      <c r="D144" s="218" t="s">
        <v>157</v>
      </c>
      <c r="E144" s="219" t="s">
        <v>2238</v>
      </c>
      <c r="F144" s="220" t="s">
        <v>2239</v>
      </c>
      <c r="G144" s="221" t="s">
        <v>934</v>
      </c>
      <c r="H144" s="222">
        <v>1</v>
      </c>
      <c r="I144" s="223"/>
      <c r="J144" s="224">
        <f>ROUND(I144*H144,2)</f>
        <v>0</v>
      </c>
      <c r="K144" s="220" t="s">
        <v>1</v>
      </c>
      <c r="L144" s="46"/>
      <c r="M144" s="225" t="s">
        <v>1</v>
      </c>
      <c r="N144" s="226" t="s">
        <v>42</v>
      </c>
      <c r="O144" s="9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9" t="s">
        <v>161</v>
      </c>
      <c r="AT144" s="229" t="s">
        <v>157</v>
      </c>
      <c r="AU144" s="229" t="s">
        <v>85</v>
      </c>
      <c r="AY144" s="18" t="s">
        <v>156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8" t="s">
        <v>85</v>
      </c>
      <c r="BK144" s="230">
        <f>ROUND(I144*H144,2)</f>
        <v>0</v>
      </c>
      <c r="BL144" s="18" t="s">
        <v>161</v>
      </c>
      <c r="BM144" s="229" t="s">
        <v>2240</v>
      </c>
    </row>
    <row r="145" spans="1:63" s="12" customFormat="1" ht="25.9" customHeight="1">
      <c r="A145" s="12"/>
      <c r="B145" s="204"/>
      <c r="C145" s="205"/>
      <c r="D145" s="206" t="s">
        <v>76</v>
      </c>
      <c r="E145" s="207" t="s">
        <v>522</v>
      </c>
      <c r="F145" s="207" t="s">
        <v>2241</v>
      </c>
      <c r="G145" s="205"/>
      <c r="H145" s="205"/>
      <c r="I145" s="208"/>
      <c r="J145" s="209">
        <f>BK145</f>
        <v>0</v>
      </c>
      <c r="K145" s="205"/>
      <c r="L145" s="210"/>
      <c r="M145" s="211"/>
      <c r="N145" s="212"/>
      <c r="O145" s="212"/>
      <c r="P145" s="213">
        <f>SUM(P146:P179)</f>
        <v>0</v>
      </c>
      <c r="Q145" s="212"/>
      <c r="R145" s="213">
        <f>SUM(R146:R179)</f>
        <v>0</v>
      </c>
      <c r="S145" s="212"/>
      <c r="T145" s="214">
        <f>SUM(T146:T179)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85</v>
      </c>
      <c r="AT145" s="216" t="s">
        <v>76</v>
      </c>
      <c r="AU145" s="216" t="s">
        <v>77</v>
      </c>
      <c r="AY145" s="215" t="s">
        <v>156</v>
      </c>
      <c r="BK145" s="217">
        <f>SUM(BK146:BK179)</f>
        <v>0</v>
      </c>
    </row>
    <row r="146" spans="1:65" s="2" customFormat="1" ht="21.75" customHeight="1">
      <c r="A146" s="40"/>
      <c r="B146" s="41"/>
      <c r="C146" s="218" t="s">
        <v>226</v>
      </c>
      <c r="D146" s="218" t="s">
        <v>157</v>
      </c>
      <c r="E146" s="219" t="s">
        <v>2242</v>
      </c>
      <c r="F146" s="220" t="s">
        <v>2243</v>
      </c>
      <c r="G146" s="221" t="s">
        <v>490</v>
      </c>
      <c r="H146" s="222">
        <v>6</v>
      </c>
      <c r="I146" s="223"/>
      <c r="J146" s="224">
        <f>ROUND(I146*H146,2)</f>
        <v>0</v>
      </c>
      <c r="K146" s="220" t="s">
        <v>1</v>
      </c>
      <c r="L146" s="46"/>
      <c r="M146" s="225" t="s">
        <v>1</v>
      </c>
      <c r="N146" s="226" t="s">
        <v>42</v>
      </c>
      <c r="O146" s="9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9" t="s">
        <v>161</v>
      </c>
      <c r="AT146" s="229" t="s">
        <v>157</v>
      </c>
      <c r="AU146" s="229" t="s">
        <v>85</v>
      </c>
      <c r="AY146" s="18" t="s">
        <v>156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85</v>
      </c>
      <c r="BK146" s="230">
        <f>ROUND(I146*H146,2)</f>
        <v>0</v>
      </c>
      <c r="BL146" s="18" t="s">
        <v>161</v>
      </c>
      <c r="BM146" s="229" t="s">
        <v>2244</v>
      </c>
    </row>
    <row r="147" spans="1:51" s="13" customFormat="1" ht="12">
      <c r="A147" s="13"/>
      <c r="B147" s="233"/>
      <c r="C147" s="234"/>
      <c r="D147" s="235" t="s">
        <v>221</v>
      </c>
      <c r="E147" s="236" t="s">
        <v>1</v>
      </c>
      <c r="F147" s="237" t="s">
        <v>2245</v>
      </c>
      <c r="G147" s="234"/>
      <c r="H147" s="236" t="s">
        <v>1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221</v>
      </c>
      <c r="AU147" s="243" t="s">
        <v>85</v>
      </c>
      <c r="AV147" s="13" t="s">
        <v>85</v>
      </c>
      <c r="AW147" s="13" t="s">
        <v>32</v>
      </c>
      <c r="AX147" s="13" t="s">
        <v>77</v>
      </c>
      <c r="AY147" s="243" t="s">
        <v>156</v>
      </c>
    </row>
    <row r="148" spans="1:51" s="13" customFormat="1" ht="12">
      <c r="A148" s="13"/>
      <c r="B148" s="233"/>
      <c r="C148" s="234"/>
      <c r="D148" s="235" t="s">
        <v>221</v>
      </c>
      <c r="E148" s="236" t="s">
        <v>1</v>
      </c>
      <c r="F148" s="237" t="s">
        <v>2246</v>
      </c>
      <c r="G148" s="234"/>
      <c r="H148" s="236" t="s">
        <v>1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221</v>
      </c>
      <c r="AU148" s="243" t="s">
        <v>85</v>
      </c>
      <c r="AV148" s="13" t="s">
        <v>85</v>
      </c>
      <c r="AW148" s="13" t="s">
        <v>32</v>
      </c>
      <c r="AX148" s="13" t="s">
        <v>77</v>
      </c>
      <c r="AY148" s="243" t="s">
        <v>156</v>
      </c>
    </row>
    <row r="149" spans="1:51" s="13" customFormat="1" ht="12">
      <c r="A149" s="13"/>
      <c r="B149" s="233"/>
      <c r="C149" s="234"/>
      <c r="D149" s="235" t="s">
        <v>221</v>
      </c>
      <c r="E149" s="236" t="s">
        <v>1</v>
      </c>
      <c r="F149" s="237" t="s">
        <v>2247</v>
      </c>
      <c r="G149" s="234"/>
      <c r="H149" s="236" t="s">
        <v>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221</v>
      </c>
      <c r="AU149" s="243" t="s">
        <v>85</v>
      </c>
      <c r="AV149" s="13" t="s">
        <v>85</v>
      </c>
      <c r="AW149" s="13" t="s">
        <v>32</v>
      </c>
      <c r="AX149" s="13" t="s">
        <v>77</v>
      </c>
      <c r="AY149" s="243" t="s">
        <v>156</v>
      </c>
    </row>
    <row r="150" spans="1:51" s="14" customFormat="1" ht="12">
      <c r="A150" s="14"/>
      <c r="B150" s="244"/>
      <c r="C150" s="245"/>
      <c r="D150" s="235" t="s">
        <v>221</v>
      </c>
      <c r="E150" s="246" t="s">
        <v>1</v>
      </c>
      <c r="F150" s="247" t="s">
        <v>183</v>
      </c>
      <c r="G150" s="245"/>
      <c r="H150" s="248">
        <v>6</v>
      </c>
      <c r="I150" s="249"/>
      <c r="J150" s="245"/>
      <c r="K150" s="245"/>
      <c r="L150" s="250"/>
      <c r="M150" s="261"/>
      <c r="N150" s="262"/>
      <c r="O150" s="262"/>
      <c r="P150" s="262"/>
      <c r="Q150" s="262"/>
      <c r="R150" s="262"/>
      <c r="S150" s="262"/>
      <c r="T150" s="26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221</v>
      </c>
      <c r="AU150" s="254" t="s">
        <v>85</v>
      </c>
      <c r="AV150" s="14" t="s">
        <v>87</v>
      </c>
      <c r="AW150" s="14" t="s">
        <v>32</v>
      </c>
      <c r="AX150" s="14" t="s">
        <v>85</v>
      </c>
      <c r="AY150" s="254" t="s">
        <v>156</v>
      </c>
    </row>
    <row r="151" spans="1:65" s="2" customFormat="1" ht="37.8" customHeight="1">
      <c r="A151" s="40"/>
      <c r="B151" s="41"/>
      <c r="C151" s="218" t="s">
        <v>372</v>
      </c>
      <c r="D151" s="218" t="s">
        <v>157</v>
      </c>
      <c r="E151" s="219" t="s">
        <v>2248</v>
      </c>
      <c r="F151" s="220" t="s">
        <v>2249</v>
      </c>
      <c r="G151" s="221" t="s">
        <v>355</v>
      </c>
      <c r="H151" s="222">
        <v>60</v>
      </c>
      <c r="I151" s="223"/>
      <c r="J151" s="224">
        <f>ROUND(I151*H151,2)</f>
        <v>0</v>
      </c>
      <c r="K151" s="220" t="s">
        <v>1</v>
      </c>
      <c r="L151" s="46"/>
      <c r="M151" s="225" t="s">
        <v>1</v>
      </c>
      <c r="N151" s="226" t="s">
        <v>42</v>
      </c>
      <c r="O151" s="9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9" t="s">
        <v>161</v>
      </c>
      <c r="AT151" s="229" t="s">
        <v>157</v>
      </c>
      <c r="AU151" s="229" t="s">
        <v>85</v>
      </c>
      <c r="AY151" s="18" t="s">
        <v>156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8" t="s">
        <v>85</v>
      </c>
      <c r="BK151" s="230">
        <f>ROUND(I151*H151,2)</f>
        <v>0</v>
      </c>
      <c r="BL151" s="18" t="s">
        <v>161</v>
      </c>
      <c r="BM151" s="229" t="s">
        <v>2250</v>
      </c>
    </row>
    <row r="152" spans="1:65" s="2" customFormat="1" ht="16.5" customHeight="1">
      <c r="A152" s="40"/>
      <c r="B152" s="41"/>
      <c r="C152" s="218" t="s">
        <v>376</v>
      </c>
      <c r="D152" s="218" t="s">
        <v>157</v>
      </c>
      <c r="E152" s="219" t="s">
        <v>2251</v>
      </c>
      <c r="F152" s="220" t="s">
        <v>2252</v>
      </c>
      <c r="G152" s="221" t="s">
        <v>490</v>
      </c>
      <c r="H152" s="222">
        <v>6</v>
      </c>
      <c r="I152" s="223"/>
      <c r="J152" s="224">
        <f>ROUND(I152*H152,2)</f>
        <v>0</v>
      </c>
      <c r="K152" s="220" t="s">
        <v>1</v>
      </c>
      <c r="L152" s="46"/>
      <c r="M152" s="225" t="s">
        <v>1</v>
      </c>
      <c r="N152" s="226" t="s">
        <v>42</v>
      </c>
      <c r="O152" s="9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9" t="s">
        <v>161</v>
      </c>
      <c r="AT152" s="229" t="s">
        <v>157</v>
      </c>
      <c r="AU152" s="229" t="s">
        <v>85</v>
      </c>
      <c r="AY152" s="18" t="s">
        <v>156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8" t="s">
        <v>85</v>
      </c>
      <c r="BK152" s="230">
        <f>ROUND(I152*H152,2)</f>
        <v>0</v>
      </c>
      <c r="BL152" s="18" t="s">
        <v>161</v>
      </c>
      <c r="BM152" s="229" t="s">
        <v>2253</v>
      </c>
    </row>
    <row r="153" spans="1:65" s="2" customFormat="1" ht="44.25" customHeight="1">
      <c r="A153" s="40"/>
      <c r="B153" s="41"/>
      <c r="C153" s="218" t="s">
        <v>380</v>
      </c>
      <c r="D153" s="218" t="s">
        <v>157</v>
      </c>
      <c r="E153" s="219" t="s">
        <v>2254</v>
      </c>
      <c r="F153" s="220" t="s">
        <v>2255</v>
      </c>
      <c r="G153" s="221" t="s">
        <v>934</v>
      </c>
      <c r="H153" s="222">
        <v>1</v>
      </c>
      <c r="I153" s="223"/>
      <c r="J153" s="224">
        <f>ROUND(I153*H153,2)</f>
        <v>0</v>
      </c>
      <c r="K153" s="220" t="s">
        <v>1</v>
      </c>
      <c r="L153" s="46"/>
      <c r="M153" s="225" t="s">
        <v>1</v>
      </c>
      <c r="N153" s="226" t="s">
        <v>42</v>
      </c>
      <c r="O153" s="9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9" t="s">
        <v>161</v>
      </c>
      <c r="AT153" s="229" t="s">
        <v>157</v>
      </c>
      <c r="AU153" s="229" t="s">
        <v>85</v>
      </c>
      <c r="AY153" s="18" t="s">
        <v>156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8" t="s">
        <v>85</v>
      </c>
      <c r="BK153" s="230">
        <f>ROUND(I153*H153,2)</f>
        <v>0</v>
      </c>
      <c r="BL153" s="18" t="s">
        <v>161</v>
      </c>
      <c r="BM153" s="229" t="s">
        <v>2256</v>
      </c>
    </row>
    <row r="154" spans="1:65" s="2" customFormat="1" ht="24.15" customHeight="1">
      <c r="A154" s="40"/>
      <c r="B154" s="41"/>
      <c r="C154" s="218" t="s">
        <v>384</v>
      </c>
      <c r="D154" s="218" t="s">
        <v>157</v>
      </c>
      <c r="E154" s="219" t="s">
        <v>2257</v>
      </c>
      <c r="F154" s="220" t="s">
        <v>2258</v>
      </c>
      <c r="G154" s="221" t="s">
        <v>934</v>
      </c>
      <c r="H154" s="222">
        <v>1</v>
      </c>
      <c r="I154" s="223"/>
      <c r="J154" s="224">
        <f>ROUND(I154*H154,2)</f>
        <v>0</v>
      </c>
      <c r="K154" s="220" t="s">
        <v>1</v>
      </c>
      <c r="L154" s="46"/>
      <c r="M154" s="225" t="s">
        <v>1</v>
      </c>
      <c r="N154" s="226" t="s">
        <v>42</v>
      </c>
      <c r="O154" s="9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9" t="s">
        <v>161</v>
      </c>
      <c r="AT154" s="229" t="s">
        <v>157</v>
      </c>
      <c r="AU154" s="229" t="s">
        <v>85</v>
      </c>
      <c r="AY154" s="18" t="s">
        <v>156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8" t="s">
        <v>85</v>
      </c>
      <c r="BK154" s="230">
        <f>ROUND(I154*H154,2)</f>
        <v>0</v>
      </c>
      <c r="BL154" s="18" t="s">
        <v>161</v>
      </c>
      <c r="BM154" s="229" t="s">
        <v>2259</v>
      </c>
    </row>
    <row r="155" spans="1:65" s="2" customFormat="1" ht="44.25" customHeight="1">
      <c r="A155" s="40"/>
      <c r="B155" s="41"/>
      <c r="C155" s="218" t="s">
        <v>388</v>
      </c>
      <c r="D155" s="218" t="s">
        <v>157</v>
      </c>
      <c r="E155" s="219" t="s">
        <v>2260</v>
      </c>
      <c r="F155" s="220" t="s">
        <v>2261</v>
      </c>
      <c r="G155" s="221" t="s">
        <v>490</v>
      </c>
      <c r="H155" s="222">
        <v>1</v>
      </c>
      <c r="I155" s="223"/>
      <c r="J155" s="224">
        <f>ROUND(I155*H155,2)</f>
        <v>0</v>
      </c>
      <c r="K155" s="220" t="s">
        <v>1</v>
      </c>
      <c r="L155" s="46"/>
      <c r="M155" s="225" t="s">
        <v>1</v>
      </c>
      <c r="N155" s="226" t="s">
        <v>42</v>
      </c>
      <c r="O155" s="9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9" t="s">
        <v>161</v>
      </c>
      <c r="AT155" s="229" t="s">
        <v>157</v>
      </c>
      <c r="AU155" s="229" t="s">
        <v>85</v>
      </c>
      <c r="AY155" s="18" t="s">
        <v>156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8" t="s">
        <v>85</v>
      </c>
      <c r="BK155" s="230">
        <f>ROUND(I155*H155,2)</f>
        <v>0</v>
      </c>
      <c r="BL155" s="18" t="s">
        <v>161</v>
      </c>
      <c r="BM155" s="229" t="s">
        <v>2262</v>
      </c>
    </row>
    <row r="156" spans="1:51" s="13" customFormat="1" ht="12">
      <c r="A156" s="13"/>
      <c r="B156" s="233"/>
      <c r="C156" s="234"/>
      <c r="D156" s="235" t="s">
        <v>221</v>
      </c>
      <c r="E156" s="236" t="s">
        <v>1</v>
      </c>
      <c r="F156" s="237" t="s">
        <v>2263</v>
      </c>
      <c r="G156" s="234"/>
      <c r="H156" s="236" t="s">
        <v>1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221</v>
      </c>
      <c r="AU156" s="243" t="s">
        <v>85</v>
      </c>
      <c r="AV156" s="13" t="s">
        <v>85</v>
      </c>
      <c r="AW156" s="13" t="s">
        <v>32</v>
      </c>
      <c r="AX156" s="13" t="s">
        <v>77</v>
      </c>
      <c r="AY156" s="243" t="s">
        <v>156</v>
      </c>
    </row>
    <row r="157" spans="1:51" s="13" customFormat="1" ht="12">
      <c r="A157" s="13"/>
      <c r="B157" s="233"/>
      <c r="C157" s="234"/>
      <c r="D157" s="235" t="s">
        <v>221</v>
      </c>
      <c r="E157" s="236" t="s">
        <v>1</v>
      </c>
      <c r="F157" s="237" t="s">
        <v>2264</v>
      </c>
      <c r="G157" s="234"/>
      <c r="H157" s="236" t="s">
        <v>1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221</v>
      </c>
      <c r="AU157" s="243" t="s">
        <v>85</v>
      </c>
      <c r="AV157" s="13" t="s">
        <v>85</v>
      </c>
      <c r="AW157" s="13" t="s">
        <v>32</v>
      </c>
      <c r="AX157" s="13" t="s">
        <v>77</v>
      </c>
      <c r="AY157" s="243" t="s">
        <v>156</v>
      </c>
    </row>
    <row r="158" spans="1:51" s="13" customFormat="1" ht="12">
      <c r="A158" s="13"/>
      <c r="B158" s="233"/>
      <c r="C158" s="234"/>
      <c r="D158" s="235" t="s">
        <v>221</v>
      </c>
      <c r="E158" s="236" t="s">
        <v>1</v>
      </c>
      <c r="F158" s="237" t="s">
        <v>2265</v>
      </c>
      <c r="G158" s="234"/>
      <c r="H158" s="236" t="s">
        <v>1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221</v>
      </c>
      <c r="AU158" s="243" t="s">
        <v>85</v>
      </c>
      <c r="AV158" s="13" t="s">
        <v>85</v>
      </c>
      <c r="AW158" s="13" t="s">
        <v>32</v>
      </c>
      <c r="AX158" s="13" t="s">
        <v>77</v>
      </c>
      <c r="AY158" s="243" t="s">
        <v>156</v>
      </c>
    </row>
    <row r="159" spans="1:51" s="13" customFormat="1" ht="12">
      <c r="A159" s="13"/>
      <c r="B159" s="233"/>
      <c r="C159" s="234"/>
      <c r="D159" s="235" t="s">
        <v>221</v>
      </c>
      <c r="E159" s="236" t="s">
        <v>1</v>
      </c>
      <c r="F159" s="237" t="s">
        <v>2266</v>
      </c>
      <c r="G159" s="234"/>
      <c r="H159" s="236" t="s">
        <v>1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221</v>
      </c>
      <c r="AU159" s="243" t="s">
        <v>85</v>
      </c>
      <c r="AV159" s="13" t="s">
        <v>85</v>
      </c>
      <c r="AW159" s="13" t="s">
        <v>32</v>
      </c>
      <c r="AX159" s="13" t="s">
        <v>77</v>
      </c>
      <c r="AY159" s="243" t="s">
        <v>156</v>
      </c>
    </row>
    <row r="160" spans="1:51" s="13" customFormat="1" ht="12">
      <c r="A160" s="13"/>
      <c r="B160" s="233"/>
      <c r="C160" s="234"/>
      <c r="D160" s="235" t="s">
        <v>221</v>
      </c>
      <c r="E160" s="236" t="s">
        <v>1</v>
      </c>
      <c r="F160" s="237" t="s">
        <v>2267</v>
      </c>
      <c r="G160" s="234"/>
      <c r="H160" s="236" t="s">
        <v>1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221</v>
      </c>
      <c r="AU160" s="243" t="s">
        <v>85</v>
      </c>
      <c r="AV160" s="13" t="s">
        <v>85</v>
      </c>
      <c r="AW160" s="13" t="s">
        <v>32</v>
      </c>
      <c r="AX160" s="13" t="s">
        <v>77</v>
      </c>
      <c r="AY160" s="243" t="s">
        <v>156</v>
      </c>
    </row>
    <row r="161" spans="1:51" s="13" customFormat="1" ht="12">
      <c r="A161" s="13"/>
      <c r="B161" s="233"/>
      <c r="C161" s="234"/>
      <c r="D161" s="235" t="s">
        <v>221</v>
      </c>
      <c r="E161" s="236" t="s">
        <v>1</v>
      </c>
      <c r="F161" s="237" t="s">
        <v>2268</v>
      </c>
      <c r="G161" s="234"/>
      <c r="H161" s="236" t="s">
        <v>1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221</v>
      </c>
      <c r="AU161" s="243" t="s">
        <v>85</v>
      </c>
      <c r="AV161" s="13" t="s">
        <v>85</v>
      </c>
      <c r="AW161" s="13" t="s">
        <v>32</v>
      </c>
      <c r="AX161" s="13" t="s">
        <v>77</v>
      </c>
      <c r="AY161" s="243" t="s">
        <v>156</v>
      </c>
    </row>
    <row r="162" spans="1:51" s="14" customFormat="1" ht="12">
      <c r="A162" s="14"/>
      <c r="B162" s="244"/>
      <c r="C162" s="245"/>
      <c r="D162" s="235" t="s">
        <v>221</v>
      </c>
      <c r="E162" s="246" t="s">
        <v>1</v>
      </c>
      <c r="F162" s="247" t="s">
        <v>85</v>
      </c>
      <c r="G162" s="245"/>
      <c r="H162" s="248">
        <v>1</v>
      </c>
      <c r="I162" s="249"/>
      <c r="J162" s="245"/>
      <c r="K162" s="245"/>
      <c r="L162" s="250"/>
      <c r="M162" s="261"/>
      <c r="N162" s="262"/>
      <c r="O162" s="262"/>
      <c r="P162" s="262"/>
      <c r="Q162" s="262"/>
      <c r="R162" s="262"/>
      <c r="S162" s="262"/>
      <c r="T162" s="26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221</v>
      </c>
      <c r="AU162" s="254" t="s">
        <v>85</v>
      </c>
      <c r="AV162" s="14" t="s">
        <v>87</v>
      </c>
      <c r="AW162" s="14" t="s">
        <v>32</v>
      </c>
      <c r="AX162" s="14" t="s">
        <v>85</v>
      </c>
      <c r="AY162" s="254" t="s">
        <v>156</v>
      </c>
    </row>
    <row r="163" spans="1:65" s="2" customFormat="1" ht="37.8" customHeight="1">
      <c r="A163" s="40"/>
      <c r="B163" s="41"/>
      <c r="C163" s="218" t="s">
        <v>392</v>
      </c>
      <c r="D163" s="218" t="s">
        <v>157</v>
      </c>
      <c r="E163" s="219" t="s">
        <v>2269</v>
      </c>
      <c r="F163" s="220" t="s">
        <v>2270</v>
      </c>
      <c r="G163" s="221" t="s">
        <v>355</v>
      </c>
      <c r="H163" s="222">
        <v>70</v>
      </c>
      <c r="I163" s="223"/>
      <c r="J163" s="224">
        <f>ROUND(I163*H163,2)</f>
        <v>0</v>
      </c>
      <c r="K163" s="220" t="s">
        <v>1</v>
      </c>
      <c r="L163" s="46"/>
      <c r="M163" s="225" t="s">
        <v>1</v>
      </c>
      <c r="N163" s="226" t="s">
        <v>42</v>
      </c>
      <c r="O163" s="93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9" t="s">
        <v>161</v>
      </c>
      <c r="AT163" s="229" t="s">
        <v>157</v>
      </c>
      <c r="AU163" s="229" t="s">
        <v>85</v>
      </c>
      <c r="AY163" s="18" t="s">
        <v>156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8" t="s">
        <v>85</v>
      </c>
      <c r="BK163" s="230">
        <f>ROUND(I163*H163,2)</f>
        <v>0</v>
      </c>
      <c r="BL163" s="18" t="s">
        <v>161</v>
      </c>
      <c r="BM163" s="229" t="s">
        <v>2271</v>
      </c>
    </row>
    <row r="164" spans="1:65" s="2" customFormat="1" ht="16.5" customHeight="1">
      <c r="A164" s="40"/>
      <c r="B164" s="41"/>
      <c r="C164" s="218" t="s">
        <v>396</v>
      </c>
      <c r="D164" s="218" t="s">
        <v>157</v>
      </c>
      <c r="E164" s="219" t="s">
        <v>2272</v>
      </c>
      <c r="F164" s="220" t="s">
        <v>2273</v>
      </c>
      <c r="G164" s="221" t="s">
        <v>490</v>
      </c>
      <c r="H164" s="222">
        <v>8</v>
      </c>
      <c r="I164" s="223"/>
      <c r="J164" s="224">
        <f>ROUND(I164*H164,2)</f>
        <v>0</v>
      </c>
      <c r="K164" s="220" t="s">
        <v>1</v>
      </c>
      <c r="L164" s="46"/>
      <c r="M164" s="225" t="s">
        <v>1</v>
      </c>
      <c r="N164" s="226" t="s">
        <v>42</v>
      </c>
      <c r="O164" s="9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9" t="s">
        <v>161</v>
      </c>
      <c r="AT164" s="229" t="s">
        <v>157</v>
      </c>
      <c r="AU164" s="229" t="s">
        <v>85</v>
      </c>
      <c r="AY164" s="18" t="s">
        <v>156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8" t="s">
        <v>85</v>
      </c>
      <c r="BK164" s="230">
        <f>ROUND(I164*H164,2)</f>
        <v>0</v>
      </c>
      <c r="BL164" s="18" t="s">
        <v>161</v>
      </c>
      <c r="BM164" s="229" t="s">
        <v>2274</v>
      </c>
    </row>
    <row r="165" spans="1:65" s="2" customFormat="1" ht="16.5" customHeight="1">
      <c r="A165" s="40"/>
      <c r="B165" s="41"/>
      <c r="C165" s="218" t="s">
        <v>400</v>
      </c>
      <c r="D165" s="218" t="s">
        <v>157</v>
      </c>
      <c r="E165" s="219" t="s">
        <v>2275</v>
      </c>
      <c r="F165" s="220" t="s">
        <v>2276</v>
      </c>
      <c r="G165" s="221" t="s">
        <v>490</v>
      </c>
      <c r="H165" s="222">
        <v>6</v>
      </c>
      <c r="I165" s="223"/>
      <c r="J165" s="224">
        <f>ROUND(I165*H165,2)</f>
        <v>0</v>
      </c>
      <c r="K165" s="220" t="s">
        <v>1</v>
      </c>
      <c r="L165" s="46"/>
      <c r="M165" s="225" t="s">
        <v>1</v>
      </c>
      <c r="N165" s="226" t="s">
        <v>42</v>
      </c>
      <c r="O165" s="93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9" t="s">
        <v>161</v>
      </c>
      <c r="AT165" s="229" t="s">
        <v>157</v>
      </c>
      <c r="AU165" s="229" t="s">
        <v>85</v>
      </c>
      <c r="AY165" s="18" t="s">
        <v>156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8" t="s">
        <v>85</v>
      </c>
      <c r="BK165" s="230">
        <f>ROUND(I165*H165,2)</f>
        <v>0</v>
      </c>
      <c r="BL165" s="18" t="s">
        <v>161</v>
      </c>
      <c r="BM165" s="229" t="s">
        <v>2277</v>
      </c>
    </row>
    <row r="166" spans="1:65" s="2" customFormat="1" ht="24.15" customHeight="1">
      <c r="A166" s="40"/>
      <c r="B166" s="41"/>
      <c r="C166" s="218" t="s">
        <v>406</v>
      </c>
      <c r="D166" s="218" t="s">
        <v>157</v>
      </c>
      <c r="E166" s="219" t="s">
        <v>2278</v>
      </c>
      <c r="F166" s="220" t="s">
        <v>2279</v>
      </c>
      <c r="G166" s="221" t="s">
        <v>355</v>
      </c>
      <c r="H166" s="222">
        <v>70</v>
      </c>
      <c r="I166" s="223"/>
      <c r="J166" s="224">
        <f>ROUND(I166*H166,2)</f>
        <v>0</v>
      </c>
      <c r="K166" s="220" t="s">
        <v>1</v>
      </c>
      <c r="L166" s="46"/>
      <c r="M166" s="225" t="s">
        <v>1</v>
      </c>
      <c r="N166" s="226" t="s">
        <v>42</v>
      </c>
      <c r="O166" s="9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9" t="s">
        <v>161</v>
      </c>
      <c r="AT166" s="229" t="s">
        <v>157</v>
      </c>
      <c r="AU166" s="229" t="s">
        <v>85</v>
      </c>
      <c r="AY166" s="18" t="s">
        <v>156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8" t="s">
        <v>85</v>
      </c>
      <c r="BK166" s="230">
        <f>ROUND(I166*H166,2)</f>
        <v>0</v>
      </c>
      <c r="BL166" s="18" t="s">
        <v>161</v>
      </c>
      <c r="BM166" s="229" t="s">
        <v>2280</v>
      </c>
    </row>
    <row r="167" spans="1:65" s="2" customFormat="1" ht="66.75" customHeight="1">
      <c r="A167" s="40"/>
      <c r="B167" s="41"/>
      <c r="C167" s="218" t="s">
        <v>413</v>
      </c>
      <c r="D167" s="218" t="s">
        <v>157</v>
      </c>
      <c r="E167" s="219" t="s">
        <v>2281</v>
      </c>
      <c r="F167" s="220" t="s">
        <v>2282</v>
      </c>
      <c r="G167" s="221" t="s">
        <v>2283</v>
      </c>
      <c r="H167" s="222">
        <v>330</v>
      </c>
      <c r="I167" s="223"/>
      <c r="J167" s="224">
        <f>ROUND(I167*H167,2)</f>
        <v>0</v>
      </c>
      <c r="K167" s="220" t="s">
        <v>1</v>
      </c>
      <c r="L167" s="46"/>
      <c r="M167" s="225" t="s">
        <v>1</v>
      </c>
      <c r="N167" s="226" t="s">
        <v>42</v>
      </c>
      <c r="O167" s="9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9" t="s">
        <v>161</v>
      </c>
      <c r="AT167" s="229" t="s">
        <v>157</v>
      </c>
      <c r="AU167" s="229" t="s">
        <v>85</v>
      </c>
      <c r="AY167" s="18" t="s">
        <v>156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8" t="s">
        <v>85</v>
      </c>
      <c r="BK167" s="230">
        <f>ROUND(I167*H167,2)</f>
        <v>0</v>
      </c>
      <c r="BL167" s="18" t="s">
        <v>161</v>
      </c>
      <c r="BM167" s="229" t="s">
        <v>2284</v>
      </c>
    </row>
    <row r="168" spans="1:65" s="2" customFormat="1" ht="21.75" customHeight="1">
      <c r="A168" s="40"/>
      <c r="B168" s="41"/>
      <c r="C168" s="218" t="s">
        <v>419</v>
      </c>
      <c r="D168" s="218" t="s">
        <v>157</v>
      </c>
      <c r="E168" s="219" t="s">
        <v>2285</v>
      </c>
      <c r="F168" s="220" t="s">
        <v>2286</v>
      </c>
      <c r="G168" s="221" t="s">
        <v>934</v>
      </c>
      <c r="H168" s="222">
        <v>1</v>
      </c>
      <c r="I168" s="223"/>
      <c r="J168" s="224">
        <f>ROUND(I168*H168,2)</f>
        <v>0</v>
      </c>
      <c r="K168" s="220" t="s">
        <v>1</v>
      </c>
      <c r="L168" s="46"/>
      <c r="M168" s="225" t="s">
        <v>1</v>
      </c>
      <c r="N168" s="226" t="s">
        <v>42</v>
      </c>
      <c r="O168" s="9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9" t="s">
        <v>161</v>
      </c>
      <c r="AT168" s="229" t="s">
        <v>157</v>
      </c>
      <c r="AU168" s="229" t="s">
        <v>85</v>
      </c>
      <c r="AY168" s="18" t="s">
        <v>156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8" t="s">
        <v>85</v>
      </c>
      <c r="BK168" s="230">
        <f>ROUND(I168*H168,2)</f>
        <v>0</v>
      </c>
      <c r="BL168" s="18" t="s">
        <v>161</v>
      </c>
      <c r="BM168" s="229" t="s">
        <v>2287</v>
      </c>
    </row>
    <row r="169" spans="1:65" s="2" customFormat="1" ht="21.75" customHeight="1">
      <c r="A169" s="40"/>
      <c r="B169" s="41"/>
      <c r="C169" s="218" t="s">
        <v>424</v>
      </c>
      <c r="D169" s="218" t="s">
        <v>157</v>
      </c>
      <c r="E169" s="219" t="s">
        <v>2288</v>
      </c>
      <c r="F169" s="220" t="s">
        <v>2289</v>
      </c>
      <c r="G169" s="221" t="s">
        <v>934</v>
      </c>
      <c r="H169" s="222">
        <v>1</v>
      </c>
      <c r="I169" s="223"/>
      <c r="J169" s="224">
        <f>ROUND(I169*H169,2)</f>
        <v>0</v>
      </c>
      <c r="K169" s="220" t="s">
        <v>1</v>
      </c>
      <c r="L169" s="46"/>
      <c r="M169" s="225" t="s">
        <v>1</v>
      </c>
      <c r="N169" s="226" t="s">
        <v>42</v>
      </c>
      <c r="O169" s="93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9" t="s">
        <v>161</v>
      </c>
      <c r="AT169" s="229" t="s">
        <v>157</v>
      </c>
      <c r="AU169" s="229" t="s">
        <v>85</v>
      </c>
      <c r="AY169" s="18" t="s">
        <v>156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8" t="s">
        <v>85</v>
      </c>
      <c r="BK169" s="230">
        <f>ROUND(I169*H169,2)</f>
        <v>0</v>
      </c>
      <c r="BL169" s="18" t="s">
        <v>161</v>
      </c>
      <c r="BM169" s="229" t="s">
        <v>2290</v>
      </c>
    </row>
    <row r="170" spans="1:65" s="2" customFormat="1" ht="21.75" customHeight="1">
      <c r="A170" s="40"/>
      <c r="B170" s="41"/>
      <c r="C170" s="218" t="s">
        <v>430</v>
      </c>
      <c r="D170" s="218" t="s">
        <v>157</v>
      </c>
      <c r="E170" s="219" t="s">
        <v>2291</v>
      </c>
      <c r="F170" s="220" t="s">
        <v>2292</v>
      </c>
      <c r="G170" s="221" t="s">
        <v>934</v>
      </c>
      <c r="H170" s="222">
        <v>1</v>
      </c>
      <c r="I170" s="223"/>
      <c r="J170" s="224">
        <f>ROUND(I170*H170,2)</f>
        <v>0</v>
      </c>
      <c r="K170" s="220" t="s">
        <v>1</v>
      </c>
      <c r="L170" s="46"/>
      <c r="M170" s="225" t="s">
        <v>1</v>
      </c>
      <c r="N170" s="226" t="s">
        <v>42</v>
      </c>
      <c r="O170" s="93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9" t="s">
        <v>161</v>
      </c>
      <c r="AT170" s="229" t="s">
        <v>157</v>
      </c>
      <c r="AU170" s="229" t="s">
        <v>85</v>
      </c>
      <c r="AY170" s="18" t="s">
        <v>156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8" t="s">
        <v>85</v>
      </c>
      <c r="BK170" s="230">
        <f>ROUND(I170*H170,2)</f>
        <v>0</v>
      </c>
      <c r="BL170" s="18" t="s">
        <v>161</v>
      </c>
      <c r="BM170" s="229" t="s">
        <v>2293</v>
      </c>
    </row>
    <row r="171" spans="1:65" s="2" customFormat="1" ht="16.5" customHeight="1">
      <c r="A171" s="40"/>
      <c r="B171" s="41"/>
      <c r="C171" s="218" t="s">
        <v>436</v>
      </c>
      <c r="D171" s="218" t="s">
        <v>157</v>
      </c>
      <c r="E171" s="219" t="s">
        <v>2294</v>
      </c>
      <c r="F171" s="220" t="s">
        <v>2295</v>
      </c>
      <c r="G171" s="221" t="s">
        <v>934</v>
      </c>
      <c r="H171" s="222">
        <v>1</v>
      </c>
      <c r="I171" s="223"/>
      <c r="J171" s="224">
        <f>ROUND(I171*H171,2)</f>
        <v>0</v>
      </c>
      <c r="K171" s="220" t="s">
        <v>1</v>
      </c>
      <c r="L171" s="46"/>
      <c r="M171" s="225" t="s">
        <v>1</v>
      </c>
      <c r="N171" s="226" t="s">
        <v>42</v>
      </c>
      <c r="O171" s="9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9" t="s">
        <v>161</v>
      </c>
      <c r="AT171" s="229" t="s">
        <v>157</v>
      </c>
      <c r="AU171" s="229" t="s">
        <v>85</v>
      </c>
      <c r="AY171" s="18" t="s">
        <v>156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8" t="s">
        <v>85</v>
      </c>
      <c r="BK171" s="230">
        <f>ROUND(I171*H171,2)</f>
        <v>0</v>
      </c>
      <c r="BL171" s="18" t="s">
        <v>161</v>
      </c>
      <c r="BM171" s="229" t="s">
        <v>2296</v>
      </c>
    </row>
    <row r="172" spans="1:65" s="2" customFormat="1" ht="24.15" customHeight="1">
      <c r="A172" s="40"/>
      <c r="B172" s="41"/>
      <c r="C172" s="218" t="s">
        <v>441</v>
      </c>
      <c r="D172" s="218" t="s">
        <v>157</v>
      </c>
      <c r="E172" s="219" t="s">
        <v>2297</v>
      </c>
      <c r="F172" s="220" t="s">
        <v>2298</v>
      </c>
      <c r="G172" s="221" t="s">
        <v>934</v>
      </c>
      <c r="H172" s="222">
        <v>1</v>
      </c>
      <c r="I172" s="223"/>
      <c r="J172" s="224">
        <f>ROUND(I172*H172,2)</f>
        <v>0</v>
      </c>
      <c r="K172" s="220" t="s">
        <v>1</v>
      </c>
      <c r="L172" s="46"/>
      <c r="M172" s="225" t="s">
        <v>1</v>
      </c>
      <c r="N172" s="226" t="s">
        <v>42</v>
      </c>
      <c r="O172" s="93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9" t="s">
        <v>161</v>
      </c>
      <c r="AT172" s="229" t="s">
        <v>157</v>
      </c>
      <c r="AU172" s="229" t="s">
        <v>85</v>
      </c>
      <c r="AY172" s="18" t="s">
        <v>156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8" t="s">
        <v>85</v>
      </c>
      <c r="BK172" s="230">
        <f>ROUND(I172*H172,2)</f>
        <v>0</v>
      </c>
      <c r="BL172" s="18" t="s">
        <v>161</v>
      </c>
      <c r="BM172" s="229" t="s">
        <v>2299</v>
      </c>
    </row>
    <row r="173" spans="1:65" s="2" customFormat="1" ht="21.75" customHeight="1">
      <c r="A173" s="40"/>
      <c r="B173" s="41"/>
      <c r="C173" s="218" t="s">
        <v>449</v>
      </c>
      <c r="D173" s="218" t="s">
        <v>157</v>
      </c>
      <c r="E173" s="219" t="s">
        <v>2300</v>
      </c>
      <c r="F173" s="220" t="s">
        <v>2301</v>
      </c>
      <c r="G173" s="221" t="s">
        <v>233</v>
      </c>
      <c r="H173" s="222">
        <v>2</v>
      </c>
      <c r="I173" s="223"/>
      <c r="J173" s="224">
        <f>ROUND(I173*H173,2)</f>
        <v>0</v>
      </c>
      <c r="K173" s="220" t="s">
        <v>1</v>
      </c>
      <c r="L173" s="46"/>
      <c r="M173" s="225" t="s">
        <v>1</v>
      </c>
      <c r="N173" s="226" t="s">
        <v>42</v>
      </c>
      <c r="O173" s="9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9" t="s">
        <v>161</v>
      </c>
      <c r="AT173" s="229" t="s">
        <v>157</v>
      </c>
      <c r="AU173" s="229" t="s">
        <v>85</v>
      </c>
      <c r="AY173" s="18" t="s">
        <v>156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8" t="s">
        <v>85</v>
      </c>
      <c r="BK173" s="230">
        <f>ROUND(I173*H173,2)</f>
        <v>0</v>
      </c>
      <c r="BL173" s="18" t="s">
        <v>161</v>
      </c>
      <c r="BM173" s="229" t="s">
        <v>2302</v>
      </c>
    </row>
    <row r="174" spans="1:65" s="2" customFormat="1" ht="16.5" customHeight="1">
      <c r="A174" s="40"/>
      <c r="B174" s="41"/>
      <c r="C174" s="218" t="s">
        <v>454</v>
      </c>
      <c r="D174" s="218" t="s">
        <v>157</v>
      </c>
      <c r="E174" s="219" t="s">
        <v>2303</v>
      </c>
      <c r="F174" s="220" t="s">
        <v>2304</v>
      </c>
      <c r="G174" s="221" t="s">
        <v>233</v>
      </c>
      <c r="H174" s="222">
        <v>11</v>
      </c>
      <c r="I174" s="223"/>
      <c r="J174" s="224">
        <f>ROUND(I174*H174,2)</f>
        <v>0</v>
      </c>
      <c r="K174" s="220" t="s">
        <v>1</v>
      </c>
      <c r="L174" s="46"/>
      <c r="M174" s="225" t="s">
        <v>1</v>
      </c>
      <c r="N174" s="226" t="s">
        <v>42</v>
      </c>
      <c r="O174" s="93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9" t="s">
        <v>161</v>
      </c>
      <c r="AT174" s="229" t="s">
        <v>157</v>
      </c>
      <c r="AU174" s="229" t="s">
        <v>85</v>
      </c>
      <c r="AY174" s="18" t="s">
        <v>156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8" t="s">
        <v>85</v>
      </c>
      <c r="BK174" s="230">
        <f>ROUND(I174*H174,2)</f>
        <v>0</v>
      </c>
      <c r="BL174" s="18" t="s">
        <v>161</v>
      </c>
      <c r="BM174" s="229" t="s">
        <v>2305</v>
      </c>
    </row>
    <row r="175" spans="1:65" s="2" customFormat="1" ht="21.75" customHeight="1">
      <c r="A175" s="40"/>
      <c r="B175" s="41"/>
      <c r="C175" s="218" t="s">
        <v>458</v>
      </c>
      <c r="D175" s="218" t="s">
        <v>157</v>
      </c>
      <c r="E175" s="219" t="s">
        <v>2306</v>
      </c>
      <c r="F175" s="220" t="s">
        <v>2307</v>
      </c>
      <c r="G175" s="221" t="s">
        <v>233</v>
      </c>
      <c r="H175" s="222">
        <v>4</v>
      </c>
      <c r="I175" s="223"/>
      <c r="J175" s="224">
        <f>ROUND(I175*H175,2)</f>
        <v>0</v>
      </c>
      <c r="K175" s="220" t="s">
        <v>1</v>
      </c>
      <c r="L175" s="46"/>
      <c r="M175" s="225" t="s">
        <v>1</v>
      </c>
      <c r="N175" s="226" t="s">
        <v>42</v>
      </c>
      <c r="O175" s="9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9" t="s">
        <v>161</v>
      </c>
      <c r="AT175" s="229" t="s">
        <v>157</v>
      </c>
      <c r="AU175" s="229" t="s">
        <v>85</v>
      </c>
      <c r="AY175" s="18" t="s">
        <v>156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8" t="s">
        <v>85</v>
      </c>
      <c r="BK175" s="230">
        <f>ROUND(I175*H175,2)</f>
        <v>0</v>
      </c>
      <c r="BL175" s="18" t="s">
        <v>161</v>
      </c>
      <c r="BM175" s="229" t="s">
        <v>2308</v>
      </c>
    </row>
    <row r="176" spans="1:65" s="2" customFormat="1" ht="16.5" customHeight="1">
      <c r="A176" s="40"/>
      <c r="B176" s="41"/>
      <c r="C176" s="218" t="s">
        <v>463</v>
      </c>
      <c r="D176" s="218" t="s">
        <v>157</v>
      </c>
      <c r="E176" s="219" t="s">
        <v>2309</v>
      </c>
      <c r="F176" s="220" t="s">
        <v>2310</v>
      </c>
      <c r="G176" s="221" t="s">
        <v>233</v>
      </c>
      <c r="H176" s="222">
        <v>2</v>
      </c>
      <c r="I176" s="223"/>
      <c r="J176" s="224">
        <f>ROUND(I176*H176,2)</f>
        <v>0</v>
      </c>
      <c r="K176" s="220" t="s">
        <v>1</v>
      </c>
      <c r="L176" s="46"/>
      <c r="M176" s="225" t="s">
        <v>1</v>
      </c>
      <c r="N176" s="226" t="s">
        <v>42</v>
      </c>
      <c r="O176" s="9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9" t="s">
        <v>161</v>
      </c>
      <c r="AT176" s="229" t="s">
        <v>157</v>
      </c>
      <c r="AU176" s="229" t="s">
        <v>85</v>
      </c>
      <c r="AY176" s="18" t="s">
        <v>156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8" t="s">
        <v>85</v>
      </c>
      <c r="BK176" s="230">
        <f>ROUND(I176*H176,2)</f>
        <v>0</v>
      </c>
      <c r="BL176" s="18" t="s">
        <v>161</v>
      </c>
      <c r="BM176" s="229" t="s">
        <v>2311</v>
      </c>
    </row>
    <row r="177" spans="1:65" s="2" customFormat="1" ht="16.5" customHeight="1">
      <c r="A177" s="40"/>
      <c r="B177" s="41"/>
      <c r="C177" s="218" t="s">
        <v>467</v>
      </c>
      <c r="D177" s="218" t="s">
        <v>157</v>
      </c>
      <c r="E177" s="219" t="s">
        <v>2312</v>
      </c>
      <c r="F177" s="220" t="s">
        <v>2313</v>
      </c>
      <c r="G177" s="221" t="s">
        <v>934</v>
      </c>
      <c r="H177" s="222">
        <v>1</v>
      </c>
      <c r="I177" s="223"/>
      <c r="J177" s="224">
        <f>ROUND(I177*H177,2)</f>
        <v>0</v>
      </c>
      <c r="K177" s="220" t="s">
        <v>1</v>
      </c>
      <c r="L177" s="46"/>
      <c r="M177" s="225" t="s">
        <v>1</v>
      </c>
      <c r="N177" s="226" t="s">
        <v>42</v>
      </c>
      <c r="O177" s="9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9" t="s">
        <v>161</v>
      </c>
      <c r="AT177" s="229" t="s">
        <v>157</v>
      </c>
      <c r="AU177" s="229" t="s">
        <v>85</v>
      </c>
      <c r="AY177" s="18" t="s">
        <v>156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8" t="s">
        <v>85</v>
      </c>
      <c r="BK177" s="230">
        <f>ROUND(I177*H177,2)</f>
        <v>0</v>
      </c>
      <c r="BL177" s="18" t="s">
        <v>161</v>
      </c>
      <c r="BM177" s="229" t="s">
        <v>2314</v>
      </c>
    </row>
    <row r="178" spans="1:65" s="2" customFormat="1" ht="37.8" customHeight="1">
      <c r="A178" s="40"/>
      <c r="B178" s="41"/>
      <c r="C178" s="218" t="s">
        <v>474</v>
      </c>
      <c r="D178" s="218" t="s">
        <v>157</v>
      </c>
      <c r="E178" s="219" t="s">
        <v>2315</v>
      </c>
      <c r="F178" s="220" t="s">
        <v>2316</v>
      </c>
      <c r="G178" s="221" t="s">
        <v>934</v>
      </c>
      <c r="H178" s="222">
        <v>1</v>
      </c>
      <c r="I178" s="223"/>
      <c r="J178" s="224">
        <f>ROUND(I178*H178,2)</f>
        <v>0</v>
      </c>
      <c r="K178" s="220" t="s">
        <v>1</v>
      </c>
      <c r="L178" s="46"/>
      <c r="M178" s="225" t="s">
        <v>1</v>
      </c>
      <c r="N178" s="226" t="s">
        <v>42</v>
      </c>
      <c r="O178" s="9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9" t="s">
        <v>161</v>
      </c>
      <c r="AT178" s="229" t="s">
        <v>157</v>
      </c>
      <c r="AU178" s="229" t="s">
        <v>85</v>
      </c>
      <c r="AY178" s="18" t="s">
        <v>156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8" t="s">
        <v>85</v>
      </c>
      <c r="BK178" s="230">
        <f>ROUND(I178*H178,2)</f>
        <v>0</v>
      </c>
      <c r="BL178" s="18" t="s">
        <v>161</v>
      </c>
      <c r="BM178" s="229" t="s">
        <v>2317</v>
      </c>
    </row>
    <row r="179" spans="1:65" s="2" customFormat="1" ht="16.5" customHeight="1">
      <c r="A179" s="40"/>
      <c r="B179" s="41"/>
      <c r="C179" s="218" t="s">
        <v>478</v>
      </c>
      <c r="D179" s="218" t="s">
        <v>157</v>
      </c>
      <c r="E179" s="219" t="s">
        <v>2318</v>
      </c>
      <c r="F179" s="220" t="s">
        <v>2236</v>
      </c>
      <c r="G179" s="221" t="s">
        <v>934</v>
      </c>
      <c r="H179" s="222">
        <v>1</v>
      </c>
      <c r="I179" s="223"/>
      <c r="J179" s="224">
        <f>ROUND(I179*H179,2)</f>
        <v>0</v>
      </c>
      <c r="K179" s="220" t="s">
        <v>1</v>
      </c>
      <c r="L179" s="46"/>
      <c r="M179" s="296" t="s">
        <v>1</v>
      </c>
      <c r="N179" s="297" t="s">
        <v>42</v>
      </c>
      <c r="O179" s="298"/>
      <c r="P179" s="299">
        <f>O179*H179</f>
        <v>0</v>
      </c>
      <c r="Q179" s="299">
        <v>0</v>
      </c>
      <c r="R179" s="299">
        <f>Q179*H179</f>
        <v>0</v>
      </c>
      <c r="S179" s="299">
        <v>0</v>
      </c>
      <c r="T179" s="30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9" t="s">
        <v>161</v>
      </c>
      <c r="AT179" s="229" t="s">
        <v>157</v>
      </c>
      <c r="AU179" s="229" t="s">
        <v>85</v>
      </c>
      <c r="AY179" s="18" t="s">
        <v>156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8" t="s">
        <v>85</v>
      </c>
      <c r="BK179" s="230">
        <f>ROUND(I179*H179,2)</f>
        <v>0</v>
      </c>
      <c r="BL179" s="18" t="s">
        <v>161</v>
      </c>
      <c r="BM179" s="229" t="s">
        <v>2319</v>
      </c>
    </row>
    <row r="180" spans="1:31" s="2" customFormat="1" ht="6.95" customHeight="1">
      <c r="A180" s="40"/>
      <c r="B180" s="68"/>
      <c r="C180" s="69"/>
      <c r="D180" s="69"/>
      <c r="E180" s="69"/>
      <c r="F180" s="69"/>
      <c r="G180" s="69"/>
      <c r="H180" s="69"/>
      <c r="I180" s="69"/>
      <c r="J180" s="69"/>
      <c r="K180" s="69"/>
      <c r="L180" s="46"/>
      <c r="M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</row>
  </sheetData>
  <sheetProtection password="CC35" sheet="1" objects="1" scenarios="1" formatColumns="0" formatRows="0" autoFilter="0"/>
  <autoFilter ref="C117:K17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2320</v>
      </c>
      <c r="H4" s="21"/>
    </row>
    <row r="5" spans="2:8" s="1" customFormat="1" ht="12" customHeight="1">
      <c r="B5" s="21"/>
      <c r="C5" s="304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305" t="s">
        <v>16</v>
      </c>
      <c r="D6" s="306" t="s">
        <v>17</v>
      </c>
      <c r="E6" s="1"/>
      <c r="F6" s="1"/>
      <c r="H6" s="21"/>
    </row>
    <row r="7" spans="2:8" s="1" customFormat="1" ht="24.75" customHeight="1">
      <c r="B7" s="21"/>
      <c r="C7" s="142" t="s">
        <v>22</v>
      </c>
      <c r="D7" s="146" t="str">
        <f>'Rekapitulace stavby'!AN8</f>
        <v>26. 6. 2022</v>
      </c>
      <c r="H7" s="21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3"/>
      <c r="B9" s="307"/>
      <c r="C9" s="308" t="s">
        <v>58</v>
      </c>
      <c r="D9" s="309" t="s">
        <v>59</v>
      </c>
      <c r="E9" s="309" t="s">
        <v>143</v>
      </c>
      <c r="F9" s="310" t="s">
        <v>2321</v>
      </c>
      <c r="G9" s="193"/>
      <c r="H9" s="307"/>
    </row>
    <row r="10" spans="1:8" s="2" customFormat="1" ht="26.4" customHeight="1">
      <c r="A10" s="40"/>
      <c r="B10" s="46"/>
      <c r="C10" s="311" t="s">
        <v>2322</v>
      </c>
      <c r="D10" s="311" t="s">
        <v>89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12" t="s">
        <v>225</v>
      </c>
      <c r="D11" s="313" t="s">
        <v>225</v>
      </c>
      <c r="E11" s="314" t="s">
        <v>1</v>
      </c>
      <c r="F11" s="315">
        <v>26</v>
      </c>
      <c r="G11" s="40"/>
      <c r="H11" s="46"/>
    </row>
    <row r="12" spans="1:8" s="2" customFormat="1" ht="16.8" customHeight="1">
      <c r="A12" s="40"/>
      <c r="B12" s="46"/>
      <c r="C12" s="316" t="s">
        <v>2323</v>
      </c>
      <c r="D12" s="40"/>
      <c r="E12" s="40"/>
      <c r="F12" s="40"/>
      <c r="G12" s="40"/>
      <c r="H12" s="46"/>
    </row>
    <row r="13" spans="1:8" s="2" customFormat="1" ht="16.8" customHeight="1">
      <c r="A13" s="40"/>
      <c r="B13" s="46"/>
      <c r="C13" s="317" t="s">
        <v>270</v>
      </c>
      <c r="D13" s="317" t="s">
        <v>271</v>
      </c>
      <c r="E13" s="18" t="s">
        <v>250</v>
      </c>
      <c r="F13" s="318">
        <v>26</v>
      </c>
      <c r="G13" s="40"/>
      <c r="H13" s="46"/>
    </row>
    <row r="14" spans="1:8" s="2" customFormat="1" ht="12">
      <c r="A14" s="40"/>
      <c r="B14" s="46"/>
      <c r="C14" s="317" t="s">
        <v>277</v>
      </c>
      <c r="D14" s="317" t="s">
        <v>278</v>
      </c>
      <c r="E14" s="18" t="s">
        <v>250</v>
      </c>
      <c r="F14" s="318">
        <v>26</v>
      </c>
      <c r="G14" s="40"/>
      <c r="H14" s="46"/>
    </row>
    <row r="15" spans="1:8" s="2" customFormat="1" ht="16.8" customHeight="1">
      <c r="A15" s="40"/>
      <c r="B15" s="46"/>
      <c r="C15" s="317" t="s">
        <v>284</v>
      </c>
      <c r="D15" s="317" t="s">
        <v>285</v>
      </c>
      <c r="E15" s="18" t="s">
        <v>250</v>
      </c>
      <c r="F15" s="318">
        <v>26</v>
      </c>
      <c r="G15" s="40"/>
      <c r="H15" s="46"/>
    </row>
    <row r="16" spans="1:8" s="2" customFormat="1" ht="16.8" customHeight="1">
      <c r="A16" s="40"/>
      <c r="B16" s="46"/>
      <c r="C16" s="317" t="s">
        <v>291</v>
      </c>
      <c r="D16" s="317" t="s">
        <v>292</v>
      </c>
      <c r="E16" s="18" t="s">
        <v>250</v>
      </c>
      <c r="F16" s="318">
        <v>26</v>
      </c>
      <c r="G16" s="40"/>
      <c r="H16" s="46"/>
    </row>
    <row r="17" spans="1:8" s="2" customFormat="1" ht="16.8" customHeight="1">
      <c r="A17" s="40"/>
      <c r="B17" s="46"/>
      <c r="C17" s="317" t="s">
        <v>299</v>
      </c>
      <c r="D17" s="317" t="s">
        <v>300</v>
      </c>
      <c r="E17" s="18" t="s">
        <v>250</v>
      </c>
      <c r="F17" s="318">
        <v>26</v>
      </c>
      <c r="G17" s="40"/>
      <c r="H17" s="46"/>
    </row>
    <row r="18" spans="1:8" s="2" customFormat="1" ht="16.8" customHeight="1">
      <c r="A18" s="40"/>
      <c r="B18" s="46"/>
      <c r="C18" s="317" t="s">
        <v>307</v>
      </c>
      <c r="D18" s="317" t="s">
        <v>308</v>
      </c>
      <c r="E18" s="18" t="s">
        <v>250</v>
      </c>
      <c r="F18" s="318">
        <v>26</v>
      </c>
      <c r="G18" s="40"/>
      <c r="H18" s="46"/>
    </row>
    <row r="19" spans="1:8" s="2" customFormat="1" ht="16.8" customHeight="1">
      <c r="A19" s="40"/>
      <c r="B19" s="46"/>
      <c r="C19" s="317" t="s">
        <v>310</v>
      </c>
      <c r="D19" s="317" t="s">
        <v>311</v>
      </c>
      <c r="E19" s="18" t="s">
        <v>250</v>
      </c>
      <c r="F19" s="318">
        <v>26</v>
      </c>
      <c r="G19" s="40"/>
      <c r="H19" s="46"/>
    </row>
    <row r="20" spans="1:8" s="2" customFormat="1" ht="26.4" customHeight="1">
      <c r="A20" s="40"/>
      <c r="B20" s="46"/>
      <c r="C20" s="311" t="s">
        <v>2324</v>
      </c>
      <c r="D20" s="311" t="s">
        <v>101</v>
      </c>
      <c r="E20" s="40"/>
      <c r="F20" s="40"/>
      <c r="G20" s="40"/>
      <c r="H20" s="46"/>
    </row>
    <row r="21" spans="1:8" s="2" customFormat="1" ht="16.8" customHeight="1">
      <c r="A21" s="40"/>
      <c r="B21" s="46"/>
      <c r="C21" s="312" t="s">
        <v>549</v>
      </c>
      <c r="D21" s="313" t="s">
        <v>550</v>
      </c>
      <c r="E21" s="314" t="s">
        <v>1</v>
      </c>
      <c r="F21" s="315">
        <v>1653</v>
      </c>
      <c r="G21" s="40"/>
      <c r="H21" s="46"/>
    </row>
    <row r="22" spans="1:8" s="2" customFormat="1" ht="16.8" customHeight="1">
      <c r="A22" s="40"/>
      <c r="B22" s="46"/>
      <c r="C22" s="316" t="s">
        <v>2323</v>
      </c>
      <c r="D22" s="40"/>
      <c r="E22" s="40"/>
      <c r="F22" s="40"/>
      <c r="G22" s="40"/>
      <c r="H22" s="46"/>
    </row>
    <row r="23" spans="1:8" s="2" customFormat="1" ht="16.8" customHeight="1">
      <c r="A23" s="40"/>
      <c r="B23" s="46"/>
      <c r="C23" s="317" t="s">
        <v>560</v>
      </c>
      <c r="D23" s="317" t="s">
        <v>561</v>
      </c>
      <c r="E23" s="18" t="s">
        <v>250</v>
      </c>
      <c r="F23" s="318">
        <v>1653</v>
      </c>
      <c r="G23" s="40"/>
      <c r="H23" s="46"/>
    </row>
    <row r="24" spans="1:8" s="2" customFormat="1" ht="12">
      <c r="A24" s="40"/>
      <c r="B24" s="46"/>
      <c r="C24" s="317" t="s">
        <v>564</v>
      </c>
      <c r="D24" s="317" t="s">
        <v>565</v>
      </c>
      <c r="E24" s="18" t="s">
        <v>250</v>
      </c>
      <c r="F24" s="318">
        <v>1653</v>
      </c>
      <c r="G24" s="40"/>
      <c r="H24" s="46"/>
    </row>
    <row r="25" spans="1:8" s="2" customFormat="1" ht="26.4" customHeight="1">
      <c r="A25" s="40"/>
      <c r="B25" s="46"/>
      <c r="C25" s="311" t="s">
        <v>2325</v>
      </c>
      <c r="D25" s="311" t="s">
        <v>104</v>
      </c>
      <c r="E25" s="40"/>
      <c r="F25" s="40"/>
      <c r="G25" s="40"/>
      <c r="H25" s="46"/>
    </row>
    <row r="26" spans="1:8" s="2" customFormat="1" ht="16.8" customHeight="1">
      <c r="A26" s="40"/>
      <c r="B26" s="46"/>
      <c r="C26" s="312" t="s">
        <v>786</v>
      </c>
      <c r="D26" s="313" t="s">
        <v>787</v>
      </c>
      <c r="E26" s="314" t="s">
        <v>1</v>
      </c>
      <c r="F26" s="315">
        <v>434</v>
      </c>
      <c r="G26" s="40"/>
      <c r="H26" s="46"/>
    </row>
    <row r="27" spans="1:8" s="2" customFormat="1" ht="16.8" customHeight="1">
      <c r="A27" s="40"/>
      <c r="B27" s="46"/>
      <c r="C27" s="316" t="s">
        <v>2323</v>
      </c>
      <c r="D27" s="40"/>
      <c r="E27" s="40"/>
      <c r="F27" s="40"/>
      <c r="G27" s="40"/>
      <c r="H27" s="46"/>
    </row>
    <row r="28" spans="1:8" s="2" customFormat="1" ht="16.8" customHeight="1">
      <c r="A28" s="40"/>
      <c r="B28" s="46"/>
      <c r="C28" s="317" t="s">
        <v>881</v>
      </c>
      <c r="D28" s="317" t="s">
        <v>882</v>
      </c>
      <c r="E28" s="18" t="s">
        <v>250</v>
      </c>
      <c r="F28" s="318">
        <v>1771</v>
      </c>
      <c r="G28" s="40"/>
      <c r="H28" s="46"/>
    </row>
    <row r="29" spans="1:8" s="2" customFormat="1" ht="16.8" customHeight="1">
      <c r="A29" s="40"/>
      <c r="B29" s="46"/>
      <c r="C29" s="317" t="s">
        <v>891</v>
      </c>
      <c r="D29" s="317" t="s">
        <v>892</v>
      </c>
      <c r="E29" s="18" t="s">
        <v>250</v>
      </c>
      <c r="F29" s="318">
        <v>1771</v>
      </c>
      <c r="G29" s="40"/>
      <c r="H29" s="46"/>
    </row>
    <row r="30" spans="1:8" s="2" customFormat="1" ht="16.8" customHeight="1">
      <c r="A30" s="40"/>
      <c r="B30" s="46"/>
      <c r="C30" s="317" t="s">
        <v>916</v>
      </c>
      <c r="D30" s="317" t="s">
        <v>917</v>
      </c>
      <c r="E30" s="18" t="s">
        <v>250</v>
      </c>
      <c r="F30" s="318">
        <v>434</v>
      </c>
      <c r="G30" s="40"/>
      <c r="H30" s="46"/>
    </row>
    <row r="31" spans="1:8" s="2" customFormat="1" ht="16.8" customHeight="1">
      <c r="A31" s="40"/>
      <c r="B31" s="46"/>
      <c r="C31" s="312" t="s">
        <v>789</v>
      </c>
      <c r="D31" s="313" t="s">
        <v>790</v>
      </c>
      <c r="E31" s="314" t="s">
        <v>1</v>
      </c>
      <c r="F31" s="315">
        <v>1337</v>
      </c>
      <c r="G31" s="40"/>
      <c r="H31" s="46"/>
    </row>
    <row r="32" spans="1:8" s="2" customFormat="1" ht="16.8" customHeight="1">
      <c r="A32" s="40"/>
      <c r="B32" s="46"/>
      <c r="C32" s="316" t="s">
        <v>2323</v>
      </c>
      <c r="D32" s="40"/>
      <c r="E32" s="40"/>
      <c r="F32" s="40"/>
      <c r="G32" s="40"/>
      <c r="H32" s="46"/>
    </row>
    <row r="33" spans="1:8" s="2" customFormat="1" ht="16.8" customHeight="1">
      <c r="A33" s="40"/>
      <c r="B33" s="46"/>
      <c r="C33" s="317" t="s">
        <v>881</v>
      </c>
      <c r="D33" s="317" t="s">
        <v>882</v>
      </c>
      <c r="E33" s="18" t="s">
        <v>250</v>
      </c>
      <c r="F33" s="318">
        <v>1771</v>
      </c>
      <c r="G33" s="40"/>
      <c r="H33" s="46"/>
    </row>
    <row r="34" spans="1:8" s="2" customFormat="1" ht="16.8" customHeight="1">
      <c r="A34" s="40"/>
      <c r="B34" s="46"/>
      <c r="C34" s="317" t="s">
        <v>891</v>
      </c>
      <c r="D34" s="317" t="s">
        <v>892</v>
      </c>
      <c r="E34" s="18" t="s">
        <v>250</v>
      </c>
      <c r="F34" s="318">
        <v>1771</v>
      </c>
      <c r="G34" s="40"/>
      <c r="H34" s="46"/>
    </row>
    <row r="35" spans="1:8" s="2" customFormat="1" ht="16.8" customHeight="1">
      <c r="A35" s="40"/>
      <c r="B35" s="46"/>
      <c r="C35" s="317" t="s">
        <v>924</v>
      </c>
      <c r="D35" s="317" t="s">
        <v>925</v>
      </c>
      <c r="E35" s="18" t="s">
        <v>250</v>
      </c>
      <c r="F35" s="318">
        <v>1337</v>
      </c>
      <c r="G35" s="40"/>
      <c r="H35" s="46"/>
    </row>
    <row r="36" spans="1:8" s="2" customFormat="1" ht="7.4" customHeight="1">
      <c r="A36" s="40"/>
      <c r="B36" s="172"/>
      <c r="C36" s="173"/>
      <c r="D36" s="173"/>
      <c r="E36" s="173"/>
      <c r="F36" s="173"/>
      <c r="G36" s="173"/>
      <c r="H36" s="46"/>
    </row>
    <row r="37" spans="1:8" s="2" customFormat="1" ht="12">
      <c r="A37" s="40"/>
      <c r="B37" s="40"/>
      <c r="C37" s="40"/>
      <c r="D37" s="40"/>
      <c r="E37" s="40"/>
      <c r="F37" s="40"/>
      <c r="G37" s="40"/>
      <c r="H37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129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130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ROUND(J121,2)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ROUND((SUM(BE121:BE144)),2)</f>
        <v>0</v>
      </c>
      <c r="G33" s="40"/>
      <c r="H33" s="40"/>
      <c r="I33" s="157">
        <v>0.21</v>
      </c>
      <c r="J33" s="156">
        <f>ROUND(((SUM(BE121:BE144))*I33),2)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ROUND((SUM(BF121:BF144)),2)</f>
        <v>0</v>
      </c>
      <c r="G34" s="40"/>
      <c r="H34" s="40"/>
      <c r="I34" s="157">
        <v>0.15</v>
      </c>
      <c r="J34" s="156">
        <f>ROUND(((SUM(BF121:BF144))*I34),2)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ROUND((SUM(BG121:BG144)),2)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ROUND((SUM(BH121:BH144)),2)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ROUND((SUM(BI121:BI144)),2)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OSTa - OST - nezpůsobilé výdaje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J121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136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137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1"/>
      <c r="C99" s="182"/>
      <c r="D99" s="183" t="s">
        <v>138</v>
      </c>
      <c r="E99" s="184"/>
      <c r="F99" s="184"/>
      <c r="G99" s="184"/>
      <c r="H99" s="184"/>
      <c r="I99" s="184"/>
      <c r="J99" s="185">
        <f>J128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88"/>
      <c r="D100" s="189" t="s">
        <v>139</v>
      </c>
      <c r="E100" s="190"/>
      <c r="F100" s="190"/>
      <c r="G100" s="190"/>
      <c r="H100" s="190"/>
      <c r="I100" s="190"/>
      <c r="J100" s="191">
        <f>J129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140</v>
      </c>
      <c r="E101" s="190"/>
      <c r="F101" s="190"/>
      <c r="G101" s="190"/>
      <c r="H101" s="190"/>
      <c r="I101" s="190"/>
      <c r="J101" s="191">
        <f>J132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pans="1:31" s="2" customFormat="1" ht="6.95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4.95" customHeight="1">
      <c r="A108" s="40"/>
      <c r="B108" s="41"/>
      <c r="C108" s="24" t="s">
        <v>141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26.25" customHeight="1">
      <c r="A111" s="40"/>
      <c r="B111" s="41"/>
      <c r="C111" s="42"/>
      <c r="D111" s="42"/>
      <c r="E111" s="176" t="str">
        <f>E7</f>
        <v>Rekonstrukce společenského centra Stará hasička a přilehlého veřejného prostoru - nezpůsobilé výdaje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128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6.5" customHeight="1">
      <c r="A113" s="40"/>
      <c r="B113" s="41"/>
      <c r="C113" s="42"/>
      <c r="D113" s="42"/>
      <c r="E113" s="78" t="str">
        <f>E9</f>
        <v>OSTa - OST - nezpůsobilé výdaje</v>
      </c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3" t="s">
        <v>20</v>
      </c>
      <c r="D115" s="42"/>
      <c r="E115" s="42"/>
      <c r="F115" s="28" t="str">
        <f>F12</f>
        <v xml:space="preserve"> </v>
      </c>
      <c r="G115" s="42"/>
      <c r="H115" s="42"/>
      <c r="I115" s="33" t="s">
        <v>22</v>
      </c>
      <c r="J115" s="81" t="str">
        <f>IF(J12="","",J12)</f>
        <v>26. 6. 2022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40.05" customHeight="1">
      <c r="A117" s="40"/>
      <c r="B117" s="41"/>
      <c r="C117" s="33" t="s">
        <v>24</v>
      </c>
      <c r="D117" s="42"/>
      <c r="E117" s="42"/>
      <c r="F117" s="28" t="str">
        <f>E15</f>
        <v>Statutární město Brno, městská část Brno-Komín</v>
      </c>
      <c r="G117" s="42"/>
      <c r="H117" s="42"/>
      <c r="I117" s="33" t="s">
        <v>30</v>
      </c>
      <c r="J117" s="38" t="str">
        <f>E21</f>
        <v>Dipl.-Ing. Janosch Welzien, ČKA 383/2022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5.65" customHeight="1">
      <c r="A118" s="40"/>
      <c r="B118" s="41"/>
      <c r="C118" s="33" t="s">
        <v>28</v>
      </c>
      <c r="D118" s="42"/>
      <c r="E118" s="42"/>
      <c r="F118" s="28" t="str">
        <f>IF(E18="","",E18)</f>
        <v>Vyplň údaj</v>
      </c>
      <c r="G118" s="42"/>
      <c r="H118" s="42"/>
      <c r="I118" s="33" t="s">
        <v>33</v>
      </c>
      <c r="J118" s="38" t="str">
        <f>E24</f>
        <v xml:space="preserve">schwerpunkt architekti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0.3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11" customFormat="1" ht="29.25" customHeight="1">
      <c r="A120" s="193"/>
      <c r="B120" s="194"/>
      <c r="C120" s="195" t="s">
        <v>142</v>
      </c>
      <c r="D120" s="196" t="s">
        <v>62</v>
      </c>
      <c r="E120" s="196" t="s">
        <v>58</v>
      </c>
      <c r="F120" s="196" t="s">
        <v>59</v>
      </c>
      <c r="G120" s="196" t="s">
        <v>143</v>
      </c>
      <c r="H120" s="196" t="s">
        <v>144</v>
      </c>
      <c r="I120" s="196" t="s">
        <v>145</v>
      </c>
      <c r="J120" s="196" t="s">
        <v>133</v>
      </c>
      <c r="K120" s="197" t="s">
        <v>146</v>
      </c>
      <c r="L120" s="198"/>
      <c r="M120" s="102" t="s">
        <v>1</v>
      </c>
      <c r="N120" s="103" t="s">
        <v>41</v>
      </c>
      <c r="O120" s="103" t="s">
        <v>147</v>
      </c>
      <c r="P120" s="103" t="s">
        <v>148</v>
      </c>
      <c r="Q120" s="103" t="s">
        <v>149</v>
      </c>
      <c r="R120" s="103" t="s">
        <v>150</v>
      </c>
      <c r="S120" s="103" t="s">
        <v>151</v>
      </c>
      <c r="T120" s="104" t="s">
        <v>152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40"/>
      <c r="B121" s="41"/>
      <c r="C121" s="109" t="s">
        <v>153</v>
      </c>
      <c r="D121" s="42"/>
      <c r="E121" s="42"/>
      <c r="F121" s="42"/>
      <c r="G121" s="42"/>
      <c r="H121" s="42"/>
      <c r="I121" s="42"/>
      <c r="J121" s="199">
        <f>BK121</f>
        <v>0</v>
      </c>
      <c r="K121" s="42"/>
      <c r="L121" s="46"/>
      <c r="M121" s="105"/>
      <c r="N121" s="200"/>
      <c r="O121" s="106"/>
      <c r="P121" s="201">
        <f>P122+P128</f>
        <v>0</v>
      </c>
      <c r="Q121" s="106"/>
      <c r="R121" s="201">
        <f>R122+R128</f>
        <v>0</v>
      </c>
      <c r="S121" s="106"/>
      <c r="T121" s="202">
        <f>T122+T128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76</v>
      </c>
      <c r="AU121" s="18" t="s">
        <v>135</v>
      </c>
      <c r="BK121" s="203">
        <f>BK122+BK128</f>
        <v>0</v>
      </c>
    </row>
    <row r="122" spans="1:63" s="12" customFormat="1" ht="25.9" customHeight="1">
      <c r="A122" s="12"/>
      <c r="B122" s="204"/>
      <c r="C122" s="205"/>
      <c r="D122" s="206" t="s">
        <v>76</v>
      </c>
      <c r="E122" s="207" t="s">
        <v>154</v>
      </c>
      <c r="F122" s="207" t="s">
        <v>155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P123+P124</f>
        <v>0</v>
      </c>
      <c r="Q122" s="212"/>
      <c r="R122" s="213">
        <f>R123+R124</f>
        <v>0</v>
      </c>
      <c r="S122" s="212"/>
      <c r="T122" s="214">
        <f>T123+T124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87</v>
      </c>
      <c r="AT122" s="216" t="s">
        <v>76</v>
      </c>
      <c r="AU122" s="216" t="s">
        <v>77</v>
      </c>
      <c r="AY122" s="215" t="s">
        <v>156</v>
      </c>
      <c r="BK122" s="217">
        <f>BK123+BK124</f>
        <v>0</v>
      </c>
    </row>
    <row r="123" spans="1:65" s="2" customFormat="1" ht="16.5" customHeight="1">
      <c r="A123" s="40"/>
      <c r="B123" s="41"/>
      <c r="C123" s="218" t="s">
        <v>85</v>
      </c>
      <c r="D123" s="218" t="s">
        <v>157</v>
      </c>
      <c r="E123" s="219" t="s">
        <v>158</v>
      </c>
      <c r="F123" s="220" t="s">
        <v>159</v>
      </c>
      <c r="G123" s="221" t="s">
        <v>160</v>
      </c>
      <c r="H123" s="222">
        <v>1</v>
      </c>
      <c r="I123" s="223"/>
      <c r="J123" s="224">
        <f>ROUND(I123*H123,2)</f>
        <v>0</v>
      </c>
      <c r="K123" s="220" t="s">
        <v>1</v>
      </c>
      <c r="L123" s="46"/>
      <c r="M123" s="225" t="s">
        <v>1</v>
      </c>
      <c r="N123" s="226" t="s">
        <v>42</v>
      </c>
      <c r="O123" s="9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9" t="s">
        <v>161</v>
      </c>
      <c r="AT123" s="229" t="s">
        <v>157</v>
      </c>
      <c r="AU123" s="229" t="s">
        <v>85</v>
      </c>
      <c r="AY123" s="18" t="s">
        <v>156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85</v>
      </c>
      <c r="BK123" s="230">
        <f>ROUND(I123*H123,2)</f>
        <v>0</v>
      </c>
      <c r="BL123" s="18" t="s">
        <v>161</v>
      </c>
      <c r="BM123" s="229" t="s">
        <v>162</v>
      </c>
    </row>
    <row r="124" spans="1:63" s="12" customFormat="1" ht="22.8" customHeight="1">
      <c r="A124" s="12"/>
      <c r="B124" s="204"/>
      <c r="C124" s="205"/>
      <c r="D124" s="206" t="s">
        <v>76</v>
      </c>
      <c r="E124" s="231" t="s">
        <v>163</v>
      </c>
      <c r="F124" s="231" t="s">
        <v>164</v>
      </c>
      <c r="G124" s="205"/>
      <c r="H124" s="205"/>
      <c r="I124" s="208"/>
      <c r="J124" s="232">
        <f>BK124</f>
        <v>0</v>
      </c>
      <c r="K124" s="205"/>
      <c r="L124" s="210"/>
      <c r="M124" s="211"/>
      <c r="N124" s="212"/>
      <c r="O124" s="212"/>
      <c r="P124" s="213">
        <f>SUM(P125:P127)</f>
        <v>0</v>
      </c>
      <c r="Q124" s="212"/>
      <c r="R124" s="213">
        <f>SUM(R125:R127)</f>
        <v>0</v>
      </c>
      <c r="S124" s="212"/>
      <c r="T124" s="214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87</v>
      </c>
      <c r="AT124" s="216" t="s">
        <v>76</v>
      </c>
      <c r="AU124" s="216" t="s">
        <v>85</v>
      </c>
      <c r="AY124" s="215" t="s">
        <v>156</v>
      </c>
      <c r="BK124" s="217">
        <f>SUM(BK125:BK127)</f>
        <v>0</v>
      </c>
    </row>
    <row r="125" spans="1:65" s="2" customFormat="1" ht="21.75" customHeight="1">
      <c r="A125" s="40"/>
      <c r="B125" s="41"/>
      <c r="C125" s="218" t="s">
        <v>87</v>
      </c>
      <c r="D125" s="218" t="s">
        <v>157</v>
      </c>
      <c r="E125" s="219" t="s">
        <v>165</v>
      </c>
      <c r="F125" s="220" t="s">
        <v>166</v>
      </c>
      <c r="G125" s="221" t="s">
        <v>160</v>
      </c>
      <c r="H125" s="222">
        <v>1</v>
      </c>
      <c r="I125" s="223"/>
      <c r="J125" s="224">
        <f>ROUND(I125*H125,2)</f>
        <v>0</v>
      </c>
      <c r="K125" s="220" t="s">
        <v>1</v>
      </c>
      <c r="L125" s="46"/>
      <c r="M125" s="225" t="s">
        <v>1</v>
      </c>
      <c r="N125" s="226" t="s">
        <v>42</v>
      </c>
      <c r="O125" s="9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9" t="s">
        <v>161</v>
      </c>
      <c r="AT125" s="229" t="s">
        <v>157</v>
      </c>
      <c r="AU125" s="229" t="s">
        <v>87</v>
      </c>
      <c r="AY125" s="18" t="s">
        <v>156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8" t="s">
        <v>85</v>
      </c>
      <c r="BK125" s="230">
        <f>ROUND(I125*H125,2)</f>
        <v>0</v>
      </c>
      <c r="BL125" s="18" t="s">
        <v>161</v>
      </c>
      <c r="BM125" s="229" t="s">
        <v>167</v>
      </c>
    </row>
    <row r="126" spans="1:65" s="2" customFormat="1" ht="16.5" customHeight="1">
      <c r="A126" s="40"/>
      <c r="B126" s="41"/>
      <c r="C126" s="218" t="s">
        <v>168</v>
      </c>
      <c r="D126" s="218" t="s">
        <v>157</v>
      </c>
      <c r="E126" s="219" t="s">
        <v>169</v>
      </c>
      <c r="F126" s="220" t="s">
        <v>170</v>
      </c>
      <c r="G126" s="221" t="s">
        <v>160</v>
      </c>
      <c r="H126" s="222">
        <v>1</v>
      </c>
      <c r="I126" s="223"/>
      <c r="J126" s="224">
        <f>ROUND(I126*H126,2)</f>
        <v>0</v>
      </c>
      <c r="K126" s="220" t="s">
        <v>1</v>
      </c>
      <c r="L126" s="46"/>
      <c r="M126" s="225" t="s">
        <v>1</v>
      </c>
      <c r="N126" s="226" t="s">
        <v>42</v>
      </c>
      <c r="O126" s="9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9" t="s">
        <v>161</v>
      </c>
      <c r="AT126" s="229" t="s">
        <v>157</v>
      </c>
      <c r="AU126" s="229" t="s">
        <v>87</v>
      </c>
      <c r="AY126" s="18" t="s">
        <v>156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85</v>
      </c>
      <c r="BK126" s="230">
        <f>ROUND(I126*H126,2)</f>
        <v>0</v>
      </c>
      <c r="BL126" s="18" t="s">
        <v>161</v>
      </c>
      <c r="BM126" s="229" t="s">
        <v>171</v>
      </c>
    </row>
    <row r="127" spans="1:65" s="2" customFormat="1" ht="16.5" customHeight="1">
      <c r="A127" s="40"/>
      <c r="B127" s="41"/>
      <c r="C127" s="218" t="s">
        <v>161</v>
      </c>
      <c r="D127" s="218" t="s">
        <v>157</v>
      </c>
      <c r="E127" s="219" t="s">
        <v>172</v>
      </c>
      <c r="F127" s="220" t="s">
        <v>173</v>
      </c>
      <c r="G127" s="221" t="s">
        <v>160</v>
      </c>
      <c r="H127" s="222">
        <v>1</v>
      </c>
      <c r="I127" s="223"/>
      <c r="J127" s="224">
        <f>ROUND(I127*H127,2)</f>
        <v>0</v>
      </c>
      <c r="K127" s="220" t="s">
        <v>1</v>
      </c>
      <c r="L127" s="46"/>
      <c r="M127" s="225" t="s">
        <v>1</v>
      </c>
      <c r="N127" s="226" t="s">
        <v>42</v>
      </c>
      <c r="O127" s="9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9" t="s">
        <v>161</v>
      </c>
      <c r="AT127" s="229" t="s">
        <v>157</v>
      </c>
      <c r="AU127" s="229" t="s">
        <v>87</v>
      </c>
      <c r="AY127" s="18" t="s">
        <v>156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85</v>
      </c>
      <c r="BK127" s="230">
        <f>ROUND(I127*H127,2)</f>
        <v>0</v>
      </c>
      <c r="BL127" s="18" t="s">
        <v>161</v>
      </c>
      <c r="BM127" s="229" t="s">
        <v>174</v>
      </c>
    </row>
    <row r="128" spans="1:63" s="12" customFormat="1" ht="25.9" customHeight="1">
      <c r="A128" s="12"/>
      <c r="B128" s="204"/>
      <c r="C128" s="205"/>
      <c r="D128" s="206" t="s">
        <v>76</v>
      </c>
      <c r="E128" s="207" t="s">
        <v>175</v>
      </c>
      <c r="F128" s="207" t="s">
        <v>176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P129+P132</f>
        <v>0</v>
      </c>
      <c r="Q128" s="212"/>
      <c r="R128" s="213">
        <f>R129+R132</f>
        <v>0</v>
      </c>
      <c r="S128" s="212"/>
      <c r="T128" s="214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161</v>
      </c>
      <c r="AT128" s="216" t="s">
        <v>76</v>
      </c>
      <c r="AU128" s="216" t="s">
        <v>77</v>
      </c>
      <c r="AY128" s="215" t="s">
        <v>156</v>
      </c>
      <c r="BK128" s="217">
        <f>BK129+BK132</f>
        <v>0</v>
      </c>
    </row>
    <row r="129" spans="1:63" s="12" customFormat="1" ht="22.8" customHeight="1">
      <c r="A129" s="12"/>
      <c r="B129" s="204"/>
      <c r="C129" s="205"/>
      <c r="D129" s="206" t="s">
        <v>76</v>
      </c>
      <c r="E129" s="231" t="s">
        <v>177</v>
      </c>
      <c r="F129" s="231" t="s">
        <v>178</v>
      </c>
      <c r="G129" s="205"/>
      <c r="H129" s="205"/>
      <c r="I129" s="208"/>
      <c r="J129" s="232">
        <f>BK129</f>
        <v>0</v>
      </c>
      <c r="K129" s="205"/>
      <c r="L129" s="210"/>
      <c r="M129" s="211"/>
      <c r="N129" s="212"/>
      <c r="O129" s="212"/>
      <c r="P129" s="213">
        <f>SUM(P130:P131)</f>
        <v>0</v>
      </c>
      <c r="Q129" s="212"/>
      <c r="R129" s="213">
        <f>SUM(R130:R131)</f>
        <v>0</v>
      </c>
      <c r="S129" s="212"/>
      <c r="T129" s="214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85</v>
      </c>
      <c r="AT129" s="216" t="s">
        <v>76</v>
      </c>
      <c r="AU129" s="216" t="s">
        <v>85</v>
      </c>
      <c r="AY129" s="215" t="s">
        <v>156</v>
      </c>
      <c r="BK129" s="217">
        <f>SUM(BK130:BK131)</f>
        <v>0</v>
      </c>
    </row>
    <row r="130" spans="1:65" s="2" customFormat="1" ht="55.5" customHeight="1">
      <c r="A130" s="40"/>
      <c r="B130" s="41"/>
      <c r="C130" s="218" t="s">
        <v>179</v>
      </c>
      <c r="D130" s="218" t="s">
        <v>157</v>
      </c>
      <c r="E130" s="219" t="s">
        <v>180</v>
      </c>
      <c r="F130" s="220" t="s">
        <v>181</v>
      </c>
      <c r="G130" s="221" t="s">
        <v>160</v>
      </c>
      <c r="H130" s="222">
        <v>1</v>
      </c>
      <c r="I130" s="223"/>
      <c r="J130" s="224">
        <f>ROUND(I130*H130,2)</f>
        <v>0</v>
      </c>
      <c r="K130" s="220" t="s">
        <v>1</v>
      </c>
      <c r="L130" s="46"/>
      <c r="M130" s="225" t="s">
        <v>1</v>
      </c>
      <c r="N130" s="226" t="s">
        <v>42</v>
      </c>
      <c r="O130" s="9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9" t="s">
        <v>161</v>
      </c>
      <c r="AT130" s="229" t="s">
        <v>157</v>
      </c>
      <c r="AU130" s="229" t="s">
        <v>87</v>
      </c>
      <c r="AY130" s="18" t="s">
        <v>156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8" t="s">
        <v>85</v>
      </c>
      <c r="BK130" s="230">
        <f>ROUND(I130*H130,2)</f>
        <v>0</v>
      </c>
      <c r="BL130" s="18" t="s">
        <v>161</v>
      </c>
      <c r="BM130" s="229" t="s">
        <v>182</v>
      </c>
    </row>
    <row r="131" spans="1:65" s="2" customFormat="1" ht="33" customHeight="1">
      <c r="A131" s="40"/>
      <c r="B131" s="41"/>
      <c r="C131" s="218" t="s">
        <v>183</v>
      </c>
      <c r="D131" s="218" t="s">
        <v>157</v>
      </c>
      <c r="E131" s="219" t="s">
        <v>184</v>
      </c>
      <c r="F131" s="220" t="s">
        <v>185</v>
      </c>
      <c r="G131" s="221" t="s">
        <v>160</v>
      </c>
      <c r="H131" s="222">
        <v>1</v>
      </c>
      <c r="I131" s="223"/>
      <c r="J131" s="224">
        <f>ROUND(I131*H131,2)</f>
        <v>0</v>
      </c>
      <c r="K131" s="220" t="s">
        <v>1</v>
      </c>
      <c r="L131" s="46"/>
      <c r="M131" s="225" t="s">
        <v>1</v>
      </c>
      <c r="N131" s="226" t="s">
        <v>42</v>
      </c>
      <c r="O131" s="9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9" t="s">
        <v>161</v>
      </c>
      <c r="AT131" s="229" t="s">
        <v>157</v>
      </c>
      <c r="AU131" s="229" t="s">
        <v>87</v>
      </c>
      <c r="AY131" s="18" t="s">
        <v>156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8" t="s">
        <v>85</v>
      </c>
      <c r="BK131" s="230">
        <f>ROUND(I131*H131,2)</f>
        <v>0</v>
      </c>
      <c r="BL131" s="18" t="s">
        <v>161</v>
      </c>
      <c r="BM131" s="229" t="s">
        <v>186</v>
      </c>
    </row>
    <row r="132" spans="1:63" s="12" customFormat="1" ht="22.8" customHeight="1">
      <c r="A132" s="12"/>
      <c r="B132" s="204"/>
      <c r="C132" s="205"/>
      <c r="D132" s="206" t="s">
        <v>76</v>
      </c>
      <c r="E132" s="231" t="s">
        <v>187</v>
      </c>
      <c r="F132" s="231" t="s">
        <v>188</v>
      </c>
      <c r="G132" s="205"/>
      <c r="H132" s="205"/>
      <c r="I132" s="208"/>
      <c r="J132" s="232">
        <f>BK132</f>
        <v>0</v>
      </c>
      <c r="K132" s="205"/>
      <c r="L132" s="210"/>
      <c r="M132" s="211"/>
      <c r="N132" s="212"/>
      <c r="O132" s="212"/>
      <c r="P132" s="213">
        <f>SUM(P133:P144)</f>
        <v>0</v>
      </c>
      <c r="Q132" s="212"/>
      <c r="R132" s="213">
        <f>SUM(R133:R144)</f>
        <v>0</v>
      </c>
      <c r="S132" s="212"/>
      <c r="T132" s="214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179</v>
      </c>
      <c r="AT132" s="216" t="s">
        <v>76</v>
      </c>
      <c r="AU132" s="216" t="s">
        <v>85</v>
      </c>
      <c r="AY132" s="215" t="s">
        <v>156</v>
      </c>
      <c r="BK132" s="217">
        <f>SUM(BK133:BK144)</f>
        <v>0</v>
      </c>
    </row>
    <row r="133" spans="1:65" s="2" customFormat="1" ht="16.5" customHeight="1">
      <c r="A133" s="40"/>
      <c r="B133" s="41"/>
      <c r="C133" s="218" t="s">
        <v>189</v>
      </c>
      <c r="D133" s="218" t="s">
        <v>157</v>
      </c>
      <c r="E133" s="219" t="s">
        <v>190</v>
      </c>
      <c r="F133" s="220" t="s">
        <v>191</v>
      </c>
      <c r="G133" s="221" t="s">
        <v>160</v>
      </c>
      <c r="H133" s="222">
        <v>1</v>
      </c>
      <c r="I133" s="223"/>
      <c r="J133" s="224">
        <f>ROUND(I133*H133,2)</f>
        <v>0</v>
      </c>
      <c r="K133" s="220" t="s">
        <v>1</v>
      </c>
      <c r="L133" s="46"/>
      <c r="M133" s="225" t="s">
        <v>1</v>
      </c>
      <c r="N133" s="226" t="s">
        <v>42</v>
      </c>
      <c r="O133" s="9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9" t="s">
        <v>161</v>
      </c>
      <c r="AT133" s="229" t="s">
        <v>157</v>
      </c>
      <c r="AU133" s="229" t="s">
        <v>87</v>
      </c>
      <c r="AY133" s="18" t="s">
        <v>156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8" t="s">
        <v>85</v>
      </c>
      <c r="BK133" s="230">
        <f>ROUND(I133*H133,2)</f>
        <v>0</v>
      </c>
      <c r="BL133" s="18" t="s">
        <v>161</v>
      </c>
      <c r="BM133" s="229" t="s">
        <v>192</v>
      </c>
    </row>
    <row r="134" spans="1:65" s="2" customFormat="1" ht="16.5" customHeight="1">
      <c r="A134" s="40"/>
      <c r="B134" s="41"/>
      <c r="C134" s="218" t="s">
        <v>193</v>
      </c>
      <c r="D134" s="218" t="s">
        <v>157</v>
      </c>
      <c r="E134" s="219" t="s">
        <v>194</v>
      </c>
      <c r="F134" s="220" t="s">
        <v>195</v>
      </c>
      <c r="G134" s="221" t="s">
        <v>160</v>
      </c>
      <c r="H134" s="222">
        <v>1</v>
      </c>
      <c r="I134" s="223"/>
      <c r="J134" s="224">
        <f>ROUND(I134*H134,2)</f>
        <v>0</v>
      </c>
      <c r="K134" s="220" t="s">
        <v>1</v>
      </c>
      <c r="L134" s="46"/>
      <c r="M134" s="225" t="s">
        <v>1</v>
      </c>
      <c r="N134" s="226" t="s">
        <v>42</v>
      </c>
      <c r="O134" s="9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9" t="s">
        <v>161</v>
      </c>
      <c r="AT134" s="229" t="s">
        <v>157</v>
      </c>
      <c r="AU134" s="229" t="s">
        <v>87</v>
      </c>
      <c r="AY134" s="18" t="s">
        <v>156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85</v>
      </c>
      <c r="BK134" s="230">
        <f>ROUND(I134*H134,2)</f>
        <v>0</v>
      </c>
      <c r="BL134" s="18" t="s">
        <v>161</v>
      </c>
      <c r="BM134" s="229" t="s">
        <v>196</v>
      </c>
    </row>
    <row r="135" spans="1:65" s="2" customFormat="1" ht="24.15" customHeight="1">
      <c r="A135" s="40"/>
      <c r="B135" s="41"/>
      <c r="C135" s="218" t="s">
        <v>197</v>
      </c>
      <c r="D135" s="218" t="s">
        <v>157</v>
      </c>
      <c r="E135" s="219" t="s">
        <v>198</v>
      </c>
      <c r="F135" s="220" t="s">
        <v>199</v>
      </c>
      <c r="G135" s="221" t="s">
        <v>160</v>
      </c>
      <c r="H135" s="222">
        <v>1</v>
      </c>
      <c r="I135" s="223"/>
      <c r="J135" s="224">
        <f>ROUND(I135*H135,2)</f>
        <v>0</v>
      </c>
      <c r="K135" s="220" t="s">
        <v>1</v>
      </c>
      <c r="L135" s="46"/>
      <c r="M135" s="225" t="s">
        <v>1</v>
      </c>
      <c r="N135" s="226" t="s">
        <v>42</v>
      </c>
      <c r="O135" s="9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9" t="s">
        <v>161</v>
      </c>
      <c r="AT135" s="229" t="s">
        <v>157</v>
      </c>
      <c r="AU135" s="229" t="s">
        <v>87</v>
      </c>
      <c r="AY135" s="18" t="s">
        <v>156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8" t="s">
        <v>85</v>
      </c>
      <c r="BK135" s="230">
        <f>ROUND(I135*H135,2)</f>
        <v>0</v>
      </c>
      <c r="BL135" s="18" t="s">
        <v>161</v>
      </c>
      <c r="BM135" s="229" t="s">
        <v>200</v>
      </c>
    </row>
    <row r="136" spans="1:65" s="2" customFormat="1" ht="78.75" customHeight="1">
      <c r="A136" s="40"/>
      <c r="B136" s="41"/>
      <c r="C136" s="218" t="s">
        <v>201</v>
      </c>
      <c r="D136" s="218" t="s">
        <v>157</v>
      </c>
      <c r="E136" s="219" t="s">
        <v>202</v>
      </c>
      <c r="F136" s="220" t="s">
        <v>203</v>
      </c>
      <c r="G136" s="221" t="s">
        <v>160</v>
      </c>
      <c r="H136" s="222">
        <v>1</v>
      </c>
      <c r="I136" s="223"/>
      <c r="J136" s="224">
        <f>ROUND(I136*H136,2)</f>
        <v>0</v>
      </c>
      <c r="K136" s="220" t="s">
        <v>1</v>
      </c>
      <c r="L136" s="46"/>
      <c r="M136" s="225" t="s">
        <v>1</v>
      </c>
      <c r="N136" s="226" t="s">
        <v>42</v>
      </c>
      <c r="O136" s="9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9" t="s">
        <v>161</v>
      </c>
      <c r="AT136" s="229" t="s">
        <v>157</v>
      </c>
      <c r="AU136" s="229" t="s">
        <v>87</v>
      </c>
      <c r="AY136" s="18" t="s">
        <v>156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8" t="s">
        <v>85</v>
      </c>
      <c r="BK136" s="230">
        <f>ROUND(I136*H136,2)</f>
        <v>0</v>
      </c>
      <c r="BL136" s="18" t="s">
        <v>161</v>
      </c>
      <c r="BM136" s="229" t="s">
        <v>204</v>
      </c>
    </row>
    <row r="137" spans="1:65" s="2" customFormat="1" ht="24.15" customHeight="1">
      <c r="A137" s="40"/>
      <c r="B137" s="41"/>
      <c r="C137" s="218" t="s">
        <v>205</v>
      </c>
      <c r="D137" s="218" t="s">
        <v>157</v>
      </c>
      <c r="E137" s="219" t="s">
        <v>206</v>
      </c>
      <c r="F137" s="220" t="s">
        <v>207</v>
      </c>
      <c r="G137" s="221" t="s">
        <v>160</v>
      </c>
      <c r="H137" s="222">
        <v>1</v>
      </c>
      <c r="I137" s="223"/>
      <c r="J137" s="224">
        <f>ROUND(I137*H137,2)</f>
        <v>0</v>
      </c>
      <c r="K137" s="220" t="s">
        <v>1</v>
      </c>
      <c r="L137" s="46"/>
      <c r="M137" s="225" t="s">
        <v>1</v>
      </c>
      <c r="N137" s="226" t="s">
        <v>42</v>
      </c>
      <c r="O137" s="9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9" t="s">
        <v>161</v>
      </c>
      <c r="AT137" s="229" t="s">
        <v>157</v>
      </c>
      <c r="AU137" s="229" t="s">
        <v>87</v>
      </c>
      <c r="AY137" s="18" t="s">
        <v>156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85</v>
      </c>
      <c r="BK137" s="230">
        <f>ROUND(I137*H137,2)</f>
        <v>0</v>
      </c>
      <c r="BL137" s="18" t="s">
        <v>161</v>
      </c>
      <c r="BM137" s="229" t="s">
        <v>208</v>
      </c>
    </row>
    <row r="138" spans="1:65" s="2" customFormat="1" ht="16.5" customHeight="1">
      <c r="A138" s="40"/>
      <c r="B138" s="41"/>
      <c r="C138" s="218" t="s">
        <v>209</v>
      </c>
      <c r="D138" s="218" t="s">
        <v>157</v>
      </c>
      <c r="E138" s="219" t="s">
        <v>210</v>
      </c>
      <c r="F138" s="220" t="s">
        <v>211</v>
      </c>
      <c r="G138" s="221" t="s">
        <v>160</v>
      </c>
      <c r="H138" s="222">
        <v>1</v>
      </c>
      <c r="I138" s="223"/>
      <c r="J138" s="224">
        <f>ROUND(I138*H138,2)</f>
        <v>0</v>
      </c>
      <c r="K138" s="220" t="s">
        <v>1</v>
      </c>
      <c r="L138" s="46"/>
      <c r="M138" s="225" t="s">
        <v>1</v>
      </c>
      <c r="N138" s="226" t="s">
        <v>42</v>
      </c>
      <c r="O138" s="9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9" t="s">
        <v>161</v>
      </c>
      <c r="AT138" s="229" t="s">
        <v>157</v>
      </c>
      <c r="AU138" s="229" t="s">
        <v>87</v>
      </c>
      <c r="AY138" s="18" t="s">
        <v>156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85</v>
      </c>
      <c r="BK138" s="230">
        <f>ROUND(I138*H138,2)</f>
        <v>0</v>
      </c>
      <c r="BL138" s="18" t="s">
        <v>161</v>
      </c>
      <c r="BM138" s="229" t="s">
        <v>212</v>
      </c>
    </row>
    <row r="139" spans="1:65" s="2" customFormat="1" ht="16.5" customHeight="1">
      <c r="A139" s="40"/>
      <c r="B139" s="41"/>
      <c r="C139" s="218" t="s">
        <v>213</v>
      </c>
      <c r="D139" s="218" t="s">
        <v>157</v>
      </c>
      <c r="E139" s="219" t="s">
        <v>214</v>
      </c>
      <c r="F139" s="220" t="s">
        <v>215</v>
      </c>
      <c r="G139" s="221" t="s">
        <v>160</v>
      </c>
      <c r="H139" s="222">
        <v>1</v>
      </c>
      <c r="I139" s="223"/>
      <c r="J139" s="224">
        <f>ROUND(I139*H139,2)</f>
        <v>0</v>
      </c>
      <c r="K139" s="220" t="s">
        <v>1</v>
      </c>
      <c r="L139" s="46"/>
      <c r="M139" s="225" t="s">
        <v>1</v>
      </c>
      <c r="N139" s="226" t="s">
        <v>42</v>
      </c>
      <c r="O139" s="9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9" t="s">
        <v>161</v>
      </c>
      <c r="AT139" s="229" t="s">
        <v>157</v>
      </c>
      <c r="AU139" s="229" t="s">
        <v>87</v>
      </c>
      <c r="AY139" s="18" t="s">
        <v>156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8" t="s">
        <v>85</v>
      </c>
      <c r="BK139" s="230">
        <f>ROUND(I139*H139,2)</f>
        <v>0</v>
      </c>
      <c r="BL139" s="18" t="s">
        <v>161</v>
      </c>
      <c r="BM139" s="229" t="s">
        <v>216</v>
      </c>
    </row>
    <row r="140" spans="1:65" s="2" customFormat="1" ht="16.5" customHeight="1">
      <c r="A140" s="40"/>
      <c r="B140" s="41"/>
      <c r="C140" s="218" t="s">
        <v>217</v>
      </c>
      <c r="D140" s="218" t="s">
        <v>157</v>
      </c>
      <c r="E140" s="219" t="s">
        <v>218</v>
      </c>
      <c r="F140" s="220" t="s">
        <v>219</v>
      </c>
      <c r="G140" s="221" t="s">
        <v>160</v>
      </c>
      <c r="H140" s="222">
        <v>1</v>
      </c>
      <c r="I140" s="223"/>
      <c r="J140" s="224">
        <f>ROUND(I140*H140,2)</f>
        <v>0</v>
      </c>
      <c r="K140" s="220" t="s">
        <v>1</v>
      </c>
      <c r="L140" s="46"/>
      <c r="M140" s="225" t="s">
        <v>1</v>
      </c>
      <c r="N140" s="226" t="s">
        <v>42</v>
      </c>
      <c r="O140" s="9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9" t="s">
        <v>161</v>
      </c>
      <c r="AT140" s="229" t="s">
        <v>157</v>
      </c>
      <c r="AU140" s="229" t="s">
        <v>87</v>
      </c>
      <c r="AY140" s="18" t="s">
        <v>156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85</v>
      </c>
      <c r="BK140" s="230">
        <f>ROUND(I140*H140,2)</f>
        <v>0</v>
      </c>
      <c r="BL140" s="18" t="s">
        <v>161</v>
      </c>
      <c r="BM140" s="229" t="s">
        <v>220</v>
      </c>
    </row>
    <row r="141" spans="1:51" s="13" customFormat="1" ht="12">
      <c r="A141" s="13"/>
      <c r="B141" s="233"/>
      <c r="C141" s="234"/>
      <c r="D141" s="235" t="s">
        <v>221</v>
      </c>
      <c r="E141" s="236" t="s">
        <v>1</v>
      </c>
      <c r="F141" s="237" t="s">
        <v>222</v>
      </c>
      <c r="G141" s="234"/>
      <c r="H141" s="236" t="s">
        <v>1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221</v>
      </c>
      <c r="AU141" s="243" t="s">
        <v>87</v>
      </c>
      <c r="AV141" s="13" t="s">
        <v>85</v>
      </c>
      <c r="AW141" s="13" t="s">
        <v>32</v>
      </c>
      <c r="AX141" s="13" t="s">
        <v>77</v>
      </c>
      <c r="AY141" s="243" t="s">
        <v>156</v>
      </c>
    </row>
    <row r="142" spans="1:51" s="13" customFormat="1" ht="12">
      <c r="A142" s="13"/>
      <c r="B142" s="233"/>
      <c r="C142" s="234"/>
      <c r="D142" s="235" t="s">
        <v>221</v>
      </c>
      <c r="E142" s="236" t="s">
        <v>1</v>
      </c>
      <c r="F142" s="237" t="s">
        <v>223</v>
      </c>
      <c r="G142" s="234"/>
      <c r="H142" s="236" t="s">
        <v>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221</v>
      </c>
      <c r="AU142" s="243" t="s">
        <v>87</v>
      </c>
      <c r="AV142" s="13" t="s">
        <v>85</v>
      </c>
      <c r="AW142" s="13" t="s">
        <v>32</v>
      </c>
      <c r="AX142" s="13" t="s">
        <v>77</v>
      </c>
      <c r="AY142" s="243" t="s">
        <v>156</v>
      </c>
    </row>
    <row r="143" spans="1:51" s="13" customFormat="1" ht="12">
      <c r="A143" s="13"/>
      <c r="B143" s="233"/>
      <c r="C143" s="234"/>
      <c r="D143" s="235" t="s">
        <v>221</v>
      </c>
      <c r="E143" s="236" t="s">
        <v>1</v>
      </c>
      <c r="F143" s="237" t="s">
        <v>224</v>
      </c>
      <c r="G143" s="234"/>
      <c r="H143" s="236" t="s">
        <v>1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221</v>
      </c>
      <c r="AU143" s="243" t="s">
        <v>87</v>
      </c>
      <c r="AV143" s="13" t="s">
        <v>85</v>
      </c>
      <c r="AW143" s="13" t="s">
        <v>32</v>
      </c>
      <c r="AX143" s="13" t="s">
        <v>77</v>
      </c>
      <c r="AY143" s="243" t="s">
        <v>156</v>
      </c>
    </row>
    <row r="144" spans="1:51" s="14" customFormat="1" ht="12">
      <c r="A144" s="14"/>
      <c r="B144" s="244"/>
      <c r="C144" s="245"/>
      <c r="D144" s="235" t="s">
        <v>221</v>
      </c>
      <c r="E144" s="246" t="s">
        <v>1</v>
      </c>
      <c r="F144" s="247" t="s">
        <v>85</v>
      </c>
      <c r="G144" s="245"/>
      <c r="H144" s="248">
        <v>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221</v>
      </c>
      <c r="AU144" s="254" t="s">
        <v>87</v>
      </c>
      <c r="AV144" s="14" t="s">
        <v>87</v>
      </c>
      <c r="AW144" s="14" t="s">
        <v>32</v>
      </c>
      <c r="AX144" s="14" t="s">
        <v>85</v>
      </c>
      <c r="AY144" s="254" t="s">
        <v>156</v>
      </c>
    </row>
    <row r="145" spans="1:31" s="2" customFormat="1" ht="6.95" customHeight="1">
      <c r="A145" s="40"/>
      <c r="B145" s="68"/>
      <c r="C145" s="69"/>
      <c r="D145" s="69"/>
      <c r="E145" s="69"/>
      <c r="F145" s="69"/>
      <c r="G145" s="69"/>
      <c r="H145" s="69"/>
      <c r="I145" s="69"/>
      <c r="J145" s="69"/>
      <c r="K145" s="69"/>
      <c r="L145" s="46"/>
      <c r="M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</sheetData>
  <sheetProtection password="CC35" sheet="1" objects="1" scenarios="1" formatColumns="0" formatRows="0" autoFilter="0"/>
  <autoFilter ref="C120:K1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  <c r="AZ2" s="255" t="s">
        <v>225</v>
      </c>
      <c r="BA2" s="255" t="s">
        <v>225</v>
      </c>
      <c r="BB2" s="255" t="s">
        <v>1</v>
      </c>
      <c r="BC2" s="255" t="s">
        <v>226</v>
      </c>
      <c r="BD2" s="255" t="s">
        <v>168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227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ROUND(J120,2)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ROUND((SUM(BE120:BE270)),2)</f>
        <v>0</v>
      </c>
      <c r="G33" s="40"/>
      <c r="H33" s="40"/>
      <c r="I33" s="157">
        <v>0.21</v>
      </c>
      <c r="J33" s="156">
        <f>ROUND(((SUM(BE120:BE270))*I33),2)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ROUND((SUM(BF120:BF270)),2)</f>
        <v>0</v>
      </c>
      <c r="G34" s="40"/>
      <c r="H34" s="40"/>
      <c r="I34" s="157">
        <v>0.15</v>
      </c>
      <c r="J34" s="156">
        <f>ROUND(((SUM(BF120:BF270))*I34),2)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ROUND((SUM(BG120:BG270)),2)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ROUND((SUM(BH120:BH270)),2)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ROUND((SUM(BI120:BI270)),2)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SO01a - Nové konstrukce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J120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136</v>
      </c>
      <c r="E97" s="184"/>
      <c r="F97" s="184"/>
      <c r="G97" s="184"/>
      <c r="H97" s="184"/>
      <c r="I97" s="184"/>
      <c r="J97" s="185">
        <f>J228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228</v>
      </c>
      <c r="E98" s="190"/>
      <c r="F98" s="190"/>
      <c r="G98" s="190"/>
      <c r="H98" s="190"/>
      <c r="I98" s="190"/>
      <c r="J98" s="191">
        <f>J229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229</v>
      </c>
      <c r="E99" s="190"/>
      <c r="F99" s="190"/>
      <c r="G99" s="190"/>
      <c r="H99" s="190"/>
      <c r="I99" s="190"/>
      <c r="J99" s="191">
        <f>J252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230</v>
      </c>
      <c r="E100" s="190"/>
      <c r="F100" s="190"/>
      <c r="G100" s="190"/>
      <c r="H100" s="190"/>
      <c r="I100" s="190"/>
      <c r="J100" s="191">
        <f>J267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pans="1:31" s="2" customFormat="1" ht="6.95" customHeight="1">
      <c r="A106" s="40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4.95" customHeight="1">
      <c r="A107" s="40"/>
      <c r="B107" s="41"/>
      <c r="C107" s="24" t="s">
        <v>141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16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6.25" customHeight="1">
      <c r="A110" s="40"/>
      <c r="B110" s="41"/>
      <c r="C110" s="42"/>
      <c r="D110" s="42"/>
      <c r="E110" s="176" t="str">
        <f>E7</f>
        <v>Rekonstrukce společenského centra Stará hasička a přilehlého veřejného prostoru - nezpůsobilé výdaje</v>
      </c>
      <c r="F110" s="33"/>
      <c r="G110" s="33"/>
      <c r="H110" s="33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128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6.5" customHeight="1">
      <c r="A112" s="40"/>
      <c r="B112" s="41"/>
      <c r="C112" s="42"/>
      <c r="D112" s="42"/>
      <c r="E112" s="78" t="str">
        <f>E9</f>
        <v>SO01a - Nové konstrukce</v>
      </c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20</v>
      </c>
      <c r="D114" s="42"/>
      <c r="E114" s="42"/>
      <c r="F114" s="28" t="str">
        <f>F12</f>
        <v>Hlavní 120/125, 62400 Brno - Komín</v>
      </c>
      <c r="G114" s="42"/>
      <c r="H114" s="42"/>
      <c r="I114" s="33" t="s">
        <v>22</v>
      </c>
      <c r="J114" s="81" t="str">
        <f>IF(J12="","",J12)</f>
        <v>26. 6. 2022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40.05" customHeight="1">
      <c r="A116" s="40"/>
      <c r="B116" s="41"/>
      <c r="C116" s="33" t="s">
        <v>24</v>
      </c>
      <c r="D116" s="42"/>
      <c r="E116" s="42"/>
      <c r="F116" s="28" t="str">
        <f>E15</f>
        <v>Statutární město Brno, městská část Brno-Komín</v>
      </c>
      <c r="G116" s="42"/>
      <c r="H116" s="42"/>
      <c r="I116" s="33" t="s">
        <v>30</v>
      </c>
      <c r="J116" s="38" t="str">
        <f>E21</f>
        <v>Dipl.-Ing. Janosch Welzien, ČKA 383/2022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5.65" customHeight="1">
      <c r="A117" s="40"/>
      <c r="B117" s="41"/>
      <c r="C117" s="33" t="s">
        <v>28</v>
      </c>
      <c r="D117" s="42"/>
      <c r="E117" s="42"/>
      <c r="F117" s="28" t="str">
        <f>IF(E18="","",E18)</f>
        <v>Vyplň údaj</v>
      </c>
      <c r="G117" s="42"/>
      <c r="H117" s="42"/>
      <c r="I117" s="33" t="s">
        <v>33</v>
      </c>
      <c r="J117" s="38" t="str">
        <f>E24</f>
        <v xml:space="preserve">schwerpunkt architekti 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0.3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11" customFormat="1" ht="29.25" customHeight="1">
      <c r="A119" s="193"/>
      <c r="B119" s="194"/>
      <c r="C119" s="195" t="s">
        <v>142</v>
      </c>
      <c r="D119" s="196" t="s">
        <v>62</v>
      </c>
      <c r="E119" s="196" t="s">
        <v>58</v>
      </c>
      <c r="F119" s="196" t="s">
        <v>59</v>
      </c>
      <c r="G119" s="196" t="s">
        <v>143</v>
      </c>
      <c r="H119" s="196" t="s">
        <v>144</v>
      </c>
      <c r="I119" s="196" t="s">
        <v>145</v>
      </c>
      <c r="J119" s="196" t="s">
        <v>133</v>
      </c>
      <c r="K119" s="197" t="s">
        <v>146</v>
      </c>
      <c r="L119" s="198"/>
      <c r="M119" s="102" t="s">
        <v>1</v>
      </c>
      <c r="N119" s="103" t="s">
        <v>41</v>
      </c>
      <c r="O119" s="103" t="s">
        <v>147</v>
      </c>
      <c r="P119" s="103" t="s">
        <v>148</v>
      </c>
      <c r="Q119" s="103" t="s">
        <v>149</v>
      </c>
      <c r="R119" s="103" t="s">
        <v>150</v>
      </c>
      <c r="S119" s="103" t="s">
        <v>151</v>
      </c>
      <c r="T119" s="104" t="s">
        <v>152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40"/>
      <c r="B120" s="41"/>
      <c r="C120" s="109" t="s">
        <v>153</v>
      </c>
      <c r="D120" s="42"/>
      <c r="E120" s="42"/>
      <c r="F120" s="42"/>
      <c r="G120" s="42"/>
      <c r="H120" s="42"/>
      <c r="I120" s="42"/>
      <c r="J120" s="199">
        <f>BK120</f>
        <v>0</v>
      </c>
      <c r="K120" s="42"/>
      <c r="L120" s="46"/>
      <c r="M120" s="105"/>
      <c r="N120" s="200"/>
      <c r="O120" s="106"/>
      <c r="P120" s="201">
        <f>P121+SUM(P122:P228)</f>
        <v>0</v>
      </c>
      <c r="Q120" s="106"/>
      <c r="R120" s="201">
        <f>R121+SUM(R122:R228)</f>
        <v>23.29680046</v>
      </c>
      <c r="S120" s="106"/>
      <c r="T120" s="202">
        <f>T121+SUM(T122:T228)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76</v>
      </c>
      <c r="AU120" s="18" t="s">
        <v>135</v>
      </c>
      <c r="BK120" s="203">
        <f>BK121+SUM(BK122:BK228)</f>
        <v>0</v>
      </c>
    </row>
    <row r="121" spans="1:65" s="2" customFormat="1" ht="24.15" customHeight="1">
      <c r="A121" s="40"/>
      <c r="B121" s="41"/>
      <c r="C121" s="218" t="s">
        <v>85</v>
      </c>
      <c r="D121" s="218" t="s">
        <v>157</v>
      </c>
      <c r="E121" s="219" t="s">
        <v>231</v>
      </c>
      <c r="F121" s="220" t="s">
        <v>232</v>
      </c>
      <c r="G121" s="221" t="s">
        <v>233</v>
      </c>
      <c r="H121" s="222">
        <v>6.74</v>
      </c>
      <c r="I121" s="223"/>
      <c r="J121" s="224">
        <f>ROUND(I121*H121,2)</f>
        <v>0</v>
      </c>
      <c r="K121" s="220" t="s">
        <v>234</v>
      </c>
      <c r="L121" s="46"/>
      <c r="M121" s="225" t="s">
        <v>1</v>
      </c>
      <c r="N121" s="226" t="s">
        <v>42</v>
      </c>
      <c r="O121" s="93"/>
      <c r="P121" s="227">
        <f>O121*H121</f>
        <v>0</v>
      </c>
      <c r="Q121" s="227">
        <v>2.50187</v>
      </c>
      <c r="R121" s="227">
        <f>Q121*H121</f>
        <v>16.8626038</v>
      </c>
      <c r="S121" s="227">
        <v>0</v>
      </c>
      <c r="T121" s="22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9" t="s">
        <v>161</v>
      </c>
      <c r="AT121" s="229" t="s">
        <v>157</v>
      </c>
      <c r="AU121" s="229" t="s">
        <v>77</v>
      </c>
      <c r="AY121" s="18" t="s">
        <v>156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85</v>
      </c>
      <c r="BK121" s="230">
        <f>ROUND(I121*H121,2)</f>
        <v>0</v>
      </c>
      <c r="BL121" s="18" t="s">
        <v>161</v>
      </c>
      <c r="BM121" s="229" t="s">
        <v>235</v>
      </c>
    </row>
    <row r="122" spans="1:47" s="2" customFormat="1" ht="12">
      <c r="A122" s="40"/>
      <c r="B122" s="41"/>
      <c r="C122" s="42"/>
      <c r="D122" s="256" t="s">
        <v>236</v>
      </c>
      <c r="E122" s="42"/>
      <c r="F122" s="257" t="s">
        <v>237</v>
      </c>
      <c r="G122" s="42"/>
      <c r="H122" s="42"/>
      <c r="I122" s="258"/>
      <c r="J122" s="42"/>
      <c r="K122" s="42"/>
      <c r="L122" s="46"/>
      <c r="M122" s="259"/>
      <c r="N122" s="260"/>
      <c r="O122" s="93"/>
      <c r="P122" s="93"/>
      <c r="Q122" s="93"/>
      <c r="R122" s="93"/>
      <c r="S122" s="93"/>
      <c r="T122" s="94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236</v>
      </c>
      <c r="AU122" s="18" t="s">
        <v>77</v>
      </c>
    </row>
    <row r="123" spans="1:51" s="13" customFormat="1" ht="12">
      <c r="A123" s="13"/>
      <c r="B123" s="233"/>
      <c r="C123" s="234"/>
      <c r="D123" s="235" t="s">
        <v>221</v>
      </c>
      <c r="E123" s="236" t="s">
        <v>1</v>
      </c>
      <c r="F123" s="237" t="s">
        <v>238</v>
      </c>
      <c r="G123" s="234"/>
      <c r="H123" s="236" t="s">
        <v>1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221</v>
      </c>
      <c r="AU123" s="243" t="s">
        <v>77</v>
      </c>
      <c r="AV123" s="13" t="s">
        <v>85</v>
      </c>
      <c r="AW123" s="13" t="s">
        <v>32</v>
      </c>
      <c r="AX123" s="13" t="s">
        <v>77</v>
      </c>
      <c r="AY123" s="243" t="s">
        <v>156</v>
      </c>
    </row>
    <row r="124" spans="1:51" s="14" customFormat="1" ht="12">
      <c r="A124" s="14"/>
      <c r="B124" s="244"/>
      <c r="C124" s="245"/>
      <c r="D124" s="235" t="s">
        <v>221</v>
      </c>
      <c r="E124" s="246" t="s">
        <v>1</v>
      </c>
      <c r="F124" s="247" t="s">
        <v>239</v>
      </c>
      <c r="G124" s="245"/>
      <c r="H124" s="248">
        <v>6.74</v>
      </c>
      <c r="I124" s="249"/>
      <c r="J124" s="245"/>
      <c r="K124" s="245"/>
      <c r="L124" s="250"/>
      <c r="M124" s="261"/>
      <c r="N124" s="262"/>
      <c r="O124" s="262"/>
      <c r="P124" s="262"/>
      <c r="Q124" s="262"/>
      <c r="R124" s="262"/>
      <c r="S124" s="262"/>
      <c r="T124" s="26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221</v>
      </c>
      <c r="AU124" s="254" t="s">
        <v>77</v>
      </c>
      <c r="AV124" s="14" t="s">
        <v>87</v>
      </c>
      <c r="AW124" s="14" t="s">
        <v>32</v>
      </c>
      <c r="AX124" s="14" t="s">
        <v>77</v>
      </c>
      <c r="AY124" s="254" t="s">
        <v>156</v>
      </c>
    </row>
    <row r="125" spans="1:51" s="15" customFormat="1" ht="12">
      <c r="A125" s="15"/>
      <c r="B125" s="264"/>
      <c r="C125" s="265"/>
      <c r="D125" s="235" t="s">
        <v>221</v>
      </c>
      <c r="E125" s="266" t="s">
        <v>1</v>
      </c>
      <c r="F125" s="267" t="s">
        <v>240</v>
      </c>
      <c r="G125" s="265"/>
      <c r="H125" s="268">
        <v>6.74</v>
      </c>
      <c r="I125" s="269"/>
      <c r="J125" s="265"/>
      <c r="K125" s="265"/>
      <c r="L125" s="270"/>
      <c r="M125" s="271"/>
      <c r="N125" s="272"/>
      <c r="O125" s="272"/>
      <c r="P125" s="272"/>
      <c r="Q125" s="272"/>
      <c r="R125" s="272"/>
      <c r="S125" s="272"/>
      <c r="T125" s="27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74" t="s">
        <v>221</v>
      </c>
      <c r="AU125" s="274" t="s">
        <v>77</v>
      </c>
      <c r="AV125" s="15" t="s">
        <v>161</v>
      </c>
      <c r="AW125" s="15" t="s">
        <v>32</v>
      </c>
      <c r="AX125" s="15" t="s">
        <v>85</v>
      </c>
      <c r="AY125" s="274" t="s">
        <v>156</v>
      </c>
    </row>
    <row r="126" spans="1:65" s="2" customFormat="1" ht="21.75" customHeight="1">
      <c r="A126" s="40"/>
      <c r="B126" s="41"/>
      <c r="C126" s="218" t="s">
        <v>87</v>
      </c>
      <c r="D126" s="218" t="s">
        <v>157</v>
      </c>
      <c r="E126" s="219" t="s">
        <v>241</v>
      </c>
      <c r="F126" s="220" t="s">
        <v>242</v>
      </c>
      <c r="G126" s="221" t="s">
        <v>233</v>
      </c>
      <c r="H126" s="222">
        <v>1.27</v>
      </c>
      <c r="I126" s="223"/>
      <c r="J126" s="224">
        <f>ROUND(I126*H126,2)</f>
        <v>0</v>
      </c>
      <c r="K126" s="220" t="s">
        <v>234</v>
      </c>
      <c r="L126" s="46"/>
      <c r="M126" s="225" t="s">
        <v>1</v>
      </c>
      <c r="N126" s="226" t="s">
        <v>42</v>
      </c>
      <c r="O126" s="93"/>
      <c r="P126" s="227">
        <f>O126*H126</f>
        <v>0</v>
      </c>
      <c r="Q126" s="227">
        <v>2.50195</v>
      </c>
      <c r="R126" s="227">
        <f>Q126*H126</f>
        <v>3.1774765</v>
      </c>
      <c r="S126" s="227">
        <v>0</v>
      </c>
      <c r="T126" s="22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9" t="s">
        <v>161</v>
      </c>
      <c r="AT126" s="229" t="s">
        <v>157</v>
      </c>
      <c r="AU126" s="229" t="s">
        <v>77</v>
      </c>
      <c r="AY126" s="18" t="s">
        <v>156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85</v>
      </c>
      <c r="BK126" s="230">
        <f>ROUND(I126*H126,2)</f>
        <v>0</v>
      </c>
      <c r="BL126" s="18" t="s">
        <v>161</v>
      </c>
      <c r="BM126" s="229" t="s">
        <v>243</v>
      </c>
    </row>
    <row r="127" spans="1:47" s="2" customFormat="1" ht="12">
      <c r="A127" s="40"/>
      <c r="B127" s="41"/>
      <c r="C127" s="42"/>
      <c r="D127" s="256" t="s">
        <v>236</v>
      </c>
      <c r="E127" s="42"/>
      <c r="F127" s="257" t="s">
        <v>244</v>
      </c>
      <c r="G127" s="42"/>
      <c r="H127" s="42"/>
      <c r="I127" s="258"/>
      <c r="J127" s="42"/>
      <c r="K127" s="42"/>
      <c r="L127" s="46"/>
      <c r="M127" s="259"/>
      <c r="N127" s="260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236</v>
      </c>
      <c r="AU127" s="18" t="s">
        <v>77</v>
      </c>
    </row>
    <row r="128" spans="1:51" s="13" customFormat="1" ht="12">
      <c r="A128" s="13"/>
      <c r="B128" s="233"/>
      <c r="C128" s="234"/>
      <c r="D128" s="235" t="s">
        <v>221</v>
      </c>
      <c r="E128" s="236" t="s">
        <v>1</v>
      </c>
      <c r="F128" s="237" t="s">
        <v>245</v>
      </c>
      <c r="G128" s="234"/>
      <c r="H128" s="236" t="s">
        <v>1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221</v>
      </c>
      <c r="AU128" s="243" t="s">
        <v>77</v>
      </c>
      <c r="AV128" s="13" t="s">
        <v>85</v>
      </c>
      <c r="AW128" s="13" t="s">
        <v>32</v>
      </c>
      <c r="AX128" s="13" t="s">
        <v>77</v>
      </c>
      <c r="AY128" s="243" t="s">
        <v>156</v>
      </c>
    </row>
    <row r="129" spans="1:51" s="14" customFormat="1" ht="12">
      <c r="A129" s="14"/>
      <c r="B129" s="244"/>
      <c r="C129" s="245"/>
      <c r="D129" s="235" t="s">
        <v>221</v>
      </c>
      <c r="E129" s="246" t="s">
        <v>1</v>
      </c>
      <c r="F129" s="247" t="s">
        <v>246</v>
      </c>
      <c r="G129" s="245"/>
      <c r="H129" s="248">
        <v>1.27</v>
      </c>
      <c r="I129" s="249"/>
      <c r="J129" s="245"/>
      <c r="K129" s="245"/>
      <c r="L129" s="250"/>
      <c r="M129" s="261"/>
      <c r="N129" s="262"/>
      <c r="O129" s="262"/>
      <c r="P129" s="262"/>
      <c r="Q129" s="262"/>
      <c r="R129" s="262"/>
      <c r="S129" s="262"/>
      <c r="T129" s="26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221</v>
      </c>
      <c r="AU129" s="254" t="s">
        <v>77</v>
      </c>
      <c r="AV129" s="14" t="s">
        <v>87</v>
      </c>
      <c r="AW129" s="14" t="s">
        <v>32</v>
      </c>
      <c r="AX129" s="14" t="s">
        <v>77</v>
      </c>
      <c r="AY129" s="254" t="s">
        <v>156</v>
      </c>
    </row>
    <row r="130" spans="1:51" s="16" customFormat="1" ht="12">
      <c r="A130" s="16"/>
      <c r="B130" s="275"/>
      <c r="C130" s="276"/>
      <c r="D130" s="235" t="s">
        <v>221</v>
      </c>
      <c r="E130" s="277" t="s">
        <v>1</v>
      </c>
      <c r="F130" s="278" t="s">
        <v>247</v>
      </c>
      <c r="G130" s="276"/>
      <c r="H130" s="279">
        <v>1.27</v>
      </c>
      <c r="I130" s="280"/>
      <c r="J130" s="276"/>
      <c r="K130" s="276"/>
      <c r="L130" s="281"/>
      <c r="M130" s="282"/>
      <c r="N130" s="283"/>
      <c r="O130" s="283"/>
      <c r="P130" s="283"/>
      <c r="Q130" s="283"/>
      <c r="R130" s="283"/>
      <c r="S130" s="283"/>
      <c r="T130" s="284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T130" s="285" t="s">
        <v>221</v>
      </c>
      <c r="AU130" s="285" t="s">
        <v>77</v>
      </c>
      <c r="AV130" s="16" t="s">
        <v>168</v>
      </c>
      <c r="AW130" s="16" t="s">
        <v>32</v>
      </c>
      <c r="AX130" s="16" t="s">
        <v>77</v>
      </c>
      <c r="AY130" s="285" t="s">
        <v>156</v>
      </c>
    </row>
    <row r="131" spans="1:51" s="15" customFormat="1" ht="12">
      <c r="A131" s="15"/>
      <c r="B131" s="264"/>
      <c r="C131" s="265"/>
      <c r="D131" s="235" t="s">
        <v>221</v>
      </c>
      <c r="E131" s="266" t="s">
        <v>1</v>
      </c>
      <c r="F131" s="267" t="s">
        <v>240</v>
      </c>
      <c r="G131" s="265"/>
      <c r="H131" s="268">
        <v>1.27</v>
      </c>
      <c r="I131" s="269"/>
      <c r="J131" s="265"/>
      <c r="K131" s="265"/>
      <c r="L131" s="270"/>
      <c r="M131" s="271"/>
      <c r="N131" s="272"/>
      <c r="O131" s="272"/>
      <c r="P131" s="272"/>
      <c r="Q131" s="272"/>
      <c r="R131" s="272"/>
      <c r="S131" s="272"/>
      <c r="T131" s="27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4" t="s">
        <v>221</v>
      </c>
      <c r="AU131" s="274" t="s">
        <v>77</v>
      </c>
      <c r="AV131" s="15" t="s">
        <v>161</v>
      </c>
      <c r="AW131" s="15" t="s">
        <v>32</v>
      </c>
      <c r="AX131" s="15" t="s">
        <v>85</v>
      </c>
      <c r="AY131" s="274" t="s">
        <v>156</v>
      </c>
    </row>
    <row r="132" spans="1:65" s="2" customFormat="1" ht="24.15" customHeight="1">
      <c r="A132" s="40"/>
      <c r="B132" s="41"/>
      <c r="C132" s="218" t="s">
        <v>168</v>
      </c>
      <c r="D132" s="218" t="s">
        <v>157</v>
      </c>
      <c r="E132" s="219" t="s">
        <v>248</v>
      </c>
      <c r="F132" s="220" t="s">
        <v>249</v>
      </c>
      <c r="G132" s="221" t="s">
        <v>250</v>
      </c>
      <c r="H132" s="222">
        <v>3.7</v>
      </c>
      <c r="I132" s="223"/>
      <c r="J132" s="224">
        <f>ROUND(I132*H132,2)</f>
        <v>0</v>
      </c>
      <c r="K132" s="220" t="s">
        <v>234</v>
      </c>
      <c r="L132" s="46"/>
      <c r="M132" s="225" t="s">
        <v>1</v>
      </c>
      <c r="N132" s="226" t="s">
        <v>42</v>
      </c>
      <c r="O132" s="93"/>
      <c r="P132" s="227">
        <f>O132*H132</f>
        <v>0</v>
      </c>
      <c r="Q132" s="227">
        <v>0.01282</v>
      </c>
      <c r="R132" s="227">
        <f>Q132*H132</f>
        <v>0.047434000000000004</v>
      </c>
      <c r="S132" s="227">
        <v>0</v>
      </c>
      <c r="T132" s="22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9" t="s">
        <v>161</v>
      </c>
      <c r="AT132" s="229" t="s">
        <v>157</v>
      </c>
      <c r="AU132" s="229" t="s">
        <v>77</v>
      </c>
      <c r="AY132" s="18" t="s">
        <v>156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8" t="s">
        <v>85</v>
      </c>
      <c r="BK132" s="230">
        <f>ROUND(I132*H132,2)</f>
        <v>0</v>
      </c>
      <c r="BL132" s="18" t="s">
        <v>161</v>
      </c>
      <c r="BM132" s="229" t="s">
        <v>251</v>
      </c>
    </row>
    <row r="133" spans="1:47" s="2" customFormat="1" ht="12">
      <c r="A133" s="40"/>
      <c r="B133" s="41"/>
      <c r="C133" s="42"/>
      <c r="D133" s="256" t="s">
        <v>236</v>
      </c>
      <c r="E133" s="42"/>
      <c r="F133" s="257" t="s">
        <v>252</v>
      </c>
      <c r="G133" s="42"/>
      <c r="H133" s="42"/>
      <c r="I133" s="258"/>
      <c r="J133" s="42"/>
      <c r="K133" s="42"/>
      <c r="L133" s="46"/>
      <c r="M133" s="259"/>
      <c r="N133" s="260"/>
      <c r="O133" s="93"/>
      <c r="P133" s="93"/>
      <c r="Q133" s="93"/>
      <c r="R133" s="93"/>
      <c r="S133" s="93"/>
      <c r="T133" s="94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236</v>
      </c>
      <c r="AU133" s="18" t="s">
        <v>77</v>
      </c>
    </row>
    <row r="134" spans="1:51" s="13" customFormat="1" ht="12">
      <c r="A134" s="13"/>
      <c r="B134" s="233"/>
      <c r="C134" s="234"/>
      <c r="D134" s="235" t="s">
        <v>221</v>
      </c>
      <c r="E134" s="236" t="s">
        <v>1</v>
      </c>
      <c r="F134" s="237" t="s">
        <v>245</v>
      </c>
      <c r="G134" s="234"/>
      <c r="H134" s="236" t="s">
        <v>1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221</v>
      </c>
      <c r="AU134" s="243" t="s">
        <v>77</v>
      </c>
      <c r="AV134" s="13" t="s">
        <v>85</v>
      </c>
      <c r="AW134" s="13" t="s">
        <v>32</v>
      </c>
      <c r="AX134" s="13" t="s">
        <v>77</v>
      </c>
      <c r="AY134" s="243" t="s">
        <v>156</v>
      </c>
    </row>
    <row r="135" spans="1:51" s="14" customFormat="1" ht="12">
      <c r="A135" s="14"/>
      <c r="B135" s="244"/>
      <c r="C135" s="245"/>
      <c r="D135" s="235" t="s">
        <v>221</v>
      </c>
      <c r="E135" s="246" t="s">
        <v>1</v>
      </c>
      <c r="F135" s="247" t="s">
        <v>253</v>
      </c>
      <c r="G135" s="245"/>
      <c r="H135" s="248">
        <v>3.291</v>
      </c>
      <c r="I135" s="249"/>
      <c r="J135" s="245"/>
      <c r="K135" s="245"/>
      <c r="L135" s="250"/>
      <c r="M135" s="261"/>
      <c r="N135" s="262"/>
      <c r="O135" s="262"/>
      <c r="P135" s="262"/>
      <c r="Q135" s="262"/>
      <c r="R135" s="262"/>
      <c r="S135" s="262"/>
      <c r="T135" s="26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221</v>
      </c>
      <c r="AU135" s="254" t="s">
        <v>77</v>
      </c>
      <c r="AV135" s="14" t="s">
        <v>87</v>
      </c>
      <c r="AW135" s="14" t="s">
        <v>32</v>
      </c>
      <c r="AX135" s="14" t="s">
        <v>77</v>
      </c>
      <c r="AY135" s="254" t="s">
        <v>156</v>
      </c>
    </row>
    <row r="136" spans="1:51" s="14" customFormat="1" ht="12">
      <c r="A136" s="14"/>
      <c r="B136" s="244"/>
      <c r="C136" s="245"/>
      <c r="D136" s="235" t="s">
        <v>221</v>
      </c>
      <c r="E136" s="246" t="s">
        <v>1</v>
      </c>
      <c r="F136" s="247" t="s">
        <v>254</v>
      </c>
      <c r="G136" s="245"/>
      <c r="H136" s="248">
        <v>0.164</v>
      </c>
      <c r="I136" s="249"/>
      <c r="J136" s="245"/>
      <c r="K136" s="245"/>
      <c r="L136" s="250"/>
      <c r="M136" s="261"/>
      <c r="N136" s="262"/>
      <c r="O136" s="262"/>
      <c r="P136" s="262"/>
      <c r="Q136" s="262"/>
      <c r="R136" s="262"/>
      <c r="S136" s="262"/>
      <c r="T136" s="26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221</v>
      </c>
      <c r="AU136" s="254" t="s">
        <v>77</v>
      </c>
      <c r="AV136" s="14" t="s">
        <v>87</v>
      </c>
      <c r="AW136" s="14" t="s">
        <v>32</v>
      </c>
      <c r="AX136" s="14" t="s">
        <v>77</v>
      </c>
      <c r="AY136" s="254" t="s">
        <v>156</v>
      </c>
    </row>
    <row r="137" spans="1:51" s="14" customFormat="1" ht="12">
      <c r="A137" s="14"/>
      <c r="B137" s="244"/>
      <c r="C137" s="245"/>
      <c r="D137" s="235" t="s">
        <v>221</v>
      </c>
      <c r="E137" s="246" t="s">
        <v>1</v>
      </c>
      <c r="F137" s="247" t="s">
        <v>255</v>
      </c>
      <c r="G137" s="245"/>
      <c r="H137" s="248">
        <v>0.245</v>
      </c>
      <c r="I137" s="249"/>
      <c r="J137" s="245"/>
      <c r="K137" s="245"/>
      <c r="L137" s="250"/>
      <c r="M137" s="261"/>
      <c r="N137" s="262"/>
      <c r="O137" s="262"/>
      <c r="P137" s="262"/>
      <c r="Q137" s="262"/>
      <c r="R137" s="262"/>
      <c r="S137" s="262"/>
      <c r="T137" s="26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221</v>
      </c>
      <c r="AU137" s="254" t="s">
        <v>77</v>
      </c>
      <c r="AV137" s="14" t="s">
        <v>87</v>
      </c>
      <c r="AW137" s="14" t="s">
        <v>32</v>
      </c>
      <c r="AX137" s="14" t="s">
        <v>77</v>
      </c>
      <c r="AY137" s="254" t="s">
        <v>156</v>
      </c>
    </row>
    <row r="138" spans="1:51" s="15" customFormat="1" ht="12">
      <c r="A138" s="15"/>
      <c r="B138" s="264"/>
      <c r="C138" s="265"/>
      <c r="D138" s="235" t="s">
        <v>221</v>
      </c>
      <c r="E138" s="266" t="s">
        <v>1</v>
      </c>
      <c r="F138" s="267" t="s">
        <v>240</v>
      </c>
      <c r="G138" s="265"/>
      <c r="H138" s="268">
        <v>3.7</v>
      </c>
      <c r="I138" s="269"/>
      <c r="J138" s="265"/>
      <c r="K138" s="265"/>
      <c r="L138" s="270"/>
      <c r="M138" s="271"/>
      <c r="N138" s="272"/>
      <c r="O138" s="272"/>
      <c r="P138" s="272"/>
      <c r="Q138" s="272"/>
      <c r="R138" s="272"/>
      <c r="S138" s="272"/>
      <c r="T138" s="27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4" t="s">
        <v>221</v>
      </c>
      <c r="AU138" s="274" t="s">
        <v>77</v>
      </c>
      <c r="AV138" s="15" t="s">
        <v>161</v>
      </c>
      <c r="AW138" s="15" t="s">
        <v>32</v>
      </c>
      <c r="AX138" s="15" t="s">
        <v>85</v>
      </c>
      <c r="AY138" s="274" t="s">
        <v>156</v>
      </c>
    </row>
    <row r="139" spans="1:65" s="2" customFormat="1" ht="24.15" customHeight="1">
      <c r="A139" s="40"/>
      <c r="B139" s="41"/>
      <c r="C139" s="218" t="s">
        <v>161</v>
      </c>
      <c r="D139" s="218" t="s">
        <v>157</v>
      </c>
      <c r="E139" s="219" t="s">
        <v>256</v>
      </c>
      <c r="F139" s="220" t="s">
        <v>257</v>
      </c>
      <c r="G139" s="221" t="s">
        <v>250</v>
      </c>
      <c r="H139" s="222">
        <v>3.7</v>
      </c>
      <c r="I139" s="223"/>
      <c r="J139" s="224">
        <f>ROUND(I139*H139,2)</f>
        <v>0</v>
      </c>
      <c r="K139" s="220" t="s">
        <v>234</v>
      </c>
      <c r="L139" s="46"/>
      <c r="M139" s="225" t="s">
        <v>1</v>
      </c>
      <c r="N139" s="226" t="s">
        <v>42</v>
      </c>
      <c r="O139" s="9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9" t="s">
        <v>161</v>
      </c>
      <c r="AT139" s="229" t="s">
        <v>157</v>
      </c>
      <c r="AU139" s="229" t="s">
        <v>77</v>
      </c>
      <c r="AY139" s="18" t="s">
        <v>156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8" t="s">
        <v>85</v>
      </c>
      <c r="BK139" s="230">
        <f>ROUND(I139*H139,2)</f>
        <v>0</v>
      </c>
      <c r="BL139" s="18" t="s">
        <v>161</v>
      </c>
      <c r="BM139" s="229" t="s">
        <v>258</v>
      </c>
    </row>
    <row r="140" spans="1:47" s="2" customFormat="1" ht="12">
      <c r="A140" s="40"/>
      <c r="B140" s="41"/>
      <c r="C140" s="42"/>
      <c r="D140" s="256" t="s">
        <v>236</v>
      </c>
      <c r="E140" s="42"/>
      <c r="F140" s="257" t="s">
        <v>259</v>
      </c>
      <c r="G140" s="42"/>
      <c r="H140" s="42"/>
      <c r="I140" s="258"/>
      <c r="J140" s="42"/>
      <c r="K140" s="42"/>
      <c r="L140" s="46"/>
      <c r="M140" s="259"/>
      <c r="N140" s="260"/>
      <c r="O140" s="93"/>
      <c r="P140" s="93"/>
      <c r="Q140" s="93"/>
      <c r="R140" s="93"/>
      <c r="S140" s="93"/>
      <c r="T140" s="94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236</v>
      </c>
      <c r="AU140" s="18" t="s">
        <v>77</v>
      </c>
    </row>
    <row r="141" spans="1:51" s="13" customFormat="1" ht="12">
      <c r="A141" s="13"/>
      <c r="B141" s="233"/>
      <c r="C141" s="234"/>
      <c r="D141" s="235" t="s">
        <v>221</v>
      </c>
      <c r="E141" s="236" t="s">
        <v>1</v>
      </c>
      <c r="F141" s="237" t="s">
        <v>245</v>
      </c>
      <c r="G141" s="234"/>
      <c r="H141" s="236" t="s">
        <v>1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221</v>
      </c>
      <c r="AU141" s="243" t="s">
        <v>77</v>
      </c>
      <c r="AV141" s="13" t="s">
        <v>85</v>
      </c>
      <c r="AW141" s="13" t="s">
        <v>32</v>
      </c>
      <c r="AX141" s="13" t="s">
        <v>77</v>
      </c>
      <c r="AY141" s="243" t="s">
        <v>156</v>
      </c>
    </row>
    <row r="142" spans="1:51" s="14" customFormat="1" ht="12">
      <c r="A142" s="14"/>
      <c r="B142" s="244"/>
      <c r="C142" s="245"/>
      <c r="D142" s="235" t="s">
        <v>221</v>
      </c>
      <c r="E142" s="246" t="s">
        <v>1</v>
      </c>
      <c r="F142" s="247" t="s">
        <v>253</v>
      </c>
      <c r="G142" s="245"/>
      <c r="H142" s="248">
        <v>3.291</v>
      </c>
      <c r="I142" s="249"/>
      <c r="J142" s="245"/>
      <c r="K142" s="245"/>
      <c r="L142" s="250"/>
      <c r="M142" s="261"/>
      <c r="N142" s="262"/>
      <c r="O142" s="262"/>
      <c r="P142" s="262"/>
      <c r="Q142" s="262"/>
      <c r="R142" s="262"/>
      <c r="S142" s="262"/>
      <c r="T142" s="26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221</v>
      </c>
      <c r="AU142" s="254" t="s">
        <v>77</v>
      </c>
      <c r="AV142" s="14" t="s">
        <v>87</v>
      </c>
      <c r="AW142" s="14" t="s">
        <v>32</v>
      </c>
      <c r="AX142" s="14" t="s">
        <v>77</v>
      </c>
      <c r="AY142" s="254" t="s">
        <v>156</v>
      </c>
    </row>
    <row r="143" spans="1:51" s="14" customFormat="1" ht="12">
      <c r="A143" s="14"/>
      <c r="B143" s="244"/>
      <c r="C143" s="245"/>
      <c r="D143" s="235" t="s">
        <v>221</v>
      </c>
      <c r="E143" s="246" t="s">
        <v>1</v>
      </c>
      <c r="F143" s="247" t="s">
        <v>254</v>
      </c>
      <c r="G143" s="245"/>
      <c r="H143" s="248">
        <v>0.164</v>
      </c>
      <c r="I143" s="249"/>
      <c r="J143" s="245"/>
      <c r="K143" s="245"/>
      <c r="L143" s="250"/>
      <c r="M143" s="261"/>
      <c r="N143" s="262"/>
      <c r="O143" s="262"/>
      <c r="P143" s="262"/>
      <c r="Q143" s="262"/>
      <c r="R143" s="262"/>
      <c r="S143" s="262"/>
      <c r="T143" s="26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221</v>
      </c>
      <c r="AU143" s="254" t="s">
        <v>77</v>
      </c>
      <c r="AV143" s="14" t="s">
        <v>87</v>
      </c>
      <c r="AW143" s="14" t="s">
        <v>32</v>
      </c>
      <c r="AX143" s="14" t="s">
        <v>77</v>
      </c>
      <c r="AY143" s="254" t="s">
        <v>156</v>
      </c>
    </row>
    <row r="144" spans="1:51" s="14" customFormat="1" ht="12">
      <c r="A144" s="14"/>
      <c r="B144" s="244"/>
      <c r="C144" s="245"/>
      <c r="D144" s="235" t="s">
        <v>221</v>
      </c>
      <c r="E144" s="246" t="s">
        <v>1</v>
      </c>
      <c r="F144" s="247" t="s">
        <v>255</v>
      </c>
      <c r="G144" s="245"/>
      <c r="H144" s="248">
        <v>0.245</v>
      </c>
      <c r="I144" s="249"/>
      <c r="J144" s="245"/>
      <c r="K144" s="245"/>
      <c r="L144" s="250"/>
      <c r="M144" s="261"/>
      <c r="N144" s="262"/>
      <c r="O144" s="262"/>
      <c r="P144" s="262"/>
      <c r="Q144" s="262"/>
      <c r="R144" s="262"/>
      <c r="S144" s="262"/>
      <c r="T144" s="26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221</v>
      </c>
      <c r="AU144" s="254" t="s">
        <v>77</v>
      </c>
      <c r="AV144" s="14" t="s">
        <v>87</v>
      </c>
      <c r="AW144" s="14" t="s">
        <v>32</v>
      </c>
      <c r="AX144" s="14" t="s">
        <v>77</v>
      </c>
      <c r="AY144" s="254" t="s">
        <v>156</v>
      </c>
    </row>
    <row r="145" spans="1:51" s="15" customFormat="1" ht="12">
      <c r="A145" s="15"/>
      <c r="B145" s="264"/>
      <c r="C145" s="265"/>
      <c r="D145" s="235" t="s">
        <v>221</v>
      </c>
      <c r="E145" s="266" t="s">
        <v>1</v>
      </c>
      <c r="F145" s="267" t="s">
        <v>240</v>
      </c>
      <c r="G145" s="265"/>
      <c r="H145" s="268">
        <v>3.7</v>
      </c>
      <c r="I145" s="269"/>
      <c r="J145" s="265"/>
      <c r="K145" s="265"/>
      <c r="L145" s="270"/>
      <c r="M145" s="271"/>
      <c r="N145" s="272"/>
      <c r="O145" s="272"/>
      <c r="P145" s="272"/>
      <c r="Q145" s="272"/>
      <c r="R145" s="272"/>
      <c r="S145" s="272"/>
      <c r="T145" s="27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4" t="s">
        <v>221</v>
      </c>
      <c r="AU145" s="274" t="s">
        <v>77</v>
      </c>
      <c r="AV145" s="15" t="s">
        <v>161</v>
      </c>
      <c r="AW145" s="15" t="s">
        <v>32</v>
      </c>
      <c r="AX145" s="15" t="s">
        <v>85</v>
      </c>
      <c r="AY145" s="274" t="s">
        <v>156</v>
      </c>
    </row>
    <row r="146" spans="1:65" s="2" customFormat="1" ht="24.15" customHeight="1">
      <c r="A146" s="40"/>
      <c r="B146" s="41"/>
      <c r="C146" s="218" t="s">
        <v>179</v>
      </c>
      <c r="D146" s="218" t="s">
        <v>157</v>
      </c>
      <c r="E146" s="219" t="s">
        <v>260</v>
      </c>
      <c r="F146" s="220" t="s">
        <v>261</v>
      </c>
      <c r="G146" s="221" t="s">
        <v>250</v>
      </c>
      <c r="H146" s="222">
        <v>2.264</v>
      </c>
      <c r="I146" s="223"/>
      <c r="J146" s="224">
        <f>ROUND(I146*H146,2)</f>
        <v>0</v>
      </c>
      <c r="K146" s="220" t="s">
        <v>234</v>
      </c>
      <c r="L146" s="46"/>
      <c r="M146" s="225" t="s">
        <v>1</v>
      </c>
      <c r="N146" s="226" t="s">
        <v>42</v>
      </c>
      <c r="O146" s="93"/>
      <c r="P146" s="227">
        <f>O146*H146</f>
        <v>0</v>
      </c>
      <c r="Q146" s="227">
        <v>0.00874</v>
      </c>
      <c r="R146" s="227">
        <f>Q146*H146</f>
        <v>0.019787359999999997</v>
      </c>
      <c r="S146" s="227">
        <v>0</v>
      </c>
      <c r="T146" s="22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9" t="s">
        <v>161</v>
      </c>
      <c r="AT146" s="229" t="s">
        <v>157</v>
      </c>
      <c r="AU146" s="229" t="s">
        <v>77</v>
      </c>
      <c r="AY146" s="18" t="s">
        <v>156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85</v>
      </c>
      <c r="BK146" s="230">
        <f>ROUND(I146*H146,2)</f>
        <v>0</v>
      </c>
      <c r="BL146" s="18" t="s">
        <v>161</v>
      </c>
      <c r="BM146" s="229" t="s">
        <v>262</v>
      </c>
    </row>
    <row r="147" spans="1:47" s="2" customFormat="1" ht="12">
      <c r="A147" s="40"/>
      <c r="B147" s="41"/>
      <c r="C147" s="42"/>
      <c r="D147" s="256" t="s">
        <v>236</v>
      </c>
      <c r="E147" s="42"/>
      <c r="F147" s="257" t="s">
        <v>263</v>
      </c>
      <c r="G147" s="42"/>
      <c r="H147" s="42"/>
      <c r="I147" s="258"/>
      <c r="J147" s="42"/>
      <c r="K147" s="42"/>
      <c r="L147" s="46"/>
      <c r="M147" s="259"/>
      <c r="N147" s="260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236</v>
      </c>
      <c r="AU147" s="18" t="s">
        <v>77</v>
      </c>
    </row>
    <row r="148" spans="1:51" s="13" customFormat="1" ht="12">
      <c r="A148" s="13"/>
      <c r="B148" s="233"/>
      <c r="C148" s="234"/>
      <c r="D148" s="235" t="s">
        <v>221</v>
      </c>
      <c r="E148" s="236" t="s">
        <v>1</v>
      </c>
      <c r="F148" s="237" t="s">
        <v>245</v>
      </c>
      <c r="G148" s="234"/>
      <c r="H148" s="236" t="s">
        <v>1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221</v>
      </c>
      <c r="AU148" s="243" t="s">
        <v>77</v>
      </c>
      <c r="AV148" s="13" t="s">
        <v>85</v>
      </c>
      <c r="AW148" s="13" t="s">
        <v>32</v>
      </c>
      <c r="AX148" s="13" t="s">
        <v>77</v>
      </c>
      <c r="AY148" s="243" t="s">
        <v>156</v>
      </c>
    </row>
    <row r="149" spans="1:51" s="13" customFormat="1" ht="12">
      <c r="A149" s="13"/>
      <c r="B149" s="233"/>
      <c r="C149" s="234"/>
      <c r="D149" s="235" t="s">
        <v>221</v>
      </c>
      <c r="E149" s="236" t="s">
        <v>1</v>
      </c>
      <c r="F149" s="237" t="s">
        <v>264</v>
      </c>
      <c r="G149" s="234"/>
      <c r="H149" s="236" t="s">
        <v>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221</v>
      </c>
      <c r="AU149" s="243" t="s">
        <v>77</v>
      </c>
      <c r="AV149" s="13" t="s">
        <v>85</v>
      </c>
      <c r="AW149" s="13" t="s">
        <v>32</v>
      </c>
      <c r="AX149" s="13" t="s">
        <v>77</v>
      </c>
      <c r="AY149" s="243" t="s">
        <v>156</v>
      </c>
    </row>
    <row r="150" spans="1:51" s="14" customFormat="1" ht="12">
      <c r="A150" s="14"/>
      <c r="B150" s="244"/>
      <c r="C150" s="245"/>
      <c r="D150" s="235" t="s">
        <v>221</v>
      </c>
      <c r="E150" s="246" t="s">
        <v>1</v>
      </c>
      <c r="F150" s="247" t="s">
        <v>265</v>
      </c>
      <c r="G150" s="245"/>
      <c r="H150" s="248">
        <v>2.264</v>
      </c>
      <c r="I150" s="249"/>
      <c r="J150" s="245"/>
      <c r="K150" s="245"/>
      <c r="L150" s="250"/>
      <c r="M150" s="261"/>
      <c r="N150" s="262"/>
      <c r="O150" s="262"/>
      <c r="P150" s="262"/>
      <c r="Q150" s="262"/>
      <c r="R150" s="262"/>
      <c r="S150" s="262"/>
      <c r="T150" s="26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221</v>
      </c>
      <c r="AU150" s="254" t="s">
        <v>77</v>
      </c>
      <c r="AV150" s="14" t="s">
        <v>87</v>
      </c>
      <c r="AW150" s="14" t="s">
        <v>32</v>
      </c>
      <c r="AX150" s="14" t="s">
        <v>77</v>
      </c>
      <c r="AY150" s="254" t="s">
        <v>156</v>
      </c>
    </row>
    <row r="151" spans="1:51" s="15" customFormat="1" ht="12">
      <c r="A151" s="15"/>
      <c r="B151" s="264"/>
      <c r="C151" s="265"/>
      <c r="D151" s="235" t="s">
        <v>221</v>
      </c>
      <c r="E151" s="266" t="s">
        <v>1</v>
      </c>
      <c r="F151" s="267" t="s">
        <v>240</v>
      </c>
      <c r="G151" s="265"/>
      <c r="H151" s="268">
        <v>2.264</v>
      </c>
      <c r="I151" s="269"/>
      <c r="J151" s="265"/>
      <c r="K151" s="265"/>
      <c r="L151" s="270"/>
      <c r="M151" s="271"/>
      <c r="N151" s="272"/>
      <c r="O151" s="272"/>
      <c r="P151" s="272"/>
      <c r="Q151" s="272"/>
      <c r="R151" s="272"/>
      <c r="S151" s="272"/>
      <c r="T151" s="27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4" t="s">
        <v>221</v>
      </c>
      <c r="AU151" s="274" t="s">
        <v>77</v>
      </c>
      <c r="AV151" s="15" t="s">
        <v>161</v>
      </c>
      <c r="AW151" s="15" t="s">
        <v>32</v>
      </c>
      <c r="AX151" s="15" t="s">
        <v>85</v>
      </c>
      <c r="AY151" s="274" t="s">
        <v>156</v>
      </c>
    </row>
    <row r="152" spans="1:65" s="2" customFormat="1" ht="24.15" customHeight="1">
      <c r="A152" s="40"/>
      <c r="B152" s="41"/>
      <c r="C152" s="218" t="s">
        <v>183</v>
      </c>
      <c r="D152" s="218" t="s">
        <v>157</v>
      </c>
      <c r="E152" s="219" t="s">
        <v>266</v>
      </c>
      <c r="F152" s="220" t="s">
        <v>267</v>
      </c>
      <c r="G152" s="221" t="s">
        <v>250</v>
      </c>
      <c r="H152" s="222">
        <v>2.264</v>
      </c>
      <c r="I152" s="223"/>
      <c r="J152" s="224">
        <f>ROUND(I152*H152,2)</f>
        <v>0</v>
      </c>
      <c r="K152" s="220" t="s">
        <v>234</v>
      </c>
      <c r="L152" s="46"/>
      <c r="M152" s="225" t="s">
        <v>1</v>
      </c>
      <c r="N152" s="226" t="s">
        <v>42</v>
      </c>
      <c r="O152" s="9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9" t="s">
        <v>161</v>
      </c>
      <c r="AT152" s="229" t="s">
        <v>157</v>
      </c>
      <c r="AU152" s="229" t="s">
        <v>77</v>
      </c>
      <c r="AY152" s="18" t="s">
        <v>156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8" t="s">
        <v>85</v>
      </c>
      <c r="BK152" s="230">
        <f>ROUND(I152*H152,2)</f>
        <v>0</v>
      </c>
      <c r="BL152" s="18" t="s">
        <v>161</v>
      </c>
      <c r="BM152" s="229" t="s">
        <v>268</v>
      </c>
    </row>
    <row r="153" spans="1:47" s="2" customFormat="1" ht="12">
      <c r="A153" s="40"/>
      <c r="B153" s="41"/>
      <c r="C153" s="42"/>
      <c r="D153" s="256" t="s">
        <v>236</v>
      </c>
      <c r="E153" s="42"/>
      <c r="F153" s="257" t="s">
        <v>269</v>
      </c>
      <c r="G153" s="42"/>
      <c r="H153" s="42"/>
      <c r="I153" s="258"/>
      <c r="J153" s="42"/>
      <c r="K153" s="42"/>
      <c r="L153" s="46"/>
      <c r="M153" s="259"/>
      <c r="N153" s="260"/>
      <c r="O153" s="93"/>
      <c r="P153" s="93"/>
      <c r="Q153" s="93"/>
      <c r="R153" s="93"/>
      <c r="S153" s="93"/>
      <c r="T153" s="94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236</v>
      </c>
      <c r="AU153" s="18" t="s">
        <v>77</v>
      </c>
    </row>
    <row r="154" spans="1:51" s="13" customFormat="1" ht="12">
      <c r="A154" s="13"/>
      <c r="B154" s="233"/>
      <c r="C154" s="234"/>
      <c r="D154" s="235" t="s">
        <v>221</v>
      </c>
      <c r="E154" s="236" t="s">
        <v>1</v>
      </c>
      <c r="F154" s="237" t="s">
        <v>245</v>
      </c>
      <c r="G154" s="234"/>
      <c r="H154" s="236" t="s">
        <v>1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221</v>
      </c>
      <c r="AU154" s="243" t="s">
        <v>77</v>
      </c>
      <c r="AV154" s="13" t="s">
        <v>85</v>
      </c>
      <c r="AW154" s="13" t="s">
        <v>32</v>
      </c>
      <c r="AX154" s="13" t="s">
        <v>77</v>
      </c>
      <c r="AY154" s="243" t="s">
        <v>156</v>
      </c>
    </row>
    <row r="155" spans="1:51" s="13" customFormat="1" ht="12">
      <c r="A155" s="13"/>
      <c r="B155" s="233"/>
      <c r="C155" s="234"/>
      <c r="D155" s="235" t="s">
        <v>221</v>
      </c>
      <c r="E155" s="236" t="s">
        <v>1</v>
      </c>
      <c r="F155" s="237" t="s">
        <v>264</v>
      </c>
      <c r="G155" s="234"/>
      <c r="H155" s="236" t="s">
        <v>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221</v>
      </c>
      <c r="AU155" s="243" t="s">
        <v>77</v>
      </c>
      <c r="AV155" s="13" t="s">
        <v>85</v>
      </c>
      <c r="AW155" s="13" t="s">
        <v>32</v>
      </c>
      <c r="AX155" s="13" t="s">
        <v>77</v>
      </c>
      <c r="AY155" s="243" t="s">
        <v>156</v>
      </c>
    </row>
    <row r="156" spans="1:51" s="14" customFormat="1" ht="12">
      <c r="A156" s="14"/>
      <c r="B156" s="244"/>
      <c r="C156" s="245"/>
      <c r="D156" s="235" t="s">
        <v>221</v>
      </c>
      <c r="E156" s="246" t="s">
        <v>1</v>
      </c>
      <c r="F156" s="247" t="s">
        <v>265</v>
      </c>
      <c r="G156" s="245"/>
      <c r="H156" s="248">
        <v>2.264</v>
      </c>
      <c r="I156" s="249"/>
      <c r="J156" s="245"/>
      <c r="K156" s="245"/>
      <c r="L156" s="250"/>
      <c r="M156" s="261"/>
      <c r="N156" s="262"/>
      <c r="O156" s="262"/>
      <c r="P156" s="262"/>
      <c r="Q156" s="262"/>
      <c r="R156" s="262"/>
      <c r="S156" s="262"/>
      <c r="T156" s="26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221</v>
      </c>
      <c r="AU156" s="254" t="s">
        <v>77</v>
      </c>
      <c r="AV156" s="14" t="s">
        <v>87</v>
      </c>
      <c r="AW156" s="14" t="s">
        <v>32</v>
      </c>
      <c r="AX156" s="14" t="s">
        <v>77</v>
      </c>
      <c r="AY156" s="254" t="s">
        <v>156</v>
      </c>
    </row>
    <row r="157" spans="1:51" s="15" customFormat="1" ht="12">
      <c r="A157" s="15"/>
      <c r="B157" s="264"/>
      <c r="C157" s="265"/>
      <c r="D157" s="235" t="s">
        <v>221</v>
      </c>
      <c r="E157" s="266" t="s">
        <v>1</v>
      </c>
      <c r="F157" s="267" t="s">
        <v>240</v>
      </c>
      <c r="G157" s="265"/>
      <c r="H157" s="268">
        <v>2.264</v>
      </c>
      <c r="I157" s="269"/>
      <c r="J157" s="265"/>
      <c r="K157" s="265"/>
      <c r="L157" s="270"/>
      <c r="M157" s="271"/>
      <c r="N157" s="272"/>
      <c r="O157" s="272"/>
      <c r="P157" s="272"/>
      <c r="Q157" s="272"/>
      <c r="R157" s="272"/>
      <c r="S157" s="272"/>
      <c r="T157" s="27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4" t="s">
        <v>221</v>
      </c>
      <c r="AU157" s="274" t="s">
        <v>77</v>
      </c>
      <c r="AV157" s="15" t="s">
        <v>161</v>
      </c>
      <c r="AW157" s="15" t="s">
        <v>32</v>
      </c>
      <c r="AX157" s="15" t="s">
        <v>85</v>
      </c>
      <c r="AY157" s="274" t="s">
        <v>156</v>
      </c>
    </row>
    <row r="158" spans="1:65" s="2" customFormat="1" ht="24.15" customHeight="1">
      <c r="A158" s="40"/>
      <c r="B158" s="41"/>
      <c r="C158" s="218" t="s">
        <v>189</v>
      </c>
      <c r="D158" s="218" t="s">
        <v>157</v>
      </c>
      <c r="E158" s="219" t="s">
        <v>270</v>
      </c>
      <c r="F158" s="220" t="s">
        <v>271</v>
      </c>
      <c r="G158" s="221" t="s">
        <v>250</v>
      </c>
      <c r="H158" s="222">
        <v>26</v>
      </c>
      <c r="I158" s="223"/>
      <c r="J158" s="224">
        <f>ROUND(I158*H158,2)</f>
        <v>0</v>
      </c>
      <c r="K158" s="220" t="s">
        <v>1</v>
      </c>
      <c r="L158" s="46"/>
      <c r="M158" s="225" t="s">
        <v>1</v>
      </c>
      <c r="N158" s="226" t="s">
        <v>42</v>
      </c>
      <c r="O158" s="93"/>
      <c r="P158" s="227">
        <f>O158*H158</f>
        <v>0</v>
      </c>
      <c r="Q158" s="227">
        <v>0.01838</v>
      </c>
      <c r="R158" s="227">
        <f>Q158*H158</f>
        <v>0.47788</v>
      </c>
      <c r="S158" s="227">
        <v>0</v>
      </c>
      <c r="T158" s="228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9" t="s">
        <v>161</v>
      </c>
      <c r="AT158" s="229" t="s">
        <v>157</v>
      </c>
      <c r="AU158" s="229" t="s">
        <v>77</v>
      </c>
      <c r="AY158" s="18" t="s">
        <v>156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8" t="s">
        <v>85</v>
      </c>
      <c r="BK158" s="230">
        <f>ROUND(I158*H158,2)</f>
        <v>0</v>
      </c>
      <c r="BL158" s="18" t="s">
        <v>161</v>
      </c>
      <c r="BM158" s="229" t="s">
        <v>272</v>
      </c>
    </row>
    <row r="159" spans="1:51" s="13" customFormat="1" ht="12">
      <c r="A159" s="13"/>
      <c r="B159" s="233"/>
      <c r="C159" s="234"/>
      <c r="D159" s="235" t="s">
        <v>221</v>
      </c>
      <c r="E159" s="236" t="s">
        <v>1</v>
      </c>
      <c r="F159" s="237" t="s">
        <v>273</v>
      </c>
      <c r="G159" s="234"/>
      <c r="H159" s="236" t="s">
        <v>1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221</v>
      </c>
      <c r="AU159" s="243" t="s">
        <v>77</v>
      </c>
      <c r="AV159" s="13" t="s">
        <v>85</v>
      </c>
      <c r="AW159" s="13" t="s">
        <v>32</v>
      </c>
      <c r="AX159" s="13" t="s">
        <v>77</v>
      </c>
      <c r="AY159" s="243" t="s">
        <v>156</v>
      </c>
    </row>
    <row r="160" spans="1:51" s="13" customFormat="1" ht="12">
      <c r="A160" s="13"/>
      <c r="B160" s="233"/>
      <c r="C160" s="234"/>
      <c r="D160" s="235" t="s">
        <v>221</v>
      </c>
      <c r="E160" s="236" t="s">
        <v>1</v>
      </c>
      <c r="F160" s="237" t="s">
        <v>274</v>
      </c>
      <c r="G160" s="234"/>
      <c r="H160" s="236" t="s">
        <v>1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221</v>
      </c>
      <c r="AU160" s="243" t="s">
        <v>77</v>
      </c>
      <c r="AV160" s="13" t="s">
        <v>85</v>
      </c>
      <c r="AW160" s="13" t="s">
        <v>32</v>
      </c>
      <c r="AX160" s="13" t="s">
        <v>77</v>
      </c>
      <c r="AY160" s="243" t="s">
        <v>156</v>
      </c>
    </row>
    <row r="161" spans="1:51" s="13" customFormat="1" ht="12">
      <c r="A161" s="13"/>
      <c r="B161" s="233"/>
      <c r="C161" s="234"/>
      <c r="D161" s="235" t="s">
        <v>221</v>
      </c>
      <c r="E161" s="236" t="s">
        <v>1</v>
      </c>
      <c r="F161" s="237" t="s">
        <v>275</v>
      </c>
      <c r="G161" s="234"/>
      <c r="H161" s="236" t="s">
        <v>1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221</v>
      </c>
      <c r="AU161" s="243" t="s">
        <v>77</v>
      </c>
      <c r="AV161" s="13" t="s">
        <v>85</v>
      </c>
      <c r="AW161" s="13" t="s">
        <v>32</v>
      </c>
      <c r="AX161" s="13" t="s">
        <v>77</v>
      </c>
      <c r="AY161" s="243" t="s">
        <v>156</v>
      </c>
    </row>
    <row r="162" spans="1:51" s="13" customFormat="1" ht="12">
      <c r="A162" s="13"/>
      <c r="B162" s="233"/>
      <c r="C162" s="234"/>
      <c r="D162" s="235" t="s">
        <v>221</v>
      </c>
      <c r="E162" s="236" t="s">
        <v>1</v>
      </c>
      <c r="F162" s="237" t="s">
        <v>276</v>
      </c>
      <c r="G162" s="234"/>
      <c r="H162" s="236" t="s">
        <v>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221</v>
      </c>
      <c r="AU162" s="243" t="s">
        <v>77</v>
      </c>
      <c r="AV162" s="13" t="s">
        <v>85</v>
      </c>
      <c r="AW162" s="13" t="s">
        <v>32</v>
      </c>
      <c r="AX162" s="13" t="s">
        <v>77</v>
      </c>
      <c r="AY162" s="243" t="s">
        <v>156</v>
      </c>
    </row>
    <row r="163" spans="1:51" s="14" customFormat="1" ht="12">
      <c r="A163" s="14"/>
      <c r="B163" s="244"/>
      <c r="C163" s="245"/>
      <c r="D163" s="235" t="s">
        <v>221</v>
      </c>
      <c r="E163" s="246" t="s">
        <v>1</v>
      </c>
      <c r="F163" s="247" t="s">
        <v>225</v>
      </c>
      <c r="G163" s="245"/>
      <c r="H163" s="248">
        <v>26</v>
      </c>
      <c r="I163" s="249"/>
      <c r="J163" s="245"/>
      <c r="K163" s="245"/>
      <c r="L163" s="250"/>
      <c r="M163" s="261"/>
      <c r="N163" s="262"/>
      <c r="O163" s="262"/>
      <c r="P163" s="262"/>
      <c r="Q163" s="262"/>
      <c r="R163" s="262"/>
      <c r="S163" s="262"/>
      <c r="T163" s="26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221</v>
      </c>
      <c r="AU163" s="254" t="s">
        <v>77</v>
      </c>
      <c r="AV163" s="14" t="s">
        <v>87</v>
      </c>
      <c r="AW163" s="14" t="s">
        <v>32</v>
      </c>
      <c r="AX163" s="14" t="s">
        <v>85</v>
      </c>
      <c r="AY163" s="254" t="s">
        <v>156</v>
      </c>
    </row>
    <row r="164" spans="1:65" s="2" customFormat="1" ht="33" customHeight="1">
      <c r="A164" s="40"/>
      <c r="B164" s="41"/>
      <c r="C164" s="218" t="s">
        <v>193</v>
      </c>
      <c r="D164" s="218" t="s">
        <v>157</v>
      </c>
      <c r="E164" s="219" t="s">
        <v>277</v>
      </c>
      <c r="F164" s="220" t="s">
        <v>278</v>
      </c>
      <c r="G164" s="221" t="s">
        <v>250</v>
      </c>
      <c r="H164" s="222">
        <v>26</v>
      </c>
      <c r="I164" s="223"/>
      <c r="J164" s="224">
        <f>ROUND(I164*H164,2)</f>
        <v>0</v>
      </c>
      <c r="K164" s="220" t="s">
        <v>1</v>
      </c>
      <c r="L164" s="46"/>
      <c r="M164" s="225" t="s">
        <v>1</v>
      </c>
      <c r="N164" s="226" t="s">
        <v>42</v>
      </c>
      <c r="O164" s="93"/>
      <c r="P164" s="227">
        <f>O164*H164</f>
        <v>0</v>
      </c>
      <c r="Q164" s="227">
        <v>0.01838</v>
      </c>
      <c r="R164" s="227">
        <f>Q164*H164</f>
        <v>0.47788</v>
      </c>
      <c r="S164" s="227">
        <v>0</v>
      </c>
      <c r="T164" s="228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9" t="s">
        <v>161</v>
      </c>
      <c r="AT164" s="229" t="s">
        <v>157</v>
      </c>
      <c r="AU164" s="229" t="s">
        <v>77</v>
      </c>
      <c r="AY164" s="18" t="s">
        <v>156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8" t="s">
        <v>85</v>
      </c>
      <c r="BK164" s="230">
        <f>ROUND(I164*H164,2)</f>
        <v>0</v>
      </c>
      <c r="BL164" s="18" t="s">
        <v>161</v>
      </c>
      <c r="BM164" s="229" t="s">
        <v>279</v>
      </c>
    </row>
    <row r="165" spans="1:51" s="13" customFormat="1" ht="12">
      <c r="A165" s="13"/>
      <c r="B165" s="233"/>
      <c r="C165" s="234"/>
      <c r="D165" s="235" t="s">
        <v>221</v>
      </c>
      <c r="E165" s="236" t="s">
        <v>1</v>
      </c>
      <c r="F165" s="237" t="s">
        <v>280</v>
      </c>
      <c r="G165" s="234"/>
      <c r="H165" s="236" t="s">
        <v>1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221</v>
      </c>
      <c r="AU165" s="243" t="s">
        <v>77</v>
      </c>
      <c r="AV165" s="13" t="s">
        <v>85</v>
      </c>
      <c r="AW165" s="13" t="s">
        <v>32</v>
      </c>
      <c r="AX165" s="13" t="s">
        <v>77</v>
      </c>
      <c r="AY165" s="243" t="s">
        <v>156</v>
      </c>
    </row>
    <row r="166" spans="1:51" s="13" customFormat="1" ht="12">
      <c r="A166" s="13"/>
      <c r="B166" s="233"/>
      <c r="C166" s="234"/>
      <c r="D166" s="235" t="s">
        <v>221</v>
      </c>
      <c r="E166" s="236" t="s">
        <v>1</v>
      </c>
      <c r="F166" s="237" t="s">
        <v>281</v>
      </c>
      <c r="G166" s="234"/>
      <c r="H166" s="236" t="s">
        <v>1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221</v>
      </c>
      <c r="AU166" s="243" t="s">
        <v>77</v>
      </c>
      <c r="AV166" s="13" t="s">
        <v>85</v>
      </c>
      <c r="AW166" s="13" t="s">
        <v>32</v>
      </c>
      <c r="AX166" s="13" t="s">
        <v>77</v>
      </c>
      <c r="AY166" s="243" t="s">
        <v>156</v>
      </c>
    </row>
    <row r="167" spans="1:51" s="13" customFormat="1" ht="12">
      <c r="A167" s="13"/>
      <c r="B167" s="233"/>
      <c r="C167" s="234"/>
      <c r="D167" s="235" t="s">
        <v>221</v>
      </c>
      <c r="E167" s="236" t="s">
        <v>1</v>
      </c>
      <c r="F167" s="237" t="s">
        <v>282</v>
      </c>
      <c r="G167" s="234"/>
      <c r="H167" s="236" t="s">
        <v>1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221</v>
      </c>
      <c r="AU167" s="243" t="s">
        <v>77</v>
      </c>
      <c r="AV167" s="13" t="s">
        <v>85</v>
      </c>
      <c r="AW167" s="13" t="s">
        <v>32</v>
      </c>
      <c r="AX167" s="13" t="s">
        <v>77</v>
      </c>
      <c r="AY167" s="243" t="s">
        <v>156</v>
      </c>
    </row>
    <row r="168" spans="1:51" s="13" customFormat="1" ht="12">
      <c r="A168" s="13"/>
      <c r="B168" s="233"/>
      <c r="C168" s="234"/>
      <c r="D168" s="235" t="s">
        <v>221</v>
      </c>
      <c r="E168" s="236" t="s">
        <v>1</v>
      </c>
      <c r="F168" s="237" t="s">
        <v>283</v>
      </c>
      <c r="G168" s="234"/>
      <c r="H168" s="236" t="s">
        <v>1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221</v>
      </c>
      <c r="AU168" s="243" t="s">
        <v>77</v>
      </c>
      <c r="AV168" s="13" t="s">
        <v>85</v>
      </c>
      <c r="AW168" s="13" t="s">
        <v>32</v>
      </c>
      <c r="AX168" s="13" t="s">
        <v>77</v>
      </c>
      <c r="AY168" s="243" t="s">
        <v>156</v>
      </c>
    </row>
    <row r="169" spans="1:51" s="14" customFormat="1" ht="12">
      <c r="A169" s="14"/>
      <c r="B169" s="244"/>
      <c r="C169" s="245"/>
      <c r="D169" s="235" t="s">
        <v>221</v>
      </c>
      <c r="E169" s="246" t="s">
        <v>1</v>
      </c>
      <c r="F169" s="247" t="s">
        <v>225</v>
      </c>
      <c r="G169" s="245"/>
      <c r="H169" s="248">
        <v>26</v>
      </c>
      <c r="I169" s="249"/>
      <c r="J169" s="245"/>
      <c r="K169" s="245"/>
      <c r="L169" s="250"/>
      <c r="M169" s="261"/>
      <c r="N169" s="262"/>
      <c r="O169" s="262"/>
      <c r="P169" s="262"/>
      <c r="Q169" s="262"/>
      <c r="R169" s="262"/>
      <c r="S169" s="262"/>
      <c r="T169" s="26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221</v>
      </c>
      <c r="AU169" s="254" t="s">
        <v>77</v>
      </c>
      <c r="AV169" s="14" t="s">
        <v>87</v>
      </c>
      <c r="AW169" s="14" t="s">
        <v>32</v>
      </c>
      <c r="AX169" s="14" t="s">
        <v>85</v>
      </c>
      <c r="AY169" s="254" t="s">
        <v>156</v>
      </c>
    </row>
    <row r="170" spans="1:65" s="2" customFormat="1" ht="16.5" customHeight="1">
      <c r="A170" s="40"/>
      <c r="B170" s="41"/>
      <c r="C170" s="218" t="s">
        <v>197</v>
      </c>
      <c r="D170" s="218" t="s">
        <v>157</v>
      </c>
      <c r="E170" s="219" t="s">
        <v>284</v>
      </c>
      <c r="F170" s="220" t="s">
        <v>285</v>
      </c>
      <c r="G170" s="221" t="s">
        <v>250</v>
      </c>
      <c r="H170" s="222">
        <v>26</v>
      </c>
      <c r="I170" s="223"/>
      <c r="J170" s="224">
        <f>ROUND(I170*H170,2)</f>
        <v>0</v>
      </c>
      <c r="K170" s="220" t="s">
        <v>1</v>
      </c>
      <c r="L170" s="46"/>
      <c r="M170" s="225" t="s">
        <v>1</v>
      </c>
      <c r="N170" s="226" t="s">
        <v>42</v>
      </c>
      <c r="O170" s="93"/>
      <c r="P170" s="227">
        <f>O170*H170</f>
        <v>0</v>
      </c>
      <c r="Q170" s="227">
        <v>0.01838</v>
      </c>
      <c r="R170" s="227">
        <f>Q170*H170</f>
        <v>0.47788</v>
      </c>
      <c r="S170" s="227">
        <v>0</v>
      </c>
      <c r="T170" s="22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9" t="s">
        <v>161</v>
      </c>
      <c r="AT170" s="229" t="s">
        <v>157</v>
      </c>
      <c r="AU170" s="229" t="s">
        <v>77</v>
      </c>
      <c r="AY170" s="18" t="s">
        <v>156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8" t="s">
        <v>85</v>
      </c>
      <c r="BK170" s="230">
        <f>ROUND(I170*H170,2)</f>
        <v>0</v>
      </c>
      <c r="BL170" s="18" t="s">
        <v>161</v>
      </c>
      <c r="BM170" s="229" t="s">
        <v>286</v>
      </c>
    </row>
    <row r="171" spans="1:51" s="13" customFormat="1" ht="12">
      <c r="A171" s="13"/>
      <c r="B171" s="233"/>
      <c r="C171" s="234"/>
      <c r="D171" s="235" t="s">
        <v>221</v>
      </c>
      <c r="E171" s="236" t="s">
        <v>1</v>
      </c>
      <c r="F171" s="237" t="s">
        <v>287</v>
      </c>
      <c r="G171" s="234"/>
      <c r="H171" s="236" t="s">
        <v>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221</v>
      </c>
      <c r="AU171" s="243" t="s">
        <v>77</v>
      </c>
      <c r="AV171" s="13" t="s">
        <v>85</v>
      </c>
      <c r="AW171" s="13" t="s">
        <v>32</v>
      </c>
      <c r="AX171" s="13" t="s">
        <v>77</v>
      </c>
      <c r="AY171" s="243" t="s">
        <v>156</v>
      </c>
    </row>
    <row r="172" spans="1:51" s="13" customFormat="1" ht="12">
      <c r="A172" s="13"/>
      <c r="B172" s="233"/>
      <c r="C172" s="234"/>
      <c r="D172" s="235" t="s">
        <v>221</v>
      </c>
      <c r="E172" s="236" t="s">
        <v>1</v>
      </c>
      <c r="F172" s="237" t="s">
        <v>288</v>
      </c>
      <c r="G172" s="234"/>
      <c r="H172" s="236" t="s">
        <v>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221</v>
      </c>
      <c r="AU172" s="243" t="s">
        <v>77</v>
      </c>
      <c r="AV172" s="13" t="s">
        <v>85</v>
      </c>
      <c r="AW172" s="13" t="s">
        <v>32</v>
      </c>
      <c r="AX172" s="13" t="s">
        <v>77</v>
      </c>
      <c r="AY172" s="243" t="s">
        <v>156</v>
      </c>
    </row>
    <row r="173" spans="1:51" s="13" customFormat="1" ht="12">
      <c r="A173" s="13"/>
      <c r="B173" s="233"/>
      <c r="C173" s="234"/>
      <c r="D173" s="235" t="s">
        <v>221</v>
      </c>
      <c r="E173" s="236" t="s">
        <v>1</v>
      </c>
      <c r="F173" s="237" t="s">
        <v>289</v>
      </c>
      <c r="G173" s="234"/>
      <c r="H173" s="236" t="s">
        <v>1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221</v>
      </c>
      <c r="AU173" s="243" t="s">
        <v>77</v>
      </c>
      <c r="AV173" s="13" t="s">
        <v>85</v>
      </c>
      <c r="AW173" s="13" t="s">
        <v>32</v>
      </c>
      <c r="AX173" s="13" t="s">
        <v>77</v>
      </c>
      <c r="AY173" s="243" t="s">
        <v>156</v>
      </c>
    </row>
    <row r="174" spans="1:51" s="13" customFormat="1" ht="12">
      <c r="A174" s="13"/>
      <c r="B174" s="233"/>
      <c r="C174" s="234"/>
      <c r="D174" s="235" t="s">
        <v>221</v>
      </c>
      <c r="E174" s="236" t="s">
        <v>1</v>
      </c>
      <c r="F174" s="237" t="s">
        <v>290</v>
      </c>
      <c r="G174" s="234"/>
      <c r="H174" s="236" t="s">
        <v>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221</v>
      </c>
      <c r="AU174" s="243" t="s">
        <v>77</v>
      </c>
      <c r="AV174" s="13" t="s">
        <v>85</v>
      </c>
      <c r="AW174" s="13" t="s">
        <v>32</v>
      </c>
      <c r="AX174" s="13" t="s">
        <v>77</v>
      </c>
      <c r="AY174" s="243" t="s">
        <v>156</v>
      </c>
    </row>
    <row r="175" spans="1:51" s="14" customFormat="1" ht="12">
      <c r="A175" s="14"/>
      <c r="B175" s="244"/>
      <c r="C175" s="245"/>
      <c r="D175" s="235" t="s">
        <v>221</v>
      </c>
      <c r="E175" s="246" t="s">
        <v>1</v>
      </c>
      <c r="F175" s="247" t="s">
        <v>225</v>
      </c>
      <c r="G175" s="245"/>
      <c r="H175" s="248">
        <v>26</v>
      </c>
      <c r="I175" s="249"/>
      <c r="J175" s="245"/>
      <c r="K175" s="245"/>
      <c r="L175" s="250"/>
      <c r="M175" s="261"/>
      <c r="N175" s="262"/>
      <c r="O175" s="262"/>
      <c r="P175" s="262"/>
      <c r="Q175" s="262"/>
      <c r="R175" s="262"/>
      <c r="S175" s="262"/>
      <c r="T175" s="26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221</v>
      </c>
      <c r="AU175" s="254" t="s">
        <v>77</v>
      </c>
      <c r="AV175" s="14" t="s">
        <v>87</v>
      </c>
      <c r="AW175" s="14" t="s">
        <v>32</v>
      </c>
      <c r="AX175" s="14" t="s">
        <v>85</v>
      </c>
      <c r="AY175" s="254" t="s">
        <v>156</v>
      </c>
    </row>
    <row r="176" spans="1:65" s="2" customFormat="1" ht="16.5" customHeight="1">
      <c r="A176" s="40"/>
      <c r="B176" s="41"/>
      <c r="C176" s="218" t="s">
        <v>201</v>
      </c>
      <c r="D176" s="218" t="s">
        <v>157</v>
      </c>
      <c r="E176" s="219" t="s">
        <v>291</v>
      </c>
      <c r="F176" s="220" t="s">
        <v>292</v>
      </c>
      <c r="G176" s="221" t="s">
        <v>250</v>
      </c>
      <c r="H176" s="222">
        <v>26</v>
      </c>
      <c r="I176" s="223"/>
      <c r="J176" s="224">
        <f>ROUND(I176*H176,2)</f>
        <v>0</v>
      </c>
      <c r="K176" s="220" t="s">
        <v>1</v>
      </c>
      <c r="L176" s="46"/>
      <c r="M176" s="225" t="s">
        <v>1</v>
      </c>
      <c r="N176" s="226" t="s">
        <v>42</v>
      </c>
      <c r="O176" s="93"/>
      <c r="P176" s="227">
        <f>O176*H176</f>
        <v>0</v>
      </c>
      <c r="Q176" s="227">
        <v>0.01838</v>
      </c>
      <c r="R176" s="227">
        <f>Q176*H176</f>
        <v>0.47788</v>
      </c>
      <c r="S176" s="227">
        <v>0</v>
      </c>
      <c r="T176" s="228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9" t="s">
        <v>161</v>
      </c>
      <c r="AT176" s="229" t="s">
        <v>157</v>
      </c>
      <c r="AU176" s="229" t="s">
        <v>77</v>
      </c>
      <c r="AY176" s="18" t="s">
        <v>156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8" t="s">
        <v>85</v>
      </c>
      <c r="BK176" s="230">
        <f>ROUND(I176*H176,2)</f>
        <v>0</v>
      </c>
      <c r="BL176" s="18" t="s">
        <v>161</v>
      </c>
      <c r="BM176" s="229" t="s">
        <v>293</v>
      </c>
    </row>
    <row r="177" spans="1:51" s="13" customFormat="1" ht="12">
      <c r="A177" s="13"/>
      <c r="B177" s="233"/>
      <c r="C177" s="234"/>
      <c r="D177" s="235" t="s">
        <v>221</v>
      </c>
      <c r="E177" s="236" t="s">
        <v>1</v>
      </c>
      <c r="F177" s="237" t="s">
        <v>294</v>
      </c>
      <c r="G177" s="234"/>
      <c r="H177" s="236" t="s">
        <v>1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221</v>
      </c>
      <c r="AU177" s="243" t="s">
        <v>77</v>
      </c>
      <c r="AV177" s="13" t="s">
        <v>85</v>
      </c>
      <c r="AW177" s="13" t="s">
        <v>32</v>
      </c>
      <c r="AX177" s="13" t="s">
        <v>77</v>
      </c>
      <c r="AY177" s="243" t="s">
        <v>156</v>
      </c>
    </row>
    <row r="178" spans="1:51" s="13" customFormat="1" ht="12">
      <c r="A178" s="13"/>
      <c r="B178" s="233"/>
      <c r="C178" s="234"/>
      <c r="D178" s="235" t="s">
        <v>221</v>
      </c>
      <c r="E178" s="236" t="s">
        <v>1</v>
      </c>
      <c r="F178" s="237" t="s">
        <v>295</v>
      </c>
      <c r="G178" s="234"/>
      <c r="H178" s="236" t="s">
        <v>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221</v>
      </c>
      <c r="AU178" s="243" t="s">
        <v>77</v>
      </c>
      <c r="AV178" s="13" t="s">
        <v>85</v>
      </c>
      <c r="AW178" s="13" t="s">
        <v>32</v>
      </c>
      <c r="AX178" s="13" t="s">
        <v>77</v>
      </c>
      <c r="AY178" s="243" t="s">
        <v>156</v>
      </c>
    </row>
    <row r="179" spans="1:51" s="13" customFormat="1" ht="12">
      <c r="A179" s="13"/>
      <c r="B179" s="233"/>
      <c r="C179" s="234"/>
      <c r="D179" s="235" t="s">
        <v>221</v>
      </c>
      <c r="E179" s="236" t="s">
        <v>1</v>
      </c>
      <c r="F179" s="237" t="s">
        <v>296</v>
      </c>
      <c r="G179" s="234"/>
      <c r="H179" s="236" t="s">
        <v>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221</v>
      </c>
      <c r="AU179" s="243" t="s">
        <v>77</v>
      </c>
      <c r="AV179" s="13" t="s">
        <v>85</v>
      </c>
      <c r="AW179" s="13" t="s">
        <v>32</v>
      </c>
      <c r="AX179" s="13" t="s">
        <v>77</v>
      </c>
      <c r="AY179" s="243" t="s">
        <v>156</v>
      </c>
    </row>
    <row r="180" spans="1:51" s="13" customFormat="1" ht="12">
      <c r="A180" s="13"/>
      <c r="B180" s="233"/>
      <c r="C180" s="234"/>
      <c r="D180" s="235" t="s">
        <v>221</v>
      </c>
      <c r="E180" s="236" t="s">
        <v>1</v>
      </c>
      <c r="F180" s="237" t="s">
        <v>297</v>
      </c>
      <c r="G180" s="234"/>
      <c r="H180" s="236" t="s">
        <v>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221</v>
      </c>
      <c r="AU180" s="243" t="s">
        <v>77</v>
      </c>
      <c r="AV180" s="13" t="s">
        <v>85</v>
      </c>
      <c r="AW180" s="13" t="s">
        <v>32</v>
      </c>
      <c r="AX180" s="13" t="s">
        <v>77</v>
      </c>
      <c r="AY180" s="243" t="s">
        <v>156</v>
      </c>
    </row>
    <row r="181" spans="1:51" s="13" customFormat="1" ht="12">
      <c r="A181" s="13"/>
      <c r="B181" s="233"/>
      <c r="C181" s="234"/>
      <c r="D181" s="235" t="s">
        <v>221</v>
      </c>
      <c r="E181" s="236" t="s">
        <v>1</v>
      </c>
      <c r="F181" s="237" t="s">
        <v>298</v>
      </c>
      <c r="G181" s="234"/>
      <c r="H181" s="236" t="s">
        <v>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221</v>
      </c>
      <c r="AU181" s="243" t="s">
        <v>77</v>
      </c>
      <c r="AV181" s="13" t="s">
        <v>85</v>
      </c>
      <c r="AW181" s="13" t="s">
        <v>32</v>
      </c>
      <c r="AX181" s="13" t="s">
        <v>77</v>
      </c>
      <c r="AY181" s="243" t="s">
        <v>156</v>
      </c>
    </row>
    <row r="182" spans="1:51" s="14" customFormat="1" ht="12">
      <c r="A182" s="14"/>
      <c r="B182" s="244"/>
      <c r="C182" s="245"/>
      <c r="D182" s="235" t="s">
        <v>221</v>
      </c>
      <c r="E182" s="246" t="s">
        <v>1</v>
      </c>
      <c r="F182" s="247" t="s">
        <v>225</v>
      </c>
      <c r="G182" s="245"/>
      <c r="H182" s="248">
        <v>26</v>
      </c>
      <c r="I182" s="249"/>
      <c r="J182" s="245"/>
      <c r="K182" s="245"/>
      <c r="L182" s="250"/>
      <c r="M182" s="261"/>
      <c r="N182" s="262"/>
      <c r="O182" s="262"/>
      <c r="P182" s="262"/>
      <c r="Q182" s="262"/>
      <c r="R182" s="262"/>
      <c r="S182" s="262"/>
      <c r="T182" s="26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221</v>
      </c>
      <c r="AU182" s="254" t="s">
        <v>77</v>
      </c>
      <c r="AV182" s="14" t="s">
        <v>87</v>
      </c>
      <c r="AW182" s="14" t="s">
        <v>32</v>
      </c>
      <c r="AX182" s="14" t="s">
        <v>85</v>
      </c>
      <c r="AY182" s="254" t="s">
        <v>156</v>
      </c>
    </row>
    <row r="183" spans="1:65" s="2" customFormat="1" ht="16.5" customHeight="1">
      <c r="A183" s="40"/>
      <c r="B183" s="41"/>
      <c r="C183" s="218" t="s">
        <v>205</v>
      </c>
      <c r="D183" s="218" t="s">
        <v>157</v>
      </c>
      <c r="E183" s="219" t="s">
        <v>299</v>
      </c>
      <c r="F183" s="220" t="s">
        <v>300</v>
      </c>
      <c r="G183" s="221" t="s">
        <v>250</v>
      </c>
      <c r="H183" s="222">
        <v>26</v>
      </c>
      <c r="I183" s="223"/>
      <c r="J183" s="224">
        <f>ROUND(I183*H183,2)</f>
        <v>0</v>
      </c>
      <c r="K183" s="220" t="s">
        <v>1</v>
      </c>
      <c r="L183" s="46"/>
      <c r="M183" s="225" t="s">
        <v>1</v>
      </c>
      <c r="N183" s="226" t="s">
        <v>42</v>
      </c>
      <c r="O183" s="93"/>
      <c r="P183" s="227">
        <f>O183*H183</f>
        <v>0</v>
      </c>
      <c r="Q183" s="227">
        <v>0.01838</v>
      </c>
      <c r="R183" s="227">
        <f>Q183*H183</f>
        <v>0.47788</v>
      </c>
      <c r="S183" s="227">
        <v>0</v>
      </c>
      <c r="T183" s="228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9" t="s">
        <v>161</v>
      </c>
      <c r="AT183" s="229" t="s">
        <v>157</v>
      </c>
      <c r="AU183" s="229" t="s">
        <v>77</v>
      </c>
      <c r="AY183" s="18" t="s">
        <v>156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8" t="s">
        <v>85</v>
      </c>
      <c r="BK183" s="230">
        <f>ROUND(I183*H183,2)</f>
        <v>0</v>
      </c>
      <c r="BL183" s="18" t="s">
        <v>161</v>
      </c>
      <c r="BM183" s="229" t="s">
        <v>301</v>
      </c>
    </row>
    <row r="184" spans="1:51" s="13" customFormat="1" ht="12">
      <c r="A184" s="13"/>
      <c r="B184" s="233"/>
      <c r="C184" s="234"/>
      <c r="D184" s="235" t="s">
        <v>221</v>
      </c>
      <c r="E184" s="236" t="s">
        <v>1</v>
      </c>
      <c r="F184" s="237" t="s">
        <v>302</v>
      </c>
      <c r="G184" s="234"/>
      <c r="H184" s="236" t="s">
        <v>1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221</v>
      </c>
      <c r="AU184" s="243" t="s">
        <v>77</v>
      </c>
      <c r="AV184" s="13" t="s">
        <v>85</v>
      </c>
      <c r="AW184" s="13" t="s">
        <v>32</v>
      </c>
      <c r="AX184" s="13" t="s">
        <v>77</v>
      </c>
      <c r="AY184" s="243" t="s">
        <v>156</v>
      </c>
    </row>
    <row r="185" spans="1:51" s="13" customFormat="1" ht="12">
      <c r="A185" s="13"/>
      <c r="B185" s="233"/>
      <c r="C185" s="234"/>
      <c r="D185" s="235" t="s">
        <v>221</v>
      </c>
      <c r="E185" s="236" t="s">
        <v>1</v>
      </c>
      <c r="F185" s="237" t="s">
        <v>303</v>
      </c>
      <c r="G185" s="234"/>
      <c r="H185" s="236" t="s">
        <v>1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221</v>
      </c>
      <c r="AU185" s="243" t="s">
        <v>77</v>
      </c>
      <c r="AV185" s="13" t="s">
        <v>85</v>
      </c>
      <c r="AW185" s="13" t="s">
        <v>32</v>
      </c>
      <c r="AX185" s="13" t="s">
        <v>77</v>
      </c>
      <c r="AY185" s="243" t="s">
        <v>156</v>
      </c>
    </row>
    <row r="186" spans="1:51" s="13" customFormat="1" ht="12">
      <c r="A186" s="13"/>
      <c r="B186" s="233"/>
      <c r="C186" s="234"/>
      <c r="D186" s="235" t="s">
        <v>221</v>
      </c>
      <c r="E186" s="236" t="s">
        <v>1</v>
      </c>
      <c r="F186" s="237" t="s">
        <v>304</v>
      </c>
      <c r="G186" s="234"/>
      <c r="H186" s="236" t="s">
        <v>1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221</v>
      </c>
      <c r="AU186" s="243" t="s">
        <v>77</v>
      </c>
      <c r="AV186" s="13" t="s">
        <v>85</v>
      </c>
      <c r="AW186" s="13" t="s">
        <v>32</v>
      </c>
      <c r="AX186" s="13" t="s">
        <v>77</v>
      </c>
      <c r="AY186" s="243" t="s">
        <v>156</v>
      </c>
    </row>
    <row r="187" spans="1:51" s="13" customFormat="1" ht="12">
      <c r="A187" s="13"/>
      <c r="B187" s="233"/>
      <c r="C187" s="234"/>
      <c r="D187" s="235" t="s">
        <v>221</v>
      </c>
      <c r="E187" s="236" t="s">
        <v>1</v>
      </c>
      <c r="F187" s="237" t="s">
        <v>305</v>
      </c>
      <c r="G187" s="234"/>
      <c r="H187" s="236" t="s">
        <v>1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221</v>
      </c>
      <c r="AU187" s="243" t="s">
        <v>77</v>
      </c>
      <c r="AV187" s="13" t="s">
        <v>85</v>
      </c>
      <c r="AW187" s="13" t="s">
        <v>32</v>
      </c>
      <c r="AX187" s="13" t="s">
        <v>77</v>
      </c>
      <c r="AY187" s="243" t="s">
        <v>156</v>
      </c>
    </row>
    <row r="188" spans="1:51" s="13" customFormat="1" ht="12">
      <c r="A188" s="13"/>
      <c r="B188" s="233"/>
      <c r="C188" s="234"/>
      <c r="D188" s="235" t="s">
        <v>221</v>
      </c>
      <c r="E188" s="236" t="s">
        <v>1</v>
      </c>
      <c r="F188" s="237" t="s">
        <v>306</v>
      </c>
      <c r="G188" s="234"/>
      <c r="H188" s="236" t="s">
        <v>1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221</v>
      </c>
      <c r="AU188" s="243" t="s">
        <v>77</v>
      </c>
      <c r="AV188" s="13" t="s">
        <v>85</v>
      </c>
      <c r="AW188" s="13" t="s">
        <v>32</v>
      </c>
      <c r="AX188" s="13" t="s">
        <v>77</v>
      </c>
      <c r="AY188" s="243" t="s">
        <v>156</v>
      </c>
    </row>
    <row r="189" spans="1:51" s="14" customFormat="1" ht="12">
      <c r="A189" s="14"/>
      <c r="B189" s="244"/>
      <c r="C189" s="245"/>
      <c r="D189" s="235" t="s">
        <v>221</v>
      </c>
      <c r="E189" s="246" t="s">
        <v>1</v>
      </c>
      <c r="F189" s="247" t="s">
        <v>225</v>
      </c>
      <c r="G189" s="245"/>
      <c r="H189" s="248">
        <v>26</v>
      </c>
      <c r="I189" s="249"/>
      <c r="J189" s="245"/>
      <c r="K189" s="245"/>
      <c r="L189" s="250"/>
      <c r="M189" s="261"/>
      <c r="N189" s="262"/>
      <c r="O189" s="262"/>
      <c r="P189" s="262"/>
      <c r="Q189" s="262"/>
      <c r="R189" s="262"/>
      <c r="S189" s="262"/>
      <c r="T189" s="26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221</v>
      </c>
      <c r="AU189" s="254" t="s">
        <v>77</v>
      </c>
      <c r="AV189" s="14" t="s">
        <v>87</v>
      </c>
      <c r="AW189" s="14" t="s">
        <v>32</v>
      </c>
      <c r="AX189" s="14" t="s">
        <v>85</v>
      </c>
      <c r="AY189" s="254" t="s">
        <v>156</v>
      </c>
    </row>
    <row r="190" spans="1:65" s="2" customFormat="1" ht="24.15" customHeight="1">
      <c r="A190" s="40"/>
      <c r="B190" s="41"/>
      <c r="C190" s="218" t="s">
        <v>209</v>
      </c>
      <c r="D190" s="218" t="s">
        <v>157</v>
      </c>
      <c r="E190" s="219" t="s">
        <v>307</v>
      </c>
      <c r="F190" s="220" t="s">
        <v>308</v>
      </c>
      <c r="G190" s="221" t="s">
        <v>250</v>
      </c>
      <c r="H190" s="222">
        <v>26</v>
      </c>
      <c r="I190" s="223"/>
      <c r="J190" s="224">
        <f>ROUND(I190*H190,2)</f>
        <v>0</v>
      </c>
      <c r="K190" s="220" t="s">
        <v>1</v>
      </c>
      <c r="L190" s="46"/>
      <c r="M190" s="225" t="s">
        <v>1</v>
      </c>
      <c r="N190" s="226" t="s">
        <v>42</v>
      </c>
      <c r="O190" s="93"/>
      <c r="P190" s="227">
        <f>O190*H190</f>
        <v>0</v>
      </c>
      <c r="Q190" s="227">
        <v>0.008</v>
      </c>
      <c r="R190" s="227">
        <f>Q190*H190</f>
        <v>0.20800000000000002</v>
      </c>
      <c r="S190" s="227">
        <v>0</v>
      </c>
      <c r="T190" s="228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9" t="s">
        <v>161</v>
      </c>
      <c r="AT190" s="229" t="s">
        <v>157</v>
      </c>
      <c r="AU190" s="229" t="s">
        <v>77</v>
      </c>
      <c r="AY190" s="18" t="s">
        <v>156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8" t="s">
        <v>85</v>
      </c>
      <c r="BK190" s="230">
        <f>ROUND(I190*H190,2)</f>
        <v>0</v>
      </c>
      <c r="BL190" s="18" t="s">
        <v>161</v>
      </c>
      <c r="BM190" s="229" t="s">
        <v>309</v>
      </c>
    </row>
    <row r="191" spans="1:51" s="14" customFormat="1" ht="12">
      <c r="A191" s="14"/>
      <c r="B191" s="244"/>
      <c r="C191" s="245"/>
      <c r="D191" s="235" t="s">
        <v>221</v>
      </c>
      <c r="E191" s="246" t="s">
        <v>1</v>
      </c>
      <c r="F191" s="247" t="s">
        <v>225</v>
      </c>
      <c r="G191" s="245"/>
      <c r="H191" s="248">
        <v>26</v>
      </c>
      <c r="I191" s="249"/>
      <c r="J191" s="245"/>
      <c r="K191" s="245"/>
      <c r="L191" s="250"/>
      <c r="M191" s="261"/>
      <c r="N191" s="262"/>
      <c r="O191" s="262"/>
      <c r="P191" s="262"/>
      <c r="Q191" s="262"/>
      <c r="R191" s="262"/>
      <c r="S191" s="262"/>
      <c r="T191" s="26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221</v>
      </c>
      <c r="AU191" s="254" t="s">
        <v>77</v>
      </c>
      <c r="AV191" s="14" t="s">
        <v>87</v>
      </c>
      <c r="AW191" s="14" t="s">
        <v>32</v>
      </c>
      <c r="AX191" s="14" t="s">
        <v>85</v>
      </c>
      <c r="AY191" s="254" t="s">
        <v>156</v>
      </c>
    </row>
    <row r="192" spans="1:65" s="2" customFormat="1" ht="21.75" customHeight="1">
      <c r="A192" s="40"/>
      <c r="B192" s="41"/>
      <c r="C192" s="218" t="s">
        <v>213</v>
      </c>
      <c r="D192" s="218" t="s">
        <v>157</v>
      </c>
      <c r="E192" s="219" t="s">
        <v>310</v>
      </c>
      <c r="F192" s="220" t="s">
        <v>311</v>
      </c>
      <c r="G192" s="221" t="s">
        <v>250</v>
      </c>
      <c r="H192" s="222">
        <v>26</v>
      </c>
      <c r="I192" s="223"/>
      <c r="J192" s="224">
        <f>ROUND(I192*H192,2)</f>
        <v>0</v>
      </c>
      <c r="K192" s="220" t="s">
        <v>234</v>
      </c>
      <c r="L192" s="46"/>
      <c r="M192" s="225" t="s">
        <v>1</v>
      </c>
      <c r="N192" s="226" t="s">
        <v>42</v>
      </c>
      <c r="O192" s="93"/>
      <c r="P192" s="227">
        <f>O192*H192</f>
        <v>0</v>
      </c>
      <c r="Q192" s="227">
        <v>0.0162</v>
      </c>
      <c r="R192" s="227">
        <f>Q192*H192</f>
        <v>0.42119999999999996</v>
      </c>
      <c r="S192" s="227">
        <v>0</v>
      </c>
      <c r="T192" s="228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9" t="s">
        <v>161</v>
      </c>
      <c r="AT192" s="229" t="s">
        <v>157</v>
      </c>
      <c r="AU192" s="229" t="s">
        <v>77</v>
      </c>
      <c r="AY192" s="18" t="s">
        <v>156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8" t="s">
        <v>85</v>
      </c>
      <c r="BK192" s="230">
        <f>ROUND(I192*H192,2)</f>
        <v>0</v>
      </c>
      <c r="BL192" s="18" t="s">
        <v>161</v>
      </c>
      <c r="BM192" s="229" t="s">
        <v>312</v>
      </c>
    </row>
    <row r="193" spans="1:47" s="2" customFormat="1" ht="12">
      <c r="A193" s="40"/>
      <c r="B193" s="41"/>
      <c r="C193" s="42"/>
      <c r="D193" s="256" t="s">
        <v>236</v>
      </c>
      <c r="E193" s="42"/>
      <c r="F193" s="257" t="s">
        <v>313</v>
      </c>
      <c r="G193" s="42"/>
      <c r="H193" s="42"/>
      <c r="I193" s="258"/>
      <c r="J193" s="42"/>
      <c r="K193" s="42"/>
      <c r="L193" s="46"/>
      <c r="M193" s="259"/>
      <c r="N193" s="260"/>
      <c r="O193" s="93"/>
      <c r="P193" s="93"/>
      <c r="Q193" s="93"/>
      <c r="R193" s="93"/>
      <c r="S193" s="93"/>
      <c r="T193" s="94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236</v>
      </c>
      <c r="AU193" s="18" t="s">
        <v>77</v>
      </c>
    </row>
    <row r="194" spans="1:51" s="14" customFormat="1" ht="12">
      <c r="A194" s="14"/>
      <c r="B194" s="244"/>
      <c r="C194" s="245"/>
      <c r="D194" s="235" t="s">
        <v>221</v>
      </c>
      <c r="E194" s="246" t="s">
        <v>1</v>
      </c>
      <c r="F194" s="247" t="s">
        <v>225</v>
      </c>
      <c r="G194" s="245"/>
      <c r="H194" s="248">
        <v>26</v>
      </c>
      <c r="I194" s="249"/>
      <c r="J194" s="245"/>
      <c r="K194" s="245"/>
      <c r="L194" s="250"/>
      <c r="M194" s="261"/>
      <c r="N194" s="262"/>
      <c r="O194" s="262"/>
      <c r="P194" s="262"/>
      <c r="Q194" s="262"/>
      <c r="R194" s="262"/>
      <c r="S194" s="262"/>
      <c r="T194" s="26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221</v>
      </c>
      <c r="AU194" s="254" t="s">
        <v>77</v>
      </c>
      <c r="AV194" s="14" t="s">
        <v>87</v>
      </c>
      <c r="AW194" s="14" t="s">
        <v>32</v>
      </c>
      <c r="AX194" s="14" t="s">
        <v>85</v>
      </c>
      <c r="AY194" s="254" t="s">
        <v>156</v>
      </c>
    </row>
    <row r="195" spans="1:65" s="2" customFormat="1" ht="16.5" customHeight="1">
      <c r="A195" s="40"/>
      <c r="B195" s="41"/>
      <c r="C195" s="218" t="s">
        <v>217</v>
      </c>
      <c r="D195" s="218" t="s">
        <v>157</v>
      </c>
      <c r="E195" s="219" t="s">
        <v>314</v>
      </c>
      <c r="F195" s="220" t="s">
        <v>315</v>
      </c>
      <c r="G195" s="221" t="s">
        <v>160</v>
      </c>
      <c r="H195" s="222">
        <v>1</v>
      </c>
      <c r="I195" s="223"/>
      <c r="J195" s="224">
        <f>ROUND(I195*H195,2)</f>
        <v>0</v>
      </c>
      <c r="K195" s="220" t="s">
        <v>1</v>
      </c>
      <c r="L195" s="46"/>
      <c r="M195" s="225" t="s">
        <v>1</v>
      </c>
      <c r="N195" s="226" t="s">
        <v>42</v>
      </c>
      <c r="O195" s="93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9" t="s">
        <v>161</v>
      </c>
      <c r="AT195" s="229" t="s">
        <v>157</v>
      </c>
      <c r="AU195" s="229" t="s">
        <v>77</v>
      </c>
      <c r="AY195" s="18" t="s">
        <v>156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8" t="s">
        <v>85</v>
      </c>
      <c r="BK195" s="230">
        <f>ROUND(I195*H195,2)</f>
        <v>0</v>
      </c>
      <c r="BL195" s="18" t="s">
        <v>161</v>
      </c>
      <c r="BM195" s="229" t="s">
        <v>316</v>
      </c>
    </row>
    <row r="196" spans="1:65" s="2" customFormat="1" ht="16.5" customHeight="1">
      <c r="A196" s="40"/>
      <c r="B196" s="41"/>
      <c r="C196" s="218" t="s">
        <v>8</v>
      </c>
      <c r="D196" s="218" t="s">
        <v>157</v>
      </c>
      <c r="E196" s="219" t="s">
        <v>317</v>
      </c>
      <c r="F196" s="220" t="s">
        <v>318</v>
      </c>
      <c r="G196" s="221" t="s">
        <v>160</v>
      </c>
      <c r="H196" s="222">
        <v>2</v>
      </c>
      <c r="I196" s="223"/>
      <c r="J196" s="224">
        <f>ROUND(I196*H196,2)</f>
        <v>0</v>
      </c>
      <c r="K196" s="220" t="s">
        <v>1</v>
      </c>
      <c r="L196" s="46"/>
      <c r="M196" s="225" t="s">
        <v>1</v>
      </c>
      <c r="N196" s="226" t="s">
        <v>42</v>
      </c>
      <c r="O196" s="93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9" t="s">
        <v>161</v>
      </c>
      <c r="AT196" s="229" t="s">
        <v>157</v>
      </c>
      <c r="AU196" s="229" t="s">
        <v>77</v>
      </c>
      <c r="AY196" s="18" t="s">
        <v>156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8" t="s">
        <v>85</v>
      </c>
      <c r="BK196" s="230">
        <f>ROUND(I196*H196,2)</f>
        <v>0</v>
      </c>
      <c r="BL196" s="18" t="s">
        <v>161</v>
      </c>
      <c r="BM196" s="229" t="s">
        <v>319</v>
      </c>
    </row>
    <row r="197" spans="1:65" s="2" customFormat="1" ht="21.75" customHeight="1">
      <c r="A197" s="40"/>
      <c r="B197" s="41"/>
      <c r="C197" s="218" t="s">
        <v>320</v>
      </c>
      <c r="D197" s="218" t="s">
        <v>157</v>
      </c>
      <c r="E197" s="219" t="s">
        <v>321</v>
      </c>
      <c r="F197" s="220" t="s">
        <v>322</v>
      </c>
      <c r="G197" s="221" t="s">
        <v>160</v>
      </c>
      <c r="H197" s="222">
        <v>2</v>
      </c>
      <c r="I197" s="223"/>
      <c r="J197" s="224">
        <f>ROUND(I197*H197,2)</f>
        <v>0</v>
      </c>
      <c r="K197" s="220" t="s">
        <v>1</v>
      </c>
      <c r="L197" s="46"/>
      <c r="M197" s="225" t="s">
        <v>1</v>
      </c>
      <c r="N197" s="226" t="s">
        <v>42</v>
      </c>
      <c r="O197" s="93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9" t="s">
        <v>161</v>
      </c>
      <c r="AT197" s="229" t="s">
        <v>157</v>
      </c>
      <c r="AU197" s="229" t="s">
        <v>77</v>
      </c>
      <c r="AY197" s="18" t="s">
        <v>156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8" t="s">
        <v>85</v>
      </c>
      <c r="BK197" s="230">
        <f>ROUND(I197*H197,2)</f>
        <v>0</v>
      </c>
      <c r="BL197" s="18" t="s">
        <v>161</v>
      </c>
      <c r="BM197" s="229" t="s">
        <v>323</v>
      </c>
    </row>
    <row r="198" spans="1:65" s="2" customFormat="1" ht="16.5" customHeight="1">
      <c r="A198" s="40"/>
      <c r="B198" s="41"/>
      <c r="C198" s="218" t="s">
        <v>324</v>
      </c>
      <c r="D198" s="218" t="s">
        <v>157</v>
      </c>
      <c r="E198" s="219" t="s">
        <v>325</v>
      </c>
      <c r="F198" s="220" t="s">
        <v>326</v>
      </c>
      <c r="G198" s="221" t="s">
        <v>160</v>
      </c>
      <c r="H198" s="222">
        <v>5</v>
      </c>
      <c r="I198" s="223"/>
      <c r="J198" s="224">
        <f>ROUND(I198*H198,2)</f>
        <v>0</v>
      </c>
      <c r="K198" s="220" t="s">
        <v>1</v>
      </c>
      <c r="L198" s="46"/>
      <c r="M198" s="225" t="s">
        <v>1</v>
      </c>
      <c r="N198" s="226" t="s">
        <v>42</v>
      </c>
      <c r="O198" s="93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9" t="s">
        <v>161</v>
      </c>
      <c r="AT198" s="229" t="s">
        <v>157</v>
      </c>
      <c r="AU198" s="229" t="s">
        <v>77</v>
      </c>
      <c r="AY198" s="18" t="s">
        <v>156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8" t="s">
        <v>85</v>
      </c>
      <c r="BK198" s="230">
        <f>ROUND(I198*H198,2)</f>
        <v>0</v>
      </c>
      <c r="BL198" s="18" t="s">
        <v>161</v>
      </c>
      <c r="BM198" s="229" t="s">
        <v>327</v>
      </c>
    </row>
    <row r="199" spans="1:65" s="2" customFormat="1" ht="16.5" customHeight="1">
      <c r="A199" s="40"/>
      <c r="B199" s="41"/>
      <c r="C199" s="218" t="s">
        <v>328</v>
      </c>
      <c r="D199" s="218" t="s">
        <v>157</v>
      </c>
      <c r="E199" s="219" t="s">
        <v>329</v>
      </c>
      <c r="F199" s="220" t="s">
        <v>330</v>
      </c>
      <c r="G199" s="221" t="s">
        <v>160</v>
      </c>
      <c r="H199" s="222">
        <v>5</v>
      </c>
      <c r="I199" s="223"/>
      <c r="J199" s="224">
        <f>ROUND(I199*H199,2)</f>
        <v>0</v>
      </c>
      <c r="K199" s="220" t="s">
        <v>1</v>
      </c>
      <c r="L199" s="46"/>
      <c r="M199" s="225" t="s">
        <v>1</v>
      </c>
      <c r="N199" s="226" t="s">
        <v>42</v>
      </c>
      <c r="O199" s="93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9" t="s">
        <v>161</v>
      </c>
      <c r="AT199" s="229" t="s">
        <v>157</v>
      </c>
      <c r="AU199" s="229" t="s">
        <v>77</v>
      </c>
      <c r="AY199" s="18" t="s">
        <v>156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8" t="s">
        <v>85</v>
      </c>
      <c r="BK199" s="230">
        <f>ROUND(I199*H199,2)</f>
        <v>0</v>
      </c>
      <c r="BL199" s="18" t="s">
        <v>161</v>
      </c>
      <c r="BM199" s="229" t="s">
        <v>331</v>
      </c>
    </row>
    <row r="200" spans="1:65" s="2" customFormat="1" ht="21.75" customHeight="1">
      <c r="A200" s="40"/>
      <c r="B200" s="41"/>
      <c r="C200" s="218" t="s">
        <v>332</v>
      </c>
      <c r="D200" s="218" t="s">
        <v>157</v>
      </c>
      <c r="E200" s="219" t="s">
        <v>333</v>
      </c>
      <c r="F200" s="220" t="s">
        <v>334</v>
      </c>
      <c r="G200" s="221" t="s">
        <v>160</v>
      </c>
      <c r="H200" s="222">
        <v>6</v>
      </c>
      <c r="I200" s="223"/>
      <c r="J200" s="224">
        <f>ROUND(I200*H200,2)</f>
        <v>0</v>
      </c>
      <c r="K200" s="220" t="s">
        <v>1</v>
      </c>
      <c r="L200" s="46"/>
      <c r="M200" s="225" t="s">
        <v>1</v>
      </c>
      <c r="N200" s="226" t="s">
        <v>42</v>
      </c>
      <c r="O200" s="93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9" t="s">
        <v>161</v>
      </c>
      <c r="AT200" s="229" t="s">
        <v>157</v>
      </c>
      <c r="AU200" s="229" t="s">
        <v>77</v>
      </c>
      <c r="AY200" s="18" t="s">
        <v>156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8" t="s">
        <v>85</v>
      </c>
      <c r="BK200" s="230">
        <f>ROUND(I200*H200,2)</f>
        <v>0</v>
      </c>
      <c r="BL200" s="18" t="s">
        <v>161</v>
      </c>
      <c r="BM200" s="229" t="s">
        <v>335</v>
      </c>
    </row>
    <row r="201" spans="1:65" s="2" customFormat="1" ht="16.5" customHeight="1">
      <c r="A201" s="40"/>
      <c r="B201" s="41"/>
      <c r="C201" s="218" t="s">
        <v>336</v>
      </c>
      <c r="D201" s="218" t="s">
        <v>157</v>
      </c>
      <c r="E201" s="219" t="s">
        <v>337</v>
      </c>
      <c r="F201" s="220" t="s">
        <v>338</v>
      </c>
      <c r="G201" s="221" t="s">
        <v>160</v>
      </c>
      <c r="H201" s="222">
        <v>6</v>
      </c>
      <c r="I201" s="223"/>
      <c r="J201" s="224">
        <f>ROUND(I201*H201,2)</f>
        <v>0</v>
      </c>
      <c r="K201" s="220" t="s">
        <v>1</v>
      </c>
      <c r="L201" s="46"/>
      <c r="M201" s="225" t="s">
        <v>1</v>
      </c>
      <c r="N201" s="226" t="s">
        <v>42</v>
      </c>
      <c r="O201" s="93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9" t="s">
        <v>161</v>
      </c>
      <c r="AT201" s="229" t="s">
        <v>157</v>
      </c>
      <c r="AU201" s="229" t="s">
        <v>77</v>
      </c>
      <c r="AY201" s="18" t="s">
        <v>156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8" t="s">
        <v>85</v>
      </c>
      <c r="BK201" s="230">
        <f>ROUND(I201*H201,2)</f>
        <v>0</v>
      </c>
      <c r="BL201" s="18" t="s">
        <v>161</v>
      </c>
      <c r="BM201" s="229" t="s">
        <v>339</v>
      </c>
    </row>
    <row r="202" spans="1:65" s="2" customFormat="1" ht="21.75" customHeight="1">
      <c r="A202" s="40"/>
      <c r="B202" s="41"/>
      <c r="C202" s="218" t="s">
        <v>7</v>
      </c>
      <c r="D202" s="218" t="s">
        <v>157</v>
      </c>
      <c r="E202" s="219" t="s">
        <v>340</v>
      </c>
      <c r="F202" s="220" t="s">
        <v>341</v>
      </c>
      <c r="G202" s="221" t="s">
        <v>342</v>
      </c>
      <c r="H202" s="222">
        <v>1</v>
      </c>
      <c r="I202" s="223"/>
      <c r="J202" s="224">
        <f>ROUND(I202*H202,2)</f>
        <v>0</v>
      </c>
      <c r="K202" s="220" t="s">
        <v>1</v>
      </c>
      <c r="L202" s="46"/>
      <c r="M202" s="225" t="s">
        <v>1</v>
      </c>
      <c r="N202" s="226" t="s">
        <v>42</v>
      </c>
      <c r="O202" s="93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9" t="s">
        <v>161</v>
      </c>
      <c r="AT202" s="229" t="s">
        <v>157</v>
      </c>
      <c r="AU202" s="229" t="s">
        <v>77</v>
      </c>
      <c r="AY202" s="18" t="s">
        <v>156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8" t="s">
        <v>85</v>
      </c>
      <c r="BK202" s="230">
        <f>ROUND(I202*H202,2)</f>
        <v>0</v>
      </c>
      <c r="BL202" s="18" t="s">
        <v>161</v>
      </c>
      <c r="BM202" s="229" t="s">
        <v>343</v>
      </c>
    </row>
    <row r="203" spans="1:65" s="2" customFormat="1" ht="24.15" customHeight="1">
      <c r="A203" s="40"/>
      <c r="B203" s="41"/>
      <c r="C203" s="218" t="s">
        <v>344</v>
      </c>
      <c r="D203" s="218" t="s">
        <v>157</v>
      </c>
      <c r="E203" s="219" t="s">
        <v>345</v>
      </c>
      <c r="F203" s="220" t="s">
        <v>346</v>
      </c>
      <c r="G203" s="221" t="s">
        <v>342</v>
      </c>
      <c r="H203" s="222">
        <v>7</v>
      </c>
      <c r="I203" s="223"/>
      <c r="J203" s="224">
        <f>ROUND(I203*H203,2)</f>
        <v>0</v>
      </c>
      <c r="K203" s="220" t="s">
        <v>1</v>
      </c>
      <c r="L203" s="46"/>
      <c r="M203" s="225" t="s">
        <v>1</v>
      </c>
      <c r="N203" s="226" t="s">
        <v>42</v>
      </c>
      <c r="O203" s="93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9" t="s">
        <v>161</v>
      </c>
      <c r="AT203" s="229" t="s">
        <v>157</v>
      </c>
      <c r="AU203" s="229" t="s">
        <v>77</v>
      </c>
      <c r="AY203" s="18" t="s">
        <v>156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8" t="s">
        <v>85</v>
      </c>
      <c r="BK203" s="230">
        <f>ROUND(I203*H203,2)</f>
        <v>0</v>
      </c>
      <c r="BL203" s="18" t="s">
        <v>161</v>
      </c>
      <c r="BM203" s="229" t="s">
        <v>347</v>
      </c>
    </row>
    <row r="204" spans="1:65" s="2" customFormat="1" ht="16.5" customHeight="1">
      <c r="A204" s="40"/>
      <c r="B204" s="41"/>
      <c r="C204" s="218" t="s">
        <v>348</v>
      </c>
      <c r="D204" s="218" t="s">
        <v>157</v>
      </c>
      <c r="E204" s="219" t="s">
        <v>349</v>
      </c>
      <c r="F204" s="220" t="s">
        <v>350</v>
      </c>
      <c r="G204" s="221" t="s">
        <v>342</v>
      </c>
      <c r="H204" s="222">
        <v>3</v>
      </c>
      <c r="I204" s="223"/>
      <c r="J204" s="224">
        <f>ROUND(I204*H204,2)</f>
        <v>0</v>
      </c>
      <c r="K204" s="220" t="s">
        <v>1</v>
      </c>
      <c r="L204" s="46"/>
      <c r="M204" s="225" t="s">
        <v>1</v>
      </c>
      <c r="N204" s="226" t="s">
        <v>42</v>
      </c>
      <c r="O204" s="93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9" t="s">
        <v>161</v>
      </c>
      <c r="AT204" s="229" t="s">
        <v>157</v>
      </c>
      <c r="AU204" s="229" t="s">
        <v>77</v>
      </c>
      <c r="AY204" s="18" t="s">
        <v>156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8" t="s">
        <v>85</v>
      </c>
      <c r="BK204" s="230">
        <f>ROUND(I204*H204,2)</f>
        <v>0</v>
      </c>
      <c r="BL204" s="18" t="s">
        <v>161</v>
      </c>
      <c r="BM204" s="229" t="s">
        <v>351</v>
      </c>
    </row>
    <row r="205" spans="1:65" s="2" customFormat="1" ht="24.15" customHeight="1">
      <c r="A205" s="40"/>
      <c r="B205" s="41"/>
      <c r="C205" s="218" t="s">
        <v>352</v>
      </c>
      <c r="D205" s="218" t="s">
        <v>157</v>
      </c>
      <c r="E205" s="219" t="s">
        <v>353</v>
      </c>
      <c r="F205" s="220" t="s">
        <v>354</v>
      </c>
      <c r="G205" s="221" t="s">
        <v>355</v>
      </c>
      <c r="H205" s="222">
        <v>9.6</v>
      </c>
      <c r="I205" s="223"/>
      <c r="J205" s="224">
        <f>ROUND(I205*H205,2)</f>
        <v>0</v>
      </c>
      <c r="K205" s="220" t="s">
        <v>234</v>
      </c>
      <c r="L205" s="46"/>
      <c r="M205" s="225" t="s">
        <v>1</v>
      </c>
      <c r="N205" s="226" t="s">
        <v>42</v>
      </c>
      <c r="O205" s="93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9" t="s">
        <v>320</v>
      </c>
      <c r="AT205" s="229" t="s">
        <v>157</v>
      </c>
      <c r="AU205" s="229" t="s">
        <v>77</v>
      </c>
      <c r="AY205" s="18" t="s">
        <v>156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8" t="s">
        <v>85</v>
      </c>
      <c r="BK205" s="230">
        <f>ROUND(I205*H205,2)</f>
        <v>0</v>
      </c>
      <c r="BL205" s="18" t="s">
        <v>320</v>
      </c>
      <c r="BM205" s="229" t="s">
        <v>356</v>
      </c>
    </row>
    <row r="206" spans="1:47" s="2" customFormat="1" ht="12">
      <c r="A206" s="40"/>
      <c r="B206" s="41"/>
      <c r="C206" s="42"/>
      <c r="D206" s="256" t="s">
        <v>236</v>
      </c>
      <c r="E206" s="42"/>
      <c r="F206" s="257" t="s">
        <v>357</v>
      </c>
      <c r="G206" s="42"/>
      <c r="H206" s="42"/>
      <c r="I206" s="258"/>
      <c r="J206" s="42"/>
      <c r="K206" s="42"/>
      <c r="L206" s="46"/>
      <c r="M206" s="259"/>
      <c r="N206" s="260"/>
      <c r="O206" s="93"/>
      <c r="P206" s="93"/>
      <c r="Q206" s="93"/>
      <c r="R206" s="93"/>
      <c r="S206" s="93"/>
      <c r="T206" s="94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8" t="s">
        <v>236</v>
      </c>
      <c r="AU206" s="18" t="s">
        <v>77</v>
      </c>
    </row>
    <row r="207" spans="1:51" s="13" customFormat="1" ht="12">
      <c r="A207" s="13"/>
      <c r="B207" s="233"/>
      <c r="C207" s="234"/>
      <c r="D207" s="235" t="s">
        <v>221</v>
      </c>
      <c r="E207" s="236" t="s">
        <v>1</v>
      </c>
      <c r="F207" s="237" t="s">
        <v>358</v>
      </c>
      <c r="G207" s="234"/>
      <c r="H207" s="236" t="s">
        <v>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221</v>
      </c>
      <c r="AU207" s="243" t="s">
        <v>77</v>
      </c>
      <c r="AV207" s="13" t="s">
        <v>85</v>
      </c>
      <c r="AW207" s="13" t="s">
        <v>32</v>
      </c>
      <c r="AX207" s="13" t="s">
        <v>77</v>
      </c>
      <c r="AY207" s="243" t="s">
        <v>156</v>
      </c>
    </row>
    <row r="208" spans="1:51" s="14" customFormat="1" ht="12">
      <c r="A208" s="14"/>
      <c r="B208" s="244"/>
      <c r="C208" s="245"/>
      <c r="D208" s="235" t="s">
        <v>221</v>
      </c>
      <c r="E208" s="246" t="s">
        <v>1</v>
      </c>
      <c r="F208" s="247" t="s">
        <v>359</v>
      </c>
      <c r="G208" s="245"/>
      <c r="H208" s="248">
        <v>9.6</v>
      </c>
      <c r="I208" s="249"/>
      <c r="J208" s="245"/>
      <c r="K208" s="245"/>
      <c r="L208" s="250"/>
      <c r="M208" s="261"/>
      <c r="N208" s="262"/>
      <c r="O208" s="262"/>
      <c r="P208" s="262"/>
      <c r="Q208" s="262"/>
      <c r="R208" s="262"/>
      <c r="S208" s="262"/>
      <c r="T208" s="26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221</v>
      </c>
      <c r="AU208" s="254" t="s">
        <v>77</v>
      </c>
      <c r="AV208" s="14" t="s">
        <v>87</v>
      </c>
      <c r="AW208" s="14" t="s">
        <v>32</v>
      </c>
      <c r="AX208" s="14" t="s">
        <v>77</v>
      </c>
      <c r="AY208" s="254" t="s">
        <v>156</v>
      </c>
    </row>
    <row r="209" spans="1:51" s="15" customFormat="1" ht="12">
      <c r="A209" s="15"/>
      <c r="B209" s="264"/>
      <c r="C209" s="265"/>
      <c r="D209" s="235" t="s">
        <v>221</v>
      </c>
      <c r="E209" s="266" t="s">
        <v>1</v>
      </c>
      <c r="F209" s="267" t="s">
        <v>240</v>
      </c>
      <c r="G209" s="265"/>
      <c r="H209" s="268">
        <v>9.6</v>
      </c>
      <c r="I209" s="269"/>
      <c r="J209" s="265"/>
      <c r="K209" s="265"/>
      <c r="L209" s="270"/>
      <c r="M209" s="271"/>
      <c r="N209" s="272"/>
      <c r="O209" s="272"/>
      <c r="P209" s="272"/>
      <c r="Q209" s="272"/>
      <c r="R209" s="272"/>
      <c r="S209" s="272"/>
      <c r="T209" s="27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4" t="s">
        <v>221</v>
      </c>
      <c r="AU209" s="274" t="s">
        <v>77</v>
      </c>
      <c r="AV209" s="15" t="s">
        <v>161</v>
      </c>
      <c r="AW209" s="15" t="s">
        <v>32</v>
      </c>
      <c r="AX209" s="15" t="s">
        <v>85</v>
      </c>
      <c r="AY209" s="274" t="s">
        <v>156</v>
      </c>
    </row>
    <row r="210" spans="1:65" s="2" customFormat="1" ht="24.15" customHeight="1">
      <c r="A210" s="40"/>
      <c r="B210" s="41"/>
      <c r="C210" s="218" t="s">
        <v>360</v>
      </c>
      <c r="D210" s="218" t="s">
        <v>157</v>
      </c>
      <c r="E210" s="219" t="s">
        <v>361</v>
      </c>
      <c r="F210" s="220" t="s">
        <v>362</v>
      </c>
      <c r="G210" s="221" t="s">
        <v>355</v>
      </c>
      <c r="H210" s="222">
        <v>8.5</v>
      </c>
      <c r="I210" s="223"/>
      <c r="J210" s="224">
        <f>ROUND(I210*H210,2)</f>
        <v>0</v>
      </c>
      <c r="K210" s="220" t="s">
        <v>234</v>
      </c>
      <c r="L210" s="46"/>
      <c r="M210" s="225" t="s">
        <v>1</v>
      </c>
      <c r="N210" s="226" t="s">
        <v>42</v>
      </c>
      <c r="O210" s="93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9" t="s">
        <v>320</v>
      </c>
      <c r="AT210" s="229" t="s">
        <v>157</v>
      </c>
      <c r="AU210" s="229" t="s">
        <v>77</v>
      </c>
      <c r="AY210" s="18" t="s">
        <v>156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8" t="s">
        <v>85</v>
      </c>
      <c r="BK210" s="230">
        <f>ROUND(I210*H210,2)</f>
        <v>0</v>
      </c>
      <c r="BL210" s="18" t="s">
        <v>320</v>
      </c>
      <c r="BM210" s="229" t="s">
        <v>363</v>
      </c>
    </row>
    <row r="211" spans="1:47" s="2" customFormat="1" ht="12">
      <c r="A211" s="40"/>
      <c r="B211" s="41"/>
      <c r="C211" s="42"/>
      <c r="D211" s="256" t="s">
        <v>236</v>
      </c>
      <c r="E211" s="42"/>
      <c r="F211" s="257" t="s">
        <v>364</v>
      </c>
      <c r="G211" s="42"/>
      <c r="H211" s="42"/>
      <c r="I211" s="258"/>
      <c r="J211" s="42"/>
      <c r="K211" s="42"/>
      <c r="L211" s="46"/>
      <c r="M211" s="259"/>
      <c r="N211" s="260"/>
      <c r="O211" s="93"/>
      <c r="P211" s="93"/>
      <c r="Q211" s="93"/>
      <c r="R211" s="93"/>
      <c r="S211" s="93"/>
      <c r="T211" s="94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8" t="s">
        <v>236</v>
      </c>
      <c r="AU211" s="18" t="s">
        <v>77</v>
      </c>
    </row>
    <row r="212" spans="1:51" s="13" customFormat="1" ht="12">
      <c r="A212" s="13"/>
      <c r="B212" s="233"/>
      <c r="C212" s="234"/>
      <c r="D212" s="235" t="s">
        <v>221</v>
      </c>
      <c r="E212" s="236" t="s">
        <v>1</v>
      </c>
      <c r="F212" s="237" t="s">
        <v>365</v>
      </c>
      <c r="G212" s="234"/>
      <c r="H212" s="236" t="s">
        <v>1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221</v>
      </c>
      <c r="AU212" s="243" t="s">
        <v>77</v>
      </c>
      <c r="AV212" s="13" t="s">
        <v>85</v>
      </c>
      <c r="AW212" s="13" t="s">
        <v>32</v>
      </c>
      <c r="AX212" s="13" t="s">
        <v>77</v>
      </c>
      <c r="AY212" s="243" t="s">
        <v>156</v>
      </c>
    </row>
    <row r="213" spans="1:51" s="13" customFormat="1" ht="12">
      <c r="A213" s="13"/>
      <c r="B213" s="233"/>
      <c r="C213" s="234"/>
      <c r="D213" s="235" t="s">
        <v>221</v>
      </c>
      <c r="E213" s="236" t="s">
        <v>1</v>
      </c>
      <c r="F213" s="237" t="s">
        <v>366</v>
      </c>
      <c r="G213" s="234"/>
      <c r="H213" s="236" t="s">
        <v>1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221</v>
      </c>
      <c r="AU213" s="243" t="s">
        <v>77</v>
      </c>
      <c r="AV213" s="13" t="s">
        <v>85</v>
      </c>
      <c r="AW213" s="13" t="s">
        <v>32</v>
      </c>
      <c r="AX213" s="13" t="s">
        <v>77</v>
      </c>
      <c r="AY213" s="243" t="s">
        <v>156</v>
      </c>
    </row>
    <row r="214" spans="1:51" s="14" customFormat="1" ht="12">
      <c r="A214" s="14"/>
      <c r="B214" s="244"/>
      <c r="C214" s="245"/>
      <c r="D214" s="235" t="s">
        <v>221</v>
      </c>
      <c r="E214" s="246" t="s">
        <v>1</v>
      </c>
      <c r="F214" s="247" t="s">
        <v>161</v>
      </c>
      <c r="G214" s="245"/>
      <c r="H214" s="248">
        <v>4</v>
      </c>
      <c r="I214" s="249"/>
      <c r="J214" s="245"/>
      <c r="K214" s="245"/>
      <c r="L214" s="250"/>
      <c r="M214" s="261"/>
      <c r="N214" s="262"/>
      <c r="O214" s="262"/>
      <c r="P214" s="262"/>
      <c r="Q214" s="262"/>
      <c r="R214" s="262"/>
      <c r="S214" s="262"/>
      <c r="T214" s="26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221</v>
      </c>
      <c r="AU214" s="254" t="s">
        <v>77</v>
      </c>
      <c r="AV214" s="14" t="s">
        <v>87</v>
      </c>
      <c r="AW214" s="14" t="s">
        <v>32</v>
      </c>
      <c r="AX214" s="14" t="s">
        <v>77</v>
      </c>
      <c r="AY214" s="254" t="s">
        <v>156</v>
      </c>
    </row>
    <row r="215" spans="1:51" s="13" customFormat="1" ht="12">
      <c r="A215" s="13"/>
      <c r="B215" s="233"/>
      <c r="C215" s="234"/>
      <c r="D215" s="235" t="s">
        <v>221</v>
      </c>
      <c r="E215" s="236" t="s">
        <v>1</v>
      </c>
      <c r="F215" s="237" t="s">
        <v>367</v>
      </c>
      <c r="G215" s="234"/>
      <c r="H215" s="236" t="s">
        <v>1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221</v>
      </c>
      <c r="AU215" s="243" t="s">
        <v>77</v>
      </c>
      <c r="AV215" s="13" t="s">
        <v>85</v>
      </c>
      <c r="AW215" s="13" t="s">
        <v>32</v>
      </c>
      <c r="AX215" s="13" t="s">
        <v>77</v>
      </c>
      <c r="AY215" s="243" t="s">
        <v>156</v>
      </c>
    </row>
    <row r="216" spans="1:51" s="14" customFormat="1" ht="12">
      <c r="A216" s="14"/>
      <c r="B216" s="244"/>
      <c r="C216" s="245"/>
      <c r="D216" s="235" t="s">
        <v>221</v>
      </c>
      <c r="E216" s="246" t="s">
        <v>1</v>
      </c>
      <c r="F216" s="247" t="s">
        <v>368</v>
      </c>
      <c r="G216" s="245"/>
      <c r="H216" s="248">
        <v>4.5</v>
      </c>
      <c r="I216" s="249"/>
      <c r="J216" s="245"/>
      <c r="K216" s="245"/>
      <c r="L216" s="250"/>
      <c r="M216" s="261"/>
      <c r="N216" s="262"/>
      <c r="O216" s="262"/>
      <c r="P216" s="262"/>
      <c r="Q216" s="262"/>
      <c r="R216" s="262"/>
      <c r="S216" s="262"/>
      <c r="T216" s="26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221</v>
      </c>
      <c r="AU216" s="254" t="s">
        <v>77</v>
      </c>
      <c r="AV216" s="14" t="s">
        <v>87</v>
      </c>
      <c r="AW216" s="14" t="s">
        <v>32</v>
      </c>
      <c r="AX216" s="14" t="s">
        <v>77</v>
      </c>
      <c r="AY216" s="254" t="s">
        <v>156</v>
      </c>
    </row>
    <row r="217" spans="1:51" s="15" customFormat="1" ht="12">
      <c r="A217" s="15"/>
      <c r="B217" s="264"/>
      <c r="C217" s="265"/>
      <c r="D217" s="235" t="s">
        <v>221</v>
      </c>
      <c r="E217" s="266" t="s">
        <v>1</v>
      </c>
      <c r="F217" s="267" t="s">
        <v>240</v>
      </c>
      <c r="G217" s="265"/>
      <c r="H217" s="268">
        <v>8.5</v>
      </c>
      <c r="I217" s="269"/>
      <c r="J217" s="265"/>
      <c r="K217" s="265"/>
      <c r="L217" s="270"/>
      <c r="M217" s="271"/>
      <c r="N217" s="272"/>
      <c r="O217" s="272"/>
      <c r="P217" s="272"/>
      <c r="Q217" s="272"/>
      <c r="R217" s="272"/>
      <c r="S217" s="272"/>
      <c r="T217" s="27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4" t="s">
        <v>221</v>
      </c>
      <c r="AU217" s="274" t="s">
        <v>77</v>
      </c>
      <c r="AV217" s="15" t="s">
        <v>161</v>
      </c>
      <c r="AW217" s="15" t="s">
        <v>32</v>
      </c>
      <c r="AX217" s="15" t="s">
        <v>85</v>
      </c>
      <c r="AY217" s="274" t="s">
        <v>156</v>
      </c>
    </row>
    <row r="218" spans="1:65" s="2" customFormat="1" ht="16.5" customHeight="1">
      <c r="A218" s="40"/>
      <c r="B218" s="41"/>
      <c r="C218" s="218" t="s">
        <v>226</v>
      </c>
      <c r="D218" s="218" t="s">
        <v>157</v>
      </c>
      <c r="E218" s="219" t="s">
        <v>369</v>
      </c>
      <c r="F218" s="220" t="s">
        <v>370</v>
      </c>
      <c r="G218" s="221" t="s">
        <v>355</v>
      </c>
      <c r="H218" s="222">
        <v>3.6</v>
      </c>
      <c r="I218" s="223"/>
      <c r="J218" s="224">
        <f>ROUND(I218*H218,2)</f>
        <v>0</v>
      </c>
      <c r="K218" s="220" t="s">
        <v>1</v>
      </c>
      <c r="L218" s="46"/>
      <c r="M218" s="225" t="s">
        <v>1</v>
      </c>
      <c r="N218" s="226" t="s">
        <v>42</v>
      </c>
      <c r="O218" s="93"/>
      <c r="P218" s="227">
        <f>O218*H218</f>
        <v>0</v>
      </c>
      <c r="Q218" s="227">
        <v>0.00479</v>
      </c>
      <c r="R218" s="227">
        <f>Q218*H218</f>
        <v>0.017244</v>
      </c>
      <c r="S218" s="227">
        <v>0</v>
      </c>
      <c r="T218" s="228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9" t="s">
        <v>320</v>
      </c>
      <c r="AT218" s="229" t="s">
        <v>157</v>
      </c>
      <c r="AU218" s="229" t="s">
        <v>77</v>
      </c>
      <c r="AY218" s="18" t="s">
        <v>156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8" t="s">
        <v>85</v>
      </c>
      <c r="BK218" s="230">
        <f>ROUND(I218*H218,2)</f>
        <v>0</v>
      </c>
      <c r="BL218" s="18" t="s">
        <v>320</v>
      </c>
      <c r="BM218" s="229" t="s">
        <v>371</v>
      </c>
    </row>
    <row r="219" spans="1:65" s="2" customFormat="1" ht="16.5" customHeight="1">
      <c r="A219" s="40"/>
      <c r="B219" s="41"/>
      <c r="C219" s="218" t="s">
        <v>372</v>
      </c>
      <c r="D219" s="218" t="s">
        <v>157</v>
      </c>
      <c r="E219" s="219" t="s">
        <v>373</v>
      </c>
      <c r="F219" s="220" t="s">
        <v>374</v>
      </c>
      <c r="G219" s="221" t="s">
        <v>355</v>
      </c>
      <c r="H219" s="222">
        <v>9</v>
      </c>
      <c r="I219" s="223"/>
      <c r="J219" s="224">
        <f>ROUND(I219*H219,2)</f>
        <v>0</v>
      </c>
      <c r="K219" s="220" t="s">
        <v>1</v>
      </c>
      <c r="L219" s="46"/>
      <c r="M219" s="225" t="s">
        <v>1</v>
      </c>
      <c r="N219" s="226" t="s">
        <v>42</v>
      </c>
      <c r="O219" s="93"/>
      <c r="P219" s="227">
        <f>O219*H219</f>
        <v>0</v>
      </c>
      <c r="Q219" s="227">
        <v>0.00479</v>
      </c>
      <c r="R219" s="227">
        <f>Q219*H219</f>
        <v>0.04311</v>
      </c>
      <c r="S219" s="227">
        <v>0</v>
      </c>
      <c r="T219" s="228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9" t="s">
        <v>320</v>
      </c>
      <c r="AT219" s="229" t="s">
        <v>157</v>
      </c>
      <c r="AU219" s="229" t="s">
        <v>77</v>
      </c>
      <c r="AY219" s="18" t="s">
        <v>156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8" t="s">
        <v>85</v>
      </c>
      <c r="BK219" s="230">
        <f>ROUND(I219*H219,2)</f>
        <v>0</v>
      </c>
      <c r="BL219" s="18" t="s">
        <v>320</v>
      </c>
      <c r="BM219" s="229" t="s">
        <v>375</v>
      </c>
    </row>
    <row r="220" spans="1:51" s="14" customFormat="1" ht="12">
      <c r="A220" s="14"/>
      <c r="B220" s="244"/>
      <c r="C220" s="245"/>
      <c r="D220" s="235" t="s">
        <v>221</v>
      </c>
      <c r="E220" s="246" t="s">
        <v>1</v>
      </c>
      <c r="F220" s="247" t="s">
        <v>197</v>
      </c>
      <c r="G220" s="245"/>
      <c r="H220" s="248">
        <v>9</v>
      </c>
      <c r="I220" s="249"/>
      <c r="J220" s="245"/>
      <c r="K220" s="245"/>
      <c r="L220" s="250"/>
      <c r="M220" s="261"/>
      <c r="N220" s="262"/>
      <c r="O220" s="262"/>
      <c r="P220" s="262"/>
      <c r="Q220" s="262"/>
      <c r="R220" s="262"/>
      <c r="S220" s="262"/>
      <c r="T220" s="26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221</v>
      </c>
      <c r="AU220" s="254" t="s">
        <v>77</v>
      </c>
      <c r="AV220" s="14" t="s">
        <v>87</v>
      </c>
      <c r="AW220" s="14" t="s">
        <v>32</v>
      </c>
      <c r="AX220" s="14" t="s">
        <v>85</v>
      </c>
      <c r="AY220" s="254" t="s">
        <v>156</v>
      </c>
    </row>
    <row r="221" spans="1:65" s="2" customFormat="1" ht="24.15" customHeight="1">
      <c r="A221" s="40"/>
      <c r="B221" s="41"/>
      <c r="C221" s="218" t="s">
        <v>376</v>
      </c>
      <c r="D221" s="218" t="s">
        <v>157</v>
      </c>
      <c r="E221" s="219" t="s">
        <v>377</v>
      </c>
      <c r="F221" s="220" t="s">
        <v>378</v>
      </c>
      <c r="G221" s="221" t="s">
        <v>160</v>
      </c>
      <c r="H221" s="222">
        <v>1</v>
      </c>
      <c r="I221" s="223"/>
      <c r="J221" s="224">
        <f>ROUND(I221*H221,2)</f>
        <v>0</v>
      </c>
      <c r="K221" s="220" t="s">
        <v>1</v>
      </c>
      <c r="L221" s="46"/>
      <c r="M221" s="225" t="s">
        <v>1</v>
      </c>
      <c r="N221" s="226" t="s">
        <v>42</v>
      </c>
      <c r="O221" s="93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9" t="s">
        <v>320</v>
      </c>
      <c r="AT221" s="229" t="s">
        <v>157</v>
      </c>
      <c r="AU221" s="229" t="s">
        <v>77</v>
      </c>
      <c r="AY221" s="18" t="s">
        <v>156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8" t="s">
        <v>85</v>
      </c>
      <c r="BK221" s="230">
        <f>ROUND(I221*H221,2)</f>
        <v>0</v>
      </c>
      <c r="BL221" s="18" t="s">
        <v>320</v>
      </c>
      <c r="BM221" s="229" t="s">
        <v>379</v>
      </c>
    </row>
    <row r="222" spans="1:65" s="2" customFormat="1" ht="24.15" customHeight="1">
      <c r="A222" s="40"/>
      <c r="B222" s="41"/>
      <c r="C222" s="218" t="s">
        <v>380</v>
      </c>
      <c r="D222" s="218" t="s">
        <v>157</v>
      </c>
      <c r="E222" s="219" t="s">
        <v>381</v>
      </c>
      <c r="F222" s="220" t="s">
        <v>382</v>
      </c>
      <c r="G222" s="221" t="s">
        <v>160</v>
      </c>
      <c r="H222" s="222">
        <v>1</v>
      </c>
      <c r="I222" s="223"/>
      <c r="J222" s="224">
        <f>ROUND(I222*H222,2)</f>
        <v>0</v>
      </c>
      <c r="K222" s="220" t="s">
        <v>1</v>
      </c>
      <c r="L222" s="46"/>
      <c r="M222" s="225" t="s">
        <v>1</v>
      </c>
      <c r="N222" s="226" t="s">
        <v>42</v>
      </c>
      <c r="O222" s="93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9" t="s">
        <v>320</v>
      </c>
      <c r="AT222" s="229" t="s">
        <v>157</v>
      </c>
      <c r="AU222" s="229" t="s">
        <v>77</v>
      </c>
      <c r="AY222" s="18" t="s">
        <v>156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8" t="s">
        <v>85</v>
      </c>
      <c r="BK222" s="230">
        <f>ROUND(I222*H222,2)</f>
        <v>0</v>
      </c>
      <c r="BL222" s="18" t="s">
        <v>320</v>
      </c>
      <c r="BM222" s="229" t="s">
        <v>383</v>
      </c>
    </row>
    <row r="223" spans="1:65" s="2" customFormat="1" ht="24.15" customHeight="1">
      <c r="A223" s="40"/>
      <c r="B223" s="41"/>
      <c r="C223" s="218" t="s">
        <v>384</v>
      </c>
      <c r="D223" s="218" t="s">
        <v>157</v>
      </c>
      <c r="E223" s="219" t="s">
        <v>385</v>
      </c>
      <c r="F223" s="220" t="s">
        <v>386</v>
      </c>
      <c r="G223" s="221" t="s">
        <v>160</v>
      </c>
      <c r="H223" s="222">
        <v>1</v>
      </c>
      <c r="I223" s="223"/>
      <c r="J223" s="224">
        <f>ROUND(I223*H223,2)</f>
        <v>0</v>
      </c>
      <c r="K223" s="220" t="s">
        <v>1</v>
      </c>
      <c r="L223" s="46"/>
      <c r="M223" s="225" t="s">
        <v>1</v>
      </c>
      <c r="N223" s="226" t="s">
        <v>42</v>
      </c>
      <c r="O223" s="93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9" t="s">
        <v>320</v>
      </c>
      <c r="AT223" s="229" t="s">
        <v>157</v>
      </c>
      <c r="AU223" s="229" t="s">
        <v>77</v>
      </c>
      <c r="AY223" s="18" t="s">
        <v>156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8" t="s">
        <v>85</v>
      </c>
      <c r="BK223" s="230">
        <f>ROUND(I223*H223,2)</f>
        <v>0</v>
      </c>
      <c r="BL223" s="18" t="s">
        <v>320</v>
      </c>
      <c r="BM223" s="229" t="s">
        <v>387</v>
      </c>
    </row>
    <row r="224" spans="1:65" s="2" customFormat="1" ht="24.15" customHeight="1">
      <c r="A224" s="40"/>
      <c r="B224" s="41"/>
      <c r="C224" s="218" t="s">
        <v>388</v>
      </c>
      <c r="D224" s="218" t="s">
        <v>157</v>
      </c>
      <c r="E224" s="219" t="s">
        <v>389</v>
      </c>
      <c r="F224" s="220" t="s">
        <v>390</v>
      </c>
      <c r="G224" s="221" t="s">
        <v>160</v>
      </c>
      <c r="H224" s="222">
        <v>2</v>
      </c>
      <c r="I224" s="223"/>
      <c r="J224" s="224">
        <f>ROUND(I224*H224,2)</f>
        <v>0</v>
      </c>
      <c r="K224" s="220" t="s">
        <v>1</v>
      </c>
      <c r="L224" s="46"/>
      <c r="M224" s="225" t="s">
        <v>1</v>
      </c>
      <c r="N224" s="226" t="s">
        <v>42</v>
      </c>
      <c r="O224" s="93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9" t="s">
        <v>320</v>
      </c>
      <c r="AT224" s="229" t="s">
        <v>157</v>
      </c>
      <c r="AU224" s="229" t="s">
        <v>77</v>
      </c>
      <c r="AY224" s="18" t="s">
        <v>156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8" t="s">
        <v>85</v>
      </c>
      <c r="BK224" s="230">
        <f>ROUND(I224*H224,2)</f>
        <v>0</v>
      </c>
      <c r="BL224" s="18" t="s">
        <v>320</v>
      </c>
      <c r="BM224" s="229" t="s">
        <v>391</v>
      </c>
    </row>
    <row r="225" spans="1:65" s="2" customFormat="1" ht="24.15" customHeight="1">
      <c r="A225" s="40"/>
      <c r="B225" s="41"/>
      <c r="C225" s="218" t="s">
        <v>392</v>
      </c>
      <c r="D225" s="218" t="s">
        <v>157</v>
      </c>
      <c r="E225" s="219" t="s">
        <v>393</v>
      </c>
      <c r="F225" s="220" t="s">
        <v>394</v>
      </c>
      <c r="G225" s="221" t="s">
        <v>160</v>
      </c>
      <c r="H225" s="222">
        <v>2</v>
      </c>
      <c r="I225" s="223"/>
      <c r="J225" s="224">
        <f>ROUND(I225*H225,2)</f>
        <v>0</v>
      </c>
      <c r="K225" s="220" t="s">
        <v>1</v>
      </c>
      <c r="L225" s="46"/>
      <c r="M225" s="225" t="s">
        <v>1</v>
      </c>
      <c r="N225" s="226" t="s">
        <v>42</v>
      </c>
      <c r="O225" s="93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9" t="s">
        <v>320</v>
      </c>
      <c r="AT225" s="229" t="s">
        <v>157</v>
      </c>
      <c r="AU225" s="229" t="s">
        <v>77</v>
      </c>
      <c r="AY225" s="18" t="s">
        <v>156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8" t="s">
        <v>85</v>
      </c>
      <c r="BK225" s="230">
        <f>ROUND(I225*H225,2)</f>
        <v>0</v>
      </c>
      <c r="BL225" s="18" t="s">
        <v>320</v>
      </c>
      <c r="BM225" s="229" t="s">
        <v>395</v>
      </c>
    </row>
    <row r="226" spans="1:65" s="2" customFormat="1" ht="21.75" customHeight="1">
      <c r="A226" s="40"/>
      <c r="B226" s="41"/>
      <c r="C226" s="218" t="s">
        <v>396</v>
      </c>
      <c r="D226" s="218" t="s">
        <v>157</v>
      </c>
      <c r="E226" s="219" t="s">
        <v>397</v>
      </c>
      <c r="F226" s="220" t="s">
        <v>398</v>
      </c>
      <c r="G226" s="221" t="s">
        <v>160</v>
      </c>
      <c r="H226" s="222">
        <v>1</v>
      </c>
      <c r="I226" s="223"/>
      <c r="J226" s="224">
        <f>ROUND(I226*H226,2)</f>
        <v>0</v>
      </c>
      <c r="K226" s="220" t="s">
        <v>1</v>
      </c>
      <c r="L226" s="46"/>
      <c r="M226" s="225" t="s">
        <v>1</v>
      </c>
      <c r="N226" s="226" t="s">
        <v>42</v>
      </c>
      <c r="O226" s="93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9" t="s">
        <v>320</v>
      </c>
      <c r="AT226" s="229" t="s">
        <v>157</v>
      </c>
      <c r="AU226" s="229" t="s">
        <v>77</v>
      </c>
      <c r="AY226" s="18" t="s">
        <v>156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8" t="s">
        <v>85</v>
      </c>
      <c r="BK226" s="230">
        <f>ROUND(I226*H226,2)</f>
        <v>0</v>
      </c>
      <c r="BL226" s="18" t="s">
        <v>320</v>
      </c>
      <c r="BM226" s="229" t="s">
        <v>399</v>
      </c>
    </row>
    <row r="227" spans="1:65" s="2" customFormat="1" ht="16.5" customHeight="1">
      <c r="A227" s="40"/>
      <c r="B227" s="41"/>
      <c r="C227" s="218" t="s">
        <v>400</v>
      </c>
      <c r="D227" s="218" t="s">
        <v>157</v>
      </c>
      <c r="E227" s="219" t="s">
        <v>401</v>
      </c>
      <c r="F227" s="220" t="s">
        <v>402</v>
      </c>
      <c r="G227" s="221" t="s">
        <v>160</v>
      </c>
      <c r="H227" s="222">
        <v>2</v>
      </c>
      <c r="I227" s="223"/>
      <c r="J227" s="224">
        <f>ROUND(I227*H227,2)</f>
        <v>0</v>
      </c>
      <c r="K227" s="220" t="s">
        <v>1</v>
      </c>
      <c r="L227" s="46"/>
      <c r="M227" s="225" t="s">
        <v>1</v>
      </c>
      <c r="N227" s="226" t="s">
        <v>42</v>
      </c>
      <c r="O227" s="93"/>
      <c r="P227" s="227">
        <f>O227*H227</f>
        <v>0</v>
      </c>
      <c r="Q227" s="227">
        <v>6E-05</v>
      </c>
      <c r="R227" s="227">
        <f>Q227*H227</f>
        <v>0.00012</v>
      </c>
      <c r="S227" s="227">
        <v>0</v>
      </c>
      <c r="T227" s="228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9" t="s">
        <v>320</v>
      </c>
      <c r="AT227" s="229" t="s">
        <v>157</v>
      </c>
      <c r="AU227" s="229" t="s">
        <v>77</v>
      </c>
      <c r="AY227" s="18" t="s">
        <v>156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8" t="s">
        <v>85</v>
      </c>
      <c r="BK227" s="230">
        <f>ROUND(I227*H227,2)</f>
        <v>0</v>
      </c>
      <c r="BL227" s="18" t="s">
        <v>320</v>
      </c>
      <c r="BM227" s="229" t="s">
        <v>403</v>
      </c>
    </row>
    <row r="228" spans="1:63" s="12" customFormat="1" ht="25.9" customHeight="1">
      <c r="A228" s="12"/>
      <c r="B228" s="204"/>
      <c r="C228" s="205"/>
      <c r="D228" s="206" t="s">
        <v>76</v>
      </c>
      <c r="E228" s="207" t="s">
        <v>154</v>
      </c>
      <c r="F228" s="207" t="s">
        <v>155</v>
      </c>
      <c r="G228" s="205"/>
      <c r="H228" s="205"/>
      <c r="I228" s="208"/>
      <c r="J228" s="209">
        <f>BK228</f>
        <v>0</v>
      </c>
      <c r="K228" s="205"/>
      <c r="L228" s="210"/>
      <c r="M228" s="211"/>
      <c r="N228" s="212"/>
      <c r="O228" s="212"/>
      <c r="P228" s="213">
        <f>P229+P252+P267</f>
        <v>0</v>
      </c>
      <c r="Q228" s="212"/>
      <c r="R228" s="213">
        <f>R229+R252+R267</f>
        <v>0.11042480000000002</v>
      </c>
      <c r="S228" s="212"/>
      <c r="T228" s="214">
        <f>T229+T252+T267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5" t="s">
        <v>87</v>
      </c>
      <c r="AT228" s="216" t="s">
        <v>76</v>
      </c>
      <c r="AU228" s="216" t="s">
        <v>77</v>
      </c>
      <c r="AY228" s="215" t="s">
        <v>156</v>
      </c>
      <c r="BK228" s="217">
        <f>BK229+BK252+BK267</f>
        <v>0</v>
      </c>
    </row>
    <row r="229" spans="1:63" s="12" customFormat="1" ht="22.8" customHeight="1">
      <c r="A229" s="12"/>
      <c r="B229" s="204"/>
      <c r="C229" s="205"/>
      <c r="D229" s="206" t="s">
        <v>76</v>
      </c>
      <c r="E229" s="231" t="s">
        <v>404</v>
      </c>
      <c r="F229" s="231" t="s">
        <v>405</v>
      </c>
      <c r="G229" s="205"/>
      <c r="H229" s="205"/>
      <c r="I229" s="208"/>
      <c r="J229" s="232">
        <f>BK229</f>
        <v>0</v>
      </c>
      <c r="K229" s="205"/>
      <c r="L229" s="210"/>
      <c r="M229" s="211"/>
      <c r="N229" s="212"/>
      <c r="O229" s="212"/>
      <c r="P229" s="213">
        <f>SUM(P230:P251)</f>
        <v>0</v>
      </c>
      <c r="Q229" s="212"/>
      <c r="R229" s="213">
        <f>SUM(R230:R251)</f>
        <v>0.09331056000000001</v>
      </c>
      <c r="S229" s="212"/>
      <c r="T229" s="214">
        <f>SUM(T230:T251)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5" t="s">
        <v>87</v>
      </c>
      <c r="AT229" s="216" t="s">
        <v>76</v>
      </c>
      <c r="AU229" s="216" t="s">
        <v>85</v>
      </c>
      <c r="AY229" s="215" t="s">
        <v>156</v>
      </c>
      <c r="BK229" s="217">
        <f>SUM(BK230:BK251)</f>
        <v>0</v>
      </c>
    </row>
    <row r="230" spans="1:65" s="2" customFormat="1" ht="24.15" customHeight="1">
      <c r="A230" s="40"/>
      <c r="B230" s="41"/>
      <c r="C230" s="218" t="s">
        <v>406</v>
      </c>
      <c r="D230" s="218" t="s">
        <v>157</v>
      </c>
      <c r="E230" s="219" t="s">
        <v>407</v>
      </c>
      <c r="F230" s="220" t="s">
        <v>408</v>
      </c>
      <c r="G230" s="221" t="s">
        <v>250</v>
      </c>
      <c r="H230" s="222">
        <v>4.16</v>
      </c>
      <c r="I230" s="223"/>
      <c r="J230" s="224">
        <f>ROUND(I230*H230,2)</f>
        <v>0</v>
      </c>
      <c r="K230" s="220" t="s">
        <v>234</v>
      </c>
      <c r="L230" s="46"/>
      <c r="M230" s="225" t="s">
        <v>1</v>
      </c>
      <c r="N230" s="226" t="s">
        <v>42</v>
      </c>
      <c r="O230" s="93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9" t="s">
        <v>320</v>
      </c>
      <c r="AT230" s="229" t="s">
        <v>157</v>
      </c>
      <c r="AU230" s="229" t="s">
        <v>87</v>
      </c>
      <c r="AY230" s="18" t="s">
        <v>156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8" t="s">
        <v>85</v>
      </c>
      <c r="BK230" s="230">
        <f>ROUND(I230*H230,2)</f>
        <v>0</v>
      </c>
      <c r="BL230" s="18" t="s">
        <v>320</v>
      </c>
      <c r="BM230" s="229" t="s">
        <v>409</v>
      </c>
    </row>
    <row r="231" spans="1:47" s="2" customFormat="1" ht="12">
      <c r="A231" s="40"/>
      <c r="B231" s="41"/>
      <c r="C231" s="42"/>
      <c r="D231" s="256" t="s">
        <v>236</v>
      </c>
      <c r="E231" s="42"/>
      <c r="F231" s="257" t="s">
        <v>410</v>
      </c>
      <c r="G231" s="42"/>
      <c r="H231" s="42"/>
      <c r="I231" s="258"/>
      <c r="J231" s="42"/>
      <c r="K231" s="42"/>
      <c r="L231" s="46"/>
      <c r="M231" s="259"/>
      <c r="N231" s="260"/>
      <c r="O231" s="93"/>
      <c r="P231" s="93"/>
      <c r="Q231" s="93"/>
      <c r="R231" s="93"/>
      <c r="S231" s="93"/>
      <c r="T231" s="94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8" t="s">
        <v>236</v>
      </c>
      <c r="AU231" s="18" t="s">
        <v>87</v>
      </c>
    </row>
    <row r="232" spans="1:51" s="13" customFormat="1" ht="12">
      <c r="A232" s="13"/>
      <c r="B232" s="233"/>
      <c r="C232" s="234"/>
      <c r="D232" s="235" t="s">
        <v>221</v>
      </c>
      <c r="E232" s="236" t="s">
        <v>1</v>
      </c>
      <c r="F232" s="237" t="s">
        <v>411</v>
      </c>
      <c r="G232" s="234"/>
      <c r="H232" s="236" t="s">
        <v>1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221</v>
      </c>
      <c r="AU232" s="243" t="s">
        <v>87</v>
      </c>
      <c r="AV232" s="13" t="s">
        <v>85</v>
      </c>
      <c r="AW232" s="13" t="s">
        <v>32</v>
      </c>
      <c r="AX232" s="13" t="s">
        <v>77</v>
      </c>
      <c r="AY232" s="243" t="s">
        <v>156</v>
      </c>
    </row>
    <row r="233" spans="1:51" s="14" customFormat="1" ht="12">
      <c r="A233" s="14"/>
      <c r="B233" s="244"/>
      <c r="C233" s="245"/>
      <c r="D233" s="235" t="s">
        <v>221</v>
      </c>
      <c r="E233" s="246" t="s">
        <v>1</v>
      </c>
      <c r="F233" s="247" t="s">
        <v>412</v>
      </c>
      <c r="G233" s="245"/>
      <c r="H233" s="248">
        <v>4.16</v>
      </c>
      <c r="I233" s="249"/>
      <c r="J233" s="245"/>
      <c r="K233" s="245"/>
      <c r="L233" s="250"/>
      <c r="M233" s="261"/>
      <c r="N233" s="262"/>
      <c r="O233" s="262"/>
      <c r="P233" s="262"/>
      <c r="Q233" s="262"/>
      <c r="R233" s="262"/>
      <c r="S233" s="262"/>
      <c r="T233" s="26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221</v>
      </c>
      <c r="AU233" s="254" t="s">
        <v>87</v>
      </c>
      <c r="AV233" s="14" t="s">
        <v>87</v>
      </c>
      <c r="AW233" s="14" t="s">
        <v>32</v>
      </c>
      <c r="AX233" s="14" t="s">
        <v>85</v>
      </c>
      <c r="AY233" s="254" t="s">
        <v>156</v>
      </c>
    </row>
    <row r="234" spans="1:65" s="2" customFormat="1" ht="16.5" customHeight="1">
      <c r="A234" s="40"/>
      <c r="B234" s="41"/>
      <c r="C234" s="286" t="s">
        <v>413</v>
      </c>
      <c r="D234" s="286" t="s">
        <v>414</v>
      </c>
      <c r="E234" s="287" t="s">
        <v>415</v>
      </c>
      <c r="F234" s="288" t="s">
        <v>416</v>
      </c>
      <c r="G234" s="289" t="s">
        <v>250</v>
      </c>
      <c r="H234" s="290">
        <v>4.576</v>
      </c>
      <c r="I234" s="291"/>
      <c r="J234" s="292">
        <f>ROUND(I234*H234,2)</f>
        <v>0</v>
      </c>
      <c r="K234" s="288" t="s">
        <v>234</v>
      </c>
      <c r="L234" s="293"/>
      <c r="M234" s="294" t="s">
        <v>1</v>
      </c>
      <c r="N234" s="295" t="s">
        <v>42</v>
      </c>
      <c r="O234" s="93"/>
      <c r="P234" s="227">
        <f>O234*H234</f>
        <v>0</v>
      </c>
      <c r="Q234" s="227">
        <v>0.00931</v>
      </c>
      <c r="R234" s="227">
        <f>Q234*H234</f>
        <v>0.04260256</v>
      </c>
      <c r="S234" s="227">
        <v>0</v>
      </c>
      <c r="T234" s="228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9" t="s">
        <v>392</v>
      </c>
      <c r="AT234" s="229" t="s">
        <v>414</v>
      </c>
      <c r="AU234" s="229" t="s">
        <v>87</v>
      </c>
      <c r="AY234" s="18" t="s">
        <v>156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8" t="s">
        <v>85</v>
      </c>
      <c r="BK234" s="230">
        <f>ROUND(I234*H234,2)</f>
        <v>0</v>
      </c>
      <c r="BL234" s="18" t="s">
        <v>320</v>
      </c>
      <c r="BM234" s="229" t="s">
        <v>417</v>
      </c>
    </row>
    <row r="235" spans="1:51" s="14" customFormat="1" ht="12">
      <c r="A235" s="14"/>
      <c r="B235" s="244"/>
      <c r="C235" s="245"/>
      <c r="D235" s="235" t="s">
        <v>221</v>
      </c>
      <c r="E235" s="246" t="s">
        <v>1</v>
      </c>
      <c r="F235" s="247" t="s">
        <v>418</v>
      </c>
      <c r="G235" s="245"/>
      <c r="H235" s="248">
        <v>4.576</v>
      </c>
      <c r="I235" s="249"/>
      <c r="J235" s="245"/>
      <c r="K235" s="245"/>
      <c r="L235" s="250"/>
      <c r="M235" s="261"/>
      <c r="N235" s="262"/>
      <c r="O235" s="262"/>
      <c r="P235" s="262"/>
      <c r="Q235" s="262"/>
      <c r="R235" s="262"/>
      <c r="S235" s="262"/>
      <c r="T235" s="26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221</v>
      </c>
      <c r="AU235" s="254" t="s">
        <v>87</v>
      </c>
      <c r="AV235" s="14" t="s">
        <v>87</v>
      </c>
      <c r="AW235" s="14" t="s">
        <v>32</v>
      </c>
      <c r="AX235" s="14" t="s">
        <v>85</v>
      </c>
      <c r="AY235" s="254" t="s">
        <v>156</v>
      </c>
    </row>
    <row r="236" spans="1:65" s="2" customFormat="1" ht="24.15" customHeight="1">
      <c r="A236" s="40"/>
      <c r="B236" s="41"/>
      <c r="C236" s="218" t="s">
        <v>419</v>
      </c>
      <c r="D236" s="218" t="s">
        <v>157</v>
      </c>
      <c r="E236" s="219" t="s">
        <v>420</v>
      </c>
      <c r="F236" s="220" t="s">
        <v>421</v>
      </c>
      <c r="G236" s="221" t="s">
        <v>250</v>
      </c>
      <c r="H236" s="222">
        <v>4.16</v>
      </c>
      <c r="I236" s="223"/>
      <c r="J236" s="224">
        <f>ROUND(I236*H236,2)</f>
        <v>0</v>
      </c>
      <c r="K236" s="220" t="s">
        <v>234</v>
      </c>
      <c r="L236" s="46"/>
      <c r="M236" s="225" t="s">
        <v>1</v>
      </c>
      <c r="N236" s="226" t="s">
        <v>42</v>
      </c>
      <c r="O236" s="93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9" t="s">
        <v>320</v>
      </c>
      <c r="AT236" s="229" t="s">
        <v>157</v>
      </c>
      <c r="AU236" s="229" t="s">
        <v>87</v>
      </c>
      <c r="AY236" s="18" t="s">
        <v>156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8" t="s">
        <v>85</v>
      </c>
      <c r="BK236" s="230">
        <f>ROUND(I236*H236,2)</f>
        <v>0</v>
      </c>
      <c r="BL236" s="18" t="s">
        <v>320</v>
      </c>
      <c r="BM236" s="229" t="s">
        <v>422</v>
      </c>
    </row>
    <row r="237" spans="1:47" s="2" customFormat="1" ht="12">
      <c r="A237" s="40"/>
      <c r="B237" s="41"/>
      <c r="C237" s="42"/>
      <c r="D237" s="256" t="s">
        <v>236</v>
      </c>
      <c r="E237" s="42"/>
      <c r="F237" s="257" t="s">
        <v>423</v>
      </c>
      <c r="G237" s="42"/>
      <c r="H237" s="42"/>
      <c r="I237" s="258"/>
      <c r="J237" s="42"/>
      <c r="K237" s="42"/>
      <c r="L237" s="46"/>
      <c r="M237" s="259"/>
      <c r="N237" s="260"/>
      <c r="O237" s="93"/>
      <c r="P237" s="93"/>
      <c r="Q237" s="93"/>
      <c r="R237" s="93"/>
      <c r="S237" s="93"/>
      <c r="T237" s="94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8" t="s">
        <v>236</v>
      </c>
      <c r="AU237" s="18" t="s">
        <v>87</v>
      </c>
    </row>
    <row r="238" spans="1:51" s="13" customFormat="1" ht="12">
      <c r="A238" s="13"/>
      <c r="B238" s="233"/>
      <c r="C238" s="234"/>
      <c r="D238" s="235" t="s">
        <v>221</v>
      </c>
      <c r="E238" s="236" t="s">
        <v>1</v>
      </c>
      <c r="F238" s="237" t="s">
        <v>411</v>
      </c>
      <c r="G238" s="234"/>
      <c r="H238" s="236" t="s">
        <v>1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221</v>
      </c>
      <c r="AU238" s="243" t="s">
        <v>87</v>
      </c>
      <c r="AV238" s="13" t="s">
        <v>85</v>
      </c>
      <c r="AW238" s="13" t="s">
        <v>32</v>
      </c>
      <c r="AX238" s="13" t="s">
        <v>77</v>
      </c>
      <c r="AY238" s="243" t="s">
        <v>156</v>
      </c>
    </row>
    <row r="239" spans="1:51" s="14" customFormat="1" ht="12">
      <c r="A239" s="14"/>
      <c r="B239" s="244"/>
      <c r="C239" s="245"/>
      <c r="D239" s="235" t="s">
        <v>221</v>
      </c>
      <c r="E239" s="246" t="s">
        <v>1</v>
      </c>
      <c r="F239" s="247" t="s">
        <v>412</v>
      </c>
      <c r="G239" s="245"/>
      <c r="H239" s="248">
        <v>4.16</v>
      </c>
      <c r="I239" s="249"/>
      <c r="J239" s="245"/>
      <c r="K239" s="245"/>
      <c r="L239" s="250"/>
      <c r="M239" s="261"/>
      <c r="N239" s="262"/>
      <c r="O239" s="262"/>
      <c r="P239" s="262"/>
      <c r="Q239" s="262"/>
      <c r="R239" s="262"/>
      <c r="S239" s="262"/>
      <c r="T239" s="26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221</v>
      </c>
      <c r="AU239" s="254" t="s">
        <v>87</v>
      </c>
      <c r="AV239" s="14" t="s">
        <v>87</v>
      </c>
      <c r="AW239" s="14" t="s">
        <v>32</v>
      </c>
      <c r="AX239" s="14" t="s">
        <v>85</v>
      </c>
      <c r="AY239" s="254" t="s">
        <v>156</v>
      </c>
    </row>
    <row r="240" spans="1:65" s="2" customFormat="1" ht="16.5" customHeight="1">
      <c r="A240" s="40"/>
      <c r="B240" s="41"/>
      <c r="C240" s="286" t="s">
        <v>424</v>
      </c>
      <c r="D240" s="286" t="s">
        <v>414</v>
      </c>
      <c r="E240" s="287" t="s">
        <v>425</v>
      </c>
      <c r="F240" s="288" t="s">
        <v>426</v>
      </c>
      <c r="G240" s="289" t="s">
        <v>233</v>
      </c>
      <c r="H240" s="290">
        <v>0.083</v>
      </c>
      <c r="I240" s="291"/>
      <c r="J240" s="292">
        <f>ROUND(I240*H240,2)</f>
        <v>0</v>
      </c>
      <c r="K240" s="288" t="s">
        <v>234</v>
      </c>
      <c r="L240" s="293"/>
      <c r="M240" s="294" t="s">
        <v>1</v>
      </c>
      <c r="N240" s="295" t="s">
        <v>42</v>
      </c>
      <c r="O240" s="93"/>
      <c r="P240" s="227">
        <f>O240*H240</f>
        <v>0</v>
      </c>
      <c r="Q240" s="227">
        <v>0.55</v>
      </c>
      <c r="R240" s="227">
        <f>Q240*H240</f>
        <v>0.04565</v>
      </c>
      <c r="S240" s="227">
        <v>0</v>
      </c>
      <c r="T240" s="228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9" t="s">
        <v>392</v>
      </c>
      <c r="AT240" s="229" t="s">
        <v>414</v>
      </c>
      <c r="AU240" s="229" t="s">
        <v>87</v>
      </c>
      <c r="AY240" s="18" t="s">
        <v>156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8" t="s">
        <v>85</v>
      </c>
      <c r="BK240" s="230">
        <f>ROUND(I240*H240,2)</f>
        <v>0</v>
      </c>
      <c r="BL240" s="18" t="s">
        <v>320</v>
      </c>
      <c r="BM240" s="229" t="s">
        <v>427</v>
      </c>
    </row>
    <row r="241" spans="1:51" s="14" customFormat="1" ht="12">
      <c r="A241" s="14"/>
      <c r="B241" s="244"/>
      <c r="C241" s="245"/>
      <c r="D241" s="235" t="s">
        <v>221</v>
      </c>
      <c r="E241" s="246" t="s">
        <v>1</v>
      </c>
      <c r="F241" s="247" t="s">
        <v>428</v>
      </c>
      <c r="G241" s="245"/>
      <c r="H241" s="248">
        <v>0.037</v>
      </c>
      <c r="I241" s="249"/>
      <c r="J241" s="245"/>
      <c r="K241" s="245"/>
      <c r="L241" s="250"/>
      <c r="M241" s="261"/>
      <c r="N241" s="262"/>
      <c r="O241" s="262"/>
      <c r="P241" s="262"/>
      <c r="Q241" s="262"/>
      <c r="R241" s="262"/>
      <c r="S241" s="262"/>
      <c r="T241" s="26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221</v>
      </c>
      <c r="AU241" s="254" t="s">
        <v>87</v>
      </c>
      <c r="AV241" s="14" t="s">
        <v>87</v>
      </c>
      <c r="AW241" s="14" t="s">
        <v>32</v>
      </c>
      <c r="AX241" s="14" t="s">
        <v>77</v>
      </c>
      <c r="AY241" s="254" t="s">
        <v>156</v>
      </c>
    </row>
    <row r="242" spans="1:51" s="14" customFormat="1" ht="12">
      <c r="A242" s="14"/>
      <c r="B242" s="244"/>
      <c r="C242" s="245"/>
      <c r="D242" s="235" t="s">
        <v>221</v>
      </c>
      <c r="E242" s="246" t="s">
        <v>1</v>
      </c>
      <c r="F242" s="247" t="s">
        <v>429</v>
      </c>
      <c r="G242" s="245"/>
      <c r="H242" s="248">
        <v>0.046</v>
      </c>
      <c r="I242" s="249"/>
      <c r="J242" s="245"/>
      <c r="K242" s="245"/>
      <c r="L242" s="250"/>
      <c r="M242" s="261"/>
      <c r="N242" s="262"/>
      <c r="O242" s="262"/>
      <c r="P242" s="262"/>
      <c r="Q242" s="262"/>
      <c r="R242" s="262"/>
      <c r="S242" s="262"/>
      <c r="T242" s="26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221</v>
      </c>
      <c r="AU242" s="254" t="s">
        <v>87</v>
      </c>
      <c r="AV242" s="14" t="s">
        <v>87</v>
      </c>
      <c r="AW242" s="14" t="s">
        <v>32</v>
      </c>
      <c r="AX242" s="14" t="s">
        <v>77</v>
      </c>
      <c r="AY242" s="254" t="s">
        <v>156</v>
      </c>
    </row>
    <row r="243" spans="1:51" s="15" customFormat="1" ht="12">
      <c r="A243" s="15"/>
      <c r="B243" s="264"/>
      <c r="C243" s="265"/>
      <c r="D243" s="235" t="s">
        <v>221</v>
      </c>
      <c r="E243" s="266" t="s">
        <v>1</v>
      </c>
      <c r="F243" s="267" t="s">
        <v>240</v>
      </c>
      <c r="G243" s="265"/>
      <c r="H243" s="268">
        <v>0.08299999999999999</v>
      </c>
      <c r="I243" s="269"/>
      <c r="J243" s="265"/>
      <c r="K243" s="265"/>
      <c r="L243" s="270"/>
      <c r="M243" s="271"/>
      <c r="N243" s="272"/>
      <c r="O243" s="272"/>
      <c r="P243" s="272"/>
      <c r="Q243" s="272"/>
      <c r="R243" s="272"/>
      <c r="S243" s="272"/>
      <c r="T243" s="27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4" t="s">
        <v>221</v>
      </c>
      <c r="AU243" s="274" t="s">
        <v>87</v>
      </c>
      <c r="AV243" s="15" t="s">
        <v>161</v>
      </c>
      <c r="AW243" s="15" t="s">
        <v>32</v>
      </c>
      <c r="AX243" s="15" t="s">
        <v>85</v>
      </c>
      <c r="AY243" s="274" t="s">
        <v>156</v>
      </c>
    </row>
    <row r="244" spans="1:65" s="2" customFormat="1" ht="16.5" customHeight="1">
      <c r="A244" s="40"/>
      <c r="B244" s="41"/>
      <c r="C244" s="218" t="s">
        <v>430</v>
      </c>
      <c r="D244" s="218" t="s">
        <v>157</v>
      </c>
      <c r="E244" s="219" t="s">
        <v>431</v>
      </c>
      <c r="F244" s="220" t="s">
        <v>432</v>
      </c>
      <c r="G244" s="221" t="s">
        <v>355</v>
      </c>
      <c r="H244" s="222">
        <v>19.2</v>
      </c>
      <c r="I244" s="223"/>
      <c r="J244" s="224">
        <f>ROUND(I244*H244,2)</f>
        <v>0</v>
      </c>
      <c r="K244" s="220" t="s">
        <v>234</v>
      </c>
      <c r="L244" s="46"/>
      <c r="M244" s="225" t="s">
        <v>1</v>
      </c>
      <c r="N244" s="226" t="s">
        <v>42</v>
      </c>
      <c r="O244" s="93"/>
      <c r="P244" s="227">
        <f>O244*H244</f>
        <v>0</v>
      </c>
      <c r="Q244" s="227">
        <v>2E-05</v>
      </c>
      <c r="R244" s="227">
        <f>Q244*H244</f>
        <v>0.000384</v>
      </c>
      <c r="S244" s="227">
        <v>0</v>
      </c>
      <c r="T244" s="228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9" t="s">
        <v>320</v>
      </c>
      <c r="AT244" s="229" t="s">
        <v>157</v>
      </c>
      <c r="AU244" s="229" t="s">
        <v>87</v>
      </c>
      <c r="AY244" s="18" t="s">
        <v>156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8" t="s">
        <v>85</v>
      </c>
      <c r="BK244" s="230">
        <f>ROUND(I244*H244,2)</f>
        <v>0</v>
      </c>
      <c r="BL244" s="18" t="s">
        <v>320</v>
      </c>
      <c r="BM244" s="229" t="s">
        <v>433</v>
      </c>
    </row>
    <row r="245" spans="1:47" s="2" customFormat="1" ht="12">
      <c r="A245" s="40"/>
      <c r="B245" s="41"/>
      <c r="C245" s="42"/>
      <c r="D245" s="256" t="s">
        <v>236</v>
      </c>
      <c r="E245" s="42"/>
      <c r="F245" s="257" t="s">
        <v>434</v>
      </c>
      <c r="G245" s="42"/>
      <c r="H245" s="42"/>
      <c r="I245" s="258"/>
      <c r="J245" s="42"/>
      <c r="K245" s="42"/>
      <c r="L245" s="46"/>
      <c r="M245" s="259"/>
      <c r="N245" s="260"/>
      <c r="O245" s="93"/>
      <c r="P245" s="93"/>
      <c r="Q245" s="93"/>
      <c r="R245" s="93"/>
      <c r="S245" s="93"/>
      <c r="T245" s="94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8" t="s">
        <v>236</v>
      </c>
      <c r="AU245" s="18" t="s">
        <v>87</v>
      </c>
    </row>
    <row r="246" spans="1:51" s="13" customFormat="1" ht="12">
      <c r="A246" s="13"/>
      <c r="B246" s="233"/>
      <c r="C246" s="234"/>
      <c r="D246" s="235" t="s">
        <v>221</v>
      </c>
      <c r="E246" s="236" t="s">
        <v>1</v>
      </c>
      <c r="F246" s="237" t="s">
        <v>411</v>
      </c>
      <c r="G246" s="234"/>
      <c r="H246" s="236" t="s">
        <v>1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221</v>
      </c>
      <c r="AU246" s="243" t="s">
        <v>87</v>
      </c>
      <c r="AV246" s="13" t="s">
        <v>85</v>
      </c>
      <c r="AW246" s="13" t="s">
        <v>32</v>
      </c>
      <c r="AX246" s="13" t="s">
        <v>77</v>
      </c>
      <c r="AY246" s="243" t="s">
        <v>156</v>
      </c>
    </row>
    <row r="247" spans="1:51" s="14" customFormat="1" ht="12">
      <c r="A247" s="14"/>
      <c r="B247" s="244"/>
      <c r="C247" s="245"/>
      <c r="D247" s="235" t="s">
        <v>221</v>
      </c>
      <c r="E247" s="246" t="s">
        <v>1</v>
      </c>
      <c r="F247" s="247" t="s">
        <v>435</v>
      </c>
      <c r="G247" s="245"/>
      <c r="H247" s="248">
        <v>19.2</v>
      </c>
      <c r="I247" s="249"/>
      <c r="J247" s="245"/>
      <c r="K247" s="245"/>
      <c r="L247" s="250"/>
      <c r="M247" s="261"/>
      <c r="N247" s="262"/>
      <c r="O247" s="262"/>
      <c r="P247" s="262"/>
      <c r="Q247" s="262"/>
      <c r="R247" s="262"/>
      <c r="S247" s="262"/>
      <c r="T247" s="26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221</v>
      </c>
      <c r="AU247" s="254" t="s">
        <v>87</v>
      </c>
      <c r="AV247" s="14" t="s">
        <v>87</v>
      </c>
      <c r="AW247" s="14" t="s">
        <v>32</v>
      </c>
      <c r="AX247" s="14" t="s">
        <v>85</v>
      </c>
      <c r="AY247" s="254" t="s">
        <v>156</v>
      </c>
    </row>
    <row r="248" spans="1:65" s="2" customFormat="1" ht="24.15" customHeight="1">
      <c r="A248" s="40"/>
      <c r="B248" s="41"/>
      <c r="C248" s="218" t="s">
        <v>436</v>
      </c>
      <c r="D248" s="218" t="s">
        <v>157</v>
      </c>
      <c r="E248" s="219" t="s">
        <v>437</v>
      </c>
      <c r="F248" s="220" t="s">
        <v>438</v>
      </c>
      <c r="G248" s="221" t="s">
        <v>233</v>
      </c>
      <c r="H248" s="222">
        <v>0.2</v>
      </c>
      <c r="I248" s="223"/>
      <c r="J248" s="224">
        <f>ROUND(I248*H248,2)</f>
        <v>0</v>
      </c>
      <c r="K248" s="220" t="s">
        <v>234</v>
      </c>
      <c r="L248" s="46"/>
      <c r="M248" s="225" t="s">
        <v>1</v>
      </c>
      <c r="N248" s="226" t="s">
        <v>42</v>
      </c>
      <c r="O248" s="93"/>
      <c r="P248" s="227">
        <f>O248*H248</f>
        <v>0</v>
      </c>
      <c r="Q248" s="227">
        <v>0.02337</v>
      </c>
      <c r="R248" s="227">
        <f>Q248*H248</f>
        <v>0.004674</v>
      </c>
      <c r="S248" s="227">
        <v>0</v>
      </c>
      <c r="T248" s="228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9" t="s">
        <v>320</v>
      </c>
      <c r="AT248" s="229" t="s">
        <v>157</v>
      </c>
      <c r="AU248" s="229" t="s">
        <v>87</v>
      </c>
      <c r="AY248" s="18" t="s">
        <v>156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8" t="s">
        <v>85</v>
      </c>
      <c r="BK248" s="230">
        <f>ROUND(I248*H248,2)</f>
        <v>0</v>
      </c>
      <c r="BL248" s="18" t="s">
        <v>320</v>
      </c>
      <c r="BM248" s="229" t="s">
        <v>439</v>
      </c>
    </row>
    <row r="249" spans="1:47" s="2" customFormat="1" ht="12">
      <c r="A249" s="40"/>
      <c r="B249" s="41"/>
      <c r="C249" s="42"/>
      <c r="D249" s="256" t="s">
        <v>236</v>
      </c>
      <c r="E249" s="42"/>
      <c r="F249" s="257" t="s">
        <v>440</v>
      </c>
      <c r="G249" s="42"/>
      <c r="H249" s="42"/>
      <c r="I249" s="258"/>
      <c r="J249" s="42"/>
      <c r="K249" s="42"/>
      <c r="L249" s="46"/>
      <c r="M249" s="259"/>
      <c r="N249" s="260"/>
      <c r="O249" s="93"/>
      <c r="P249" s="93"/>
      <c r="Q249" s="93"/>
      <c r="R249" s="93"/>
      <c r="S249" s="93"/>
      <c r="T249" s="94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8" t="s">
        <v>236</v>
      </c>
      <c r="AU249" s="18" t="s">
        <v>87</v>
      </c>
    </row>
    <row r="250" spans="1:65" s="2" customFormat="1" ht="24.15" customHeight="1">
      <c r="A250" s="40"/>
      <c r="B250" s="41"/>
      <c r="C250" s="218" t="s">
        <v>441</v>
      </c>
      <c r="D250" s="218" t="s">
        <v>157</v>
      </c>
      <c r="E250" s="219" t="s">
        <v>442</v>
      </c>
      <c r="F250" s="220" t="s">
        <v>443</v>
      </c>
      <c r="G250" s="221" t="s">
        <v>444</v>
      </c>
      <c r="H250" s="222">
        <v>0.093</v>
      </c>
      <c r="I250" s="223"/>
      <c r="J250" s="224">
        <f>ROUND(I250*H250,2)</f>
        <v>0</v>
      </c>
      <c r="K250" s="220" t="s">
        <v>234</v>
      </c>
      <c r="L250" s="46"/>
      <c r="M250" s="225" t="s">
        <v>1</v>
      </c>
      <c r="N250" s="226" t="s">
        <v>42</v>
      </c>
      <c r="O250" s="93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9" t="s">
        <v>320</v>
      </c>
      <c r="AT250" s="229" t="s">
        <v>157</v>
      </c>
      <c r="AU250" s="229" t="s">
        <v>87</v>
      </c>
      <c r="AY250" s="18" t="s">
        <v>156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8" t="s">
        <v>85</v>
      </c>
      <c r="BK250" s="230">
        <f>ROUND(I250*H250,2)</f>
        <v>0</v>
      </c>
      <c r="BL250" s="18" t="s">
        <v>320</v>
      </c>
      <c r="BM250" s="229" t="s">
        <v>445</v>
      </c>
    </row>
    <row r="251" spans="1:47" s="2" customFormat="1" ht="12">
      <c r="A251" s="40"/>
      <c r="B251" s="41"/>
      <c r="C251" s="42"/>
      <c r="D251" s="256" t="s">
        <v>236</v>
      </c>
      <c r="E251" s="42"/>
      <c r="F251" s="257" t="s">
        <v>446</v>
      </c>
      <c r="G251" s="42"/>
      <c r="H251" s="42"/>
      <c r="I251" s="258"/>
      <c r="J251" s="42"/>
      <c r="K251" s="42"/>
      <c r="L251" s="46"/>
      <c r="M251" s="259"/>
      <c r="N251" s="260"/>
      <c r="O251" s="93"/>
      <c r="P251" s="93"/>
      <c r="Q251" s="93"/>
      <c r="R251" s="93"/>
      <c r="S251" s="93"/>
      <c r="T251" s="94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8" t="s">
        <v>236</v>
      </c>
      <c r="AU251" s="18" t="s">
        <v>87</v>
      </c>
    </row>
    <row r="252" spans="1:63" s="12" customFormat="1" ht="22.8" customHeight="1">
      <c r="A252" s="12"/>
      <c r="B252" s="204"/>
      <c r="C252" s="205"/>
      <c r="D252" s="206" t="s">
        <v>76</v>
      </c>
      <c r="E252" s="231" t="s">
        <v>447</v>
      </c>
      <c r="F252" s="231" t="s">
        <v>448</v>
      </c>
      <c r="G252" s="205"/>
      <c r="H252" s="205"/>
      <c r="I252" s="208"/>
      <c r="J252" s="232">
        <f>BK252</f>
        <v>0</v>
      </c>
      <c r="K252" s="205"/>
      <c r="L252" s="210"/>
      <c r="M252" s="211"/>
      <c r="N252" s="212"/>
      <c r="O252" s="212"/>
      <c r="P252" s="213">
        <f>SUM(P253:P266)</f>
        <v>0</v>
      </c>
      <c r="Q252" s="212"/>
      <c r="R252" s="213">
        <f>SUM(R253:R266)</f>
        <v>0.01711424</v>
      </c>
      <c r="S252" s="212"/>
      <c r="T252" s="214">
        <f>SUM(T253:T266)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5" t="s">
        <v>87</v>
      </c>
      <c r="AT252" s="216" t="s">
        <v>76</v>
      </c>
      <c r="AU252" s="216" t="s">
        <v>85</v>
      </c>
      <c r="AY252" s="215" t="s">
        <v>156</v>
      </c>
      <c r="BK252" s="217">
        <f>SUM(BK253:BK266)</f>
        <v>0</v>
      </c>
    </row>
    <row r="253" spans="1:65" s="2" customFormat="1" ht="24.15" customHeight="1">
      <c r="A253" s="40"/>
      <c r="B253" s="41"/>
      <c r="C253" s="218" t="s">
        <v>449</v>
      </c>
      <c r="D253" s="218" t="s">
        <v>157</v>
      </c>
      <c r="E253" s="219" t="s">
        <v>450</v>
      </c>
      <c r="F253" s="220" t="s">
        <v>451</v>
      </c>
      <c r="G253" s="221" t="s">
        <v>250</v>
      </c>
      <c r="H253" s="222">
        <v>4.16</v>
      </c>
      <c r="I253" s="223"/>
      <c r="J253" s="224">
        <f>ROUND(I253*H253,2)</f>
        <v>0</v>
      </c>
      <c r="K253" s="220" t="s">
        <v>234</v>
      </c>
      <c r="L253" s="46"/>
      <c r="M253" s="225" t="s">
        <v>1</v>
      </c>
      <c r="N253" s="226" t="s">
        <v>42</v>
      </c>
      <c r="O253" s="93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9" t="s">
        <v>320</v>
      </c>
      <c r="AT253" s="229" t="s">
        <v>157</v>
      </c>
      <c r="AU253" s="229" t="s">
        <v>87</v>
      </c>
      <c r="AY253" s="18" t="s">
        <v>156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8" t="s">
        <v>85</v>
      </c>
      <c r="BK253" s="230">
        <f>ROUND(I253*H253,2)</f>
        <v>0</v>
      </c>
      <c r="BL253" s="18" t="s">
        <v>320</v>
      </c>
      <c r="BM253" s="229" t="s">
        <v>452</v>
      </c>
    </row>
    <row r="254" spans="1:47" s="2" customFormat="1" ht="12">
      <c r="A254" s="40"/>
      <c r="B254" s="41"/>
      <c r="C254" s="42"/>
      <c r="D254" s="256" t="s">
        <v>236</v>
      </c>
      <c r="E254" s="42"/>
      <c r="F254" s="257" t="s">
        <v>453</v>
      </c>
      <c r="G254" s="42"/>
      <c r="H254" s="42"/>
      <c r="I254" s="258"/>
      <c r="J254" s="42"/>
      <c r="K254" s="42"/>
      <c r="L254" s="46"/>
      <c r="M254" s="259"/>
      <c r="N254" s="260"/>
      <c r="O254" s="93"/>
      <c r="P254" s="93"/>
      <c r="Q254" s="93"/>
      <c r="R254" s="93"/>
      <c r="S254" s="93"/>
      <c r="T254" s="94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8" t="s">
        <v>236</v>
      </c>
      <c r="AU254" s="18" t="s">
        <v>87</v>
      </c>
    </row>
    <row r="255" spans="1:51" s="13" customFormat="1" ht="12">
      <c r="A255" s="13"/>
      <c r="B255" s="233"/>
      <c r="C255" s="234"/>
      <c r="D255" s="235" t="s">
        <v>221</v>
      </c>
      <c r="E255" s="236" t="s">
        <v>1</v>
      </c>
      <c r="F255" s="237" t="s">
        <v>411</v>
      </c>
      <c r="G255" s="234"/>
      <c r="H255" s="236" t="s">
        <v>1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221</v>
      </c>
      <c r="AU255" s="243" t="s">
        <v>87</v>
      </c>
      <c r="AV255" s="13" t="s">
        <v>85</v>
      </c>
      <c r="AW255" s="13" t="s">
        <v>32</v>
      </c>
      <c r="AX255" s="13" t="s">
        <v>77</v>
      </c>
      <c r="AY255" s="243" t="s">
        <v>156</v>
      </c>
    </row>
    <row r="256" spans="1:51" s="14" customFormat="1" ht="12">
      <c r="A256" s="14"/>
      <c r="B256" s="244"/>
      <c r="C256" s="245"/>
      <c r="D256" s="235" t="s">
        <v>221</v>
      </c>
      <c r="E256" s="246" t="s">
        <v>1</v>
      </c>
      <c r="F256" s="247" t="s">
        <v>412</v>
      </c>
      <c r="G256" s="245"/>
      <c r="H256" s="248">
        <v>4.16</v>
      </c>
      <c r="I256" s="249"/>
      <c r="J256" s="245"/>
      <c r="K256" s="245"/>
      <c r="L256" s="250"/>
      <c r="M256" s="261"/>
      <c r="N256" s="262"/>
      <c r="O256" s="262"/>
      <c r="P256" s="262"/>
      <c r="Q256" s="262"/>
      <c r="R256" s="262"/>
      <c r="S256" s="262"/>
      <c r="T256" s="26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221</v>
      </c>
      <c r="AU256" s="254" t="s">
        <v>87</v>
      </c>
      <c r="AV256" s="14" t="s">
        <v>87</v>
      </c>
      <c r="AW256" s="14" t="s">
        <v>32</v>
      </c>
      <c r="AX256" s="14" t="s">
        <v>85</v>
      </c>
      <c r="AY256" s="254" t="s">
        <v>156</v>
      </c>
    </row>
    <row r="257" spans="1:65" s="2" customFormat="1" ht="33.75" customHeight="1">
      <c r="A257" s="40"/>
      <c r="B257" s="41"/>
      <c r="C257" s="286" t="s">
        <v>454</v>
      </c>
      <c r="D257" s="286" t="s">
        <v>414</v>
      </c>
      <c r="E257" s="287" t="s">
        <v>455</v>
      </c>
      <c r="F257" s="288" t="s">
        <v>456</v>
      </c>
      <c r="G257" s="289" t="s">
        <v>250</v>
      </c>
      <c r="H257" s="290">
        <v>4.576</v>
      </c>
      <c r="I257" s="291"/>
      <c r="J257" s="292">
        <f>ROUND(I257*H257,2)</f>
        <v>0</v>
      </c>
      <c r="K257" s="288" t="s">
        <v>234</v>
      </c>
      <c r="L257" s="293"/>
      <c r="M257" s="294" t="s">
        <v>1</v>
      </c>
      <c r="N257" s="295" t="s">
        <v>42</v>
      </c>
      <c r="O257" s="93"/>
      <c r="P257" s="227">
        <f>O257*H257</f>
        <v>0</v>
      </c>
      <c r="Q257" s="227">
        <v>0.0036</v>
      </c>
      <c r="R257" s="227">
        <f>Q257*H257</f>
        <v>0.016473599999999998</v>
      </c>
      <c r="S257" s="227">
        <v>0</v>
      </c>
      <c r="T257" s="228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9" t="s">
        <v>392</v>
      </c>
      <c r="AT257" s="229" t="s">
        <v>414</v>
      </c>
      <c r="AU257" s="229" t="s">
        <v>87</v>
      </c>
      <c r="AY257" s="18" t="s">
        <v>156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8" t="s">
        <v>85</v>
      </c>
      <c r="BK257" s="230">
        <f>ROUND(I257*H257,2)</f>
        <v>0</v>
      </c>
      <c r="BL257" s="18" t="s">
        <v>320</v>
      </c>
      <c r="BM257" s="229" t="s">
        <v>457</v>
      </c>
    </row>
    <row r="258" spans="1:51" s="14" customFormat="1" ht="12">
      <c r="A258" s="14"/>
      <c r="B258" s="244"/>
      <c r="C258" s="245"/>
      <c r="D258" s="235" t="s">
        <v>221</v>
      </c>
      <c r="E258" s="246" t="s">
        <v>1</v>
      </c>
      <c r="F258" s="247" t="s">
        <v>418</v>
      </c>
      <c r="G258" s="245"/>
      <c r="H258" s="248">
        <v>4.576</v>
      </c>
      <c r="I258" s="249"/>
      <c r="J258" s="245"/>
      <c r="K258" s="245"/>
      <c r="L258" s="250"/>
      <c r="M258" s="261"/>
      <c r="N258" s="262"/>
      <c r="O258" s="262"/>
      <c r="P258" s="262"/>
      <c r="Q258" s="262"/>
      <c r="R258" s="262"/>
      <c r="S258" s="262"/>
      <c r="T258" s="26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221</v>
      </c>
      <c r="AU258" s="254" t="s">
        <v>87</v>
      </c>
      <c r="AV258" s="14" t="s">
        <v>87</v>
      </c>
      <c r="AW258" s="14" t="s">
        <v>32</v>
      </c>
      <c r="AX258" s="14" t="s">
        <v>85</v>
      </c>
      <c r="AY258" s="254" t="s">
        <v>156</v>
      </c>
    </row>
    <row r="259" spans="1:65" s="2" customFormat="1" ht="33" customHeight="1">
      <c r="A259" s="40"/>
      <c r="B259" s="41"/>
      <c r="C259" s="218" t="s">
        <v>458</v>
      </c>
      <c r="D259" s="218" t="s">
        <v>157</v>
      </c>
      <c r="E259" s="219" t="s">
        <v>459</v>
      </c>
      <c r="F259" s="220" t="s">
        <v>460</v>
      </c>
      <c r="G259" s="221" t="s">
        <v>250</v>
      </c>
      <c r="H259" s="222">
        <v>4.16</v>
      </c>
      <c r="I259" s="223"/>
      <c r="J259" s="224">
        <f>ROUND(I259*H259,2)</f>
        <v>0</v>
      </c>
      <c r="K259" s="220" t="s">
        <v>234</v>
      </c>
      <c r="L259" s="46"/>
      <c r="M259" s="225" t="s">
        <v>1</v>
      </c>
      <c r="N259" s="226" t="s">
        <v>42</v>
      </c>
      <c r="O259" s="9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9" t="s">
        <v>320</v>
      </c>
      <c r="AT259" s="229" t="s">
        <v>157</v>
      </c>
      <c r="AU259" s="229" t="s">
        <v>87</v>
      </c>
      <c r="AY259" s="18" t="s">
        <v>156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8" t="s">
        <v>85</v>
      </c>
      <c r="BK259" s="230">
        <f>ROUND(I259*H259,2)</f>
        <v>0</v>
      </c>
      <c r="BL259" s="18" t="s">
        <v>320</v>
      </c>
      <c r="BM259" s="229" t="s">
        <v>461</v>
      </c>
    </row>
    <row r="260" spans="1:47" s="2" customFormat="1" ht="12">
      <c r="A260" s="40"/>
      <c r="B260" s="41"/>
      <c r="C260" s="42"/>
      <c r="D260" s="256" t="s">
        <v>236</v>
      </c>
      <c r="E260" s="42"/>
      <c r="F260" s="257" t="s">
        <v>462</v>
      </c>
      <c r="G260" s="42"/>
      <c r="H260" s="42"/>
      <c r="I260" s="258"/>
      <c r="J260" s="42"/>
      <c r="K260" s="42"/>
      <c r="L260" s="46"/>
      <c r="M260" s="259"/>
      <c r="N260" s="260"/>
      <c r="O260" s="93"/>
      <c r="P260" s="93"/>
      <c r="Q260" s="93"/>
      <c r="R260" s="93"/>
      <c r="S260" s="93"/>
      <c r="T260" s="94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8" t="s">
        <v>236</v>
      </c>
      <c r="AU260" s="18" t="s">
        <v>87</v>
      </c>
    </row>
    <row r="261" spans="1:51" s="13" customFormat="1" ht="12">
      <c r="A261" s="13"/>
      <c r="B261" s="233"/>
      <c r="C261" s="234"/>
      <c r="D261" s="235" t="s">
        <v>221</v>
      </c>
      <c r="E261" s="236" t="s">
        <v>1</v>
      </c>
      <c r="F261" s="237" t="s">
        <v>411</v>
      </c>
      <c r="G261" s="234"/>
      <c r="H261" s="236" t="s">
        <v>1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221</v>
      </c>
      <c r="AU261" s="243" t="s">
        <v>87</v>
      </c>
      <c r="AV261" s="13" t="s">
        <v>85</v>
      </c>
      <c r="AW261" s="13" t="s">
        <v>32</v>
      </c>
      <c r="AX261" s="13" t="s">
        <v>77</v>
      </c>
      <c r="AY261" s="243" t="s">
        <v>156</v>
      </c>
    </row>
    <row r="262" spans="1:51" s="14" customFormat="1" ht="12">
      <c r="A262" s="14"/>
      <c r="B262" s="244"/>
      <c r="C262" s="245"/>
      <c r="D262" s="235" t="s">
        <v>221</v>
      </c>
      <c r="E262" s="246" t="s">
        <v>1</v>
      </c>
      <c r="F262" s="247" t="s">
        <v>412</v>
      </c>
      <c r="G262" s="245"/>
      <c r="H262" s="248">
        <v>4.16</v>
      </c>
      <c r="I262" s="249"/>
      <c r="J262" s="245"/>
      <c r="K262" s="245"/>
      <c r="L262" s="250"/>
      <c r="M262" s="261"/>
      <c r="N262" s="262"/>
      <c r="O262" s="262"/>
      <c r="P262" s="262"/>
      <c r="Q262" s="262"/>
      <c r="R262" s="262"/>
      <c r="S262" s="262"/>
      <c r="T262" s="26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221</v>
      </c>
      <c r="AU262" s="254" t="s">
        <v>87</v>
      </c>
      <c r="AV262" s="14" t="s">
        <v>87</v>
      </c>
      <c r="AW262" s="14" t="s">
        <v>32</v>
      </c>
      <c r="AX262" s="14" t="s">
        <v>85</v>
      </c>
      <c r="AY262" s="254" t="s">
        <v>156</v>
      </c>
    </row>
    <row r="263" spans="1:65" s="2" customFormat="1" ht="37.8" customHeight="1">
      <c r="A263" s="40"/>
      <c r="B263" s="41"/>
      <c r="C263" s="286" t="s">
        <v>463</v>
      </c>
      <c r="D263" s="286" t="s">
        <v>414</v>
      </c>
      <c r="E263" s="287" t="s">
        <v>464</v>
      </c>
      <c r="F263" s="288" t="s">
        <v>465</v>
      </c>
      <c r="G263" s="289" t="s">
        <v>250</v>
      </c>
      <c r="H263" s="290">
        <v>4.576</v>
      </c>
      <c r="I263" s="291"/>
      <c r="J263" s="292">
        <f>ROUND(I263*H263,2)</f>
        <v>0</v>
      </c>
      <c r="K263" s="288" t="s">
        <v>234</v>
      </c>
      <c r="L263" s="293"/>
      <c r="M263" s="294" t="s">
        <v>1</v>
      </c>
      <c r="N263" s="295" t="s">
        <v>42</v>
      </c>
      <c r="O263" s="93"/>
      <c r="P263" s="227">
        <f>O263*H263</f>
        <v>0</v>
      </c>
      <c r="Q263" s="227">
        <v>0.00014</v>
      </c>
      <c r="R263" s="227">
        <f>Q263*H263</f>
        <v>0.0006406399999999999</v>
      </c>
      <c r="S263" s="227">
        <v>0</v>
      </c>
      <c r="T263" s="228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9" t="s">
        <v>392</v>
      </c>
      <c r="AT263" s="229" t="s">
        <v>414</v>
      </c>
      <c r="AU263" s="229" t="s">
        <v>87</v>
      </c>
      <c r="AY263" s="18" t="s">
        <v>156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8" t="s">
        <v>85</v>
      </c>
      <c r="BK263" s="230">
        <f>ROUND(I263*H263,2)</f>
        <v>0</v>
      </c>
      <c r="BL263" s="18" t="s">
        <v>320</v>
      </c>
      <c r="BM263" s="229" t="s">
        <v>466</v>
      </c>
    </row>
    <row r="264" spans="1:51" s="14" customFormat="1" ht="12">
      <c r="A264" s="14"/>
      <c r="B264" s="244"/>
      <c r="C264" s="245"/>
      <c r="D264" s="235" t="s">
        <v>221</v>
      </c>
      <c r="E264" s="246" t="s">
        <v>1</v>
      </c>
      <c r="F264" s="247" t="s">
        <v>418</v>
      </c>
      <c r="G264" s="245"/>
      <c r="H264" s="248">
        <v>4.576</v>
      </c>
      <c r="I264" s="249"/>
      <c r="J264" s="245"/>
      <c r="K264" s="245"/>
      <c r="L264" s="250"/>
      <c r="M264" s="261"/>
      <c r="N264" s="262"/>
      <c r="O264" s="262"/>
      <c r="P264" s="262"/>
      <c r="Q264" s="262"/>
      <c r="R264" s="262"/>
      <c r="S264" s="262"/>
      <c r="T264" s="26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221</v>
      </c>
      <c r="AU264" s="254" t="s">
        <v>87</v>
      </c>
      <c r="AV264" s="14" t="s">
        <v>87</v>
      </c>
      <c r="AW264" s="14" t="s">
        <v>32</v>
      </c>
      <c r="AX264" s="14" t="s">
        <v>85</v>
      </c>
      <c r="AY264" s="254" t="s">
        <v>156</v>
      </c>
    </row>
    <row r="265" spans="1:65" s="2" customFormat="1" ht="24.15" customHeight="1">
      <c r="A265" s="40"/>
      <c r="B265" s="41"/>
      <c r="C265" s="218" t="s">
        <v>467</v>
      </c>
      <c r="D265" s="218" t="s">
        <v>157</v>
      </c>
      <c r="E265" s="219" t="s">
        <v>468</v>
      </c>
      <c r="F265" s="220" t="s">
        <v>469</v>
      </c>
      <c r="G265" s="221" t="s">
        <v>444</v>
      </c>
      <c r="H265" s="222">
        <v>0.2</v>
      </c>
      <c r="I265" s="223"/>
      <c r="J265" s="224">
        <f>ROUND(I265*H265,2)</f>
        <v>0</v>
      </c>
      <c r="K265" s="220" t="s">
        <v>234</v>
      </c>
      <c r="L265" s="46"/>
      <c r="M265" s="225" t="s">
        <v>1</v>
      </c>
      <c r="N265" s="226" t="s">
        <v>42</v>
      </c>
      <c r="O265" s="93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9" t="s">
        <v>320</v>
      </c>
      <c r="AT265" s="229" t="s">
        <v>157</v>
      </c>
      <c r="AU265" s="229" t="s">
        <v>87</v>
      </c>
      <c r="AY265" s="18" t="s">
        <v>156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8" t="s">
        <v>85</v>
      </c>
      <c r="BK265" s="230">
        <f>ROUND(I265*H265,2)</f>
        <v>0</v>
      </c>
      <c r="BL265" s="18" t="s">
        <v>320</v>
      </c>
      <c r="BM265" s="229" t="s">
        <v>470</v>
      </c>
    </row>
    <row r="266" spans="1:47" s="2" customFormat="1" ht="12">
      <c r="A266" s="40"/>
      <c r="B266" s="41"/>
      <c r="C266" s="42"/>
      <c r="D266" s="256" t="s">
        <v>236</v>
      </c>
      <c r="E266" s="42"/>
      <c r="F266" s="257" t="s">
        <v>471</v>
      </c>
      <c r="G266" s="42"/>
      <c r="H266" s="42"/>
      <c r="I266" s="258"/>
      <c r="J266" s="42"/>
      <c r="K266" s="42"/>
      <c r="L266" s="46"/>
      <c r="M266" s="259"/>
      <c r="N266" s="260"/>
      <c r="O266" s="93"/>
      <c r="P266" s="93"/>
      <c r="Q266" s="93"/>
      <c r="R266" s="93"/>
      <c r="S266" s="93"/>
      <c r="T266" s="94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8" t="s">
        <v>236</v>
      </c>
      <c r="AU266" s="18" t="s">
        <v>87</v>
      </c>
    </row>
    <row r="267" spans="1:63" s="12" customFormat="1" ht="22.8" customHeight="1">
      <c r="A267" s="12"/>
      <c r="B267" s="204"/>
      <c r="C267" s="205"/>
      <c r="D267" s="206" t="s">
        <v>76</v>
      </c>
      <c r="E267" s="231" t="s">
        <v>472</v>
      </c>
      <c r="F267" s="231" t="s">
        <v>473</v>
      </c>
      <c r="G267" s="205"/>
      <c r="H267" s="205"/>
      <c r="I267" s="208"/>
      <c r="J267" s="232">
        <f>BK267</f>
        <v>0</v>
      </c>
      <c r="K267" s="205"/>
      <c r="L267" s="210"/>
      <c r="M267" s="211"/>
      <c r="N267" s="212"/>
      <c r="O267" s="212"/>
      <c r="P267" s="213">
        <f>SUM(P268:P270)</f>
        <v>0</v>
      </c>
      <c r="Q267" s="212"/>
      <c r="R267" s="213">
        <f>SUM(R268:R270)</f>
        <v>0</v>
      </c>
      <c r="S267" s="212"/>
      <c r="T267" s="214">
        <f>SUM(T268:T270)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5" t="s">
        <v>87</v>
      </c>
      <c r="AT267" s="216" t="s">
        <v>76</v>
      </c>
      <c r="AU267" s="216" t="s">
        <v>85</v>
      </c>
      <c r="AY267" s="215" t="s">
        <v>156</v>
      </c>
      <c r="BK267" s="217">
        <f>SUM(BK268:BK270)</f>
        <v>0</v>
      </c>
    </row>
    <row r="268" spans="1:65" s="2" customFormat="1" ht="24.15" customHeight="1">
      <c r="A268" s="40"/>
      <c r="B268" s="41"/>
      <c r="C268" s="218" t="s">
        <v>474</v>
      </c>
      <c r="D268" s="218" t="s">
        <v>157</v>
      </c>
      <c r="E268" s="219" t="s">
        <v>475</v>
      </c>
      <c r="F268" s="220" t="s">
        <v>476</v>
      </c>
      <c r="G268" s="221" t="s">
        <v>160</v>
      </c>
      <c r="H268" s="222">
        <v>1</v>
      </c>
      <c r="I268" s="223"/>
      <c r="J268" s="224">
        <f>ROUND(I268*H268,2)</f>
        <v>0</v>
      </c>
      <c r="K268" s="220" t="s">
        <v>1</v>
      </c>
      <c r="L268" s="46"/>
      <c r="M268" s="225" t="s">
        <v>1</v>
      </c>
      <c r="N268" s="226" t="s">
        <v>42</v>
      </c>
      <c r="O268" s="93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9" t="s">
        <v>320</v>
      </c>
      <c r="AT268" s="229" t="s">
        <v>157</v>
      </c>
      <c r="AU268" s="229" t="s">
        <v>87</v>
      </c>
      <c r="AY268" s="18" t="s">
        <v>156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8" t="s">
        <v>85</v>
      </c>
      <c r="BK268" s="230">
        <f>ROUND(I268*H268,2)</f>
        <v>0</v>
      </c>
      <c r="BL268" s="18" t="s">
        <v>320</v>
      </c>
      <c r="BM268" s="229" t="s">
        <v>477</v>
      </c>
    </row>
    <row r="269" spans="1:65" s="2" customFormat="1" ht="16.5" customHeight="1">
      <c r="A269" s="40"/>
      <c r="B269" s="41"/>
      <c r="C269" s="218" t="s">
        <v>478</v>
      </c>
      <c r="D269" s="218" t="s">
        <v>157</v>
      </c>
      <c r="E269" s="219" t="s">
        <v>479</v>
      </c>
      <c r="F269" s="220" t="s">
        <v>480</v>
      </c>
      <c r="G269" s="221" t="s">
        <v>250</v>
      </c>
      <c r="H269" s="222">
        <v>3.2</v>
      </c>
      <c r="I269" s="223"/>
      <c r="J269" s="224">
        <f>ROUND(I269*H269,2)</f>
        <v>0</v>
      </c>
      <c r="K269" s="220" t="s">
        <v>1</v>
      </c>
      <c r="L269" s="46"/>
      <c r="M269" s="225" t="s">
        <v>1</v>
      </c>
      <c r="N269" s="226" t="s">
        <v>42</v>
      </c>
      <c r="O269" s="93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9" t="s">
        <v>320</v>
      </c>
      <c r="AT269" s="229" t="s">
        <v>157</v>
      </c>
      <c r="AU269" s="229" t="s">
        <v>87</v>
      </c>
      <c r="AY269" s="18" t="s">
        <v>156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8" t="s">
        <v>85</v>
      </c>
      <c r="BK269" s="230">
        <f>ROUND(I269*H269,2)</f>
        <v>0</v>
      </c>
      <c r="BL269" s="18" t="s">
        <v>320</v>
      </c>
      <c r="BM269" s="229" t="s">
        <v>481</v>
      </c>
    </row>
    <row r="270" spans="1:51" s="14" customFormat="1" ht="12">
      <c r="A270" s="14"/>
      <c r="B270" s="244"/>
      <c r="C270" s="245"/>
      <c r="D270" s="235" t="s">
        <v>221</v>
      </c>
      <c r="E270" s="246" t="s">
        <v>1</v>
      </c>
      <c r="F270" s="247" t="s">
        <v>482</v>
      </c>
      <c r="G270" s="245"/>
      <c r="H270" s="248">
        <v>3.2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221</v>
      </c>
      <c r="AU270" s="254" t="s">
        <v>87</v>
      </c>
      <c r="AV270" s="14" t="s">
        <v>87</v>
      </c>
      <c r="AW270" s="14" t="s">
        <v>32</v>
      </c>
      <c r="AX270" s="14" t="s">
        <v>85</v>
      </c>
      <c r="AY270" s="254" t="s">
        <v>156</v>
      </c>
    </row>
    <row r="271" spans="1:31" s="2" customFormat="1" ht="6.95" customHeight="1">
      <c r="A271" s="40"/>
      <c r="B271" s="68"/>
      <c r="C271" s="69"/>
      <c r="D271" s="69"/>
      <c r="E271" s="69"/>
      <c r="F271" s="69"/>
      <c r="G271" s="69"/>
      <c r="H271" s="69"/>
      <c r="I271" s="69"/>
      <c r="J271" s="69"/>
      <c r="K271" s="69"/>
      <c r="L271" s="46"/>
      <c r="M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</row>
  </sheetData>
  <sheetProtection password="CC35" sheet="1" objects="1" scenarios="1" formatColumns="0" formatRows="0" autoFilter="0"/>
  <autoFilter ref="C119:K27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2" r:id="rId1" display="https://podminky.urs.cz/item/CS_URS_2022_01/279311115"/>
    <hyperlink ref="F127" r:id="rId2" display="https://podminky.urs.cz/item/CS_URS_2022_01/430321414"/>
    <hyperlink ref="F133" r:id="rId3" display="https://podminky.urs.cz/item/CS_URS_2022_01/431351121"/>
    <hyperlink ref="F140" r:id="rId4" display="https://podminky.urs.cz/item/CS_URS_2022_01/431351122"/>
    <hyperlink ref="F147" r:id="rId5" display="https://podminky.urs.cz/item/CS_URS_2022_01/433351131"/>
    <hyperlink ref="F153" r:id="rId6" display="https://podminky.urs.cz/item/CS_URS_2022_01/433351132"/>
    <hyperlink ref="F193" r:id="rId7" display="https://podminky.urs.cz/item/CS_URS_2022_01/622325121"/>
    <hyperlink ref="F206" r:id="rId8" display="https://podminky.urs.cz/item/CS_URS_2022_01/762332131"/>
    <hyperlink ref="F211" r:id="rId9" display="https://podminky.urs.cz/item/CS_URS_2022_01/762332132"/>
    <hyperlink ref="F231" r:id="rId10" display="https://podminky.urs.cz/item/CS_URS_2022_01/762341260"/>
    <hyperlink ref="F237" r:id="rId11" display="https://podminky.urs.cz/item/CS_URS_2022_01/762342214"/>
    <hyperlink ref="F245" r:id="rId12" display="https://podminky.urs.cz/item/CS_URS_2022_01/762342511"/>
    <hyperlink ref="F249" r:id="rId13" display="https://podminky.urs.cz/item/CS_URS_2022_01/762395000"/>
    <hyperlink ref="F251" r:id="rId14" display="https://podminky.urs.cz/item/CS_URS_2022_01/998762101"/>
    <hyperlink ref="F254" r:id="rId15" display="https://podminky.urs.cz/item/CS_URS_2022_01/765111016"/>
    <hyperlink ref="F260" r:id="rId16" display="https://podminky.urs.cz/item/CS_URS_2022_01/765191023"/>
    <hyperlink ref="F266" r:id="rId17" display="https://podminky.urs.cz/item/CS_URS_2022_01/998765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483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ROUND(J118,2)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ROUND((SUM(BE118:BE127)),2)</f>
        <v>0</v>
      </c>
      <c r="G33" s="40"/>
      <c r="H33" s="40"/>
      <c r="I33" s="157">
        <v>0.21</v>
      </c>
      <c r="J33" s="156">
        <f>ROUND(((SUM(BE118:BE127))*I33),2)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ROUND((SUM(BF118:BF127)),2)</f>
        <v>0</v>
      </c>
      <c r="G34" s="40"/>
      <c r="H34" s="40"/>
      <c r="I34" s="157">
        <v>0.15</v>
      </c>
      <c r="J34" s="156">
        <f>ROUND(((SUM(BF118:BF127))*I34),2)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ROUND((SUM(BG118:BG127)),2)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ROUND((SUM(BH118:BH127)),2)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ROUND((SUM(BI118:BI127)),2)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SO01c - Hasička ZTI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J118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484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485</v>
      </c>
      <c r="E98" s="184"/>
      <c r="F98" s="184"/>
      <c r="G98" s="184"/>
      <c r="H98" s="184"/>
      <c r="I98" s="184"/>
      <c r="J98" s="185">
        <f>J124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4" spans="1:31" s="2" customFormat="1" ht="6.95" customHeight="1">
      <c r="A104" s="40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4.95" customHeight="1">
      <c r="A105" s="40"/>
      <c r="B105" s="41"/>
      <c r="C105" s="24" t="s">
        <v>141</v>
      </c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3" t="s">
        <v>16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6.25" customHeight="1">
      <c r="A108" s="40"/>
      <c r="B108" s="41"/>
      <c r="C108" s="42"/>
      <c r="D108" s="42"/>
      <c r="E108" s="176" t="str">
        <f>E7</f>
        <v>Rekonstrukce společenského centra Stará hasička a přilehlého veřejného prostoru - nezpůsobilé výdaje</v>
      </c>
      <c r="F108" s="33"/>
      <c r="G108" s="33"/>
      <c r="H108" s="33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128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8" t="str">
        <f>E9</f>
        <v>SO01c - Hasička ZTI</v>
      </c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20</v>
      </c>
      <c r="D112" s="42"/>
      <c r="E112" s="42"/>
      <c r="F112" s="28" t="str">
        <f>F12</f>
        <v>Hlavní 120/125, 62400 Brno - Komín</v>
      </c>
      <c r="G112" s="42"/>
      <c r="H112" s="42"/>
      <c r="I112" s="33" t="s">
        <v>22</v>
      </c>
      <c r="J112" s="81" t="str">
        <f>IF(J12="","",J12)</f>
        <v>26. 6. 2022</v>
      </c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40.05" customHeight="1">
      <c r="A114" s="40"/>
      <c r="B114" s="41"/>
      <c r="C114" s="33" t="s">
        <v>24</v>
      </c>
      <c r="D114" s="42"/>
      <c r="E114" s="42"/>
      <c r="F114" s="28" t="str">
        <f>E15</f>
        <v>Statutární město Brno, městská část Brno-Komín</v>
      </c>
      <c r="G114" s="42"/>
      <c r="H114" s="42"/>
      <c r="I114" s="33" t="s">
        <v>30</v>
      </c>
      <c r="J114" s="38" t="str">
        <f>E21</f>
        <v>Dipl.-Ing. Janosch Welzien, ČKA 383/2022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5.65" customHeight="1">
      <c r="A115" s="40"/>
      <c r="B115" s="41"/>
      <c r="C115" s="33" t="s">
        <v>28</v>
      </c>
      <c r="D115" s="42"/>
      <c r="E115" s="42"/>
      <c r="F115" s="28" t="str">
        <f>IF(E18="","",E18)</f>
        <v>Vyplň údaj</v>
      </c>
      <c r="G115" s="42"/>
      <c r="H115" s="42"/>
      <c r="I115" s="33" t="s">
        <v>33</v>
      </c>
      <c r="J115" s="38" t="str">
        <f>E24</f>
        <v xml:space="preserve">schwerpunkt architekti 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1" customFormat="1" ht="29.25" customHeight="1">
      <c r="A117" s="193"/>
      <c r="B117" s="194"/>
      <c r="C117" s="195" t="s">
        <v>142</v>
      </c>
      <c r="D117" s="196" t="s">
        <v>62</v>
      </c>
      <c r="E117" s="196" t="s">
        <v>58</v>
      </c>
      <c r="F117" s="196" t="s">
        <v>59</v>
      </c>
      <c r="G117" s="196" t="s">
        <v>143</v>
      </c>
      <c r="H117" s="196" t="s">
        <v>144</v>
      </c>
      <c r="I117" s="196" t="s">
        <v>145</v>
      </c>
      <c r="J117" s="196" t="s">
        <v>133</v>
      </c>
      <c r="K117" s="197" t="s">
        <v>146</v>
      </c>
      <c r="L117" s="198"/>
      <c r="M117" s="102" t="s">
        <v>1</v>
      </c>
      <c r="N117" s="103" t="s">
        <v>41</v>
      </c>
      <c r="O117" s="103" t="s">
        <v>147</v>
      </c>
      <c r="P117" s="103" t="s">
        <v>148</v>
      </c>
      <c r="Q117" s="103" t="s">
        <v>149</v>
      </c>
      <c r="R117" s="103" t="s">
        <v>150</v>
      </c>
      <c r="S117" s="103" t="s">
        <v>151</v>
      </c>
      <c r="T117" s="104" t="s">
        <v>152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40"/>
      <c r="B118" s="41"/>
      <c r="C118" s="109" t="s">
        <v>153</v>
      </c>
      <c r="D118" s="42"/>
      <c r="E118" s="42"/>
      <c r="F118" s="42"/>
      <c r="G118" s="42"/>
      <c r="H118" s="42"/>
      <c r="I118" s="42"/>
      <c r="J118" s="199">
        <f>BK118</f>
        <v>0</v>
      </c>
      <c r="K118" s="42"/>
      <c r="L118" s="46"/>
      <c r="M118" s="105"/>
      <c r="N118" s="200"/>
      <c r="O118" s="106"/>
      <c r="P118" s="201">
        <f>P119+P124</f>
        <v>0</v>
      </c>
      <c r="Q118" s="106"/>
      <c r="R118" s="201">
        <f>R119+R124</f>
        <v>0</v>
      </c>
      <c r="S118" s="106"/>
      <c r="T118" s="202">
        <f>T119+T124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76</v>
      </c>
      <c r="AU118" s="18" t="s">
        <v>135</v>
      </c>
      <c r="BK118" s="203">
        <f>BK119+BK124</f>
        <v>0</v>
      </c>
    </row>
    <row r="119" spans="1:63" s="12" customFormat="1" ht="25.9" customHeight="1">
      <c r="A119" s="12"/>
      <c r="B119" s="204"/>
      <c r="C119" s="205"/>
      <c r="D119" s="206" t="s">
        <v>76</v>
      </c>
      <c r="E119" s="207" t="s">
        <v>486</v>
      </c>
      <c r="F119" s="207" t="s">
        <v>487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SUM(P120:P123)</f>
        <v>0</v>
      </c>
      <c r="Q119" s="212"/>
      <c r="R119" s="213">
        <f>SUM(R120:R123)</f>
        <v>0</v>
      </c>
      <c r="S119" s="212"/>
      <c r="T119" s="214">
        <f>SUM(T120:T123)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85</v>
      </c>
      <c r="AT119" s="216" t="s">
        <v>76</v>
      </c>
      <c r="AU119" s="216" t="s">
        <v>77</v>
      </c>
      <c r="AY119" s="215" t="s">
        <v>156</v>
      </c>
      <c r="BK119" s="217">
        <f>SUM(BK120:BK123)</f>
        <v>0</v>
      </c>
    </row>
    <row r="120" spans="1:65" s="2" customFormat="1" ht="16.5" customHeight="1">
      <c r="A120" s="40"/>
      <c r="B120" s="41"/>
      <c r="C120" s="218" t="s">
        <v>85</v>
      </c>
      <c r="D120" s="218" t="s">
        <v>157</v>
      </c>
      <c r="E120" s="219" t="s">
        <v>488</v>
      </c>
      <c r="F120" s="220" t="s">
        <v>489</v>
      </c>
      <c r="G120" s="221" t="s">
        <v>490</v>
      </c>
      <c r="H120" s="222">
        <v>1</v>
      </c>
      <c r="I120" s="223"/>
      <c r="J120" s="224">
        <f>ROUND(I120*H120,2)</f>
        <v>0</v>
      </c>
      <c r="K120" s="220" t="s">
        <v>1</v>
      </c>
      <c r="L120" s="46"/>
      <c r="M120" s="225" t="s">
        <v>1</v>
      </c>
      <c r="N120" s="226" t="s">
        <v>42</v>
      </c>
      <c r="O120" s="93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9" t="s">
        <v>161</v>
      </c>
      <c r="AT120" s="229" t="s">
        <v>157</v>
      </c>
      <c r="AU120" s="229" t="s">
        <v>85</v>
      </c>
      <c r="AY120" s="18" t="s">
        <v>156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8" t="s">
        <v>85</v>
      </c>
      <c r="BK120" s="230">
        <f>ROUND(I120*H120,2)</f>
        <v>0</v>
      </c>
      <c r="BL120" s="18" t="s">
        <v>161</v>
      </c>
      <c r="BM120" s="229" t="s">
        <v>491</v>
      </c>
    </row>
    <row r="121" spans="1:51" s="14" customFormat="1" ht="12">
      <c r="A121" s="14"/>
      <c r="B121" s="244"/>
      <c r="C121" s="245"/>
      <c r="D121" s="235" t="s">
        <v>221</v>
      </c>
      <c r="E121" s="246" t="s">
        <v>1</v>
      </c>
      <c r="F121" s="247" t="s">
        <v>85</v>
      </c>
      <c r="G121" s="245"/>
      <c r="H121" s="248">
        <v>1</v>
      </c>
      <c r="I121" s="249"/>
      <c r="J121" s="245"/>
      <c r="K121" s="245"/>
      <c r="L121" s="250"/>
      <c r="M121" s="261"/>
      <c r="N121" s="262"/>
      <c r="O121" s="262"/>
      <c r="P121" s="262"/>
      <c r="Q121" s="262"/>
      <c r="R121" s="262"/>
      <c r="S121" s="262"/>
      <c r="T121" s="26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221</v>
      </c>
      <c r="AU121" s="254" t="s">
        <v>85</v>
      </c>
      <c r="AV121" s="14" t="s">
        <v>87</v>
      </c>
      <c r="AW121" s="14" t="s">
        <v>32</v>
      </c>
      <c r="AX121" s="14" t="s">
        <v>85</v>
      </c>
      <c r="AY121" s="254" t="s">
        <v>156</v>
      </c>
    </row>
    <row r="122" spans="1:65" s="2" customFormat="1" ht="21.75" customHeight="1">
      <c r="A122" s="40"/>
      <c r="B122" s="41"/>
      <c r="C122" s="218" t="s">
        <v>87</v>
      </c>
      <c r="D122" s="218" t="s">
        <v>157</v>
      </c>
      <c r="E122" s="219" t="s">
        <v>492</v>
      </c>
      <c r="F122" s="220" t="s">
        <v>493</v>
      </c>
      <c r="G122" s="221" t="s">
        <v>490</v>
      </c>
      <c r="H122" s="222">
        <v>1</v>
      </c>
      <c r="I122" s="223"/>
      <c r="J122" s="224">
        <f>ROUND(I122*H122,2)</f>
        <v>0</v>
      </c>
      <c r="K122" s="220" t="s">
        <v>1</v>
      </c>
      <c r="L122" s="46"/>
      <c r="M122" s="225" t="s">
        <v>1</v>
      </c>
      <c r="N122" s="226" t="s">
        <v>42</v>
      </c>
      <c r="O122" s="93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9" t="s">
        <v>161</v>
      </c>
      <c r="AT122" s="229" t="s">
        <v>157</v>
      </c>
      <c r="AU122" s="229" t="s">
        <v>85</v>
      </c>
      <c r="AY122" s="18" t="s">
        <v>156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8" t="s">
        <v>85</v>
      </c>
      <c r="BK122" s="230">
        <f>ROUND(I122*H122,2)</f>
        <v>0</v>
      </c>
      <c r="BL122" s="18" t="s">
        <v>161</v>
      </c>
      <c r="BM122" s="229" t="s">
        <v>494</v>
      </c>
    </row>
    <row r="123" spans="1:65" s="2" customFormat="1" ht="16.5" customHeight="1">
      <c r="A123" s="40"/>
      <c r="B123" s="41"/>
      <c r="C123" s="218" t="s">
        <v>168</v>
      </c>
      <c r="D123" s="218" t="s">
        <v>157</v>
      </c>
      <c r="E123" s="219" t="s">
        <v>495</v>
      </c>
      <c r="F123" s="220" t="s">
        <v>496</v>
      </c>
      <c r="G123" s="221" t="s">
        <v>490</v>
      </c>
      <c r="H123" s="222">
        <v>1</v>
      </c>
      <c r="I123" s="223"/>
      <c r="J123" s="224">
        <f>ROUND(I123*H123,2)</f>
        <v>0</v>
      </c>
      <c r="K123" s="220" t="s">
        <v>1</v>
      </c>
      <c r="L123" s="46"/>
      <c r="M123" s="225" t="s">
        <v>1</v>
      </c>
      <c r="N123" s="226" t="s">
        <v>42</v>
      </c>
      <c r="O123" s="9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9" t="s">
        <v>161</v>
      </c>
      <c r="AT123" s="229" t="s">
        <v>157</v>
      </c>
      <c r="AU123" s="229" t="s">
        <v>85</v>
      </c>
      <c r="AY123" s="18" t="s">
        <v>156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85</v>
      </c>
      <c r="BK123" s="230">
        <f>ROUND(I123*H123,2)</f>
        <v>0</v>
      </c>
      <c r="BL123" s="18" t="s">
        <v>161</v>
      </c>
      <c r="BM123" s="229" t="s">
        <v>497</v>
      </c>
    </row>
    <row r="124" spans="1:63" s="12" customFormat="1" ht="25.9" customHeight="1">
      <c r="A124" s="12"/>
      <c r="B124" s="204"/>
      <c r="C124" s="205"/>
      <c r="D124" s="206" t="s">
        <v>76</v>
      </c>
      <c r="E124" s="207" t="s">
        <v>498</v>
      </c>
      <c r="F124" s="207" t="s">
        <v>499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SUM(P125:P127)</f>
        <v>0</v>
      </c>
      <c r="Q124" s="212"/>
      <c r="R124" s="213">
        <f>SUM(R125:R127)</f>
        <v>0</v>
      </c>
      <c r="S124" s="212"/>
      <c r="T124" s="214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77</v>
      </c>
      <c r="AY124" s="215" t="s">
        <v>156</v>
      </c>
      <c r="BK124" s="217">
        <f>SUM(BK125:BK127)</f>
        <v>0</v>
      </c>
    </row>
    <row r="125" spans="1:65" s="2" customFormat="1" ht="16.5" customHeight="1">
      <c r="A125" s="40"/>
      <c r="B125" s="41"/>
      <c r="C125" s="218" t="s">
        <v>161</v>
      </c>
      <c r="D125" s="218" t="s">
        <v>157</v>
      </c>
      <c r="E125" s="219" t="s">
        <v>500</v>
      </c>
      <c r="F125" s="220" t="s">
        <v>501</v>
      </c>
      <c r="G125" s="221" t="s">
        <v>490</v>
      </c>
      <c r="H125" s="222">
        <v>2</v>
      </c>
      <c r="I125" s="223"/>
      <c r="J125" s="224">
        <f>ROUND(I125*H125,2)</f>
        <v>0</v>
      </c>
      <c r="K125" s="220" t="s">
        <v>1</v>
      </c>
      <c r="L125" s="46"/>
      <c r="M125" s="225" t="s">
        <v>1</v>
      </c>
      <c r="N125" s="226" t="s">
        <v>42</v>
      </c>
      <c r="O125" s="9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9" t="s">
        <v>161</v>
      </c>
      <c r="AT125" s="229" t="s">
        <v>157</v>
      </c>
      <c r="AU125" s="229" t="s">
        <v>85</v>
      </c>
      <c r="AY125" s="18" t="s">
        <v>156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8" t="s">
        <v>85</v>
      </c>
      <c r="BK125" s="230">
        <f>ROUND(I125*H125,2)</f>
        <v>0</v>
      </c>
      <c r="BL125" s="18" t="s">
        <v>161</v>
      </c>
      <c r="BM125" s="229" t="s">
        <v>502</v>
      </c>
    </row>
    <row r="126" spans="1:65" s="2" customFormat="1" ht="16.5" customHeight="1">
      <c r="A126" s="40"/>
      <c r="B126" s="41"/>
      <c r="C126" s="218" t="s">
        <v>179</v>
      </c>
      <c r="D126" s="218" t="s">
        <v>157</v>
      </c>
      <c r="E126" s="219" t="s">
        <v>503</v>
      </c>
      <c r="F126" s="220" t="s">
        <v>504</v>
      </c>
      <c r="G126" s="221" t="s">
        <v>490</v>
      </c>
      <c r="H126" s="222">
        <v>2</v>
      </c>
      <c r="I126" s="223"/>
      <c r="J126" s="224">
        <f>ROUND(I126*H126,2)</f>
        <v>0</v>
      </c>
      <c r="K126" s="220" t="s">
        <v>1</v>
      </c>
      <c r="L126" s="46"/>
      <c r="M126" s="225" t="s">
        <v>1</v>
      </c>
      <c r="N126" s="226" t="s">
        <v>42</v>
      </c>
      <c r="O126" s="9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9" t="s">
        <v>161</v>
      </c>
      <c r="AT126" s="229" t="s">
        <v>157</v>
      </c>
      <c r="AU126" s="229" t="s">
        <v>85</v>
      </c>
      <c r="AY126" s="18" t="s">
        <v>156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85</v>
      </c>
      <c r="BK126" s="230">
        <f>ROUND(I126*H126,2)</f>
        <v>0</v>
      </c>
      <c r="BL126" s="18" t="s">
        <v>161</v>
      </c>
      <c r="BM126" s="229" t="s">
        <v>505</v>
      </c>
    </row>
    <row r="127" spans="1:65" s="2" customFormat="1" ht="16.5" customHeight="1">
      <c r="A127" s="40"/>
      <c r="B127" s="41"/>
      <c r="C127" s="218" t="s">
        <v>183</v>
      </c>
      <c r="D127" s="218" t="s">
        <v>157</v>
      </c>
      <c r="E127" s="219" t="s">
        <v>506</v>
      </c>
      <c r="F127" s="220" t="s">
        <v>507</v>
      </c>
      <c r="G127" s="221" t="s">
        <v>490</v>
      </c>
      <c r="H127" s="222">
        <v>1</v>
      </c>
      <c r="I127" s="223"/>
      <c r="J127" s="224">
        <f>ROUND(I127*H127,2)</f>
        <v>0</v>
      </c>
      <c r="K127" s="220" t="s">
        <v>1</v>
      </c>
      <c r="L127" s="46"/>
      <c r="M127" s="296" t="s">
        <v>1</v>
      </c>
      <c r="N127" s="297" t="s">
        <v>42</v>
      </c>
      <c r="O127" s="298"/>
      <c r="P127" s="299">
        <f>O127*H127</f>
        <v>0</v>
      </c>
      <c r="Q127" s="299">
        <v>0</v>
      </c>
      <c r="R127" s="299">
        <f>Q127*H127</f>
        <v>0</v>
      </c>
      <c r="S127" s="299">
        <v>0</v>
      </c>
      <c r="T127" s="30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9" t="s">
        <v>161</v>
      </c>
      <c r="AT127" s="229" t="s">
        <v>157</v>
      </c>
      <c r="AU127" s="229" t="s">
        <v>85</v>
      </c>
      <c r="AY127" s="18" t="s">
        <v>156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85</v>
      </c>
      <c r="BK127" s="230">
        <f>ROUND(I127*H127,2)</f>
        <v>0</v>
      </c>
      <c r="BL127" s="18" t="s">
        <v>161</v>
      </c>
      <c r="BM127" s="229" t="s">
        <v>508</v>
      </c>
    </row>
    <row r="128" spans="1:31" s="2" customFormat="1" ht="6.95" customHeight="1">
      <c r="A128" s="40"/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C35" sheet="1" objects="1" scenarios="1" formatColumns="0" formatRows="0" autoFilter="0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509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ROUND(J118,2)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ROUND((SUM(BE118:BE123)),2)</f>
        <v>0</v>
      </c>
      <c r="G33" s="40"/>
      <c r="H33" s="40"/>
      <c r="I33" s="157">
        <v>0.21</v>
      </c>
      <c r="J33" s="156">
        <f>ROUND(((SUM(BE118:BE123))*I33),2)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ROUND((SUM(BF118:BF123)),2)</f>
        <v>0</v>
      </c>
      <c r="G34" s="40"/>
      <c r="H34" s="40"/>
      <c r="I34" s="157">
        <v>0.15</v>
      </c>
      <c r="J34" s="156">
        <f>ROUND(((SUM(BF118:BF123))*I34),2)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ROUND((SUM(BG118:BG123)),2)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ROUND((SUM(BH118:BH123)),2)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ROUND((SUM(BI118:BI123)),2)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SO01f - El Silnoproud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J118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136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137</v>
      </c>
      <c r="E98" s="190"/>
      <c r="F98" s="190"/>
      <c r="G98" s="190"/>
      <c r="H98" s="190"/>
      <c r="I98" s="190"/>
      <c r="J98" s="191">
        <f>J120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4" spans="1:31" s="2" customFormat="1" ht="6.95" customHeight="1">
      <c r="A104" s="40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4.95" customHeight="1">
      <c r="A105" s="40"/>
      <c r="B105" s="41"/>
      <c r="C105" s="24" t="s">
        <v>141</v>
      </c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3" t="s">
        <v>16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6.25" customHeight="1">
      <c r="A108" s="40"/>
      <c r="B108" s="41"/>
      <c r="C108" s="42"/>
      <c r="D108" s="42"/>
      <c r="E108" s="176" t="str">
        <f>E7</f>
        <v>Rekonstrukce společenského centra Stará hasička a přilehlého veřejného prostoru - nezpůsobilé výdaje</v>
      </c>
      <c r="F108" s="33"/>
      <c r="G108" s="33"/>
      <c r="H108" s="33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128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8" t="str">
        <f>E9</f>
        <v>SO01f - El Silnoproud</v>
      </c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20</v>
      </c>
      <c r="D112" s="42"/>
      <c r="E112" s="42"/>
      <c r="F112" s="28" t="str">
        <f>F12</f>
        <v>Hlavní 120/125, 62400 Brno - Komín</v>
      </c>
      <c r="G112" s="42"/>
      <c r="H112" s="42"/>
      <c r="I112" s="33" t="s">
        <v>22</v>
      </c>
      <c r="J112" s="81" t="str">
        <f>IF(J12="","",J12)</f>
        <v>26. 6. 2022</v>
      </c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40.05" customHeight="1">
      <c r="A114" s="40"/>
      <c r="B114" s="41"/>
      <c r="C114" s="33" t="s">
        <v>24</v>
      </c>
      <c r="D114" s="42"/>
      <c r="E114" s="42"/>
      <c r="F114" s="28" t="str">
        <f>E15</f>
        <v>Statutární město Brno, městská část Brno-Komín</v>
      </c>
      <c r="G114" s="42"/>
      <c r="H114" s="42"/>
      <c r="I114" s="33" t="s">
        <v>30</v>
      </c>
      <c r="J114" s="38" t="str">
        <f>E21</f>
        <v>Dipl.-Ing. Janosch Welzien, ČKA 383/2022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5.65" customHeight="1">
      <c r="A115" s="40"/>
      <c r="B115" s="41"/>
      <c r="C115" s="33" t="s">
        <v>28</v>
      </c>
      <c r="D115" s="42"/>
      <c r="E115" s="42"/>
      <c r="F115" s="28" t="str">
        <f>IF(E18="","",E18)</f>
        <v>Vyplň údaj</v>
      </c>
      <c r="G115" s="42"/>
      <c r="H115" s="42"/>
      <c r="I115" s="33" t="s">
        <v>33</v>
      </c>
      <c r="J115" s="38" t="str">
        <f>E24</f>
        <v xml:space="preserve">schwerpunkt architekti 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1" customFormat="1" ht="29.25" customHeight="1">
      <c r="A117" s="193"/>
      <c r="B117" s="194"/>
      <c r="C117" s="195" t="s">
        <v>142</v>
      </c>
      <c r="D117" s="196" t="s">
        <v>62</v>
      </c>
      <c r="E117" s="196" t="s">
        <v>58</v>
      </c>
      <c r="F117" s="196" t="s">
        <v>59</v>
      </c>
      <c r="G117" s="196" t="s">
        <v>143</v>
      </c>
      <c r="H117" s="196" t="s">
        <v>144</v>
      </c>
      <c r="I117" s="196" t="s">
        <v>145</v>
      </c>
      <c r="J117" s="196" t="s">
        <v>133</v>
      </c>
      <c r="K117" s="197" t="s">
        <v>146</v>
      </c>
      <c r="L117" s="198"/>
      <c r="M117" s="102" t="s">
        <v>1</v>
      </c>
      <c r="N117" s="103" t="s">
        <v>41</v>
      </c>
      <c r="O117" s="103" t="s">
        <v>147</v>
      </c>
      <c r="P117" s="103" t="s">
        <v>148</v>
      </c>
      <c r="Q117" s="103" t="s">
        <v>149</v>
      </c>
      <c r="R117" s="103" t="s">
        <v>150</v>
      </c>
      <c r="S117" s="103" t="s">
        <v>151</v>
      </c>
      <c r="T117" s="104" t="s">
        <v>152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40"/>
      <c r="B118" s="41"/>
      <c r="C118" s="109" t="s">
        <v>153</v>
      </c>
      <c r="D118" s="42"/>
      <c r="E118" s="42"/>
      <c r="F118" s="42"/>
      <c r="G118" s="42"/>
      <c r="H118" s="42"/>
      <c r="I118" s="42"/>
      <c r="J118" s="199">
        <f>BK118</f>
        <v>0</v>
      </c>
      <c r="K118" s="42"/>
      <c r="L118" s="46"/>
      <c r="M118" s="105"/>
      <c r="N118" s="200"/>
      <c r="O118" s="106"/>
      <c r="P118" s="201">
        <f>P119</f>
        <v>0</v>
      </c>
      <c r="Q118" s="106"/>
      <c r="R118" s="201">
        <f>R119</f>
        <v>0</v>
      </c>
      <c r="S118" s="106"/>
      <c r="T118" s="202">
        <f>T119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76</v>
      </c>
      <c r="AU118" s="18" t="s">
        <v>135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76</v>
      </c>
      <c r="E119" s="207" t="s">
        <v>154</v>
      </c>
      <c r="F119" s="207" t="s">
        <v>155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87</v>
      </c>
      <c r="AT119" s="216" t="s">
        <v>76</v>
      </c>
      <c r="AU119" s="216" t="s">
        <v>77</v>
      </c>
      <c r="AY119" s="215" t="s">
        <v>156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76</v>
      </c>
      <c r="E120" s="231" t="s">
        <v>163</v>
      </c>
      <c r="F120" s="231" t="s">
        <v>164</v>
      </c>
      <c r="G120" s="205"/>
      <c r="H120" s="205"/>
      <c r="I120" s="208"/>
      <c r="J120" s="232">
        <f>BK120</f>
        <v>0</v>
      </c>
      <c r="K120" s="205"/>
      <c r="L120" s="210"/>
      <c r="M120" s="211"/>
      <c r="N120" s="212"/>
      <c r="O120" s="212"/>
      <c r="P120" s="213">
        <f>SUM(P121:P123)</f>
        <v>0</v>
      </c>
      <c r="Q120" s="212"/>
      <c r="R120" s="213">
        <f>SUM(R121:R123)</f>
        <v>0</v>
      </c>
      <c r="S120" s="212"/>
      <c r="T120" s="214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87</v>
      </c>
      <c r="AT120" s="216" t="s">
        <v>76</v>
      </c>
      <c r="AU120" s="216" t="s">
        <v>85</v>
      </c>
      <c r="AY120" s="215" t="s">
        <v>156</v>
      </c>
      <c r="BK120" s="217">
        <f>SUM(BK121:BK123)</f>
        <v>0</v>
      </c>
    </row>
    <row r="121" spans="1:65" s="2" customFormat="1" ht="21.75" customHeight="1">
      <c r="A121" s="40"/>
      <c r="B121" s="41"/>
      <c r="C121" s="218" t="s">
        <v>85</v>
      </c>
      <c r="D121" s="218" t="s">
        <v>157</v>
      </c>
      <c r="E121" s="219" t="s">
        <v>510</v>
      </c>
      <c r="F121" s="220" t="s">
        <v>511</v>
      </c>
      <c r="G121" s="221" t="s">
        <v>342</v>
      </c>
      <c r="H121" s="222">
        <v>3</v>
      </c>
      <c r="I121" s="223"/>
      <c r="J121" s="224">
        <f>ROUND(I121*H121,2)</f>
        <v>0</v>
      </c>
      <c r="K121" s="220" t="s">
        <v>1</v>
      </c>
      <c r="L121" s="46"/>
      <c r="M121" s="225" t="s">
        <v>1</v>
      </c>
      <c r="N121" s="226" t="s">
        <v>42</v>
      </c>
      <c r="O121" s="93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9" t="s">
        <v>161</v>
      </c>
      <c r="AT121" s="229" t="s">
        <v>157</v>
      </c>
      <c r="AU121" s="229" t="s">
        <v>87</v>
      </c>
      <c r="AY121" s="18" t="s">
        <v>156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85</v>
      </c>
      <c r="BK121" s="230">
        <f>ROUND(I121*H121,2)</f>
        <v>0</v>
      </c>
      <c r="BL121" s="18" t="s">
        <v>161</v>
      </c>
      <c r="BM121" s="229" t="s">
        <v>512</v>
      </c>
    </row>
    <row r="122" spans="1:65" s="2" customFormat="1" ht="24.15" customHeight="1">
      <c r="A122" s="40"/>
      <c r="B122" s="41"/>
      <c r="C122" s="218" t="s">
        <v>87</v>
      </c>
      <c r="D122" s="218" t="s">
        <v>157</v>
      </c>
      <c r="E122" s="219" t="s">
        <v>513</v>
      </c>
      <c r="F122" s="220" t="s">
        <v>514</v>
      </c>
      <c r="G122" s="221" t="s">
        <v>342</v>
      </c>
      <c r="H122" s="222">
        <v>1</v>
      </c>
      <c r="I122" s="223"/>
      <c r="J122" s="224">
        <f>ROUND(I122*H122,2)</f>
        <v>0</v>
      </c>
      <c r="K122" s="220" t="s">
        <v>1</v>
      </c>
      <c r="L122" s="46"/>
      <c r="M122" s="225" t="s">
        <v>1</v>
      </c>
      <c r="N122" s="226" t="s">
        <v>42</v>
      </c>
      <c r="O122" s="93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9" t="s">
        <v>161</v>
      </c>
      <c r="AT122" s="229" t="s">
        <v>157</v>
      </c>
      <c r="AU122" s="229" t="s">
        <v>87</v>
      </c>
      <c r="AY122" s="18" t="s">
        <v>156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8" t="s">
        <v>85</v>
      </c>
      <c r="BK122" s="230">
        <f>ROUND(I122*H122,2)</f>
        <v>0</v>
      </c>
      <c r="BL122" s="18" t="s">
        <v>161</v>
      </c>
      <c r="BM122" s="229" t="s">
        <v>515</v>
      </c>
    </row>
    <row r="123" spans="1:65" s="2" customFormat="1" ht="24.15" customHeight="1">
      <c r="A123" s="40"/>
      <c r="B123" s="41"/>
      <c r="C123" s="218" t="s">
        <v>168</v>
      </c>
      <c r="D123" s="218" t="s">
        <v>157</v>
      </c>
      <c r="E123" s="219" t="s">
        <v>516</v>
      </c>
      <c r="F123" s="220" t="s">
        <v>517</v>
      </c>
      <c r="G123" s="221" t="s">
        <v>342</v>
      </c>
      <c r="H123" s="222">
        <v>1</v>
      </c>
      <c r="I123" s="223"/>
      <c r="J123" s="224">
        <f>ROUND(I123*H123,2)</f>
        <v>0</v>
      </c>
      <c r="K123" s="220" t="s">
        <v>1</v>
      </c>
      <c r="L123" s="46"/>
      <c r="M123" s="296" t="s">
        <v>1</v>
      </c>
      <c r="N123" s="297" t="s">
        <v>42</v>
      </c>
      <c r="O123" s="298"/>
      <c r="P123" s="299">
        <f>O123*H123</f>
        <v>0</v>
      </c>
      <c r="Q123" s="299">
        <v>0</v>
      </c>
      <c r="R123" s="299">
        <f>Q123*H123</f>
        <v>0</v>
      </c>
      <c r="S123" s="299">
        <v>0</v>
      </c>
      <c r="T123" s="30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9" t="s">
        <v>161</v>
      </c>
      <c r="AT123" s="229" t="s">
        <v>157</v>
      </c>
      <c r="AU123" s="229" t="s">
        <v>87</v>
      </c>
      <c r="AY123" s="18" t="s">
        <v>156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85</v>
      </c>
      <c r="BK123" s="230">
        <f>ROUND(I123*H123,2)</f>
        <v>0</v>
      </c>
      <c r="BL123" s="18" t="s">
        <v>161</v>
      </c>
      <c r="BM123" s="229" t="s">
        <v>518</v>
      </c>
    </row>
    <row r="124" spans="1:31" s="2" customFormat="1" ht="6.95" customHeight="1">
      <c r="A124" s="40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46"/>
      <c r="M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</sheetData>
  <sheetProtection password="CC35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519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ROUND(J118,2)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ROUND((SUM(BE118:BE128)),2)</f>
        <v>0</v>
      </c>
      <c r="G33" s="40"/>
      <c r="H33" s="40"/>
      <c r="I33" s="157">
        <v>0.21</v>
      </c>
      <c r="J33" s="156">
        <f>ROUND(((SUM(BE118:BE128))*I33),2)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ROUND((SUM(BF118:BF128)),2)</f>
        <v>0</v>
      </c>
      <c r="G34" s="40"/>
      <c r="H34" s="40"/>
      <c r="I34" s="157">
        <v>0.15</v>
      </c>
      <c r="J34" s="156">
        <f>ROUND(((SUM(BF118:BF128))*I34),2)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ROUND((SUM(BG118:BG128)),2)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ROUND((SUM(BH118:BH128)),2)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ROUND((SUM(BI118:BI128)),2)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SO01g - Slaboproud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J118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520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521</v>
      </c>
      <c r="E98" s="184"/>
      <c r="F98" s="184"/>
      <c r="G98" s="184"/>
      <c r="H98" s="184"/>
      <c r="I98" s="184"/>
      <c r="J98" s="185">
        <f>J126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4" spans="1:31" s="2" customFormat="1" ht="6.95" customHeight="1">
      <c r="A104" s="40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4.95" customHeight="1">
      <c r="A105" s="40"/>
      <c r="B105" s="41"/>
      <c r="C105" s="24" t="s">
        <v>141</v>
      </c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3" t="s">
        <v>16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6.25" customHeight="1">
      <c r="A108" s="40"/>
      <c r="B108" s="41"/>
      <c r="C108" s="42"/>
      <c r="D108" s="42"/>
      <c r="E108" s="176" t="str">
        <f>E7</f>
        <v>Rekonstrukce společenského centra Stará hasička a přilehlého veřejného prostoru - nezpůsobilé výdaje</v>
      </c>
      <c r="F108" s="33"/>
      <c r="G108" s="33"/>
      <c r="H108" s="33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128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8" t="str">
        <f>E9</f>
        <v>SO01g - Slaboproud</v>
      </c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20</v>
      </c>
      <c r="D112" s="42"/>
      <c r="E112" s="42"/>
      <c r="F112" s="28" t="str">
        <f>F12</f>
        <v>Hlavní 120/125, 62400 Brno - Komín</v>
      </c>
      <c r="G112" s="42"/>
      <c r="H112" s="42"/>
      <c r="I112" s="33" t="s">
        <v>22</v>
      </c>
      <c r="J112" s="81" t="str">
        <f>IF(J12="","",J12)</f>
        <v>26. 6. 2022</v>
      </c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40.05" customHeight="1">
      <c r="A114" s="40"/>
      <c r="B114" s="41"/>
      <c r="C114" s="33" t="s">
        <v>24</v>
      </c>
      <c r="D114" s="42"/>
      <c r="E114" s="42"/>
      <c r="F114" s="28" t="str">
        <f>E15</f>
        <v>Statutární město Brno, městská část Brno-Komín</v>
      </c>
      <c r="G114" s="42"/>
      <c r="H114" s="42"/>
      <c r="I114" s="33" t="s">
        <v>30</v>
      </c>
      <c r="J114" s="38" t="str">
        <f>E21</f>
        <v>Dipl.-Ing. Janosch Welzien, ČKA 383/2022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5.65" customHeight="1">
      <c r="A115" s="40"/>
      <c r="B115" s="41"/>
      <c r="C115" s="33" t="s">
        <v>28</v>
      </c>
      <c r="D115" s="42"/>
      <c r="E115" s="42"/>
      <c r="F115" s="28" t="str">
        <f>IF(E18="","",E18)</f>
        <v>Vyplň údaj</v>
      </c>
      <c r="G115" s="42"/>
      <c r="H115" s="42"/>
      <c r="I115" s="33" t="s">
        <v>33</v>
      </c>
      <c r="J115" s="38" t="str">
        <f>E24</f>
        <v xml:space="preserve">schwerpunkt architekti 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1" customFormat="1" ht="29.25" customHeight="1">
      <c r="A117" s="193"/>
      <c r="B117" s="194"/>
      <c r="C117" s="195" t="s">
        <v>142</v>
      </c>
      <c r="D117" s="196" t="s">
        <v>62</v>
      </c>
      <c r="E117" s="196" t="s">
        <v>58</v>
      </c>
      <c r="F117" s="196" t="s">
        <v>59</v>
      </c>
      <c r="G117" s="196" t="s">
        <v>143</v>
      </c>
      <c r="H117" s="196" t="s">
        <v>144</v>
      </c>
      <c r="I117" s="196" t="s">
        <v>145</v>
      </c>
      <c r="J117" s="196" t="s">
        <v>133</v>
      </c>
      <c r="K117" s="197" t="s">
        <v>146</v>
      </c>
      <c r="L117" s="198"/>
      <c r="M117" s="102" t="s">
        <v>1</v>
      </c>
      <c r="N117" s="103" t="s">
        <v>41</v>
      </c>
      <c r="O117" s="103" t="s">
        <v>147</v>
      </c>
      <c r="P117" s="103" t="s">
        <v>148</v>
      </c>
      <c r="Q117" s="103" t="s">
        <v>149</v>
      </c>
      <c r="R117" s="103" t="s">
        <v>150</v>
      </c>
      <c r="S117" s="103" t="s">
        <v>151</v>
      </c>
      <c r="T117" s="104" t="s">
        <v>152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40"/>
      <c r="B118" s="41"/>
      <c r="C118" s="109" t="s">
        <v>153</v>
      </c>
      <c r="D118" s="42"/>
      <c r="E118" s="42"/>
      <c r="F118" s="42"/>
      <c r="G118" s="42"/>
      <c r="H118" s="42"/>
      <c r="I118" s="42"/>
      <c r="J118" s="199">
        <f>BK118</f>
        <v>0</v>
      </c>
      <c r="K118" s="42"/>
      <c r="L118" s="46"/>
      <c r="M118" s="105"/>
      <c r="N118" s="200"/>
      <c r="O118" s="106"/>
      <c r="P118" s="201">
        <f>P119+P126</f>
        <v>0</v>
      </c>
      <c r="Q118" s="106"/>
      <c r="R118" s="201">
        <f>R119+R126</f>
        <v>0</v>
      </c>
      <c r="S118" s="106"/>
      <c r="T118" s="202">
        <f>T119+T126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76</v>
      </c>
      <c r="AU118" s="18" t="s">
        <v>135</v>
      </c>
      <c r="BK118" s="203">
        <f>BK119+BK126</f>
        <v>0</v>
      </c>
    </row>
    <row r="119" spans="1:63" s="12" customFormat="1" ht="25.9" customHeight="1">
      <c r="A119" s="12"/>
      <c r="B119" s="204"/>
      <c r="C119" s="205"/>
      <c r="D119" s="206" t="s">
        <v>76</v>
      </c>
      <c r="E119" s="207" t="s">
        <v>522</v>
      </c>
      <c r="F119" s="207" t="s">
        <v>523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SUM(P120:P125)</f>
        <v>0</v>
      </c>
      <c r="Q119" s="212"/>
      <c r="R119" s="213">
        <f>SUM(R120:R125)</f>
        <v>0</v>
      </c>
      <c r="S119" s="212"/>
      <c r="T119" s="214">
        <f>SUM(T120:T125)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85</v>
      </c>
      <c r="AT119" s="216" t="s">
        <v>76</v>
      </c>
      <c r="AU119" s="216" t="s">
        <v>77</v>
      </c>
      <c r="AY119" s="215" t="s">
        <v>156</v>
      </c>
      <c r="BK119" s="217">
        <f>SUM(BK120:BK125)</f>
        <v>0</v>
      </c>
    </row>
    <row r="120" spans="1:65" s="2" customFormat="1" ht="24.15" customHeight="1">
      <c r="A120" s="40"/>
      <c r="B120" s="41"/>
      <c r="C120" s="218" t="s">
        <v>85</v>
      </c>
      <c r="D120" s="218" t="s">
        <v>157</v>
      </c>
      <c r="E120" s="219" t="s">
        <v>524</v>
      </c>
      <c r="F120" s="220" t="s">
        <v>525</v>
      </c>
      <c r="G120" s="221" t="s">
        <v>160</v>
      </c>
      <c r="H120" s="222">
        <v>1</v>
      </c>
      <c r="I120" s="223"/>
      <c r="J120" s="224">
        <f>ROUND(I120*H120,2)</f>
        <v>0</v>
      </c>
      <c r="K120" s="220" t="s">
        <v>1</v>
      </c>
      <c r="L120" s="46"/>
      <c r="M120" s="225" t="s">
        <v>1</v>
      </c>
      <c r="N120" s="226" t="s">
        <v>42</v>
      </c>
      <c r="O120" s="93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9" t="s">
        <v>161</v>
      </c>
      <c r="AT120" s="229" t="s">
        <v>157</v>
      </c>
      <c r="AU120" s="229" t="s">
        <v>85</v>
      </c>
      <c r="AY120" s="18" t="s">
        <v>156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8" t="s">
        <v>85</v>
      </c>
      <c r="BK120" s="230">
        <f>ROUND(I120*H120,2)</f>
        <v>0</v>
      </c>
      <c r="BL120" s="18" t="s">
        <v>161</v>
      </c>
      <c r="BM120" s="229" t="s">
        <v>526</v>
      </c>
    </row>
    <row r="121" spans="1:65" s="2" customFormat="1" ht="16.5" customHeight="1">
      <c r="A121" s="40"/>
      <c r="B121" s="41"/>
      <c r="C121" s="218" t="s">
        <v>87</v>
      </c>
      <c r="D121" s="218" t="s">
        <v>157</v>
      </c>
      <c r="E121" s="219" t="s">
        <v>527</v>
      </c>
      <c r="F121" s="220" t="s">
        <v>528</v>
      </c>
      <c r="G121" s="221" t="s">
        <v>342</v>
      </c>
      <c r="H121" s="222">
        <v>1</v>
      </c>
      <c r="I121" s="223"/>
      <c r="J121" s="224">
        <f>ROUND(I121*H121,2)</f>
        <v>0</v>
      </c>
      <c r="K121" s="220" t="s">
        <v>1</v>
      </c>
      <c r="L121" s="46"/>
      <c r="M121" s="225" t="s">
        <v>1</v>
      </c>
      <c r="N121" s="226" t="s">
        <v>42</v>
      </c>
      <c r="O121" s="93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9" t="s">
        <v>161</v>
      </c>
      <c r="AT121" s="229" t="s">
        <v>157</v>
      </c>
      <c r="AU121" s="229" t="s">
        <v>85</v>
      </c>
      <c r="AY121" s="18" t="s">
        <v>156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85</v>
      </c>
      <c r="BK121" s="230">
        <f>ROUND(I121*H121,2)</f>
        <v>0</v>
      </c>
      <c r="BL121" s="18" t="s">
        <v>161</v>
      </c>
      <c r="BM121" s="229" t="s">
        <v>529</v>
      </c>
    </row>
    <row r="122" spans="1:65" s="2" customFormat="1" ht="21.75" customHeight="1">
      <c r="A122" s="40"/>
      <c r="B122" s="41"/>
      <c r="C122" s="218" t="s">
        <v>168</v>
      </c>
      <c r="D122" s="218" t="s">
        <v>157</v>
      </c>
      <c r="E122" s="219" t="s">
        <v>530</v>
      </c>
      <c r="F122" s="220" t="s">
        <v>531</v>
      </c>
      <c r="G122" s="221" t="s">
        <v>342</v>
      </c>
      <c r="H122" s="222">
        <v>2</v>
      </c>
      <c r="I122" s="223"/>
      <c r="J122" s="224">
        <f>ROUND(I122*H122,2)</f>
        <v>0</v>
      </c>
      <c r="K122" s="220" t="s">
        <v>1</v>
      </c>
      <c r="L122" s="46"/>
      <c r="M122" s="225" t="s">
        <v>1</v>
      </c>
      <c r="N122" s="226" t="s">
        <v>42</v>
      </c>
      <c r="O122" s="93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9" t="s">
        <v>161</v>
      </c>
      <c r="AT122" s="229" t="s">
        <v>157</v>
      </c>
      <c r="AU122" s="229" t="s">
        <v>85</v>
      </c>
      <c r="AY122" s="18" t="s">
        <v>156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8" t="s">
        <v>85</v>
      </c>
      <c r="BK122" s="230">
        <f>ROUND(I122*H122,2)</f>
        <v>0</v>
      </c>
      <c r="BL122" s="18" t="s">
        <v>161</v>
      </c>
      <c r="BM122" s="229" t="s">
        <v>532</v>
      </c>
    </row>
    <row r="123" spans="1:65" s="2" customFormat="1" ht="24.15" customHeight="1">
      <c r="A123" s="40"/>
      <c r="B123" s="41"/>
      <c r="C123" s="218" t="s">
        <v>161</v>
      </c>
      <c r="D123" s="218" t="s">
        <v>157</v>
      </c>
      <c r="E123" s="219" t="s">
        <v>533</v>
      </c>
      <c r="F123" s="220" t="s">
        <v>534</v>
      </c>
      <c r="G123" s="221" t="s">
        <v>342</v>
      </c>
      <c r="H123" s="222">
        <v>7</v>
      </c>
      <c r="I123" s="223"/>
      <c r="J123" s="224">
        <f>ROUND(I123*H123,2)</f>
        <v>0</v>
      </c>
      <c r="K123" s="220" t="s">
        <v>1</v>
      </c>
      <c r="L123" s="46"/>
      <c r="M123" s="225" t="s">
        <v>1</v>
      </c>
      <c r="N123" s="226" t="s">
        <v>42</v>
      </c>
      <c r="O123" s="9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9" t="s">
        <v>161</v>
      </c>
      <c r="AT123" s="229" t="s">
        <v>157</v>
      </c>
      <c r="AU123" s="229" t="s">
        <v>85</v>
      </c>
      <c r="AY123" s="18" t="s">
        <v>156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85</v>
      </c>
      <c r="BK123" s="230">
        <f>ROUND(I123*H123,2)</f>
        <v>0</v>
      </c>
      <c r="BL123" s="18" t="s">
        <v>161</v>
      </c>
      <c r="BM123" s="229" t="s">
        <v>535</v>
      </c>
    </row>
    <row r="124" spans="1:65" s="2" customFormat="1" ht="24.15" customHeight="1">
      <c r="A124" s="40"/>
      <c r="B124" s="41"/>
      <c r="C124" s="218" t="s">
        <v>179</v>
      </c>
      <c r="D124" s="218" t="s">
        <v>157</v>
      </c>
      <c r="E124" s="219" t="s">
        <v>536</v>
      </c>
      <c r="F124" s="220" t="s">
        <v>537</v>
      </c>
      <c r="G124" s="221" t="s">
        <v>342</v>
      </c>
      <c r="H124" s="222">
        <v>3</v>
      </c>
      <c r="I124" s="223"/>
      <c r="J124" s="224">
        <f>ROUND(I124*H124,2)</f>
        <v>0</v>
      </c>
      <c r="K124" s="220" t="s">
        <v>1</v>
      </c>
      <c r="L124" s="46"/>
      <c r="M124" s="225" t="s">
        <v>1</v>
      </c>
      <c r="N124" s="226" t="s">
        <v>42</v>
      </c>
      <c r="O124" s="9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9" t="s">
        <v>161</v>
      </c>
      <c r="AT124" s="229" t="s">
        <v>157</v>
      </c>
      <c r="AU124" s="229" t="s">
        <v>85</v>
      </c>
      <c r="AY124" s="18" t="s">
        <v>156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85</v>
      </c>
      <c r="BK124" s="230">
        <f>ROUND(I124*H124,2)</f>
        <v>0</v>
      </c>
      <c r="BL124" s="18" t="s">
        <v>161</v>
      </c>
      <c r="BM124" s="229" t="s">
        <v>538</v>
      </c>
    </row>
    <row r="125" spans="1:65" s="2" customFormat="1" ht="24.15" customHeight="1">
      <c r="A125" s="40"/>
      <c r="B125" s="41"/>
      <c r="C125" s="218" t="s">
        <v>183</v>
      </c>
      <c r="D125" s="218" t="s">
        <v>157</v>
      </c>
      <c r="E125" s="219" t="s">
        <v>539</v>
      </c>
      <c r="F125" s="220" t="s">
        <v>540</v>
      </c>
      <c r="G125" s="221" t="s">
        <v>342</v>
      </c>
      <c r="H125" s="222">
        <v>9</v>
      </c>
      <c r="I125" s="223"/>
      <c r="J125" s="224">
        <f>ROUND(I125*H125,2)</f>
        <v>0</v>
      </c>
      <c r="K125" s="220" t="s">
        <v>1</v>
      </c>
      <c r="L125" s="46"/>
      <c r="M125" s="225" t="s">
        <v>1</v>
      </c>
      <c r="N125" s="226" t="s">
        <v>42</v>
      </c>
      <c r="O125" s="9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9" t="s">
        <v>161</v>
      </c>
      <c r="AT125" s="229" t="s">
        <v>157</v>
      </c>
      <c r="AU125" s="229" t="s">
        <v>85</v>
      </c>
      <c r="AY125" s="18" t="s">
        <v>156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8" t="s">
        <v>85</v>
      </c>
      <c r="BK125" s="230">
        <f>ROUND(I125*H125,2)</f>
        <v>0</v>
      </c>
      <c r="BL125" s="18" t="s">
        <v>161</v>
      </c>
      <c r="BM125" s="229" t="s">
        <v>541</v>
      </c>
    </row>
    <row r="126" spans="1:63" s="12" customFormat="1" ht="25.9" customHeight="1">
      <c r="A126" s="12"/>
      <c r="B126" s="204"/>
      <c r="C126" s="205"/>
      <c r="D126" s="206" t="s">
        <v>76</v>
      </c>
      <c r="E126" s="207" t="s">
        <v>542</v>
      </c>
      <c r="F126" s="207" t="s">
        <v>176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SUM(P127:P128)</f>
        <v>0</v>
      </c>
      <c r="Q126" s="212"/>
      <c r="R126" s="213">
        <f>SUM(R127:R128)</f>
        <v>0</v>
      </c>
      <c r="S126" s="212"/>
      <c r="T126" s="214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85</v>
      </c>
      <c r="AT126" s="216" t="s">
        <v>76</v>
      </c>
      <c r="AU126" s="216" t="s">
        <v>77</v>
      </c>
      <c r="AY126" s="215" t="s">
        <v>156</v>
      </c>
      <c r="BK126" s="217">
        <f>SUM(BK127:BK128)</f>
        <v>0</v>
      </c>
    </row>
    <row r="127" spans="1:65" s="2" customFormat="1" ht="24.15" customHeight="1">
      <c r="A127" s="40"/>
      <c r="B127" s="41"/>
      <c r="C127" s="218" t="s">
        <v>189</v>
      </c>
      <c r="D127" s="218" t="s">
        <v>157</v>
      </c>
      <c r="E127" s="219" t="s">
        <v>543</v>
      </c>
      <c r="F127" s="220" t="s">
        <v>544</v>
      </c>
      <c r="G127" s="221" t="s">
        <v>342</v>
      </c>
      <c r="H127" s="222">
        <v>2</v>
      </c>
      <c r="I127" s="223"/>
      <c r="J127" s="224">
        <f>ROUND(I127*H127,2)</f>
        <v>0</v>
      </c>
      <c r="K127" s="220" t="s">
        <v>1</v>
      </c>
      <c r="L127" s="46"/>
      <c r="M127" s="225" t="s">
        <v>1</v>
      </c>
      <c r="N127" s="226" t="s">
        <v>42</v>
      </c>
      <c r="O127" s="9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9" t="s">
        <v>161</v>
      </c>
      <c r="AT127" s="229" t="s">
        <v>157</v>
      </c>
      <c r="AU127" s="229" t="s">
        <v>85</v>
      </c>
      <c r="AY127" s="18" t="s">
        <v>156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85</v>
      </c>
      <c r="BK127" s="230">
        <f>ROUND(I127*H127,2)</f>
        <v>0</v>
      </c>
      <c r="BL127" s="18" t="s">
        <v>161</v>
      </c>
      <c r="BM127" s="229" t="s">
        <v>545</v>
      </c>
    </row>
    <row r="128" spans="1:65" s="2" customFormat="1" ht="24.15" customHeight="1">
      <c r="A128" s="40"/>
      <c r="B128" s="41"/>
      <c r="C128" s="218" t="s">
        <v>193</v>
      </c>
      <c r="D128" s="218" t="s">
        <v>157</v>
      </c>
      <c r="E128" s="219" t="s">
        <v>546</v>
      </c>
      <c r="F128" s="220" t="s">
        <v>547</v>
      </c>
      <c r="G128" s="221" t="s">
        <v>342</v>
      </c>
      <c r="H128" s="222">
        <v>4</v>
      </c>
      <c r="I128" s="223"/>
      <c r="J128" s="224">
        <f>ROUND(I128*H128,2)</f>
        <v>0</v>
      </c>
      <c r="K128" s="220" t="s">
        <v>1</v>
      </c>
      <c r="L128" s="46"/>
      <c r="M128" s="296" t="s">
        <v>1</v>
      </c>
      <c r="N128" s="297" t="s">
        <v>42</v>
      </c>
      <c r="O128" s="298"/>
      <c r="P128" s="299">
        <f>O128*H128</f>
        <v>0</v>
      </c>
      <c r="Q128" s="299">
        <v>0</v>
      </c>
      <c r="R128" s="299">
        <f>Q128*H128</f>
        <v>0</v>
      </c>
      <c r="S128" s="299">
        <v>0</v>
      </c>
      <c r="T128" s="30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9" t="s">
        <v>161</v>
      </c>
      <c r="AT128" s="229" t="s">
        <v>157</v>
      </c>
      <c r="AU128" s="229" t="s">
        <v>85</v>
      </c>
      <c r="AY128" s="18" t="s">
        <v>156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85</v>
      </c>
      <c r="BK128" s="230">
        <f>ROUND(I128*H128,2)</f>
        <v>0</v>
      </c>
      <c r="BL128" s="18" t="s">
        <v>161</v>
      </c>
      <c r="BM128" s="229" t="s">
        <v>548</v>
      </c>
    </row>
    <row r="129" spans="1:31" s="2" customFormat="1" ht="6.95" customHeight="1">
      <c r="A129" s="40"/>
      <c r="B129" s="68"/>
      <c r="C129" s="69"/>
      <c r="D129" s="69"/>
      <c r="E129" s="69"/>
      <c r="F129" s="69"/>
      <c r="G129" s="69"/>
      <c r="H129" s="69"/>
      <c r="I129" s="69"/>
      <c r="J129" s="69"/>
      <c r="K129" s="69"/>
      <c r="L129" s="46"/>
      <c r="M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</sheetData>
  <sheetProtection password="CC35" sheet="1" objects="1" scenarios="1" formatColumns="0" formatRows="0" autoFilter="0"/>
  <autoFilter ref="C117:K12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  <c r="AZ2" s="255" t="s">
        <v>549</v>
      </c>
      <c r="BA2" s="255" t="s">
        <v>550</v>
      </c>
      <c r="BB2" s="255" t="s">
        <v>1</v>
      </c>
      <c r="BC2" s="255" t="s">
        <v>551</v>
      </c>
      <c r="BD2" s="255" t="s">
        <v>168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552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130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ROUND(J120,2)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ROUND((SUM(BE120:BE378)),2)</f>
        <v>0</v>
      </c>
      <c r="G33" s="40"/>
      <c r="H33" s="40"/>
      <c r="I33" s="157">
        <v>0.21</v>
      </c>
      <c r="J33" s="156">
        <f>ROUND(((SUM(BE120:BE378))*I33),2)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ROUND((SUM(BF120:BF378)),2)</f>
        <v>0</v>
      </c>
      <c r="G34" s="40"/>
      <c r="H34" s="40"/>
      <c r="I34" s="157">
        <v>0.15</v>
      </c>
      <c r="J34" s="156">
        <f>ROUND(((SUM(BF120:BF378))*I34),2)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ROUND((SUM(BG120:BG378)),2)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ROUND((SUM(BH120:BH378)),2)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ROUND((SUM(BI120:BI378)),2)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SO101a - Náměstí - bourané konstrukce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J120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553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554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555</v>
      </c>
      <c r="E99" s="190"/>
      <c r="F99" s="190"/>
      <c r="G99" s="190"/>
      <c r="H99" s="190"/>
      <c r="I99" s="190"/>
      <c r="J99" s="191">
        <f>J131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556</v>
      </c>
      <c r="E100" s="190"/>
      <c r="F100" s="190"/>
      <c r="G100" s="190"/>
      <c r="H100" s="190"/>
      <c r="I100" s="190"/>
      <c r="J100" s="191">
        <f>J365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pans="1:31" s="2" customFormat="1" ht="6.95" customHeight="1">
      <c r="A106" s="40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4.95" customHeight="1">
      <c r="A107" s="40"/>
      <c r="B107" s="41"/>
      <c r="C107" s="24" t="s">
        <v>141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16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6.25" customHeight="1">
      <c r="A110" s="40"/>
      <c r="B110" s="41"/>
      <c r="C110" s="42"/>
      <c r="D110" s="42"/>
      <c r="E110" s="176" t="str">
        <f>E7</f>
        <v>Rekonstrukce společenského centra Stará hasička a přilehlého veřejného prostoru - nezpůsobilé výdaje</v>
      </c>
      <c r="F110" s="33"/>
      <c r="G110" s="33"/>
      <c r="H110" s="33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128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6.5" customHeight="1">
      <c r="A112" s="40"/>
      <c r="B112" s="41"/>
      <c r="C112" s="42"/>
      <c r="D112" s="42"/>
      <c r="E112" s="78" t="str">
        <f>E9</f>
        <v>SO101a - Náměstí - bourané konstrukce</v>
      </c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20</v>
      </c>
      <c r="D114" s="42"/>
      <c r="E114" s="42"/>
      <c r="F114" s="28" t="str">
        <f>F12</f>
        <v xml:space="preserve"> </v>
      </c>
      <c r="G114" s="42"/>
      <c r="H114" s="42"/>
      <c r="I114" s="33" t="s">
        <v>22</v>
      </c>
      <c r="J114" s="81" t="str">
        <f>IF(J12="","",J12)</f>
        <v>26. 6. 2022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40.05" customHeight="1">
      <c r="A116" s="40"/>
      <c r="B116" s="41"/>
      <c r="C116" s="33" t="s">
        <v>24</v>
      </c>
      <c r="D116" s="42"/>
      <c r="E116" s="42"/>
      <c r="F116" s="28" t="str">
        <f>E15</f>
        <v>Statutární město Brno, městská část Brno-Komín</v>
      </c>
      <c r="G116" s="42"/>
      <c r="H116" s="42"/>
      <c r="I116" s="33" t="s">
        <v>30</v>
      </c>
      <c r="J116" s="38" t="str">
        <f>E21</f>
        <v>Dipl.-Ing. Janosch Welzien, ČKA 383/2022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5.65" customHeight="1">
      <c r="A117" s="40"/>
      <c r="B117" s="41"/>
      <c r="C117" s="33" t="s">
        <v>28</v>
      </c>
      <c r="D117" s="42"/>
      <c r="E117" s="42"/>
      <c r="F117" s="28" t="str">
        <f>IF(E18="","",E18)</f>
        <v>Vyplň údaj</v>
      </c>
      <c r="G117" s="42"/>
      <c r="H117" s="42"/>
      <c r="I117" s="33" t="s">
        <v>33</v>
      </c>
      <c r="J117" s="38" t="str">
        <f>E24</f>
        <v xml:space="preserve">schwerpunkt architekti 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0.3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11" customFormat="1" ht="29.25" customHeight="1">
      <c r="A119" s="193"/>
      <c r="B119" s="194"/>
      <c r="C119" s="195" t="s">
        <v>142</v>
      </c>
      <c r="D119" s="196" t="s">
        <v>62</v>
      </c>
      <c r="E119" s="196" t="s">
        <v>58</v>
      </c>
      <c r="F119" s="196" t="s">
        <v>59</v>
      </c>
      <c r="G119" s="196" t="s">
        <v>143</v>
      </c>
      <c r="H119" s="196" t="s">
        <v>144</v>
      </c>
      <c r="I119" s="196" t="s">
        <v>145</v>
      </c>
      <c r="J119" s="196" t="s">
        <v>133</v>
      </c>
      <c r="K119" s="197" t="s">
        <v>146</v>
      </c>
      <c r="L119" s="198"/>
      <c r="M119" s="102" t="s">
        <v>1</v>
      </c>
      <c r="N119" s="103" t="s">
        <v>41</v>
      </c>
      <c r="O119" s="103" t="s">
        <v>147</v>
      </c>
      <c r="P119" s="103" t="s">
        <v>148</v>
      </c>
      <c r="Q119" s="103" t="s">
        <v>149</v>
      </c>
      <c r="R119" s="103" t="s">
        <v>150</v>
      </c>
      <c r="S119" s="103" t="s">
        <v>151</v>
      </c>
      <c r="T119" s="104" t="s">
        <v>152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40"/>
      <c r="B120" s="41"/>
      <c r="C120" s="109" t="s">
        <v>153</v>
      </c>
      <c r="D120" s="42"/>
      <c r="E120" s="42"/>
      <c r="F120" s="42"/>
      <c r="G120" s="42"/>
      <c r="H120" s="42"/>
      <c r="I120" s="42"/>
      <c r="J120" s="199">
        <f>BK120</f>
        <v>0</v>
      </c>
      <c r="K120" s="42"/>
      <c r="L120" s="46"/>
      <c r="M120" s="105"/>
      <c r="N120" s="200"/>
      <c r="O120" s="106"/>
      <c r="P120" s="201">
        <f>P121</f>
        <v>0</v>
      </c>
      <c r="Q120" s="106"/>
      <c r="R120" s="201">
        <f>R121</f>
        <v>0.0071400000000000005</v>
      </c>
      <c r="S120" s="106"/>
      <c r="T120" s="202">
        <f>T121</f>
        <v>1504.52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76</v>
      </c>
      <c r="AU120" s="18" t="s">
        <v>135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76</v>
      </c>
      <c r="E121" s="207" t="s">
        <v>557</v>
      </c>
      <c r="F121" s="207" t="s">
        <v>558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P122+P131+P365</f>
        <v>0</v>
      </c>
      <c r="Q121" s="212"/>
      <c r="R121" s="213">
        <f>R122+R131+R365</f>
        <v>0.0071400000000000005</v>
      </c>
      <c r="S121" s="212"/>
      <c r="T121" s="214">
        <f>T122+T131+T365</f>
        <v>1504.52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85</v>
      </c>
      <c r="AT121" s="216" t="s">
        <v>76</v>
      </c>
      <c r="AU121" s="216" t="s">
        <v>77</v>
      </c>
      <c r="AY121" s="215" t="s">
        <v>156</v>
      </c>
      <c r="BK121" s="217">
        <f>BK122+BK131+BK365</f>
        <v>0</v>
      </c>
    </row>
    <row r="122" spans="1:63" s="12" customFormat="1" ht="22.8" customHeight="1">
      <c r="A122" s="12"/>
      <c r="B122" s="204"/>
      <c r="C122" s="205"/>
      <c r="D122" s="206" t="s">
        <v>76</v>
      </c>
      <c r="E122" s="231" t="s">
        <v>85</v>
      </c>
      <c r="F122" s="231" t="s">
        <v>559</v>
      </c>
      <c r="G122" s="205"/>
      <c r="H122" s="205"/>
      <c r="I122" s="208"/>
      <c r="J122" s="232">
        <f>BK122</f>
        <v>0</v>
      </c>
      <c r="K122" s="205"/>
      <c r="L122" s="210"/>
      <c r="M122" s="211"/>
      <c r="N122" s="212"/>
      <c r="O122" s="212"/>
      <c r="P122" s="213">
        <f>SUM(P123:P130)</f>
        <v>0</v>
      </c>
      <c r="Q122" s="212"/>
      <c r="R122" s="213">
        <f>SUM(R123:R130)</f>
        <v>0</v>
      </c>
      <c r="S122" s="212"/>
      <c r="T122" s="214">
        <f>SUM(T123:T130)</f>
        <v>1504.52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85</v>
      </c>
      <c r="AT122" s="216" t="s">
        <v>76</v>
      </c>
      <c r="AU122" s="216" t="s">
        <v>85</v>
      </c>
      <c r="AY122" s="215" t="s">
        <v>156</v>
      </c>
      <c r="BK122" s="217">
        <f>SUM(BK123:BK130)</f>
        <v>0</v>
      </c>
    </row>
    <row r="123" spans="1:65" s="2" customFormat="1" ht="24.15" customHeight="1">
      <c r="A123" s="40"/>
      <c r="B123" s="41"/>
      <c r="C123" s="218" t="s">
        <v>85</v>
      </c>
      <c r="D123" s="218" t="s">
        <v>157</v>
      </c>
      <c r="E123" s="219" t="s">
        <v>560</v>
      </c>
      <c r="F123" s="220" t="s">
        <v>561</v>
      </c>
      <c r="G123" s="221" t="s">
        <v>250</v>
      </c>
      <c r="H123" s="222">
        <v>1653</v>
      </c>
      <c r="I123" s="223"/>
      <c r="J123" s="224">
        <f>ROUND(I123*H123,2)</f>
        <v>0</v>
      </c>
      <c r="K123" s="220" t="s">
        <v>234</v>
      </c>
      <c r="L123" s="46"/>
      <c r="M123" s="225" t="s">
        <v>1</v>
      </c>
      <c r="N123" s="226" t="s">
        <v>42</v>
      </c>
      <c r="O123" s="93"/>
      <c r="P123" s="227">
        <f>O123*H123</f>
        <v>0</v>
      </c>
      <c r="Q123" s="227">
        <v>0</v>
      </c>
      <c r="R123" s="227">
        <f>Q123*H123</f>
        <v>0</v>
      </c>
      <c r="S123" s="227">
        <v>0.26</v>
      </c>
      <c r="T123" s="228">
        <f>S123*H123</f>
        <v>429.78000000000003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9" t="s">
        <v>161</v>
      </c>
      <c r="AT123" s="229" t="s">
        <v>157</v>
      </c>
      <c r="AU123" s="229" t="s">
        <v>87</v>
      </c>
      <c r="AY123" s="18" t="s">
        <v>156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85</v>
      </c>
      <c r="BK123" s="230">
        <f>ROUND(I123*H123,2)</f>
        <v>0</v>
      </c>
      <c r="BL123" s="18" t="s">
        <v>161</v>
      </c>
      <c r="BM123" s="229" t="s">
        <v>562</v>
      </c>
    </row>
    <row r="124" spans="1:47" s="2" customFormat="1" ht="12">
      <c r="A124" s="40"/>
      <c r="B124" s="41"/>
      <c r="C124" s="42"/>
      <c r="D124" s="256" t="s">
        <v>236</v>
      </c>
      <c r="E124" s="42"/>
      <c r="F124" s="257" t="s">
        <v>563</v>
      </c>
      <c r="G124" s="42"/>
      <c r="H124" s="42"/>
      <c r="I124" s="258"/>
      <c r="J124" s="42"/>
      <c r="K124" s="42"/>
      <c r="L124" s="46"/>
      <c r="M124" s="259"/>
      <c r="N124" s="260"/>
      <c r="O124" s="93"/>
      <c r="P124" s="93"/>
      <c r="Q124" s="93"/>
      <c r="R124" s="93"/>
      <c r="S124" s="93"/>
      <c r="T124" s="94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236</v>
      </c>
      <c r="AU124" s="18" t="s">
        <v>87</v>
      </c>
    </row>
    <row r="125" spans="1:51" s="14" customFormat="1" ht="12">
      <c r="A125" s="14"/>
      <c r="B125" s="244"/>
      <c r="C125" s="245"/>
      <c r="D125" s="235" t="s">
        <v>221</v>
      </c>
      <c r="E125" s="246" t="s">
        <v>1</v>
      </c>
      <c r="F125" s="247" t="s">
        <v>549</v>
      </c>
      <c r="G125" s="245"/>
      <c r="H125" s="248">
        <v>1653</v>
      </c>
      <c r="I125" s="249"/>
      <c r="J125" s="245"/>
      <c r="K125" s="245"/>
      <c r="L125" s="250"/>
      <c r="M125" s="261"/>
      <c r="N125" s="262"/>
      <c r="O125" s="262"/>
      <c r="P125" s="262"/>
      <c r="Q125" s="262"/>
      <c r="R125" s="262"/>
      <c r="S125" s="262"/>
      <c r="T125" s="26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221</v>
      </c>
      <c r="AU125" s="254" t="s">
        <v>87</v>
      </c>
      <c r="AV125" s="14" t="s">
        <v>87</v>
      </c>
      <c r="AW125" s="14" t="s">
        <v>32</v>
      </c>
      <c r="AX125" s="14" t="s">
        <v>85</v>
      </c>
      <c r="AY125" s="254" t="s">
        <v>156</v>
      </c>
    </row>
    <row r="126" spans="1:65" s="2" customFormat="1" ht="33" customHeight="1">
      <c r="A126" s="40"/>
      <c r="B126" s="41"/>
      <c r="C126" s="218" t="s">
        <v>87</v>
      </c>
      <c r="D126" s="218" t="s">
        <v>157</v>
      </c>
      <c r="E126" s="219" t="s">
        <v>564</v>
      </c>
      <c r="F126" s="220" t="s">
        <v>565</v>
      </c>
      <c r="G126" s="221" t="s">
        <v>250</v>
      </c>
      <c r="H126" s="222">
        <v>1653</v>
      </c>
      <c r="I126" s="223"/>
      <c r="J126" s="224">
        <f>ROUND(I126*H126,2)</f>
        <v>0</v>
      </c>
      <c r="K126" s="220" t="s">
        <v>234</v>
      </c>
      <c r="L126" s="46"/>
      <c r="M126" s="225" t="s">
        <v>1</v>
      </c>
      <c r="N126" s="226" t="s">
        <v>42</v>
      </c>
      <c r="O126" s="93"/>
      <c r="P126" s="227">
        <f>O126*H126</f>
        <v>0</v>
      </c>
      <c r="Q126" s="227">
        <v>0</v>
      </c>
      <c r="R126" s="227">
        <f>Q126*H126</f>
        <v>0</v>
      </c>
      <c r="S126" s="227">
        <v>0.58</v>
      </c>
      <c r="T126" s="228">
        <f>S126*H126</f>
        <v>958.7399999999999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9" t="s">
        <v>161</v>
      </c>
      <c r="AT126" s="229" t="s">
        <v>157</v>
      </c>
      <c r="AU126" s="229" t="s">
        <v>87</v>
      </c>
      <c r="AY126" s="18" t="s">
        <v>156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85</v>
      </c>
      <c r="BK126" s="230">
        <f>ROUND(I126*H126,2)</f>
        <v>0</v>
      </c>
      <c r="BL126" s="18" t="s">
        <v>161</v>
      </c>
      <c r="BM126" s="229" t="s">
        <v>566</v>
      </c>
    </row>
    <row r="127" spans="1:47" s="2" customFormat="1" ht="12">
      <c r="A127" s="40"/>
      <c r="B127" s="41"/>
      <c r="C127" s="42"/>
      <c r="D127" s="256" t="s">
        <v>236</v>
      </c>
      <c r="E127" s="42"/>
      <c r="F127" s="257" t="s">
        <v>567</v>
      </c>
      <c r="G127" s="42"/>
      <c r="H127" s="42"/>
      <c r="I127" s="258"/>
      <c r="J127" s="42"/>
      <c r="K127" s="42"/>
      <c r="L127" s="46"/>
      <c r="M127" s="259"/>
      <c r="N127" s="260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236</v>
      </c>
      <c r="AU127" s="18" t="s">
        <v>87</v>
      </c>
    </row>
    <row r="128" spans="1:51" s="14" customFormat="1" ht="12">
      <c r="A128" s="14"/>
      <c r="B128" s="244"/>
      <c r="C128" s="245"/>
      <c r="D128" s="235" t="s">
        <v>221</v>
      </c>
      <c r="E128" s="246" t="s">
        <v>1</v>
      </c>
      <c r="F128" s="247" t="s">
        <v>549</v>
      </c>
      <c r="G128" s="245"/>
      <c r="H128" s="248">
        <v>1653</v>
      </c>
      <c r="I128" s="249"/>
      <c r="J128" s="245"/>
      <c r="K128" s="245"/>
      <c r="L128" s="250"/>
      <c r="M128" s="261"/>
      <c r="N128" s="262"/>
      <c r="O128" s="262"/>
      <c r="P128" s="262"/>
      <c r="Q128" s="262"/>
      <c r="R128" s="262"/>
      <c r="S128" s="262"/>
      <c r="T128" s="26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221</v>
      </c>
      <c r="AU128" s="254" t="s">
        <v>87</v>
      </c>
      <c r="AV128" s="14" t="s">
        <v>87</v>
      </c>
      <c r="AW128" s="14" t="s">
        <v>32</v>
      </c>
      <c r="AX128" s="14" t="s">
        <v>85</v>
      </c>
      <c r="AY128" s="254" t="s">
        <v>156</v>
      </c>
    </row>
    <row r="129" spans="1:65" s="2" customFormat="1" ht="16.5" customHeight="1">
      <c r="A129" s="40"/>
      <c r="B129" s="41"/>
      <c r="C129" s="218" t="s">
        <v>168</v>
      </c>
      <c r="D129" s="218" t="s">
        <v>157</v>
      </c>
      <c r="E129" s="219" t="s">
        <v>568</v>
      </c>
      <c r="F129" s="220" t="s">
        <v>569</v>
      </c>
      <c r="G129" s="221" t="s">
        <v>355</v>
      </c>
      <c r="H129" s="222">
        <v>400</v>
      </c>
      <c r="I129" s="223"/>
      <c r="J129" s="224">
        <f>ROUND(I129*H129,2)</f>
        <v>0</v>
      </c>
      <c r="K129" s="220" t="s">
        <v>234</v>
      </c>
      <c r="L129" s="46"/>
      <c r="M129" s="225" t="s">
        <v>1</v>
      </c>
      <c r="N129" s="226" t="s">
        <v>42</v>
      </c>
      <c r="O129" s="93"/>
      <c r="P129" s="227">
        <f>O129*H129</f>
        <v>0</v>
      </c>
      <c r="Q129" s="227">
        <v>0</v>
      </c>
      <c r="R129" s="227">
        <f>Q129*H129</f>
        <v>0</v>
      </c>
      <c r="S129" s="227">
        <v>0.29</v>
      </c>
      <c r="T129" s="228">
        <f>S129*H129</f>
        <v>115.99999999999999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9" t="s">
        <v>161</v>
      </c>
      <c r="AT129" s="229" t="s">
        <v>157</v>
      </c>
      <c r="AU129" s="229" t="s">
        <v>87</v>
      </c>
      <c r="AY129" s="18" t="s">
        <v>156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8" t="s">
        <v>85</v>
      </c>
      <c r="BK129" s="230">
        <f>ROUND(I129*H129,2)</f>
        <v>0</v>
      </c>
      <c r="BL129" s="18" t="s">
        <v>161</v>
      </c>
      <c r="BM129" s="229" t="s">
        <v>570</v>
      </c>
    </row>
    <row r="130" spans="1:47" s="2" customFormat="1" ht="12">
      <c r="A130" s="40"/>
      <c r="B130" s="41"/>
      <c r="C130" s="42"/>
      <c r="D130" s="256" t="s">
        <v>236</v>
      </c>
      <c r="E130" s="42"/>
      <c r="F130" s="257" t="s">
        <v>571</v>
      </c>
      <c r="G130" s="42"/>
      <c r="H130" s="42"/>
      <c r="I130" s="258"/>
      <c r="J130" s="42"/>
      <c r="K130" s="42"/>
      <c r="L130" s="46"/>
      <c r="M130" s="259"/>
      <c r="N130" s="260"/>
      <c r="O130" s="93"/>
      <c r="P130" s="93"/>
      <c r="Q130" s="93"/>
      <c r="R130" s="93"/>
      <c r="S130" s="93"/>
      <c r="T130" s="94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236</v>
      </c>
      <c r="AU130" s="18" t="s">
        <v>87</v>
      </c>
    </row>
    <row r="131" spans="1:63" s="12" customFormat="1" ht="22.8" customHeight="1">
      <c r="A131" s="12"/>
      <c r="B131" s="204"/>
      <c r="C131" s="205"/>
      <c r="D131" s="206" t="s">
        <v>76</v>
      </c>
      <c r="E131" s="231" t="s">
        <v>197</v>
      </c>
      <c r="F131" s="231" t="s">
        <v>572</v>
      </c>
      <c r="G131" s="205"/>
      <c r="H131" s="205"/>
      <c r="I131" s="208"/>
      <c r="J131" s="232">
        <f>BK131</f>
        <v>0</v>
      </c>
      <c r="K131" s="205"/>
      <c r="L131" s="210"/>
      <c r="M131" s="211"/>
      <c r="N131" s="212"/>
      <c r="O131" s="212"/>
      <c r="P131" s="213">
        <f>SUM(P132:P364)</f>
        <v>0</v>
      </c>
      <c r="Q131" s="212"/>
      <c r="R131" s="213">
        <f>SUM(R132:R364)</f>
        <v>0.0071400000000000005</v>
      </c>
      <c r="S131" s="212"/>
      <c r="T131" s="214">
        <f>SUM(T132:T364)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85</v>
      </c>
      <c r="AT131" s="216" t="s">
        <v>76</v>
      </c>
      <c r="AU131" s="216" t="s">
        <v>85</v>
      </c>
      <c r="AY131" s="215" t="s">
        <v>156</v>
      </c>
      <c r="BK131" s="217">
        <f>SUM(BK132:BK364)</f>
        <v>0</v>
      </c>
    </row>
    <row r="132" spans="1:65" s="2" customFormat="1" ht="16.5" customHeight="1">
      <c r="A132" s="40"/>
      <c r="B132" s="41"/>
      <c r="C132" s="218" t="s">
        <v>161</v>
      </c>
      <c r="D132" s="218" t="s">
        <v>157</v>
      </c>
      <c r="E132" s="219" t="s">
        <v>573</v>
      </c>
      <c r="F132" s="220" t="s">
        <v>574</v>
      </c>
      <c r="G132" s="221" t="s">
        <v>160</v>
      </c>
      <c r="H132" s="222">
        <v>1</v>
      </c>
      <c r="I132" s="223"/>
      <c r="J132" s="224">
        <f>ROUND(I132*H132,2)</f>
        <v>0</v>
      </c>
      <c r="K132" s="220" t="s">
        <v>1</v>
      </c>
      <c r="L132" s="46"/>
      <c r="M132" s="225" t="s">
        <v>1</v>
      </c>
      <c r="N132" s="226" t="s">
        <v>42</v>
      </c>
      <c r="O132" s="93"/>
      <c r="P132" s="227">
        <f>O132*H132</f>
        <v>0</v>
      </c>
      <c r="Q132" s="227">
        <v>0.00014</v>
      </c>
      <c r="R132" s="227">
        <f>Q132*H132</f>
        <v>0.00014</v>
      </c>
      <c r="S132" s="227">
        <v>0</v>
      </c>
      <c r="T132" s="22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9" t="s">
        <v>161</v>
      </c>
      <c r="AT132" s="229" t="s">
        <v>157</v>
      </c>
      <c r="AU132" s="229" t="s">
        <v>87</v>
      </c>
      <c r="AY132" s="18" t="s">
        <v>156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8" t="s">
        <v>85</v>
      </c>
      <c r="BK132" s="230">
        <f>ROUND(I132*H132,2)</f>
        <v>0</v>
      </c>
      <c r="BL132" s="18" t="s">
        <v>161</v>
      </c>
      <c r="BM132" s="229" t="s">
        <v>575</v>
      </c>
    </row>
    <row r="133" spans="1:51" s="13" customFormat="1" ht="12">
      <c r="A133" s="13"/>
      <c r="B133" s="233"/>
      <c r="C133" s="234"/>
      <c r="D133" s="235" t="s">
        <v>221</v>
      </c>
      <c r="E133" s="236" t="s">
        <v>1</v>
      </c>
      <c r="F133" s="237" t="s">
        <v>576</v>
      </c>
      <c r="G133" s="234"/>
      <c r="H133" s="236" t="s">
        <v>1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221</v>
      </c>
      <c r="AU133" s="243" t="s">
        <v>87</v>
      </c>
      <c r="AV133" s="13" t="s">
        <v>85</v>
      </c>
      <c r="AW133" s="13" t="s">
        <v>32</v>
      </c>
      <c r="AX133" s="13" t="s">
        <v>77</v>
      </c>
      <c r="AY133" s="243" t="s">
        <v>156</v>
      </c>
    </row>
    <row r="134" spans="1:51" s="13" customFormat="1" ht="12">
      <c r="A134" s="13"/>
      <c r="B134" s="233"/>
      <c r="C134" s="234"/>
      <c r="D134" s="235" t="s">
        <v>221</v>
      </c>
      <c r="E134" s="236" t="s">
        <v>1</v>
      </c>
      <c r="F134" s="237" t="s">
        <v>577</v>
      </c>
      <c r="G134" s="234"/>
      <c r="H134" s="236" t="s">
        <v>1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221</v>
      </c>
      <c r="AU134" s="243" t="s">
        <v>87</v>
      </c>
      <c r="AV134" s="13" t="s">
        <v>85</v>
      </c>
      <c r="AW134" s="13" t="s">
        <v>32</v>
      </c>
      <c r="AX134" s="13" t="s">
        <v>77</v>
      </c>
      <c r="AY134" s="243" t="s">
        <v>156</v>
      </c>
    </row>
    <row r="135" spans="1:51" s="13" customFormat="1" ht="12">
      <c r="A135" s="13"/>
      <c r="B135" s="233"/>
      <c r="C135" s="234"/>
      <c r="D135" s="235" t="s">
        <v>221</v>
      </c>
      <c r="E135" s="236" t="s">
        <v>1</v>
      </c>
      <c r="F135" s="237" t="s">
        <v>578</v>
      </c>
      <c r="G135" s="234"/>
      <c r="H135" s="236" t="s">
        <v>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221</v>
      </c>
      <c r="AU135" s="243" t="s">
        <v>87</v>
      </c>
      <c r="AV135" s="13" t="s">
        <v>85</v>
      </c>
      <c r="AW135" s="13" t="s">
        <v>32</v>
      </c>
      <c r="AX135" s="13" t="s">
        <v>77</v>
      </c>
      <c r="AY135" s="243" t="s">
        <v>156</v>
      </c>
    </row>
    <row r="136" spans="1:51" s="13" customFormat="1" ht="12">
      <c r="A136" s="13"/>
      <c r="B136" s="233"/>
      <c r="C136" s="234"/>
      <c r="D136" s="235" t="s">
        <v>221</v>
      </c>
      <c r="E136" s="236" t="s">
        <v>1</v>
      </c>
      <c r="F136" s="237" t="s">
        <v>579</v>
      </c>
      <c r="G136" s="234"/>
      <c r="H136" s="236" t="s">
        <v>1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221</v>
      </c>
      <c r="AU136" s="243" t="s">
        <v>87</v>
      </c>
      <c r="AV136" s="13" t="s">
        <v>85</v>
      </c>
      <c r="AW136" s="13" t="s">
        <v>32</v>
      </c>
      <c r="AX136" s="13" t="s">
        <v>77</v>
      </c>
      <c r="AY136" s="243" t="s">
        <v>156</v>
      </c>
    </row>
    <row r="137" spans="1:51" s="13" customFormat="1" ht="12">
      <c r="A137" s="13"/>
      <c r="B137" s="233"/>
      <c r="C137" s="234"/>
      <c r="D137" s="235" t="s">
        <v>221</v>
      </c>
      <c r="E137" s="236" t="s">
        <v>1</v>
      </c>
      <c r="F137" s="237" t="s">
        <v>580</v>
      </c>
      <c r="G137" s="234"/>
      <c r="H137" s="236" t="s">
        <v>1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221</v>
      </c>
      <c r="AU137" s="243" t="s">
        <v>87</v>
      </c>
      <c r="AV137" s="13" t="s">
        <v>85</v>
      </c>
      <c r="AW137" s="13" t="s">
        <v>32</v>
      </c>
      <c r="AX137" s="13" t="s">
        <v>77</v>
      </c>
      <c r="AY137" s="243" t="s">
        <v>156</v>
      </c>
    </row>
    <row r="138" spans="1:51" s="13" customFormat="1" ht="12">
      <c r="A138" s="13"/>
      <c r="B138" s="233"/>
      <c r="C138" s="234"/>
      <c r="D138" s="235" t="s">
        <v>221</v>
      </c>
      <c r="E138" s="236" t="s">
        <v>1</v>
      </c>
      <c r="F138" s="237" t="s">
        <v>581</v>
      </c>
      <c r="G138" s="234"/>
      <c r="H138" s="236" t="s">
        <v>1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221</v>
      </c>
      <c r="AU138" s="243" t="s">
        <v>87</v>
      </c>
      <c r="AV138" s="13" t="s">
        <v>85</v>
      </c>
      <c r="AW138" s="13" t="s">
        <v>32</v>
      </c>
      <c r="AX138" s="13" t="s">
        <v>77</v>
      </c>
      <c r="AY138" s="243" t="s">
        <v>156</v>
      </c>
    </row>
    <row r="139" spans="1:51" s="13" customFormat="1" ht="12">
      <c r="A139" s="13"/>
      <c r="B139" s="233"/>
      <c r="C139" s="234"/>
      <c r="D139" s="235" t="s">
        <v>221</v>
      </c>
      <c r="E139" s="236" t="s">
        <v>1</v>
      </c>
      <c r="F139" s="237" t="s">
        <v>582</v>
      </c>
      <c r="G139" s="234"/>
      <c r="H139" s="236" t="s">
        <v>1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221</v>
      </c>
      <c r="AU139" s="243" t="s">
        <v>87</v>
      </c>
      <c r="AV139" s="13" t="s">
        <v>85</v>
      </c>
      <c r="AW139" s="13" t="s">
        <v>32</v>
      </c>
      <c r="AX139" s="13" t="s">
        <v>77</v>
      </c>
      <c r="AY139" s="243" t="s">
        <v>156</v>
      </c>
    </row>
    <row r="140" spans="1:51" s="13" customFormat="1" ht="12">
      <c r="A140" s="13"/>
      <c r="B140" s="233"/>
      <c r="C140" s="234"/>
      <c r="D140" s="235" t="s">
        <v>221</v>
      </c>
      <c r="E140" s="236" t="s">
        <v>1</v>
      </c>
      <c r="F140" s="237" t="s">
        <v>583</v>
      </c>
      <c r="G140" s="234"/>
      <c r="H140" s="236" t="s">
        <v>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221</v>
      </c>
      <c r="AU140" s="243" t="s">
        <v>87</v>
      </c>
      <c r="AV140" s="13" t="s">
        <v>85</v>
      </c>
      <c r="AW140" s="13" t="s">
        <v>32</v>
      </c>
      <c r="AX140" s="13" t="s">
        <v>77</v>
      </c>
      <c r="AY140" s="243" t="s">
        <v>156</v>
      </c>
    </row>
    <row r="141" spans="1:51" s="13" customFormat="1" ht="12">
      <c r="A141" s="13"/>
      <c r="B141" s="233"/>
      <c r="C141" s="234"/>
      <c r="D141" s="235" t="s">
        <v>221</v>
      </c>
      <c r="E141" s="236" t="s">
        <v>1</v>
      </c>
      <c r="F141" s="237" t="s">
        <v>584</v>
      </c>
      <c r="G141" s="234"/>
      <c r="H141" s="236" t="s">
        <v>1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221</v>
      </c>
      <c r="AU141" s="243" t="s">
        <v>87</v>
      </c>
      <c r="AV141" s="13" t="s">
        <v>85</v>
      </c>
      <c r="AW141" s="13" t="s">
        <v>32</v>
      </c>
      <c r="AX141" s="13" t="s">
        <v>77</v>
      </c>
      <c r="AY141" s="243" t="s">
        <v>156</v>
      </c>
    </row>
    <row r="142" spans="1:51" s="13" customFormat="1" ht="12">
      <c r="A142" s="13"/>
      <c r="B142" s="233"/>
      <c r="C142" s="234"/>
      <c r="D142" s="235" t="s">
        <v>221</v>
      </c>
      <c r="E142" s="236" t="s">
        <v>1</v>
      </c>
      <c r="F142" s="237" t="s">
        <v>585</v>
      </c>
      <c r="G142" s="234"/>
      <c r="H142" s="236" t="s">
        <v>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221</v>
      </c>
      <c r="AU142" s="243" t="s">
        <v>87</v>
      </c>
      <c r="AV142" s="13" t="s">
        <v>85</v>
      </c>
      <c r="AW142" s="13" t="s">
        <v>32</v>
      </c>
      <c r="AX142" s="13" t="s">
        <v>77</v>
      </c>
      <c r="AY142" s="243" t="s">
        <v>156</v>
      </c>
    </row>
    <row r="143" spans="1:51" s="13" customFormat="1" ht="12">
      <c r="A143" s="13"/>
      <c r="B143" s="233"/>
      <c r="C143" s="234"/>
      <c r="D143" s="235" t="s">
        <v>221</v>
      </c>
      <c r="E143" s="236" t="s">
        <v>1</v>
      </c>
      <c r="F143" s="237" t="s">
        <v>586</v>
      </c>
      <c r="G143" s="234"/>
      <c r="H143" s="236" t="s">
        <v>1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221</v>
      </c>
      <c r="AU143" s="243" t="s">
        <v>87</v>
      </c>
      <c r="AV143" s="13" t="s">
        <v>85</v>
      </c>
      <c r="AW143" s="13" t="s">
        <v>32</v>
      </c>
      <c r="AX143" s="13" t="s">
        <v>77</v>
      </c>
      <c r="AY143" s="243" t="s">
        <v>156</v>
      </c>
    </row>
    <row r="144" spans="1:51" s="13" customFormat="1" ht="12">
      <c r="A144" s="13"/>
      <c r="B144" s="233"/>
      <c r="C144" s="234"/>
      <c r="D144" s="235" t="s">
        <v>221</v>
      </c>
      <c r="E144" s="236" t="s">
        <v>1</v>
      </c>
      <c r="F144" s="237" t="s">
        <v>587</v>
      </c>
      <c r="G144" s="234"/>
      <c r="H144" s="236" t="s">
        <v>1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221</v>
      </c>
      <c r="AU144" s="243" t="s">
        <v>87</v>
      </c>
      <c r="AV144" s="13" t="s">
        <v>85</v>
      </c>
      <c r="AW144" s="13" t="s">
        <v>32</v>
      </c>
      <c r="AX144" s="13" t="s">
        <v>77</v>
      </c>
      <c r="AY144" s="243" t="s">
        <v>156</v>
      </c>
    </row>
    <row r="145" spans="1:51" s="13" customFormat="1" ht="12">
      <c r="A145" s="13"/>
      <c r="B145" s="233"/>
      <c r="C145" s="234"/>
      <c r="D145" s="235" t="s">
        <v>221</v>
      </c>
      <c r="E145" s="236" t="s">
        <v>1</v>
      </c>
      <c r="F145" s="237" t="s">
        <v>588</v>
      </c>
      <c r="G145" s="234"/>
      <c r="H145" s="236" t="s">
        <v>1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221</v>
      </c>
      <c r="AU145" s="243" t="s">
        <v>87</v>
      </c>
      <c r="AV145" s="13" t="s">
        <v>85</v>
      </c>
      <c r="AW145" s="13" t="s">
        <v>32</v>
      </c>
      <c r="AX145" s="13" t="s">
        <v>77</v>
      </c>
      <c r="AY145" s="243" t="s">
        <v>156</v>
      </c>
    </row>
    <row r="146" spans="1:51" s="13" customFormat="1" ht="12">
      <c r="A146" s="13"/>
      <c r="B146" s="233"/>
      <c r="C146" s="234"/>
      <c r="D146" s="235" t="s">
        <v>221</v>
      </c>
      <c r="E146" s="236" t="s">
        <v>1</v>
      </c>
      <c r="F146" s="237" t="s">
        <v>589</v>
      </c>
      <c r="G146" s="234"/>
      <c r="H146" s="236" t="s">
        <v>1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221</v>
      </c>
      <c r="AU146" s="243" t="s">
        <v>87</v>
      </c>
      <c r="AV146" s="13" t="s">
        <v>85</v>
      </c>
      <c r="AW146" s="13" t="s">
        <v>32</v>
      </c>
      <c r="AX146" s="13" t="s">
        <v>77</v>
      </c>
      <c r="AY146" s="243" t="s">
        <v>156</v>
      </c>
    </row>
    <row r="147" spans="1:51" s="13" customFormat="1" ht="12">
      <c r="A147" s="13"/>
      <c r="B147" s="233"/>
      <c r="C147" s="234"/>
      <c r="D147" s="235" t="s">
        <v>221</v>
      </c>
      <c r="E147" s="236" t="s">
        <v>1</v>
      </c>
      <c r="F147" s="237" t="s">
        <v>590</v>
      </c>
      <c r="G147" s="234"/>
      <c r="H147" s="236" t="s">
        <v>1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221</v>
      </c>
      <c r="AU147" s="243" t="s">
        <v>87</v>
      </c>
      <c r="AV147" s="13" t="s">
        <v>85</v>
      </c>
      <c r="AW147" s="13" t="s">
        <v>32</v>
      </c>
      <c r="AX147" s="13" t="s">
        <v>77</v>
      </c>
      <c r="AY147" s="243" t="s">
        <v>156</v>
      </c>
    </row>
    <row r="148" spans="1:51" s="13" customFormat="1" ht="12">
      <c r="A148" s="13"/>
      <c r="B148" s="233"/>
      <c r="C148" s="234"/>
      <c r="D148" s="235" t="s">
        <v>221</v>
      </c>
      <c r="E148" s="236" t="s">
        <v>1</v>
      </c>
      <c r="F148" s="237" t="s">
        <v>591</v>
      </c>
      <c r="G148" s="234"/>
      <c r="H148" s="236" t="s">
        <v>1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221</v>
      </c>
      <c r="AU148" s="243" t="s">
        <v>87</v>
      </c>
      <c r="AV148" s="13" t="s">
        <v>85</v>
      </c>
      <c r="AW148" s="13" t="s">
        <v>32</v>
      </c>
      <c r="AX148" s="13" t="s">
        <v>77</v>
      </c>
      <c r="AY148" s="243" t="s">
        <v>156</v>
      </c>
    </row>
    <row r="149" spans="1:51" s="13" customFormat="1" ht="12">
      <c r="A149" s="13"/>
      <c r="B149" s="233"/>
      <c r="C149" s="234"/>
      <c r="D149" s="235" t="s">
        <v>221</v>
      </c>
      <c r="E149" s="236" t="s">
        <v>1</v>
      </c>
      <c r="F149" s="237" t="s">
        <v>592</v>
      </c>
      <c r="G149" s="234"/>
      <c r="H149" s="236" t="s">
        <v>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221</v>
      </c>
      <c r="AU149" s="243" t="s">
        <v>87</v>
      </c>
      <c r="AV149" s="13" t="s">
        <v>85</v>
      </c>
      <c r="AW149" s="13" t="s">
        <v>32</v>
      </c>
      <c r="AX149" s="13" t="s">
        <v>77</v>
      </c>
      <c r="AY149" s="243" t="s">
        <v>156</v>
      </c>
    </row>
    <row r="150" spans="1:51" s="13" customFormat="1" ht="12">
      <c r="A150" s="13"/>
      <c r="B150" s="233"/>
      <c r="C150" s="234"/>
      <c r="D150" s="235" t="s">
        <v>221</v>
      </c>
      <c r="E150" s="236" t="s">
        <v>1</v>
      </c>
      <c r="F150" s="237" t="s">
        <v>593</v>
      </c>
      <c r="G150" s="234"/>
      <c r="H150" s="236" t="s">
        <v>1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221</v>
      </c>
      <c r="AU150" s="243" t="s">
        <v>87</v>
      </c>
      <c r="AV150" s="13" t="s">
        <v>85</v>
      </c>
      <c r="AW150" s="13" t="s">
        <v>32</v>
      </c>
      <c r="AX150" s="13" t="s">
        <v>77</v>
      </c>
      <c r="AY150" s="243" t="s">
        <v>156</v>
      </c>
    </row>
    <row r="151" spans="1:51" s="14" customFormat="1" ht="12">
      <c r="A151" s="14"/>
      <c r="B151" s="244"/>
      <c r="C151" s="245"/>
      <c r="D151" s="235" t="s">
        <v>221</v>
      </c>
      <c r="E151" s="246" t="s">
        <v>1</v>
      </c>
      <c r="F151" s="247" t="s">
        <v>85</v>
      </c>
      <c r="G151" s="245"/>
      <c r="H151" s="248">
        <v>1</v>
      </c>
      <c r="I151" s="249"/>
      <c r="J151" s="245"/>
      <c r="K151" s="245"/>
      <c r="L151" s="250"/>
      <c r="M151" s="261"/>
      <c r="N151" s="262"/>
      <c r="O151" s="262"/>
      <c r="P151" s="262"/>
      <c r="Q151" s="262"/>
      <c r="R151" s="262"/>
      <c r="S151" s="262"/>
      <c r="T151" s="26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221</v>
      </c>
      <c r="AU151" s="254" t="s">
        <v>87</v>
      </c>
      <c r="AV151" s="14" t="s">
        <v>87</v>
      </c>
      <c r="AW151" s="14" t="s">
        <v>32</v>
      </c>
      <c r="AX151" s="14" t="s">
        <v>85</v>
      </c>
      <c r="AY151" s="254" t="s">
        <v>156</v>
      </c>
    </row>
    <row r="152" spans="1:65" s="2" customFormat="1" ht="16.5" customHeight="1">
      <c r="A152" s="40"/>
      <c r="B152" s="41"/>
      <c r="C152" s="218" t="s">
        <v>179</v>
      </c>
      <c r="D152" s="218" t="s">
        <v>157</v>
      </c>
      <c r="E152" s="219" t="s">
        <v>594</v>
      </c>
      <c r="F152" s="220" t="s">
        <v>595</v>
      </c>
      <c r="G152" s="221" t="s">
        <v>160</v>
      </c>
      <c r="H152" s="222">
        <v>1</v>
      </c>
      <c r="I152" s="223"/>
      <c r="J152" s="224">
        <f>ROUND(I152*H152,2)</f>
        <v>0</v>
      </c>
      <c r="K152" s="220" t="s">
        <v>1</v>
      </c>
      <c r="L152" s="46"/>
      <c r="M152" s="225" t="s">
        <v>1</v>
      </c>
      <c r="N152" s="226" t="s">
        <v>42</v>
      </c>
      <c r="O152" s="93"/>
      <c r="P152" s="227">
        <f>O152*H152</f>
        <v>0</v>
      </c>
      <c r="Q152" s="227">
        <v>0.00014</v>
      </c>
      <c r="R152" s="227">
        <f>Q152*H152</f>
        <v>0.00014</v>
      </c>
      <c r="S152" s="227">
        <v>0</v>
      </c>
      <c r="T152" s="228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9" t="s">
        <v>161</v>
      </c>
      <c r="AT152" s="229" t="s">
        <v>157</v>
      </c>
      <c r="AU152" s="229" t="s">
        <v>87</v>
      </c>
      <c r="AY152" s="18" t="s">
        <v>156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8" t="s">
        <v>85</v>
      </c>
      <c r="BK152" s="230">
        <f>ROUND(I152*H152,2)</f>
        <v>0</v>
      </c>
      <c r="BL152" s="18" t="s">
        <v>161</v>
      </c>
      <c r="BM152" s="229" t="s">
        <v>596</v>
      </c>
    </row>
    <row r="153" spans="1:51" s="13" customFormat="1" ht="12">
      <c r="A153" s="13"/>
      <c r="B153" s="233"/>
      <c r="C153" s="234"/>
      <c r="D153" s="235" t="s">
        <v>221</v>
      </c>
      <c r="E153" s="236" t="s">
        <v>1</v>
      </c>
      <c r="F153" s="237" t="s">
        <v>597</v>
      </c>
      <c r="G153" s="234"/>
      <c r="H153" s="236" t="s">
        <v>1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221</v>
      </c>
      <c r="AU153" s="243" t="s">
        <v>87</v>
      </c>
      <c r="AV153" s="13" t="s">
        <v>85</v>
      </c>
      <c r="AW153" s="13" t="s">
        <v>32</v>
      </c>
      <c r="AX153" s="13" t="s">
        <v>77</v>
      </c>
      <c r="AY153" s="243" t="s">
        <v>156</v>
      </c>
    </row>
    <row r="154" spans="1:51" s="13" customFormat="1" ht="12">
      <c r="A154" s="13"/>
      <c r="B154" s="233"/>
      <c r="C154" s="234"/>
      <c r="D154" s="235" t="s">
        <v>221</v>
      </c>
      <c r="E154" s="236" t="s">
        <v>1</v>
      </c>
      <c r="F154" s="237" t="s">
        <v>598</v>
      </c>
      <c r="G154" s="234"/>
      <c r="H154" s="236" t="s">
        <v>1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221</v>
      </c>
      <c r="AU154" s="243" t="s">
        <v>87</v>
      </c>
      <c r="AV154" s="13" t="s">
        <v>85</v>
      </c>
      <c r="AW154" s="13" t="s">
        <v>32</v>
      </c>
      <c r="AX154" s="13" t="s">
        <v>77</v>
      </c>
      <c r="AY154" s="243" t="s">
        <v>156</v>
      </c>
    </row>
    <row r="155" spans="1:51" s="13" customFormat="1" ht="12">
      <c r="A155" s="13"/>
      <c r="B155" s="233"/>
      <c r="C155" s="234"/>
      <c r="D155" s="235" t="s">
        <v>221</v>
      </c>
      <c r="E155" s="236" t="s">
        <v>1</v>
      </c>
      <c r="F155" s="237" t="s">
        <v>599</v>
      </c>
      <c r="G155" s="234"/>
      <c r="H155" s="236" t="s">
        <v>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221</v>
      </c>
      <c r="AU155" s="243" t="s">
        <v>87</v>
      </c>
      <c r="AV155" s="13" t="s">
        <v>85</v>
      </c>
      <c r="AW155" s="13" t="s">
        <v>32</v>
      </c>
      <c r="AX155" s="13" t="s">
        <v>77</v>
      </c>
      <c r="AY155" s="243" t="s">
        <v>156</v>
      </c>
    </row>
    <row r="156" spans="1:51" s="13" customFormat="1" ht="12">
      <c r="A156" s="13"/>
      <c r="B156" s="233"/>
      <c r="C156" s="234"/>
      <c r="D156" s="235" t="s">
        <v>221</v>
      </c>
      <c r="E156" s="236" t="s">
        <v>1</v>
      </c>
      <c r="F156" s="237" t="s">
        <v>600</v>
      </c>
      <c r="G156" s="234"/>
      <c r="H156" s="236" t="s">
        <v>1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221</v>
      </c>
      <c r="AU156" s="243" t="s">
        <v>87</v>
      </c>
      <c r="AV156" s="13" t="s">
        <v>85</v>
      </c>
      <c r="AW156" s="13" t="s">
        <v>32</v>
      </c>
      <c r="AX156" s="13" t="s">
        <v>77</v>
      </c>
      <c r="AY156" s="243" t="s">
        <v>156</v>
      </c>
    </row>
    <row r="157" spans="1:51" s="13" customFormat="1" ht="12">
      <c r="A157" s="13"/>
      <c r="B157" s="233"/>
      <c r="C157" s="234"/>
      <c r="D157" s="235" t="s">
        <v>221</v>
      </c>
      <c r="E157" s="236" t="s">
        <v>1</v>
      </c>
      <c r="F157" s="237" t="s">
        <v>601</v>
      </c>
      <c r="G157" s="234"/>
      <c r="H157" s="236" t="s">
        <v>1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221</v>
      </c>
      <c r="AU157" s="243" t="s">
        <v>87</v>
      </c>
      <c r="AV157" s="13" t="s">
        <v>85</v>
      </c>
      <c r="AW157" s="13" t="s">
        <v>32</v>
      </c>
      <c r="AX157" s="13" t="s">
        <v>77</v>
      </c>
      <c r="AY157" s="243" t="s">
        <v>156</v>
      </c>
    </row>
    <row r="158" spans="1:51" s="13" customFormat="1" ht="12">
      <c r="A158" s="13"/>
      <c r="B158" s="233"/>
      <c r="C158" s="234"/>
      <c r="D158" s="235" t="s">
        <v>221</v>
      </c>
      <c r="E158" s="236" t="s">
        <v>1</v>
      </c>
      <c r="F158" s="237" t="s">
        <v>602</v>
      </c>
      <c r="G158" s="234"/>
      <c r="H158" s="236" t="s">
        <v>1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221</v>
      </c>
      <c r="AU158" s="243" t="s">
        <v>87</v>
      </c>
      <c r="AV158" s="13" t="s">
        <v>85</v>
      </c>
      <c r="AW158" s="13" t="s">
        <v>32</v>
      </c>
      <c r="AX158" s="13" t="s">
        <v>77</v>
      </c>
      <c r="AY158" s="243" t="s">
        <v>156</v>
      </c>
    </row>
    <row r="159" spans="1:51" s="13" customFormat="1" ht="12">
      <c r="A159" s="13"/>
      <c r="B159" s="233"/>
      <c r="C159" s="234"/>
      <c r="D159" s="235" t="s">
        <v>221</v>
      </c>
      <c r="E159" s="236" t="s">
        <v>1</v>
      </c>
      <c r="F159" s="237" t="s">
        <v>603</v>
      </c>
      <c r="G159" s="234"/>
      <c r="H159" s="236" t="s">
        <v>1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221</v>
      </c>
      <c r="AU159" s="243" t="s">
        <v>87</v>
      </c>
      <c r="AV159" s="13" t="s">
        <v>85</v>
      </c>
      <c r="AW159" s="13" t="s">
        <v>32</v>
      </c>
      <c r="AX159" s="13" t="s">
        <v>77</v>
      </c>
      <c r="AY159" s="243" t="s">
        <v>156</v>
      </c>
    </row>
    <row r="160" spans="1:51" s="13" customFormat="1" ht="12">
      <c r="A160" s="13"/>
      <c r="B160" s="233"/>
      <c r="C160" s="234"/>
      <c r="D160" s="235" t="s">
        <v>221</v>
      </c>
      <c r="E160" s="236" t="s">
        <v>1</v>
      </c>
      <c r="F160" s="237" t="s">
        <v>604</v>
      </c>
      <c r="G160" s="234"/>
      <c r="H160" s="236" t="s">
        <v>1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221</v>
      </c>
      <c r="AU160" s="243" t="s">
        <v>87</v>
      </c>
      <c r="AV160" s="13" t="s">
        <v>85</v>
      </c>
      <c r="AW160" s="13" t="s">
        <v>32</v>
      </c>
      <c r="AX160" s="13" t="s">
        <v>77</v>
      </c>
      <c r="AY160" s="243" t="s">
        <v>156</v>
      </c>
    </row>
    <row r="161" spans="1:51" s="13" customFormat="1" ht="12">
      <c r="A161" s="13"/>
      <c r="B161" s="233"/>
      <c r="C161" s="234"/>
      <c r="D161" s="235" t="s">
        <v>221</v>
      </c>
      <c r="E161" s="236" t="s">
        <v>1</v>
      </c>
      <c r="F161" s="237" t="s">
        <v>605</v>
      </c>
      <c r="G161" s="234"/>
      <c r="H161" s="236" t="s">
        <v>1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221</v>
      </c>
      <c r="AU161" s="243" t="s">
        <v>87</v>
      </c>
      <c r="AV161" s="13" t="s">
        <v>85</v>
      </c>
      <c r="AW161" s="13" t="s">
        <v>32</v>
      </c>
      <c r="AX161" s="13" t="s">
        <v>77</v>
      </c>
      <c r="AY161" s="243" t="s">
        <v>156</v>
      </c>
    </row>
    <row r="162" spans="1:51" s="13" customFormat="1" ht="12">
      <c r="A162" s="13"/>
      <c r="B162" s="233"/>
      <c r="C162" s="234"/>
      <c r="D162" s="235" t="s">
        <v>221</v>
      </c>
      <c r="E162" s="236" t="s">
        <v>1</v>
      </c>
      <c r="F162" s="237" t="s">
        <v>606</v>
      </c>
      <c r="G162" s="234"/>
      <c r="H162" s="236" t="s">
        <v>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221</v>
      </c>
      <c r="AU162" s="243" t="s">
        <v>87</v>
      </c>
      <c r="AV162" s="13" t="s">
        <v>85</v>
      </c>
      <c r="AW162" s="13" t="s">
        <v>32</v>
      </c>
      <c r="AX162" s="13" t="s">
        <v>77</v>
      </c>
      <c r="AY162" s="243" t="s">
        <v>156</v>
      </c>
    </row>
    <row r="163" spans="1:51" s="13" customFormat="1" ht="12">
      <c r="A163" s="13"/>
      <c r="B163" s="233"/>
      <c r="C163" s="234"/>
      <c r="D163" s="235" t="s">
        <v>221</v>
      </c>
      <c r="E163" s="236" t="s">
        <v>1</v>
      </c>
      <c r="F163" s="237" t="s">
        <v>607</v>
      </c>
      <c r="G163" s="234"/>
      <c r="H163" s="236" t="s">
        <v>1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221</v>
      </c>
      <c r="AU163" s="243" t="s">
        <v>87</v>
      </c>
      <c r="AV163" s="13" t="s">
        <v>85</v>
      </c>
      <c r="AW163" s="13" t="s">
        <v>32</v>
      </c>
      <c r="AX163" s="13" t="s">
        <v>77</v>
      </c>
      <c r="AY163" s="243" t="s">
        <v>156</v>
      </c>
    </row>
    <row r="164" spans="1:51" s="13" customFormat="1" ht="12">
      <c r="A164" s="13"/>
      <c r="B164" s="233"/>
      <c r="C164" s="234"/>
      <c r="D164" s="235" t="s">
        <v>221</v>
      </c>
      <c r="E164" s="236" t="s">
        <v>1</v>
      </c>
      <c r="F164" s="237" t="s">
        <v>592</v>
      </c>
      <c r="G164" s="234"/>
      <c r="H164" s="236" t="s">
        <v>1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221</v>
      </c>
      <c r="AU164" s="243" t="s">
        <v>87</v>
      </c>
      <c r="AV164" s="13" t="s">
        <v>85</v>
      </c>
      <c r="AW164" s="13" t="s">
        <v>32</v>
      </c>
      <c r="AX164" s="13" t="s">
        <v>77</v>
      </c>
      <c r="AY164" s="243" t="s">
        <v>156</v>
      </c>
    </row>
    <row r="165" spans="1:51" s="13" customFormat="1" ht="12">
      <c r="A165" s="13"/>
      <c r="B165" s="233"/>
      <c r="C165" s="234"/>
      <c r="D165" s="235" t="s">
        <v>221</v>
      </c>
      <c r="E165" s="236" t="s">
        <v>1</v>
      </c>
      <c r="F165" s="237" t="s">
        <v>608</v>
      </c>
      <c r="G165" s="234"/>
      <c r="H165" s="236" t="s">
        <v>1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221</v>
      </c>
      <c r="AU165" s="243" t="s">
        <v>87</v>
      </c>
      <c r="AV165" s="13" t="s">
        <v>85</v>
      </c>
      <c r="AW165" s="13" t="s">
        <v>32</v>
      </c>
      <c r="AX165" s="13" t="s">
        <v>77</v>
      </c>
      <c r="AY165" s="243" t="s">
        <v>156</v>
      </c>
    </row>
    <row r="166" spans="1:51" s="14" customFormat="1" ht="12">
      <c r="A166" s="14"/>
      <c r="B166" s="244"/>
      <c r="C166" s="245"/>
      <c r="D166" s="235" t="s">
        <v>221</v>
      </c>
      <c r="E166" s="246" t="s">
        <v>1</v>
      </c>
      <c r="F166" s="247" t="s">
        <v>85</v>
      </c>
      <c r="G166" s="245"/>
      <c r="H166" s="248">
        <v>1</v>
      </c>
      <c r="I166" s="249"/>
      <c r="J166" s="245"/>
      <c r="K166" s="245"/>
      <c r="L166" s="250"/>
      <c r="M166" s="261"/>
      <c r="N166" s="262"/>
      <c r="O166" s="262"/>
      <c r="P166" s="262"/>
      <c r="Q166" s="262"/>
      <c r="R166" s="262"/>
      <c r="S166" s="262"/>
      <c r="T166" s="26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221</v>
      </c>
      <c r="AU166" s="254" t="s">
        <v>87</v>
      </c>
      <c r="AV166" s="14" t="s">
        <v>87</v>
      </c>
      <c r="AW166" s="14" t="s">
        <v>32</v>
      </c>
      <c r="AX166" s="14" t="s">
        <v>85</v>
      </c>
      <c r="AY166" s="254" t="s">
        <v>156</v>
      </c>
    </row>
    <row r="167" spans="1:65" s="2" customFormat="1" ht="16.5" customHeight="1">
      <c r="A167" s="40"/>
      <c r="B167" s="41"/>
      <c r="C167" s="218" t="s">
        <v>183</v>
      </c>
      <c r="D167" s="218" t="s">
        <v>157</v>
      </c>
      <c r="E167" s="219" t="s">
        <v>609</v>
      </c>
      <c r="F167" s="220" t="s">
        <v>610</v>
      </c>
      <c r="G167" s="221" t="s">
        <v>160</v>
      </c>
      <c r="H167" s="222">
        <v>2</v>
      </c>
      <c r="I167" s="223"/>
      <c r="J167" s="224">
        <f>ROUND(I167*H167,2)</f>
        <v>0</v>
      </c>
      <c r="K167" s="220" t="s">
        <v>1</v>
      </c>
      <c r="L167" s="46"/>
      <c r="M167" s="225" t="s">
        <v>1</v>
      </c>
      <c r="N167" s="226" t="s">
        <v>42</v>
      </c>
      <c r="O167" s="93"/>
      <c r="P167" s="227">
        <f>O167*H167</f>
        <v>0</v>
      </c>
      <c r="Q167" s="227">
        <v>0.00014</v>
      </c>
      <c r="R167" s="227">
        <f>Q167*H167</f>
        <v>0.00028</v>
      </c>
      <c r="S167" s="227">
        <v>0</v>
      </c>
      <c r="T167" s="228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9" t="s">
        <v>161</v>
      </c>
      <c r="AT167" s="229" t="s">
        <v>157</v>
      </c>
      <c r="AU167" s="229" t="s">
        <v>87</v>
      </c>
      <c r="AY167" s="18" t="s">
        <v>156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8" t="s">
        <v>85</v>
      </c>
      <c r="BK167" s="230">
        <f>ROUND(I167*H167,2)</f>
        <v>0</v>
      </c>
      <c r="BL167" s="18" t="s">
        <v>161</v>
      </c>
      <c r="BM167" s="229" t="s">
        <v>611</v>
      </c>
    </row>
    <row r="168" spans="1:51" s="13" customFormat="1" ht="12">
      <c r="A168" s="13"/>
      <c r="B168" s="233"/>
      <c r="C168" s="234"/>
      <c r="D168" s="235" t="s">
        <v>221</v>
      </c>
      <c r="E168" s="236" t="s">
        <v>1</v>
      </c>
      <c r="F168" s="237" t="s">
        <v>612</v>
      </c>
      <c r="G168" s="234"/>
      <c r="H168" s="236" t="s">
        <v>1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221</v>
      </c>
      <c r="AU168" s="243" t="s">
        <v>87</v>
      </c>
      <c r="AV168" s="13" t="s">
        <v>85</v>
      </c>
      <c r="AW168" s="13" t="s">
        <v>32</v>
      </c>
      <c r="AX168" s="13" t="s">
        <v>77</v>
      </c>
      <c r="AY168" s="243" t="s">
        <v>156</v>
      </c>
    </row>
    <row r="169" spans="1:51" s="13" customFormat="1" ht="12">
      <c r="A169" s="13"/>
      <c r="B169" s="233"/>
      <c r="C169" s="234"/>
      <c r="D169" s="235" t="s">
        <v>221</v>
      </c>
      <c r="E169" s="236" t="s">
        <v>1</v>
      </c>
      <c r="F169" s="237" t="s">
        <v>613</v>
      </c>
      <c r="G169" s="234"/>
      <c r="H169" s="236" t="s">
        <v>1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221</v>
      </c>
      <c r="AU169" s="243" t="s">
        <v>87</v>
      </c>
      <c r="AV169" s="13" t="s">
        <v>85</v>
      </c>
      <c r="AW169" s="13" t="s">
        <v>32</v>
      </c>
      <c r="AX169" s="13" t="s">
        <v>77</v>
      </c>
      <c r="AY169" s="243" t="s">
        <v>156</v>
      </c>
    </row>
    <row r="170" spans="1:51" s="13" customFormat="1" ht="12">
      <c r="A170" s="13"/>
      <c r="B170" s="233"/>
      <c r="C170" s="234"/>
      <c r="D170" s="235" t="s">
        <v>221</v>
      </c>
      <c r="E170" s="236" t="s">
        <v>1</v>
      </c>
      <c r="F170" s="237" t="s">
        <v>614</v>
      </c>
      <c r="G170" s="234"/>
      <c r="H170" s="236" t="s">
        <v>1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221</v>
      </c>
      <c r="AU170" s="243" t="s">
        <v>87</v>
      </c>
      <c r="AV170" s="13" t="s">
        <v>85</v>
      </c>
      <c r="AW170" s="13" t="s">
        <v>32</v>
      </c>
      <c r="AX170" s="13" t="s">
        <v>77</v>
      </c>
      <c r="AY170" s="243" t="s">
        <v>156</v>
      </c>
    </row>
    <row r="171" spans="1:51" s="13" customFormat="1" ht="12">
      <c r="A171" s="13"/>
      <c r="B171" s="233"/>
      <c r="C171" s="234"/>
      <c r="D171" s="235" t="s">
        <v>221</v>
      </c>
      <c r="E171" s="236" t="s">
        <v>1</v>
      </c>
      <c r="F171" s="237" t="s">
        <v>615</v>
      </c>
      <c r="G171" s="234"/>
      <c r="H171" s="236" t="s">
        <v>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221</v>
      </c>
      <c r="AU171" s="243" t="s">
        <v>87</v>
      </c>
      <c r="AV171" s="13" t="s">
        <v>85</v>
      </c>
      <c r="AW171" s="13" t="s">
        <v>32</v>
      </c>
      <c r="AX171" s="13" t="s">
        <v>77</v>
      </c>
      <c r="AY171" s="243" t="s">
        <v>156</v>
      </c>
    </row>
    <row r="172" spans="1:51" s="13" customFormat="1" ht="12">
      <c r="A172" s="13"/>
      <c r="B172" s="233"/>
      <c r="C172" s="234"/>
      <c r="D172" s="235" t="s">
        <v>221</v>
      </c>
      <c r="E172" s="236" t="s">
        <v>1</v>
      </c>
      <c r="F172" s="237" t="s">
        <v>616</v>
      </c>
      <c r="G172" s="234"/>
      <c r="H172" s="236" t="s">
        <v>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221</v>
      </c>
      <c r="AU172" s="243" t="s">
        <v>87</v>
      </c>
      <c r="AV172" s="13" t="s">
        <v>85</v>
      </c>
      <c r="AW172" s="13" t="s">
        <v>32</v>
      </c>
      <c r="AX172" s="13" t="s">
        <v>77</v>
      </c>
      <c r="AY172" s="243" t="s">
        <v>156</v>
      </c>
    </row>
    <row r="173" spans="1:51" s="13" customFormat="1" ht="12">
      <c r="A173" s="13"/>
      <c r="B173" s="233"/>
      <c r="C173" s="234"/>
      <c r="D173" s="235" t="s">
        <v>221</v>
      </c>
      <c r="E173" s="236" t="s">
        <v>1</v>
      </c>
      <c r="F173" s="237" t="s">
        <v>617</v>
      </c>
      <c r="G173" s="234"/>
      <c r="H173" s="236" t="s">
        <v>1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221</v>
      </c>
      <c r="AU173" s="243" t="s">
        <v>87</v>
      </c>
      <c r="AV173" s="13" t="s">
        <v>85</v>
      </c>
      <c r="AW173" s="13" t="s">
        <v>32</v>
      </c>
      <c r="AX173" s="13" t="s">
        <v>77</v>
      </c>
      <c r="AY173" s="243" t="s">
        <v>156</v>
      </c>
    </row>
    <row r="174" spans="1:51" s="13" customFormat="1" ht="12">
      <c r="A174" s="13"/>
      <c r="B174" s="233"/>
      <c r="C174" s="234"/>
      <c r="D174" s="235" t="s">
        <v>221</v>
      </c>
      <c r="E174" s="236" t="s">
        <v>1</v>
      </c>
      <c r="F174" s="237" t="s">
        <v>618</v>
      </c>
      <c r="G174" s="234"/>
      <c r="H174" s="236" t="s">
        <v>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221</v>
      </c>
      <c r="AU174" s="243" t="s">
        <v>87</v>
      </c>
      <c r="AV174" s="13" t="s">
        <v>85</v>
      </c>
      <c r="AW174" s="13" t="s">
        <v>32</v>
      </c>
      <c r="AX174" s="13" t="s">
        <v>77</v>
      </c>
      <c r="AY174" s="243" t="s">
        <v>156</v>
      </c>
    </row>
    <row r="175" spans="1:51" s="13" customFormat="1" ht="12">
      <c r="A175" s="13"/>
      <c r="B175" s="233"/>
      <c r="C175" s="234"/>
      <c r="D175" s="235" t="s">
        <v>221</v>
      </c>
      <c r="E175" s="236" t="s">
        <v>1</v>
      </c>
      <c r="F175" s="237" t="s">
        <v>619</v>
      </c>
      <c r="G175" s="234"/>
      <c r="H175" s="236" t="s">
        <v>1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221</v>
      </c>
      <c r="AU175" s="243" t="s">
        <v>87</v>
      </c>
      <c r="AV175" s="13" t="s">
        <v>85</v>
      </c>
      <c r="AW175" s="13" t="s">
        <v>32</v>
      </c>
      <c r="AX175" s="13" t="s">
        <v>77</v>
      </c>
      <c r="AY175" s="243" t="s">
        <v>156</v>
      </c>
    </row>
    <row r="176" spans="1:51" s="13" customFormat="1" ht="12">
      <c r="A176" s="13"/>
      <c r="B176" s="233"/>
      <c r="C176" s="234"/>
      <c r="D176" s="235" t="s">
        <v>221</v>
      </c>
      <c r="E176" s="236" t="s">
        <v>1</v>
      </c>
      <c r="F176" s="237" t="s">
        <v>620</v>
      </c>
      <c r="G176" s="234"/>
      <c r="H176" s="236" t="s">
        <v>1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221</v>
      </c>
      <c r="AU176" s="243" t="s">
        <v>87</v>
      </c>
      <c r="AV176" s="13" t="s">
        <v>85</v>
      </c>
      <c r="AW176" s="13" t="s">
        <v>32</v>
      </c>
      <c r="AX176" s="13" t="s">
        <v>77</v>
      </c>
      <c r="AY176" s="243" t="s">
        <v>156</v>
      </c>
    </row>
    <row r="177" spans="1:51" s="13" customFormat="1" ht="12">
      <c r="A177" s="13"/>
      <c r="B177" s="233"/>
      <c r="C177" s="234"/>
      <c r="D177" s="235" t="s">
        <v>221</v>
      </c>
      <c r="E177" s="236" t="s">
        <v>1</v>
      </c>
      <c r="F177" s="237" t="s">
        <v>621</v>
      </c>
      <c r="G177" s="234"/>
      <c r="H177" s="236" t="s">
        <v>1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221</v>
      </c>
      <c r="AU177" s="243" t="s">
        <v>87</v>
      </c>
      <c r="AV177" s="13" t="s">
        <v>85</v>
      </c>
      <c r="AW177" s="13" t="s">
        <v>32</v>
      </c>
      <c r="AX177" s="13" t="s">
        <v>77</v>
      </c>
      <c r="AY177" s="243" t="s">
        <v>156</v>
      </c>
    </row>
    <row r="178" spans="1:51" s="13" customFormat="1" ht="12">
      <c r="A178" s="13"/>
      <c r="B178" s="233"/>
      <c r="C178" s="234"/>
      <c r="D178" s="235" t="s">
        <v>221</v>
      </c>
      <c r="E178" s="236" t="s">
        <v>1</v>
      </c>
      <c r="F178" s="237" t="s">
        <v>622</v>
      </c>
      <c r="G178" s="234"/>
      <c r="H178" s="236" t="s">
        <v>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221</v>
      </c>
      <c r="AU178" s="243" t="s">
        <v>87</v>
      </c>
      <c r="AV178" s="13" t="s">
        <v>85</v>
      </c>
      <c r="AW178" s="13" t="s">
        <v>32</v>
      </c>
      <c r="AX178" s="13" t="s">
        <v>77</v>
      </c>
      <c r="AY178" s="243" t="s">
        <v>156</v>
      </c>
    </row>
    <row r="179" spans="1:51" s="13" customFormat="1" ht="12">
      <c r="A179" s="13"/>
      <c r="B179" s="233"/>
      <c r="C179" s="234"/>
      <c r="D179" s="235" t="s">
        <v>221</v>
      </c>
      <c r="E179" s="236" t="s">
        <v>1</v>
      </c>
      <c r="F179" s="237" t="s">
        <v>623</v>
      </c>
      <c r="G179" s="234"/>
      <c r="H179" s="236" t="s">
        <v>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221</v>
      </c>
      <c r="AU179" s="243" t="s">
        <v>87</v>
      </c>
      <c r="AV179" s="13" t="s">
        <v>85</v>
      </c>
      <c r="AW179" s="13" t="s">
        <v>32</v>
      </c>
      <c r="AX179" s="13" t="s">
        <v>77</v>
      </c>
      <c r="AY179" s="243" t="s">
        <v>156</v>
      </c>
    </row>
    <row r="180" spans="1:51" s="13" customFormat="1" ht="12">
      <c r="A180" s="13"/>
      <c r="B180" s="233"/>
      <c r="C180" s="234"/>
      <c r="D180" s="235" t="s">
        <v>221</v>
      </c>
      <c r="E180" s="236" t="s">
        <v>1</v>
      </c>
      <c r="F180" s="237" t="s">
        <v>624</v>
      </c>
      <c r="G180" s="234"/>
      <c r="H180" s="236" t="s">
        <v>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221</v>
      </c>
      <c r="AU180" s="243" t="s">
        <v>87</v>
      </c>
      <c r="AV180" s="13" t="s">
        <v>85</v>
      </c>
      <c r="AW180" s="13" t="s">
        <v>32</v>
      </c>
      <c r="AX180" s="13" t="s">
        <v>77</v>
      </c>
      <c r="AY180" s="243" t="s">
        <v>156</v>
      </c>
    </row>
    <row r="181" spans="1:51" s="13" customFormat="1" ht="12">
      <c r="A181" s="13"/>
      <c r="B181" s="233"/>
      <c r="C181" s="234"/>
      <c r="D181" s="235" t="s">
        <v>221</v>
      </c>
      <c r="E181" s="236" t="s">
        <v>1</v>
      </c>
      <c r="F181" s="237" t="s">
        <v>625</v>
      </c>
      <c r="G181" s="234"/>
      <c r="H181" s="236" t="s">
        <v>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221</v>
      </c>
      <c r="AU181" s="243" t="s">
        <v>87</v>
      </c>
      <c r="AV181" s="13" t="s">
        <v>85</v>
      </c>
      <c r="AW181" s="13" t="s">
        <v>32</v>
      </c>
      <c r="AX181" s="13" t="s">
        <v>77</v>
      </c>
      <c r="AY181" s="243" t="s">
        <v>156</v>
      </c>
    </row>
    <row r="182" spans="1:51" s="13" customFormat="1" ht="12">
      <c r="A182" s="13"/>
      <c r="B182" s="233"/>
      <c r="C182" s="234"/>
      <c r="D182" s="235" t="s">
        <v>221</v>
      </c>
      <c r="E182" s="236" t="s">
        <v>1</v>
      </c>
      <c r="F182" s="237" t="s">
        <v>626</v>
      </c>
      <c r="G182" s="234"/>
      <c r="H182" s="236" t="s">
        <v>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221</v>
      </c>
      <c r="AU182" s="243" t="s">
        <v>87</v>
      </c>
      <c r="AV182" s="13" t="s">
        <v>85</v>
      </c>
      <c r="AW182" s="13" t="s">
        <v>32</v>
      </c>
      <c r="AX182" s="13" t="s">
        <v>77</v>
      </c>
      <c r="AY182" s="243" t="s">
        <v>156</v>
      </c>
    </row>
    <row r="183" spans="1:51" s="13" customFormat="1" ht="12">
      <c r="A183" s="13"/>
      <c r="B183" s="233"/>
      <c r="C183" s="234"/>
      <c r="D183" s="235" t="s">
        <v>221</v>
      </c>
      <c r="E183" s="236" t="s">
        <v>1</v>
      </c>
      <c r="F183" s="237" t="s">
        <v>627</v>
      </c>
      <c r="G183" s="234"/>
      <c r="H183" s="236" t="s">
        <v>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221</v>
      </c>
      <c r="AU183" s="243" t="s">
        <v>87</v>
      </c>
      <c r="AV183" s="13" t="s">
        <v>85</v>
      </c>
      <c r="AW183" s="13" t="s">
        <v>32</v>
      </c>
      <c r="AX183" s="13" t="s">
        <v>77</v>
      </c>
      <c r="AY183" s="243" t="s">
        <v>156</v>
      </c>
    </row>
    <row r="184" spans="1:51" s="13" customFormat="1" ht="12">
      <c r="A184" s="13"/>
      <c r="B184" s="233"/>
      <c r="C184" s="234"/>
      <c r="D184" s="235" t="s">
        <v>221</v>
      </c>
      <c r="E184" s="236" t="s">
        <v>1</v>
      </c>
      <c r="F184" s="237" t="s">
        <v>628</v>
      </c>
      <c r="G184" s="234"/>
      <c r="H184" s="236" t="s">
        <v>1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221</v>
      </c>
      <c r="AU184" s="243" t="s">
        <v>87</v>
      </c>
      <c r="AV184" s="13" t="s">
        <v>85</v>
      </c>
      <c r="AW184" s="13" t="s">
        <v>32</v>
      </c>
      <c r="AX184" s="13" t="s">
        <v>77</v>
      </c>
      <c r="AY184" s="243" t="s">
        <v>156</v>
      </c>
    </row>
    <row r="185" spans="1:51" s="13" customFormat="1" ht="12">
      <c r="A185" s="13"/>
      <c r="B185" s="233"/>
      <c r="C185" s="234"/>
      <c r="D185" s="235" t="s">
        <v>221</v>
      </c>
      <c r="E185" s="236" t="s">
        <v>1</v>
      </c>
      <c r="F185" s="237" t="s">
        <v>629</v>
      </c>
      <c r="G185" s="234"/>
      <c r="H185" s="236" t="s">
        <v>1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221</v>
      </c>
      <c r="AU185" s="243" t="s">
        <v>87</v>
      </c>
      <c r="AV185" s="13" t="s">
        <v>85</v>
      </c>
      <c r="AW185" s="13" t="s">
        <v>32</v>
      </c>
      <c r="AX185" s="13" t="s">
        <v>77</v>
      </c>
      <c r="AY185" s="243" t="s">
        <v>156</v>
      </c>
    </row>
    <row r="186" spans="1:51" s="13" customFormat="1" ht="12">
      <c r="A186" s="13"/>
      <c r="B186" s="233"/>
      <c r="C186" s="234"/>
      <c r="D186" s="235" t="s">
        <v>221</v>
      </c>
      <c r="E186" s="236" t="s">
        <v>1</v>
      </c>
      <c r="F186" s="237" t="s">
        <v>630</v>
      </c>
      <c r="G186" s="234"/>
      <c r="H186" s="236" t="s">
        <v>1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221</v>
      </c>
      <c r="AU186" s="243" t="s">
        <v>87</v>
      </c>
      <c r="AV186" s="13" t="s">
        <v>85</v>
      </c>
      <c r="AW186" s="13" t="s">
        <v>32</v>
      </c>
      <c r="AX186" s="13" t="s">
        <v>77</v>
      </c>
      <c r="AY186" s="243" t="s">
        <v>156</v>
      </c>
    </row>
    <row r="187" spans="1:51" s="13" customFormat="1" ht="12">
      <c r="A187" s="13"/>
      <c r="B187" s="233"/>
      <c r="C187" s="234"/>
      <c r="D187" s="235" t="s">
        <v>221</v>
      </c>
      <c r="E187" s="236" t="s">
        <v>1</v>
      </c>
      <c r="F187" s="237" t="s">
        <v>593</v>
      </c>
      <c r="G187" s="234"/>
      <c r="H187" s="236" t="s">
        <v>1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221</v>
      </c>
      <c r="AU187" s="243" t="s">
        <v>87</v>
      </c>
      <c r="AV187" s="13" t="s">
        <v>85</v>
      </c>
      <c r="AW187" s="13" t="s">
        <v>32</v>
      </c>
      <c r="AX187" s="13" t="s">
        <v>77</v>
      </c>
      <c r="AY187" s="243" t="s">
        <v>156</v>
      </c>
    </row>
    <row r="188" spans="1:51" s="14" customFormat="1" ht="12">
      <c r="A188" s="14"/>
      <c r="B188" s="244"/>
      <c r="C188" s="245"/>
      <c r="D188" s="235" t="s">
        <v>221</v>
      </c>
      <c r="E188" s="246" t="s">
        <v>1</v>
      </c>
      <c r="F188" s="247" t="s">
        <v>87</v>
      </c>
      <c r="G188" s="245"/>
      <c r="H188" s="248">
        <v>2</v>
      </c>
      <c r="I188" s="249"/>
      <c r="J188" s="245"/>
      <c r="K188" s="245"/>
      <c r="L188" s="25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221</v>
      </c>
      <c r="AU188" s="254" t="s">
        <v>87</v>
      </c>
      <c r="AV188" s="14" t="s">
        <v>87</v>
      </c>
      <c r="AW188" s="14" t="s">
        <v>32</v>
      </c>
      <c r="AX188" s="14" t="s">
        <v>85</v>
      </c>
      <c r="AY188" s="254" t="s">
        <v>156</v>
      </c>
    </row>
    <row r="189" spans="1:65" s="2" customFormat="1" ht="16.5" customHeight="1">
      <c r="A189" s="40"/>
      <c r="B189" s="41"/>
      <c r="C189" s="218" t="s">
        <v>189</v>
      </c>
      <c r="D189" s="218" t="s">
        <v>157</v>
      </c>
      <c r="E189" s="219" t="s">
        <v>631</v>
      </c>
      <c r="F189" s="220" t="s">
        <v>632</v>
      </c>
      <c r="G189" s="221" t="s">
        <v>160</v>
      </c>
      <c r="H189" s="222">
        <v>1</v>
      </c>
      <c r="I189" s="223"/>
      <c r="J189" s="224">
        <f>ROUND(I189*H189,2)</f>
        <v>0</v>
      </c>
      <c r="K189" s="220" t="s">
        <v>1</v>
      </c>
      <c r="L189" s="46"/>
      <c r="M189" s="225" t="s">
        <v>1</v>
      </c>
      <c r="N189" s="226" t="s">
        <v>42</v>
      </c>
      <c r="O189" s="93"/>
      <c r="P189" s="227">
        <f>O189*H189</f>
        <v>0</v>
      </c>
      <c r="Q189" s="227">
        <v>0.00014</v>
      </c>
      <c r="R189" s="227">
        <f>Q189*H189</f>
        <v>0.00014</v>
      </c>
      <c r="S189" s="227">
        <v>0</v>
      </c>
      <c r="T189" s="228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9" t="s">
        <v>161</v>
      </c>
      <c r="AT189" s="229" t="s">
        <v>157</v>
      </c>
      <c r="AU189" s="229" t="s">
        <v>87</v>
      </c>
      <c r="AY189" s="18" t="s">
        <v>156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8" t="s">
        <v>85</v>
      </c>
      <c r="BK189" s="230">
        <f>ROUND(I189*H189,2)</f>
        <v>0</v>
      </c>
      <c r="BL189" s="18" t="s">
        <v>161</v>
      </c>
      <c r="BM189" s="229" t="s">
        <v>633</v>
      </c>
    </row>
    <row r="190" spans="1:51" s="14" customFormat="1" ht="12">
      <c r="A190" s="14"/>
      <c r="B190" s="244"/>
      <c r="C190" s="245"/>
      <c r="D190" s="235" t="s">
        <v>221</v>
      </c>
      <c r="E190" s="246" t="s">
        <v>1</v>
      </c>
      <c r="F190" s="247" t="s">
        <v>85</v>
      </c>
      <c r="G190" s="245"/>
      <c r="H190" s="248">
        <v>1</v>
      </c>
      <c r="I190" s="249"/>
      <c r="J190" s="245"/>
      <c r="K190" s="245"/>
      <c r="L190" s="250"/>
      <c r="M190" s="261"/>
      <c r="N190" s="262"/>
      <c r="O190" s="262"/>
      <c r="P190" s="262"/>
      <c r="Q190" s="262"/>
      <c r="R190" s="262"/>
      <c r="S190" s="262"/>
      <c r="T190" s="26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221</v>
      </c>
      <c r="AU190" s="254" t="s">
        <v>87</v>
      </c>
      <c r="AV190" s="14" t="s">
        <v>87</v>
      </c>
      <c r="AW190" s="14" t="s">
        <v>32</v>
      </c>
      <c r="AX190" s="14" t="s">
        <v>85</v>
      </c>
      <c r="AY190" s="254" t="s">
        <v>156</v>
      </c>
    </row>
    <row r="191" spans="1:51" s="13" customFormat="1" ht="12">
      <c r="A191" s="13"/>
      <c r="B191" s="233"/>
      <c r="C191" s="234"/>
      <c r="D191" s="235" t="s">
        <v>221</v>
      </c>
      <c r="E191" s="236" t="s">
        <v>1</v>
      </c>
      <c r="F191" s="237" t="s">
        <v>634</v>
      </c>
      <c r="G191" s="234"/>
      <c r="H191" s="236" t="s">
        <v>1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221</v>
      </c>
      <c r="AU191" s="243" t="s">
        <v>87</v>
      </c>
      <c r="AV191" s="13" t="s">
        <v>85</v>
      </c>
      <c r="AW191" s="13" t="s">
        <v>32</v>
      </c>
      <c r="AX191" s="13" t="s">
        <v>77</v>
      </c>
      <c r="AY191" s="243" t="s">
        <v>156</v>
      </c>
    </row>
    <row r="192" spans="1:51" s="13" customFormat="1" ht="12">
      <c r="A192" s="13"/>
      <c r="B192" s="233"/>
      <c r="C192" s="234"/>
      <c r="D192" s="235" t="s">
        <v>221</v>
      </c>
      <c r="E192" s="236" t="s">
        <v>1</v>
      </c>
      <c r="F192" s="237" t="s">
        <v>635</v>
      </c>
      <c r="G192" s="234"/>
      <c r="H192" s="236" t="s">
        <v>1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221</v>
      </c>
      <c r="AU192" s="243" t="s">
        <v>87</v>
      </c>
      <c r="AV192" s="13" t="s">
        <v>85</v>
      </c>
      <c r="AW192" s="13" t="s">
        <v>32</v>
      </c>
      <c r="AX192" s="13" t="s">
        <v>77</v>
      </c>
      <c r="AY192" s="243" t="s">
        <v>156</v>
      </c>
    </row>
    <row r="193" spans="1:51" s="13" customFormat="1" ht="12">
      <c r="A193" s="13"/>
      <c r="B193" s="233"/>
      <c r="C193" s="234"/>
      <c r="D193" s="235" t="s">
        <v>221</v>
      </c>
      <c r="E193" s="236" t="s">
        <v>1</v>
      </c>
      <c r="F193" s="237" t="s">
        <v>636</v>
      </c>
      <c r="G193" s="234"/>
      <c r="H193" s="236" t="s">
        <v>1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221</v>
      </c>
      <c r="AU193" s="243" t="s">
        <v>87</v>
      </c>
      <c r="AV193" s="13" t="s">
        <v>85</v>
      </c>
      <c r="AW193" s="13" t="s">
        <v>32</v>
      </c>
      <c r="AX193" s="13" t="s">
        <v>77</v>
      </c>
      <c r="AY193" s="243" t="s">
        <v>156</v>
      </c>
    </row>
    <row r="194" spans="1:51" s="13" customFormat="1" ht="12">
      <c r="A194" s="13"/>
      <c r="B194" s="233"/>
      <c r="C194" s="234"/>
      <c r="D194" s="235" t="s">
        <v>221</v>
      </c>
      <c r="E194" s="236" t="s">
        <v>1</v>
      </c>
      <c r="F194" s="237" t="s">
        <v>637</v>
      </c>
      <c r="G194" s="234"/>
      <c r="H194" s="236" t="s">
        <v>1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221</v>
      </c>
      <c r="AU194" s="243" t="s">
        <v>87</v>
      </c>
      <c r="AV194" s="13" t="s">
        <v>85</v>
      </c>
      <c r="AW194" s="13" t="s">
        <v>32</v>
      </c>
      <c r="AX194" s="13" t="s">
        <v>77</v>
      </c>
      <c r="AY194" s="243" t="s">
        <v>156</v>
      </c>
    </row>
    <row r="195" spans="1:51" s="13" customFormat="1" ht="12">
      <c r="A195" s="13"/>
      <c r="B195" s="233"/>
      <c r="C195" s="234"/>
      <c r="D195" s="235" t="s">
        <v>221</v>
      </c>
      <c r="E195" s="236" t="s">
        <v>1</v>
      </c>
      <c r="F195" s="237" t="s">
        <v>48</v>
      </c>
      <c r="G195" s="234"/>
      <c r="H195" s="236" t="s">
        <v>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221</v>
      </c>
      <c r="AU195" s="243" t="s">
        <v>87</v>
      </c>
      <c r="AV195" s="13" t="s">
        <v>85</v>
      </c>
      <c r="AW195" s="13" t="s">
        <v>32</v>
      </c>
      <c r="AX195" s="13" t="s">
        <v>77</v>
      </c>
      <c r="AY195" s="243" t="s">
        <v>156</v>
      </c>
    </row>
    <row r="196" spans="1:51" s="13" customFormat="1" ht="12">
      <c r="A196" s="13"/>
      <c r="B196" s="233"/>
      <c r="C196" s="234"/>
      <c r="D196" s="235" t="s">
        <v>221</v>
      </c>
      <c r="E196" s="236" t="s">
        <v>1</v>
      </c>
      <c r="F196" s="237" t="s">
        <v>638</v>
      </c>
      <c r="G196" s="234"/>
      <c r="H196" s="236" t="s">
        <v>1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221</v>
      </c>
      <c r="AU196" s="243" t="s">
        <v>87</v>
      </c>
      <c r="AV196" s="13" t="s">
        <v>85</v>
      </c>
      <c r="AW196" s="13" t="s">
        <v>32</v>
      </c>
      <c r="AX196" s="13" t="s">
        <v>77</v>
      </c>
      <c r="AY196" s="243" t="s">
        <v>156</v>
      </c>
    </row>
    <row r="197" spans="1:51" s="13" customFormat="1" ht="12">
      <c r="A197" s="13"/>
      <c r="B197" s="233"/>
      <c r="C197" s="234"/>
      <c r="D197" s="235" t="s">
        <v>221</v>
      </c>
      <c r="E197" s="236" t="s">
        <v>1</v>
      </c>
      <c r="F197" s="237" t="s">
        <v>639</v>
      </c>
      <c r="G197" s="234"/>
      <c r="H197" s="236" t="s">
        <v>1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221</v>
      </c>
      <c r="AU197" s="243" t="s">
        <v>87</v>
      </c>
      <c r="AV197" s="13" t="s">
        <v>85</v>
      </c>
      <c r="AW197" s="13" t="s">
        <v>32</v>
      </c>
      <c r="AX197" s="13" t="s">
        <v>77</v>
      </c>
      <c r="AY197" s="243" t="s">
        <v>156</v>
      </c>
    </row>
    <row r="198" spans="1:51" s="13" customFormat="1" ht="12">
      <c r="A198" s="13"/>
      <c r="B198" s="233"/>
      <c r="C198" s="234"/>
      <c r="D198" s="235" t="s">
        <v>221</v>
      </c>
      <c r="E198" s="236" t="s">
        <v>1</v>
      </c>
      <c r="F198" s="237" t="s">
        <v>640</v>
      </c>
      <c r="G198" s="234"/>
      <c r="H198" s="236" t="s">
        <v>1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221</v>
      </c>
      <c r="AU198" s="243" t="s">
        <v>87</v>
      </c>
      <c r="AV198" s="13" t="s">
        <v>85</v>
      </c>
      <c r="AW198" s="13" t="s">
        <v>32</v>
      </c>
      <c r="AX198" s="13" t="s">
        <v>77</v>
      </c>
      <c r="AY198" s="243" t="s">
        <v>156</v>
      </c>
    </row>
    <row r="199" spans="1:51" s="13" customFormat="1" ht="12">
      <c r="A199" s="13"/>
      <c r="B199" s="233"/>
      <c r="C199" s="234"/>
      <c r="D199" s="235" t="s">
        <v>221</v>
      </c>
      <c r="E199" s="236" t="s">
        <v>1</v>
      </c>
      <c r="F199" s="237" t="s">
        <v>641</v>
      </c>
      <c r="G199" s="234"/>
      <c r="H199" s="236" t="s">
        <v>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221</v>
      </c>
      <c r="AU199" s="243" t="s">
        <v>87</v>
      </c>
      <c r="AV199" s="13" t="s">
        <v>85</v>
      </c>
      <c r="AW199" s="13" t="s">
        <v>32</v>
      </c>
      <c r="AX199" s="13" t="s">
        <v>77</v>
      </c>
      <c r="AY199" s="243" t="s">
        <v>156</v>
      </c>
    </row>
    <row r="200" spans="1:51" s="13" customFormat="1" ht="12">
      <c r="A200" s="13"/>
      <c r="B200" s="233"/>
      <c r="C200" s="234"/>
      <c r="D200" s="235" t="s">
        <v>221</v>
      </c>
      <c r="E200" s="236" t="s">
        <v>1</v>
      </c>
      <c r="F200" s="237" t="s">
        <v>642</v>
      </c>
      <c r="G200" s="234"/>
      <c r="H200" s="236" t="s">
        <v>1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221</v>
      </c>
      <c r="AU200" s="243" t="s">
        <v>87</v>
      </c>
      <c r="AV200" s="13" t="s">
        <v>85</v>
      </c>
      <c r="AW200" s="13" t="s">
        <v>32</v>
      </c>
      <c r="AX200" s="13" t="s">
        <v>77</v>
      </c>
      <c r="AY200" s="243" t="s">
        <v>156</v>
      </c>
    </row>
    <row r="201" spans="1:51" s="13" customFormat="1" ht="12">
      <c r="A201" s="13"/>
      <c r="B201" s="233"/>
      <c r="C201" s="234"/>
      <c r="D201" s="235" t="s">
        <v>221</v>
      </c>
      <c r="E201" s="236" t="s">
        <v>1</v>
      </c>
      <c r="F201" s="237" t="s">
        <v>643</v>
      </c>
      <c r="G201" s="234"/>
      <c r="H201" s="236" t="s">
        <v>1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221</v>
      </c>
      <c r="AU201" s="243" t="s">
        <v>87</v>
      </c>
      <c r="AV201" s="13" t="s">
        <v>85</v>
      </c>
      <c r="AW201" s="13" t="s">
        <v>32</v>
      </c>
      <c r="AX201" s="13" t="s">
        <v>77</v>
      </c>
      <c r="AY201" s="243" t="s">
        <v>156</v>
      </c>
    </row>
    <row r="202" spans="1:51" s="13" customFormat="1" ht="12">
      <c r="A202" s="13"/>
      <c r="B202" s="233"/>
      <c r="C202" s="234"/>
      <c r="D202" s="235" t="s">
        <v>221</v>
      </c>
      <c r="E202" s="236" t="s">
        <v>1</v>
      </c>
      <c r="F202" s="237" t="s">
        <v>644</v>
      </c>
      <c r="G202" s="234"/>
      <c r="H202" s="236" t="s">
        <v>1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221</v>
      </c>
      <c r="AU202" s="243" t="s">
        <v>87</v>
      </c>
      <c r="AV202" s="13" t="s">
        <v>85</v>
      </c>
      <c r="AW202" s="13" t="s">
        <v>32</v>
      </c>
      <c r="AX202" s="13" t="s">
        <v>77</v>
      </c>
      <c r="AY202" s="243" t="s">
        <v>156</v>
      </c>
    </row>
    <row r="203" spans="1:51" s="13" customFormat="1" ht="12">
      <c r="A203" s="13"/>
      <c r="B203" s="233"/>
      <c r="C203" s="234"/>
      <c r="D203" s="235" t="s">
        <v>221</v>
      </c>
      <c r="E203" s="236" t="s">
        <v>1</v>
      </c>
      <c r="F203" s="237" t="s">
        <v>645</v>
      </c>
      <c r="G203" s="234"/>
      <c r="H203" s="236" t="s">
        <v>1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221</v>
      </c>
      <c r="AU203" s="243" t="s">
        <v>87</v>
      </c>
      <c r="AV203" s="13" t="s">
        <v>85</v>
      </c>
      <c r="AW203" s="13" t="s">
        <v>32</v>
      </c>
      <c r="AX203" s="13" t="s">
        <v>77</v>
      </c>
      <c r="AY203" s="243" t="s">
        <v>156</v>
      </c>
    </row>
    <row r="204" spans="1:51" s="13" customFormat="1" ht="12">
      <c r="A204" s="13"/>
      <c r="B204" s="233"/>
      <c r="C204" s="234"/>
      <c r="D204" s="235" t="s">
        <v>221</v>
      </c>
      <c r="E204" s="236" t="s">
        <v>1</v>
      </c>
      <c r="F204" s="237" t="s">
        <v>646</v>
      </c>
      <c r="G204" s="234"/>
      <c r="H204" s="236" t="s">
        <v>1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221</v>
      </c>
      <c r="AU204" s="243" t="s">
        <v>87</v>
      </c>
      <c r="AV204" s="13" t="s">
        <v>85</v>
      </c>
      <c r="AW204" s="13" t="s">
        <v>32</v>
      </c>
      <c r="AX204" s="13" t="s">
        <v>77</v>
      </c>
      <c r="AY204" s="243" t="s">
        <v>156</v>
      </c>
    </row>
    <row r="205" spans="1:51" s="13" customFormat="1" ht="12">
      <c r="A205" s="13"/>
      <c r="B205" s="233"/>
      <c r="C205" s="234"/>
      <c r="D205" s="235" t="s">
        <v>221</v>
      </c>
      <c r="E205" s="236" t="s">
        <v>1</v>
      </c>
      <c r="F205" s="237" t="s">
        <v>647</v>
      </c>
      <c r="G205" s="234"/>
      <c r="H205" s="236" t="s">
        <v>1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221</v>
      </c>
      <c r="AU205" s="243" t="s">
        <v>87</v>
      </c>
      <c r="AV205" s="13" t="s">
        <v>85</v>
      </c>
      <c r="AW205" s="13" t="s">
        <v>32</v>
      </c>
      <c r="AX205" s="13" t="s">
        <v>77</v>
      </c>
      <c r="AY205" s="243" t="s">
        <v>156</v>
      </c>
    </row>
    <row r="206" spans="1:51" s="13" customFormat="1" ht="12">
      <c r="A206" s="13"/>
      <c r="B206" s="233"/>
      <c r="C206" s="234"/>
      <c r="D206" s="235" t="s">
        <v>221</v>
      </c>
      <c r="E206" s="236" t="s">
        <v>1</v>
      </c>
      <c r="F206" s="237" t="s">
        <v>648</v>
      </c>
      <c r="G206" s="234"/>
      <c r="H206" s="236" t="s">
        <v>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221</v>
      </c>
      <c r="AU206" s="243" t="s">
        <v>87</v>
      </c>
      <c r="AV206" s="13" t="s">
        <v>85</v>
      </c>
      <c r="AW206" s="13" t="s">
        <v>32</v>
      </c>
      <c r="AX206" s="13" t="s">
        <v>77</v>
      </c>
      <c r="AY206" s="243" t="s">
        <v>156</v>
      </c>
    </row>
    <row r="207" spans="1:51" s="13" customFormat="1" ht="12">
      <c r="A207" s="13"/>
      <c r="B207" s="233"/>
      <c r="C207" s="234"/>
      <c r="D207" s="235" t="s">
        <v>221</v>
      </c>
      <c r="E207" s="236" t="s">
        <v>1</v>
      </c>
      <c r="F207" s="237" t="s">
        <v>649</v>
      </c>
      <c r="G207" s="234"/>
      <c r="H207" s="236" t="s">
        <v>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221</v>
      </c>
      <c r="AU207" s="243" t="s">
        <v>87</v>
      </c>
      <c r="AV207" s="13" t="s">
        <v>85</v>
      </c>
      <c r="AW207" s="13" t="s">
        <v>32</v>
      </c>
      <c r="AX207" s="13" t="s">
        <v>77</v>
      </c>
      <c r="AY207" s="243" t="s">
        <v>156</v>
      </c>
    </row>
    <row r="208" spans="1:51" s="13" customFormat="1" ht="12">
      <c r="A208" s="13"/>
      <c r="B208" s="233"/>
      <c r="C208" s="234"/>
      <c r="D208" s="235" t="s">
        <v>221</v>
      </c>
      <c r="E208" s="236" t="s">
        <v>1</v>
      </c>
      <c r="F208" s="237" t="s">
        <v>650</v>
      </c>
      <c r="G208" s="234"/>
      <c r="H208" s="236" t="s">
        <v>1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221</v>
      </c>
      <c r="AU208" s="243" t="s">
        <v>87</v>
      </c>
      <c r="AV208" s="13" t="s">
        <v>85</v>
      </c>
      <c r="AW208" s="13" t="s">
        <v>32</v>
      </c>
      <c r="AX208" s="13" t="s">
        <v>77</v>
      </c>
      <c r="AY208" s="243" t="s">
        <v>156</v>
      </c>
    </row>
    <row r="209" spans="1:51" s="13" customFormat="1" ht="12">
      <c r="A209" s="13"/>
      <c r="B209" s="233"/>
      <c r="C209" s="234"/>
      <c r="D209" s="235" t="s">
        <v>221</v>
      </c>
      <c r="E209" s="236" t="s">
        <v>1</v>
      </c>
      <c r="F209" s="237" t="s">
        <v>628</v>
      </c>
      <c r="G209" s="234"/>
      <c r="H209" s="236" t="s">
        <v>1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221</v>
      </c>
      <c r="AU209" s="243" t="s">
        <v>87</v>
      </c>
      <c r="AV209" s="13" t="s">
        <v>85</v>
      </c>
      <c r="AW209" s="13" t="s">
        <v>32</v>
      </c>
      <c r="AX209" s="13" t="s">
        <v>77</v>
      </c>
      <c r="AY209" s="243" t="s">
        <v>156</v>
      </c>
    </row>
    <row r="210" spans="1:51" s="13" customFormat="1" ht="12">
      <c r="A210" s="13"/>
      <c r="B210" s="233"/>
      <c r="C210" s="234"/>
      <c r="D210" s="235" t="s">
        <v>221</v>
      </c>
      <c r="E210" s="236" t="s">
        <v>1</v>
      </c>
      <c r="F210" s="237" t="s">
        <v>629</v>
      </c>
      <c r="G210" s="234"/>
      <c r="H210" s="236" t="s">
        <v>1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221</v>
      </c>
      <c r="AU210" s="243" t="s">
        <v>87</v>
      </c>
      <c r="AV210" s="13" t="s">
        <v>85</v>
      </c>
      <c r="AW210" s="13" t="s">
        <v>32</v>
      </c>
      <c r="AX210" s="13" t="s">
        <v>77</v>
      </c>
      <c r="AY210" s="243" t="s">
        <v>156</v>
      </c>
    </row>
    <row r="211" spans="1:51" s="13" customFormat="1" ht="12">
      <c r="A211" s="13"/>
      <c r="B211" s="233"/>
      <c r="C211" s="234"/>
      <c r="D211" s="235" t="s">
        <v>221</v>
      </c>
      <c r="E211" s="236" t="s">
        <v>1</v>
      </c>
      <c r="F211" s="237" t="s">
        <v>630</v>
      </c>
      <c r="G211" s="234"/>
      <c r="H211" s="236" t="s">
        <v>1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221</v>
      </c>
      <c r="AU211" s="243" t="s">
        <v>87</v>
      </c>
      <c r="AV211" s="13" t="s">
        <v>85</v>
      </c>
      <c r="AW211" s="13" t="s">
        <v>32</v>
      </c>
      <c r="AX211" s="13" t="s">
        <v>77</v>
      </c>
      <c r="AY211" s="243" t="s">
        <v>156</v>
      </c>
    </row>
    <row r="212" spans="1:51" s="13" customFormat="1" ht="12">
      <c r="A212" s="13"/>
      <c r="B212" s="233"/>
      <c r="C212" s="234"/>
      <c r="D212" s="235" t="s">
        <v>221</v>
      </c>
      <c r="E212" s="236" t="s">
        <v>1</v>
      </c>
      <c r="F212" s="237" t="s">
        <v>608</v>
      </c>
      <c r="G212" s="234"/>
      <c r="H212" s="236" t="s">
        <v>1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221</v>
      </c>
      <c r="AU212" s="243" t="s">
        <v>87</v>
      </c>
      <c r="AV212" s="13" t="s">
        <v>85</v>
      </c>
      <c r="AW212" s="13" t="s">
        <v>32</v>
      </c>
      <c r="AX212" s="13" t="s">
        <v>77</v>
      </c>
      <c r="AY212" s="243" t="s">
        <v>156</v>
      </c>
    </row>
    <row r="213" spans="1:65" s="2" customFormat="1" ht="21.75" customHeight="1">
      <c r="A213" s="40"/>
      <c r="B213" s="41"/>
      <c r="C213" s="218" t="s">
        <v>193</v>
      </c>
      <c r="D213" s="218" t="s">
        <v>157</v>
      </c>
      <c r="E213" s="219" t="s">
        <v>651</v>
      </c>
      <c r="F213" s="220" t="s">
        <v>652</v>
      </c>
      <c r="G213" s="221" t="s">
        <v>160</v>
      </c>
      <c r="H213" s="222">
        <v>3</v>
      </c>
      <c r="I213" s="223"/>
      <c r="J213" s="224">
        <f>ROUND(I213*H213,2)</f>
        <v>0</v>
      </c>
      <c r="K213" s="220" t="s">
        <v>1</v>
      </c>
      <c r="L213" s="46"/>
      <c r="M213" s="225" t="s">
        <v>1</v>
      </c>
      <c r="N213" s="226" t="s">
        <v>42</v>
      </c>
      <c r="O213" s="93"/>
      <c r="P213" s="227">
        <f>O213*H213</f>
        <v>0</v>
      </c>
      <c r="Q213" s="227">
        <v>0.00014</v>
      </c>
      <c r="R213" s="227">
        <f>Q213*H213</f>
        <v>0.00041999999999999996</v>
      </c>
      <c r="S213" s="227">
        <v>0</v>
      </c>
      <c r="T213" s="228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9" t="s">
        <v>161</v>
      </c>
      <c r="AT213" s="229" t="s">
        <v>157</v>
      </c>
      <c r="AU213" s="229" t="s">
        <v>87</v>
      </c>
      <c r="AY213" s="18" t="s">
        <v>156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8" t="s">
        <v>85</v>
      </c>
      <c r="BK213" s="230">
        <f>ROUND(I213*H213,2)</f>
        <v>0</v>
      </c>
      <c r="BL213" s="18" t="s">
        <v>161</v>
      </c>
      <c r="BM213" s="229" t="s">
        <v>653</v>
      </c>
    </row>
    <row r="214" spans="1:51" s="14" customFormat="1" ht="12">
      <c r="A214" s="14"/>
      <c r="B214" s="244"/>
      <c r="C214" s="245"/>
      <c r="D214" s="235" t="s">
        <v>221</v>
      </c>
      <c r="E214" s="246" t="s">
        <v>1</v>
      </c>
      <c r="F214" s="247" t="s">
        <v>168</v>
      </c>
      <c r="G214" s="245"/>
      <c r="H214" s="248">
        <v>3</v>
      </c>
      <c r="I214" s="249"/>
      <c r="J214" s="245"/>
      <c r="K214" s="245"/>
      <c r="L214" s="250"/>
      <c r="M214" s="261"/>
      <c r="N214" s="262"/>
      <c r="O214" s="262"/>
      <c r="P214" s="262"/>
      <c r="Q214" s="262"/>
      <c r="R214" s="262"/>
      <c r="S214" s="262"/>
      <c r="T214" s="26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221</v>
      </c>
      <c r="AU214" s="254" t="s">
        <v>87</v>
      </c>
      <c r="AV214" s="14" t="s">
        <v>87</v>
      </c>
      <c r="AW214" s="14" t="s">
        <v>32</v>
      </c>
      <c r="AX214" s="14" t="s">
        <v>85</v>
      </c>
      <c r="AY214" s="254" t="s">
        <v>156</v>
      </c>
    </row>
    <row r="215" spans="1:51" s="13" customFormat="1" ht="12">
      <c r="A215" s="13"/>
      <c r="B215" s="233"/>
      <c r="C215" s="234"/>
      <c r="D215" s="235" t="s">
        <v>221</v>
      </c>
      <c r="E215" s="236" t="s">
        <v>1</v>
      </c>
      <c r="F215" s="237" t="s">
        <v>654</v>
      </c>
      <c r="G215" s="234"/>
      <c r="H215" s="236" t="s">
        <v>1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221</v>
      </c>
      <c r="AU215" s="243" t="s">
        <v>87</v>
      </c>
      <c r="AV215" s="13" t="s">
        <v>85</v>
      </c>
      <c r="AW215" s="13" t="s">
        <v>32</v>
      </c>
      <c r="AX215" s="13" t="s">
        <v>77</v>
      </c>
      <c r="AY215" s="243" t="s">
        <v>156</v>
      </c>
    </row>
    <row r="216" spans="1:51" s="13" customFormat="1" ht="12">
      <c r="A216" s="13"/>
      <c r="B216" s="233"/>
      <c r="C216" s="234"/>
      <c r="D216" s="235" t="s">
        <v>221</v>
      </c>
      <c r="E216" s="236" t="s">
        <v>1</v>
      </c>
      <c r="F216" s="237" t="s">
        <v>655</v>
      </c>
      <c r="G216" s="234"/>
      <c r="H216" s="236" t="s">
        <v>1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221</v>
      </c>
      <c r="AU216" s="243" t="s">
        <v>87</v>
      </c>
      <c r="AV216" s="13" t="s">
        <v>85</v>
      </c>
      <c r="AW216" s="13" t="s">
        <v>32</v>
      </c>
      <c r="AX216" s="13" t="s">
        <v>77</v>
      </c>
      <c r="AY216" s="243" t="s">
        <v>156</v>
      </c>
    </row>
    <row r="217" spans="1:51" s="13" customFormat="1" ht="12">
      <c r="A217" s="13"/>
      <c r="B217" s="233"/>
      <c r="C217" s="234"/>
      <c r="D217" s="235" t="s">
        <v>221</v>
      </c>
      <c r="E217" s="236" t="s">
        <v>1</v>
      </c>
      <c r="F217" s="237" t="s">
        <v>656</v>
      </c>
      <c r="G217" s="234"/>
      <c r="H217" s="236" t="s">
        <v>1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221</v>
      </c>
      <c r="AU217" s="243" t="s">
        <v>87</v>
      </c>
      <c r="AV217" s="13" t="s">
        <v>85</v>
      </c>
      <c r="AW217" s="13" t="s">
        <v>32</v>
      </c>
      <c r="AX217" s="13" t="s">
        <v>77</v>
      </c>
      <c r="AY217" s="243" t="s">
        <v>156</v>
      </c>
    </row>
    <row r="218" spans="1:51" s="13" customFormat="1" ht="12">
      <c r="A218" s="13"/>
      <c r="B218" s="233"/>
      <c r="C218" s="234"/>
      <c r="D218" s="235" t="s">
        <v>221</v>
      </c>
      <c r="E218" s="236" t="s">
        <v>1</v>
      </c>
      <c r="F218" s="237" t="s">
        <v>628</v>
      </c>
      <c r="G218" s="234"/>
      <c r="H218" s="236" t="s">
        <v>1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221</v>
      </c>
      <c r="AU218" s="243" t="s">
        <v>87</v>
      </c>
      <c r="AV218" s="13" t="s">
        <v>85</v>
      </c>
      <c r="AW218" s="13" t="s">
        <v>32</v>
      </c>
      <c r="AX218" s="13" t="s">
        <v>77</v>
      </c>
      <c r="AY218" s="243" t="s">
        <v>156</v>
      </c>
    </row>
    <row r="219" spans="1:51" s="13" customFormat="1" ht="12">
      <c r="A219" s="13"/>
      <c r="B219" s="233"/>
      <c r="C219" s="234"/>
      <c r="D219" s="235" t="s">
        <v>221</v>
      </c>
      <c r="E219" s="236" t="s">
        <v>1</v>
      </c>
      <c r="F219" s="237" t="s">
        <v>629</v>
      </c>
      <c r="G219" s="234"/>
      <c r="H219" s="236" t="s">
        <v>1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221</v>
      </c>
      <c r="AU219" s="243" t="s">
        <v>87</v>
      </c>
      <c r="AV219" s="13" t="s">
        <v>85</v>
      </c>
      <c r="AW219" s="13" t="s">
        <v>32</v>
      </c>
      <c r="AX219" s="13" t="s">
        <v>77</v>
      </c>
      <c r="AY219" s="243" t="s">
        <v>156</v>
      </c>
    </row>
    <row r="220" spans="1:51" s="13" customFormat="1" ht="12">
      <c r="A220" s="13"/>
      <c r="B220" s="233"/>
      <c r="C220" s="234"/>
      <c r="D220" s="235" t="s">
        <v>221</v>
      </c>
      <c r="E220" s="236" t="s">
        <v>1</v>
      </c>
      <c r="F220" s="237" t="s">
        <v>630</v>
      </c>
      <c r="G220" s="234"/>
      <c r="H220" s="236" t="s">
        <v>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221</v>
      </c>
      <c r="AU220" s="243" t="s">
        <v>87</v>
      </c>
      <c r="AV220" s="13" t="s">
        <v>85</v>
      </c>
      <c r="AW220" s="13" t="s">
        <v>32</v>
      </c>
      <c r="AX220" s="13" t="s">
        <v>77</v>
      </c>
      <c r="AY220" s="243" t="s">
        <v>156</v>
      </c>
    </row>
    <row r="221" spans="1:51" s="13" customFormat="1" ht="12">
      <c r="A221" s="13"/>
      <c r="B221" s="233"/>
      <c r="C221" s="234"/>
      <c r="D221" s="235" t="s">
        <v>221</v>
      </c>
      <c r="E221" s="236" t="s">
        <v>1</v>
      </c>
      <c r="F221" s="237" t="s">
        <v>608</v>
      </c>
      <c r="G221" s="234"/>
      <c r="H221" s="236" t="s">
        <v>1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221</v>
      </c>
      <c r="AU221" s="243" t="s">
        <v>87</v>
      </c>
      <c r="AV221" s="13" t="s">
        <v>85</v>
      </c>
      <c r="AW221" s="13" t="s">
        <v>32</v>
      </c>
      <c r="AX221" s="13" t="s">
        <v>77</v>
      </c>
      <c r="AY221" s="243" t="s">
        <v>156</v>
      </c>
    </row>
    <row r="222" spans="1:65" s="2" customFormat="1" ht="16.5" customHeight="1">
      <c r="A222" s="40"/>
      <c r="B222" s="41"/>
      <c r="C222" s="218" t="s">
        <v>197</v>
      </c>
      <c r="D222" s="218" t="s">
        <v>157</v>
      </c>
      <c r="E222" s="219" t="s">
        <v>657</v>
      </c>
      <c r="F222" s="220" t="s">
        <v>658</v>
      </c>
      <c r="G222" s="221" t="s">
        <v>160</v>
      </c>
      <c r="H222" s="222">
        <v>1</v>
      </c>
      <c r="I222" s="223"/>
      <c r="J222" s="224">
        <f>ROUND(I222*H222,2)</f>
        <v>0</v>
      </c>
      <c r="K222" s="220" t="s">
        <v>1</v>
      </c>
      <c r="L222" s="46"/>
      <c r="M222" s="225" t="s">
        <v>1</v>
      </c>
      <c r="N222" s="226" t="s">
        <v>42</v>
      </c>
      <c r="O222" s="93"/>
      <c r="P222" s="227">
        <f>O222*H222</f>
        <v>0</v>
      </c>
      <c r="Q222" s="227">
        <v>0.00014</v>
      </c>
      <c r="R222" s="227">
        <f>Q222*H222</f>
        <v>0.00014</v>
      </c>
      <c r="S222" s="227">
        <v>0</v>
      </c>
      <c r="T222" s="22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9" t="s">
        <v>161</v>
      </c>
      <c r="AT222" s="229" t="s">
        <v>157</v>
      </c>
      <c r="AU222" s="229" t="s">
        <v>87</v>
      </c>
      <c r="AY222" s="18" t="s">
        <v>156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8" t="s">
        <v>85</v>
      </c>
      <c r="BK222" s="230">
        <f>ROUND(I222*H222,2)</f>
        <v>0</v>
      </c>
      <c r="BL222" s="18" t="s">
        <v>161</v>
      </c>
      <c r="BM222" s="229" t="s">
        <v>659</v>
      </c>
    </row>
    <row r="223" spans="1:51" s="14" customFormat="1" ht="12">
      <c r="A223" s="14"/>
      <c r="B223" s="244"/>
      <c r="C223" s="245"/>
      <c r="D223" s="235" t="s">
        <v>221</v>
      </c>
      <c r="E223" s="246" t="s">
        <v>1</v>
      </c>
      <c r="F223" s="247" t="s">
        <v>85</v>
      </c>
      <c r="G223" s="245"/>
      <c r="H223" s="248">
        <v>1</v>
      </c>
      <c r="I223" s="249"/>
      <c r="J223" s="245"/>
      <c r="K223" s="245"/>
      <c r="L223" s="250"/>
      <c r="M223" s="261"/>
      <c r="N223" s="262"/>
      <c r="O223" s="262"/>
      <c r="P223" s="262"/>
      <c r="Q223" s="262"/>
      <c r="R223" s="262"/>
      <c r="S223" s="262"/>
      <c r="T223" s="26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221</v>
      </c>
      <c r="AU223" s="254" t="s">
        <v>87</v>
      </c>
      <c r="AV223" s="14" t="s">
        <v>87</v>
      </c>
      <c r="AW223" s="14" t="s">
        <v>32</v>
      </c>
      <c r="AX223" s="14" t="s">
        <v>77</v>
      </c>
      <c r="AY223" s="254" t="s">
        <v>156</v>
      </c>
    </row>
    <row r="224" spans="1:51" s="13" customFormat="1" ht="12">
      <c r="A224" s="13"/>
      <c r="B224" s="233"/>
      <c r="C224" s="234"/>
      <c r="D224" s="235" t="s">
        <v>221</v>
      </c>
      <c r="E224" s="236" t="s">
        <v>1</v>
      </c>
      <c r="F224" s="237" t="s">
        <v>660</v>
      </c>
      <c r="G224" s="234"/>
      <c r="H224" s="236" t="s">
        <v>1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221</v>
      </c>
      <c r="AU224" s="243" t="s">
        <v>87</v>
      </c>
      <c r="AV224" s="13" t="s">
        <v>85</v>
      </c>
      <c r="AW224" s="13" t="s">
        <v>32</v>
      </c>
      <c r="AX224" s="13" t="s">
        <v>77</v>
      </c>
      <c r="AY224" s="243" t="s">
        <v>156</v>
      </c>
    </row>
    <row r="225" spans="1:51" s="13" customFormat="1" ht="12">
      <c r="A225" s="13"/>
      <c r="B225" s="233"/>
      <c r="C225" s="234"/>
      <c r="D225" s="235" t="s">
        <v>221</v>
      </c>
      <c r="E225" s="236" t="s">
        <v>1</v>
      </c>
      <c r="F225" s="237" t="s">
        <v>661</v>
      </c>
      <c r="G225" s="234"/>
      <c r="H225" s="236" t="s">
        <v>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221</v>
      </c>
      <c r="AU225" s="243" t="s">
        <v>87</v>
      </c>
      <c r="AV225" s="13" t="s">
        <v>85</v>
      </c>
      <c r="AW225" s="13" t="s">
        <v>32</v>
      </c>
      <c r="AX225" s="13" t="s">
        <v>77</v>
      </c>
      <c r="AY225" s="243" t="s">
        <v>156</v>
      </c>
    </row>
    <row r="226" spans="1:51" s="13" customFormat="1" ht="12">
      <c r="A226" s="13"/>
      <c r="B226" s="233"/>
      <c r="C226" s="234"/>
      <c r="D226" s="235" t="s">
        <v>221</v>
      </c>
      <c r="E226" s="236" t="s">
        <v>1</v>
      </c>
      <c r="F226" s="237" t="s">
        <v>662</v>
      </c>
      <c r="G226" s="234"/>
      <c r="H226" s="236" t="s">
        <v>1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221</v>
      </c>
      <c r="AU226" s="243" t="s">
        <v>87</v>
      </c>
      <c r="AV226" s="13" t="s">
        <v>85</v>
      </c>
      <c r="AW226" s="13" t="s">
        <v>32</v>
      </c>
      <c r="AX226" s="13" t="s">
        <v>77</v>
      </c>
      <c r="AY226" s="243" t="s">
        <v>156</v>
      </c>
    </row>
    <row r="227" spans="1:51" s="13" customFormat="1" ht="12">
      <c r="A227" s="13"/>
      <c r="B227" s="233"/>
      <c r="C227" s="234"/>
      <c r="D227" s="235" t="s">
        <v>221</v>
      </c>
      <c r="E227" s="236" t="s">
        <v>1</v>
      </c>
      <c r="F227" s="237" t="s">
        <v>663</v>
      </c>
      <c r="G227" s="234"/>
      <c r="H227" s="236" t="s">
        <v>1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221</v>
      </c>
      <c r="AU227" s="243" t="s">
        <v>87</v>
      </c>
      <c r="AV227" s="13" t="s">
        <v>85</v>
      </c>
      <c r="AW227" s="13" t="s">
        <v>32</v>
      </c>
      <c r="AX227" s="13" t="s">
        <v>77</v>
      </c>
      <c r="AY227" s="243" t="s">
        <v>156</v>
      </c>
    </row>
    <row r="228" spans="1:51" s="13" customFormat="1" ht="12">
      <c r="A228" s="13"/>
      <c r="B228" s="233"/>
      <c r="C228" s="234"/>
      <c r="D228" s="235" t="s">
        <v>221</v>
      </c>
      <c r="E228" s="236" t="s">
        <v>1</v>
      </c>
      <c r="F228" s="237" t="s">
        <v>664</v>
      </c>
      <c r="G228" s="234"/>
      <c r="H228" s="236" t="s">
        <v>1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221</v>
      </c>
      <c r="AU228" s="243" t="s">
        <v>87</v>
      </c>
      <c r="AV228" s="13" t="s">
        <v>85</v>
      </c>
      <c r="AW228" s="13" t="s">
        <v>32</v>
      </c>
      <c r="AX228" s="13" t="s">
        <v>77</v>
      </c>
      <c r="AY228" s="243" t="s">
        <v>156</v>
      </c>
    </row>
    <row r="229" spans="1:51" s="13" customFormat="1" ht="12">
      <c r="A229" s="13"/>
      <c r="B229" s="233"/>
      <c r="C229" s="234"/>
      <c r="D229" s="235" t="s">
        <v>221</v>
      </c>
      <c r="E229" s="236" t="s">
        <v>1</v>
      </c>
      <c r="F229" s="237" t="s">
        <v>665</v>
      </c>
      <c r="G229" s="234"/>
      <c r="H229" s="236" t="s">
        <v>1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221</v>
      </c>
      <c r="AU229" s="243" t="s">
        <v>87</v>
      </c>
      <c r="AV229" s="13" t="s">
        <v>85</v>
      </c>
      <c r="AW229" s="13" t="s">
        <v>32</v>
      </c>
      <c r="AX229" s="13" t="s">
        <v>77</v>
      </c>
      <c r="AY229" s="243" t="s">
        <v>156</v>
      </c>
    </row>
    <row r="230" spans="1:51" s="13" customFormat="1" ht="12">
      <c r="A230" s="13"/>
      <c r="B230" s="233"/>
      <c r="C230" s="234"/>
      <c r="D230" s="235" t="s">
        <v>221</v>
      </c>
      <c r="E230" s="236" t="s">
        <v>1</v>
      </c>
      <c r="F230" s="237" t="s">
        <v>666</v>
      </c>
      <c r="G230" s="234"/>
      <c r="H230" s="236" t="s">
        <v>1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221</v>
      </c>
      <c r="AU230" s="243" t="s">
        <v>87</v>
      </c>
      <c r="AV230" s="13" t="s">
        <v>85</v>
      </c>
      <c r="AW230" s="13" t="s">
        <v>32</v>
      </c>
      <c r="AX230" s="13" t="s">
        <v>77</v>
      </c>
      <c r="AY230" s="243" t="s">
        <v>156</v>
      </c>
    </row>
    <row r="231" spans="1:51" s="13" customFormat="1" ht="12">
      <c r="A231" s="13"/>
      <c r="B231" s="233"/>
      <c r="C231" s="234"/>
      <c r="D231" s="235" t="s">
        <v>221</v>
      </c>
      <c r="E231" s="236" t="s">
        <v>1</v>
      </c>
      <c r="F231" s="237" t="s">
        <v>667</v>
      </c>
      <c r="G231" s="234"/>
      <c r="H231" s="236" t="s">
        <v>1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221</v>
      </c>
      <c r="AU231" s="243" t="s">
        <v>87</v>
      </c>
      <c r="AV231" s="13" t="s">
        <v>85</v>
      </c>
      <c r="AW231" s="13" t="s">
        <v>32</v>
      </c>
      <c r="AX231" s="13" t="s">
        <v>77</v>
      </c>
      <c r="AY231" s="243" t="s">
        <v>156</v>
      </c>
    </row>
    <row r="232" spans="1:51" s="13" customFormat="1" ht="12">
      <c r="A232" s="13"/>
      <c r="B232" s="233"/>
      <c r="C232" s="234"/>
      <c r="D232" s="235" t="s">
        <v>221</v>
      </c>
      <c r="E232" s="236" t="s">
        <v>1</v>
      </c>
      <c r="F232" s="237" t="s">
        <v>668</v>
      </c>
      <c r="G232" s="234"/>
      <c r="H232" s="236" t="s">
        <v>1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221</v>
      </c>
      <c r="AU232" s="243" t="s">
        <v>87</v>
      </c>
      <c r="AV232" s="13" t="s">
        <v>85</v>
      </c>
      <c r="AW232" s="13" t="s">
        <v>32</v>
      </c>
      <c r="AX232" s="13" t="s">
        <v>77</v>
      </c>
      <c r="AY232" s="243" t="s">
        <v>156</v>
      </c>
    </row>
    <row r="233" spans="1:51" s="13" customFormat="1" ht="12">
      <c r="A233" s="13"/>
      <c r="B233" s="233"/>
      <c r="C233" s="234"/>
      <c r="D233" s="235" t="s">
        <v>221</v>
      </c>
      <c r="E233" s="236" t="s">
        <v>1</v>
      </c>
      <c r="F233" s="237" t="s">
        <v>669</v>
      </c>
      <c r="G233" s="234"/>
      <c r="H233" s="236" t="s">
        <v>1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221</v>
      </c>
      <c r="AU233" s="243" t="s">
        <v>87</v>
      </c>
      <c r="AV233" s="13" t="s">
        <v>85</v>
      </c>
      <c r="AW233" s="13" t="s">
        <v>32</v>
      </c>
      <c r="AX233" s="13" t="s">
        <v>77</v>
      </c>
      <c r="AY233" s="243" t="s">
        <v>156</v>
      </c>
    </row>
    <row r="234" spans="1:51" s="13" customFormat="1" ht="12">
      <c r="A234" s="13"/>
      <c r="B234" s="233"/>
      <c r="C234" s="234"/>
      <c r="D234" s="235" t="s">
        <v>221</v>
      </c>
      <c r="E234" s="236" t="s">
        <v>1</v>
      </c>
      <c r="F234" s="237" t="s">
        <v>664</v>
      </c>
      <c r="G234" s="234"/>
      <c r="H234" s="236" t="s">
        <v>1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221</v>
      </c>
      <c r="AU234" s="243" t="s">
        <v>87</v>
      </c>
      <c r="AV234" s="13" t="s">
        <v>85</v>
      </c>
      <c r="AW234" s="13" t="s">
        <v>32</v>
      </c>
      <c r="AX234" s="13" t="s">
        <v>77</v>
      </c>
      <c r="AY234" s="243" t="s">
        <v>156</v>
      </c>
    </row>
    <row r="235" spans="1:51" s="13" customFormat="1" ht="12">
      <c r="A235" s="13"/>
      <c r="B235" s="233"/>
      <c r="C235" s="234"/>
      <c r="D235" s="235" t="s">
        <v>221</v>
      </c>
      <c r="E235" s="236" t="s">
        <v>1</v>
      </c>
      <c r="F235" s="237" t="s">
        <v>670</v>
      </c>
      <c r="G235" s="234"/>
      <c r="H235" s="236" t="s">
        <v>1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221</v>
      </c>
      <c r="AU235" s="243" t="s">
        <v>87</v>
      </c>
      <c r="AV235" s="13" t="s">
        <v>85</v>
      </c>
      <c r="AW235" s="13" t="s">
        <v>32</v>
      </c>
      <c r="AX235" s="13" t="s">
        <v>77</v>
      </c>
      <c r="AY235" s="243" t="s">
        <v>156</v>
      </c>
    </row>
    <row r="236" spans="1:51" s="13" customFormat="1" ht="12">
      <c r="A236" s="13"/>
      <c r="B236" s="233"/>
      <c r="C236" s="234"/>
      <c r="D236" s="235" t="s">
        <v>221</v>
      </c>
      <c r="E236" s="236" t="s">
        <v>1</v>
      </c>
      <c r="F236" s="237" t="s">
        <v>671</v>
      </c>
      <c r="G236" s="234"/>
      <c r="H236" s="236" t="s">
        <v>1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221</v>
      </c>
      <c r="AU236" s="243" t="s">
        <v>87</v>
      </c>
      <c r="AV236" s="13" t="s">
        <v>85</v>
      </c>
      <c r="AW236" s="13" t="s">
        <v>32</v>
      </c>
      <c r="AX236" s="13" t="s">
        <v>77</v>
      </c>
      <c r="AY236" s="243" t="s">
        <v>156</v>
      </c>
    </row>
    <row r="237" spans="1:51" s="13" customFormat="1" ht="12">
      <c r="A237" s="13"/>
      <c r="B237" s="233"/>
      <c r="C237" s="234"/>
      <c r="D237" s="235" t="s">
        <v>221</v>
      </c>
      <c r="E237" s="236" t="s">
        <v>1</v>
      </c>
      <c r="F237" s="237" t="s">
        <v>642</v>
      </c>
      <c r="G237" s="234"/>
      <c r="H237" s="236" t="s">
        <v>1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221</v>
      </c>
      <c r="AU237" s="243" t="s">
        <v>87</v>
      </c>
      <c r="AV237" s="13" t="s">
        <v>85</v>
      </c>
      <c r="AW237" s="13" t="s">
        <v>32</v>
      </c>
      <c r="AX237" s="13" t="s">
        <v>77</v>
      </c>
      <c r="AY237" s="243" t="s">
        <v>156</v>
      </c>
    </row>
    <row r="238" spans="1:51" s="13" customFormat="1" ht="12">
      <c r="A238" s="13"/>
      <c r="B238" s="233"/>
      <c r="C238" s="234"/>
      <c r="D238" s="235" t="s">
        <v>221</v>
      </c>
      <c r="E238" s="236" t="s">
        <v>1</v>
      </c>
      <c r="F238" s="237" t="s">
        <v>672</v>
      </c>
      <c r="G238" s="234"/>
      <c r="H238" s="236" t="s">
        <v>1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221</v>
      </c>
      <c r="AU238" s="243" t="s">
        <v>87</v>
      </c>
      <c r="AV238" s="13" t="s">
        <v>85</v>
      </c>
      <c r="AW238" s="13" t="s">
        <v>32</v>
      </c>
      <c r="AX238" s="13" t="s">
        <v>77</v>
      </c>
      <c r="AY238" s="243" t="s">
        <v>156</v>
      </c>
    </row>
    <row r="239" spans="1:51" s="13" customFormat="1" ht="12">
      <c r="A239" s="13"/>
      <c r="B239" s="233"/>
      <c r="C239" s="234"/>
      <c r="D239" s="235" t="s">
        <v>221</v>
      </c>
      <c r="E239" s="236" t="s">
        <v>1</v>
      </c>
      <c r="F239" s="237" t="s">
        <v>673</v>
      </c>
      <c r="G239" s="234"/>
      <c r="H239" s="236" t="s">
        <v>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221</v>
      </c>
      <c r="AU239" s="243" t="s">
        <v>87</v>
      </c>
      <c r="AV239" s="13" t="s">
        <v>85</v>
      </c>
      <c r="AW239" s="13" t="s">
        <v>32</v>
      </c>
      <c r="AX239" s="13" t="s">
        <v>77</v>
      </c>
      <c r="AY239" s="243" t="s">
        <v>156</v>
      </c>
    </row>
    <row r="240" spans="1:51" s="13" customFormat="1" ht="12">
      <c r="A240" s="13"/>
      <c r="B240" s="233"/>
      <c r="C240" s="234"/>
      <c r="D240" s="235" t="s">
        <v>221</v>
      </c>
      <c r="E240" s="236" t="s">
        <v>1</v>
      </c>
      <c r="F240" s="237" t="s">
        <v>674</v>
      </c>
      <c r="G240" s="234"/>
      <c r="H240" s="236" t="s">
        <v>1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221</v>
      </c>
      <c r="AU240" s="243" t="s">
        <v>87</v>
      </c>
      <c r="AV240" s="13" t="s">
        <v>85</v>
      </c>
      <c r="AW240" s="13" t="s">
        <v>32</v>
      </c>
      <c r="AX240" s="13" t="s">
        <v>77</v>
      </c>
      <c r="AY240" s="243" t="s">
        <v>156</v>
      </c>
    </row>
    <row r="241" spans="1:51" s="13" customFormat="1" ht="12">
      <c r="A241" s="13"/>
      <c r="B241" s="233"/>
      <c r="C241" s="234"/>
      <c r="D241" s="235" t="s">
        <v>221</v>
      </c>
      <c r="E241" s="236" t="s">
        <v>1</v>
      </c>
      <c r="F241" s="237" t="s">
        <v>627</v>
      </c>
      <c r="G241" s="234"/>
      <c r="H241" s="236" t="s">
        <v>1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221</v>
      </c>
      <c r="AU241" s="243" t="s">
        <v>87</v>
      </c>
      <c r="AV241" s="13" t="s">
        <v>85</v>
      </c>
      <c r="AW241" s="13" t="s">
        <v>32</v>
      </c>
      <c r="AX241" s="13" t="s">
        <v>77</v>
      </c>
      <c r="AY241" s="243" t="s">
        <v>156</v>
      </c>
    </row>
    <row r="242" spans="1:51" s="13" customFormat="1" ht="12">
      <c r="A242" s="13"/>
      <c r="B242" s="233"/>
      <c r="C242" s="234"/>
      <c r="D242" s="235" t="s">
        <v>221</v>
      </c>
      <c r="E242" s="236" t="s">
        <v>1</v>
      </c>
      <c r="F242" s="237" t="s">
        <v>664</v>
      </c>
      <c r="G242" s="234"/>
      <c r="H242" s="236" t="s">
        <v>1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221</v>
      </c>
      <c r="AU242" s="243" t="s">
        <v>87</v>
      </c>
      <c r="AV242" s="13" t="s">
        <v>85</v>
      </c>
      <c r="AW242" s="13" t="s">
        <v>32</v>
      </c>
      <c r="AX242" s="13" t="s">
        <v>77</v>
      </c>
      <c r="AY242" s="243" t="s">
        <v>156</v>
      </c>
    </row>
    <row r="243" spans="1:51" s="13" customFormat="1" ht="12">
      <c r="A243" s="13"/>
      <c r="B243" s="233"/>
      <c r="C243" s="234"/>
      <c r="D243" s="235" t="s">
        <v>221</v>
      </c>
      <c r="E243" s="236" t="s">
        <v>1</v>
      </c>
      <c r="F243" s="237" t="s">
        <v>675</v>
      </c>
      <c r="G243" s="234"/>
      <c r="H243" s="236" t="s">
        <v>1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221</v>
      </c>
      <c r="AU243" s="243" t="s">
        <v>87</v>
      </c>
      <c r="AV243" s="13" t="s">
        <v>85</v>
      </c>
      <c r="AW243" s="13" t="s">
        <v>32</v>
      </c>
      <c r="AX243" s="13" t="s">
        <v>77</v>
      </c>
      <c r="AY243" s="243" t="s">
        <v>156</v>
      </c>
    </row>
    <row r="244" spans="1:51" s="13" customFormat="1" ht="12">
      <c r="A244" s="13"/>
      <c r="B244" s="233"/>
      <c r="C244" s="234"/>
      <c r="D244" s="235" t="s">
        <v>221</v>
      </c>
      <c r="E244" s="236" t="s">
        <v>1</v>
      </c>
      <c r="F244" s="237" t="s">
        <v>676</v>
      </c>
      <c r="G244" s="234"/>
      <c r="H244" s="236" t="s">
        <v>1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221</v>
      </c>
      <c r="AU244" s="243" t="s">
        <v>87</v>
      </c>
      <c r="AV244" s="13" t="s">
        <v>85</v>
      </c>
      <c r="AW244" s="13" t="s">
        <v>32</v>
      </c>
      <c r="AX244" s="13" t="s">
        <v>77</v>
      </c>
      <c r="AY244" s="243" t="s">
        <v>156</v>
      </c>
    </row>
    <row r="245" spans="1:51" s="13" customFormat="1" ht="12">
      <c r="A245" s="13"/>
      <c r="B245" s="233"/>
      <c r="C245" s="234"/>
      <c r="D245" s="235" t="s">
        <v>221</v>
      </c>
      <c r="E245" s="236" t="s">
        <v>1</v>
      </c>
      <c r="F245" s="237" t="s">
        <v>677</v>
      </c>
      <c r="G245" s="234"/>
      <c r="H245" s="236" t="s">
        <v>1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221</v>
      </c>
      <c r="AU245" s="243" t="s">
        <v>87</v>
      </c>
      <c r="AV245" s="13" t="s">
        <v>85</v>
      </c>
      <c r="AW245" s="13" t="s">
        <v>32</v>
      </c>
      <c r="AX245" s="13" t="s">
        <v>77</v>
      </c>
      <c r="AY245" s="243" t="s">
        <v>156</v>
      </c>
    </row>
    <row r="246" spans="1:51" s="13" customFormat="1" ht="12">
      <c r="A246" s="13"/>
      <c r="B246" s="233"/>
      <c r="C246" s="234"/>
      <c r="D246" s="235" t="s">
        <v>221</v>
      </c>
      <c r="E246" s="236" t="s">
        <v>1</v>
      </c>
      <c r="F246" s="237" t="s">
        <v>678</v>
      </c>
      <c r="G246" s="234"/>
      <c r="H246" s="236" t="s">
        <v>1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221</v>
      </c>
      <c r="AU246" s="243" t="s">
        <v>87</v>
      </c>
      <c r="AV246" s="13" t="s">
        <v>85</v>
      </c>
      <c r="AW246" s="13" t="s">
        <v>32</v>
      </c>
      <c r="AX246" s="13" t="s">
        <v>77</v>
      </c>
      <c r="AY246" s="243" t="s">
        <v>156</v>
      </c>
    </row>
    <row r="247" spans="1:51" s="13" customFormat="1" ht="12">
      <c r="A247" s="13"/>
      <c r="B247" s="233"/>
      <c r="C247" s="234"/>
      <c r="D247" s="235" t="s">
        <v>221</v>
      </c>
      <c r="E247" s="236" t="s">
        <v>1</v>
      </c>
      <c r="F247" s="237" t="s">
        <v>679</v>
      </c>
      <c r="G247" s="234"/>
      <c r="H247" s="236" t="s">
        <v>1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221</v>
      </c>
      <c r="AU247" s="243" t="s">
        <v>87</v>
      </c>
      <c r="AV247" s="13" t="s">
        <v>85</v>
      </c>
      <c r="AW247" s="13" t="s">
        <v>32</v>
      </c>
      <c r="AX247" s="13" t="s">
        <v>77</v>
      </c>
      <c r="AY247" s="243" t="s">
        <v>156</v>
      </c>
    </row>
    <row r="248" spans="1:51" s="13" customFormat="1" ht="12">
      <c r="A248" s="13"/>
      <c r="B248" s="233"/>
      <c r="C248" s="234"/>
      <c r="D248" s="235" t="s">
        <v>221</v>
      </c>
      <c r="E248" s="236" t="s">
        <v>1</v>
      </c>
      <c r="F248" s="237" t="s">
        <v>664</v>
      </c>
      <c r="G248" s="234"/>
      <c r="H248" s="236" t="s">
        <v>1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221</v>
      </c>
      <c r="AU248" s="243" t="s">
        <v>87</v>
      </c>
      <c r="AV248" s="13" t="s">
        <v>85</v>
      </c>
      <c r="AW248" s="13" t="s">
        <v>32</v>
      </c>
      <c r="AX248" s="13" t="s">
        <v>77</v>
      </c>
      <c r="AY248" s="243" t="s">
        <v>156</v>
      </c>
    </row>
    <row r="249" spans="1:51" s="13" customFormat="1" ht="12">
      <c r="A249" s="13"/>
      <c r="B249" s="233"/>
      <c r="C249" s="234"/>
      <c r="D249" s="235" t="s">
        <v>221</v>
      </c>
      <c r="E249" s="236" t="s">
        <v>1</v>
      </c>
      <c r="F249" s="237" t="s">
        <v>680</v>
      </c>
      <c r="G249" s="234"/>
      <c r="H249" s="236" t="s">
        <v>1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221</v>
      </c>
      <c r="AU249" s="243" t="s">
        <v>87</v>
      </c>
      <c r="AV249" s="13" t="s">
        <v>85</v>
      </c>
      <c r="AW249" s="13" t="s">
        <v>32</v>
      </c>
      <c r="AX249" s="13" t="s">
        <v>77</v>
      </c>
      <c r="AY249" s="243" t="s">
        <v>156</v>
      </c>
    </row>
    <row r="250" spans="1:51" s="13" customFormat="1" ht="12">
      <c r="A250" s="13"/>
      <c r="B250" s="233"/>
      <c r="C250" s="234"/>
      <c r="D250" s="235" t="s">
        <v>221</v>
      </c>
      <c r="E250" s="236" t="s">
        <v>1</v>
      </c>
      <c r="F250" s="237" t="s">
        <v>681</v>
      </c>
      <c r="G250" s="234"/>
      <c r="H250" s="236" t="s">
        <v>1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221</v>
      </c>
      <c r="AU250" s="243" t="s">
        <v>87</v>
      </c>
      <c r="AV250" s="13" t="s">
        <v>85</v>
      </c>
      <c r="AW250" s="13" t="s">
        <v>32</v>
      </c>
      <c r="AX250" s="13" t="s">
        <v>77</v>
      </c>
      <c r="AY250" s="243" t="s">
        <v>156</v>
      </c>
    </row>
    <row r="251" spans="1:51" s="13" customFormat="1" ht="12">
      <c r="A251" s="13"/>
      <c r="B251" s="233"/>
      <c r="C251" s="234"/>
      <c r="D251" s="235" t="s">
        <v>221</v>
      </c>
      <c r="E251" s="236" t="s">
        <v>1</v>
      </c>
      <c r="F251" s="237" t="s">
        <v>628</v>
      </c>
      <c r="G251" s="234"/>
      <c r="H251" s="236" t="s">
        <v>1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221</v>
      </c>
      <c r="AU251" s="243" t="s">
        <v>87</v>
      </c>
      <c r="AV251" s="13" t="s">
        <v>85</v>
      </c>
      <c r="AW251" s="13" t="s">
        <v>32</v>
      </c>
      <c r="AX251" s="13" t="s">
        <v>77</v>
      </c>
      <c r="AY251" s="243" t="s">
        <v>156</v>
      </c>
    </row>
    <row r="252" spans="1:51" s="13" customFormat="1" ht="12">
      <c r="A252" s="13"/>
      <c r="B252" s="233"/>
      <c r="C252" s="234"/>
      <c r="D252" s="235" t="s">
        <v>221</v>
      </c>
      <c r="E252" s="236" t="s">
        <v>1</v>
      </c>
      <c r="F252" s="237" t="s">
        <v>629</v>
      </c>
      <c r="G252" s="234"/>
      <c r="H252" s="236" t="s">
        <v>1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221</v>
      </c>
      <c r="AU252" s="243" t="s">
        <v>87</v>
      </c>
      <c r="AV252" s="13" t="s">
        <v>85</v>
      </c>
      <c r="AW252" s="13" t="s">
        <v>32</v>
      </c>
      <c r="AX252" s="13" t="s">
        <v>77</v>
      </c>
      <c r="AY252" s="243" t="s">
        <v>156</v>
      </c>
    </row>
    <row r="253" spans="1:51" s="13" customFormat="1" ht="12">
      <c r="A253" s="13"/>
      <c r="B253" s="233"/>
      <c r="C253" s="234"/>
      <c r="D253" s="235" t="s">
        <v>221</v>
      </c>
      <c r="E253" s="236" t="s">
        <v>1</v>
      </c>
      <c r="F253" s="237" t="s">
        <v>630</v>
      </c>
      <c r="G253" s="234"/>
      <c r="H253" s="236" t="s">
        <v>1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221</v>
      </c>
      <c r="AU253" s="243" t="s">
        <v>87</v>
      </c>
      <c r="AV253" s="13" t="s">
        <v>85</v>
      </c>
      <c r="AW253" s="13" t="s">
        <v>32</v>
      </c>
      <c r="AX253" s="13" t="s">
        <v>77</v>
      </c>
      <c r="AY253" s="243" t="s">
        <v>156</v>
      </c>
    </row>
    <row r="254" spans="1:51" s="13" customFormat="1" ht="12">
      <c r="A254" s="13"/>
      <c r="B254" s="233"/>
      <c r="C254" s="234"/>
      <c r="D254" s="235" t="s">
        <v>221</v>
      </c>
      <c r="E254" s="236" t="s">
        <v>1</v>
      </c>
      <c r="F254" s="237" t="s">
        <v>608</v>
      </c>
      <c r="G254" s="234"/>
      <c r="H254" s="236" t="s">
        <v>1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221</v>
      </c>
      <c r="AU254" s="243" t="s">
        <v>87</v>
      </c>
      <c r="AV254" s="13" t="s">
        <v>85</v>
      </c>
      <c r="AW254" s="13" t="s">
        <v>32</v>
      </c>
      <c r="AX254" s="13" t="s">
        <v>77</v>
      </c>
      <c r="AY254" s="243" t="s">
        <v>156</v>
      </c>
    </row>
    <row r="255" spans="1:51" s="15" customFormat="1" ht="12">
      <c r="A255" s="15"/>
      <c r="B255" s="264"/>
      <c r="C255" s="265"/>
      <c r="D255" s="235" t="s">
        <v>221</v>
      </c>
      <c r="E255" s="266" t="s">
        <v>1</v>
      </c>
      <c r="F255" s="267" t="s">
        <v>240</v>
      </c>
      <c r="G255" s="265"/>
      <c r="H255" s="268">
        <v>1</v>
      </c>
      <c r="I255" s="269"/>
      <c r="J255" s="265"/>
      <c r="K255" s="265"/>
      <c r="L255" s="270"/>
      <c r="M255" s="271"/>
      <c r="N255" s="272"/>
      <c r="O255" s="272"/>
      <c r="P255" s="272"/>
      <c r="Q255" s="272"/>
      <c r="R255" s="272"/>
      <c r="S255" s="272"/>
      <c r="T255" s="27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4" t="s">
        <v>221</v>
      </c>
      <c r="AU255" s="274" t="s">
        <v>87</v>
      </c>
      <c r="AV255" s="15" t="s">
        <v>161</v>
      </c>
      <c r="AW255" s="15" t="s">
        <v>32</v>
      </c>
      <c r="AX255" s="15" t="s">
        <v>85</v>
      </c>
      <c r="AY255" s="274" t="s">
        <v>156</v>
      </c>
    </row>
    <row r="256" spans="1:65" s="2" customFormat="1" ht="16.5" customHeight="1">
      <c r="A256" s="40"/>
      <c r="B256" s="41"/>
      <c r="C256" s="218" t="s">
        <v>201</v>
      </c>
      <c r="D256" s="218" t="s">
        <v>157</v>
      </c>
      <c r="E256" s="219" t="s">
        <v>682</v>
      </c>
      <c r="F256" s="220" t="s">
        <v>683</v>
      </c>
      <c r="G256" s="221" t="s">
        <v>342</v>
      </c>
      <c r="H256" s="222">
        <v>13</v>
      </c>
      <c r="I256" s="223"/>
      <c r="J256" s="224">
        <f>ROUND(I256*H256,2)</f>
        <v>0</v>
      </c>
      <c r="K256" s="220" t="s">
        <v>1</v>
      </c>
      <c r="L256" s="46"/>
      <c r="M256" s="225" t="s">
        <v>1</v>
      </c>
      <c r="N256" s="226" t="s">
        <v>42</v>
      </c>
      <c r="O256" s="93"/>
      <c r="P256" s="227">
        <f>O256*H256</f>
        <v>0</v>
      </c>
      <c r="Q256" s="227">
        <v>0.00014</v>
      </c>
      <c r="R256" s="227">
        <f>Q256*H256</f>
        <v>0.0018199999999999998</v>
      </c>
      <c r="S256" s="227">
        <v>0</v>
      </c>
      <c r="T256" s="228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9" t="s">
        <v>161</v>
      </c>
      <c r="AT256" s="229" t="s">
        <v>157</v>
      </c>
      <c r="AU256" s="229" t="s">
        <v>87</v>
      </c>
      <c r="AY256" s="18" t="s">
        <v>156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8" t="s">
        <v>85</v>
      </c>
      <c r="BK256" s="230">
        <f>ROUND(I256*H256,2)</f>
        <v>0</v>
      </c>
      <c r="BL256" s="18" t="s">
        <v>161</v>
      </c>
      <c r="BM256" s="229" t="s">
        <v>684</v>
      </c>
    </row>
    <row r="257" spans="1:51" s="14" customFormat="1" ht="12">
      <c r="A257" s="14"/>
      <c r="B257" s="244"/>
      <c r="C257" s="245"/>
      <c r="D257" s="235" t="s">
        <v>221</v>
      </c>
      <c r="E257" s="246" t="s">
        <v>1</v>
      </c>
      <c r="F257" s="247" t="s">
        <v>213</v>
      </c>
      <c r="G257" s="245"/>
      <c r="H257" s="248">
        <v>13</v>
      </c>
      <c r="I257" s="249"/>
      <c r="J257" s="245"/>
      <c r="K257" s="245"/>
      <c r="L257" s="250"/>
      <c r="M257" s="261"/>
      <c r="N257" s="262"/>
      <c r="O257" s="262"/>
      <c r="P257" s="262"/>
      <c r="Q257" s="262"/>
      <c r="R257" s="262"/>
      <c r="S257" s="262"/>
      <c r="T257" s="26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221</v>
      </c>
      <c r="AU257" s="254" t="s">
        <v>87</v>
      </c>
      <c r="AV257" s="14" t="s">
        <v>87</v>
      </c>
      <c r="AW257" s="14" t="s">
        <v>32</v>
      </c>
      <c r="AX257" s="14" t="s">
        <v>85</v>
      </c>
      <c r="AY257" s="254" t="s">
        <v>156</v>
      </c>
    </row>
    <row r="258" spans="1:51" s="13" customFormat="1" ht="12">
      <c r="A258" s="13"/>
      <c r="B258" s="233"/>
      <c r="C258" s="234"/>
      <c r="D258" s="235" t="s">
        <v>221</v>
      </c>
      <c r="E258" s="236" t="s">
        <v>1</v>
      </c>
      <c r="F258" s="237" t="s">
        <v>685</v>
      </c>
      <c r="G258" s="234"/>
      <c r="H258" s="236" t="s">
        <v>1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221</v>
      </c>
      <c r="AU258" s="243" t="s">
        <v>87</v>
      </c>
      <c r="AV258" s="13" t="s">
        <v>85</v>
      </c>
      <c r="AW258" s="13" t="s">
        <v>32</v>
      </c>
      <c r="AX258" s="13" t="s">
        <v>77</v>
      </c>
      <c r="AY258" s="243" t="s">
        <v>156</v>
      </c>
    </row>
    <row r="259" spans="1:51" s="13" customFormat="1" ht="12">
      <c r="A259" s="13"/>
      <c r="B259" s="233"/>
      <c r="C259" s="234"/>
      <c r="D259" s="235" t="s">
        <v>221</v>
      </c>
      <c r="E259" s="236" t="s">
        <v>1</v>
      </c>
      <c r="F259" s="237" t="s">
        <v>686</v>
      </c>
      <c r="G259" s="234"/>
      <c r="H259" s="236" t="s">
        <v>1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221</v>
      </c>
      <c r="AU259" s="243" t="s">
        <v>87</v>
      </c>
      <c r="AV259" s="13" t="s">
        <v>85</v>
      </c>
      <c r="AW259" s="13" t="s">
        <v>32</v>
      </c>
      <c r="AX259" s="13" t="s">
        <v>77</v>
      </c>
      <c r="AY259" s="243" t="s">
        <v>156</v>
      </c>
    </row>
    <row r="260" spans="1:51" s="13" customFormat="1" ht="12">
      <c r="A260" s="13"/>
      <c r="B260" s="233"/>
      <c r="C260" s="234"/>
      <c r="D260" s="235" t="s">
        <v>221</v>
      </c>
      <c r="E260" s="236" t="s">
        <v>1</v>
      </c>
      <c r="F260" s="237" t="s">
        <v>687</v>
      </c>
      <c r="G260" s="234"/>
      <c r="H260" s="236" t="s">
        <v>1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221</v>
      </c>
      <c r="AU260" s="243" t="s">
        <v>87</v>
      </c>
      <c r="AV260" s="13" t="s">
        <v>85</v>
      </c>
      <c r="AW260" s="13" t="s">
        <v>32</v>
      </c>
      <c r="AX260" s="13" t="s">
        <v>77</v>
      </c>
      <c r="AY260" s="243" t="s">
        <v>156</v>
      </c>
    </row>
    <row r="261" spans="1:51" s="13" customFormat="1" ht="12">
      <c r="A261" s="13"/>
      <c r="B261" s="233"/>
      <c r="C261" s="234"/>
      <c r="D261" s="235" t="s">
        <v>221</v>
      </c>
      <c r="E261" s="236" t="s">
        <v>1</v>
      </c>
      <c r="F261" s="237" t="s">
        <v>628</v>
      </c>
      <c r="G261" s="234"/>
      <c r="H261" s="236" t="s">
        <v>1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221</v>
      </c>
      <c r="AU261" s="243" t="s">
        <v>87</v>
      </c>
      <c r="AV261" s="13" t="s">
        <v>85</v>
      </c>
      <c r="AW261" s="13" t="s">
        <v>32</v>
      </c>
      <c r="AX261" s="13" t="s">
        <v>77</v>
      </c>
      <c r="AY261" s="243" t="s">
        <v>156</v>
      </c>
    </row>
    <row r="262" spans="1:51" s="13" customFormat="1" ht="12">
      <c r="A262" s="13"/>
      <c r="B262" s="233"/>
      <c r="C262" s="234"/>
      <c r="D262" s="235" t="s">
        <v>221</v>
      </c>
      <c r="E262" s="236" t="s">
        <v>1</v>
      </c>
      <c r="F262" s="237" t="s">
        <v>629</v>
      </c>
      <c r="G262" s="234"/>
      <c r="H262" s="236" t="s">
        <v>1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221</v>
      </c>
      <c r="AU262" s="243" t="s">
        <v>87</v>
      </c>
      <c r="AV262" s="13" t="s">
        <v>85</v>
      </c>
      <c r="AW262" s="13" t="s">
        <v>32</v>
      </c>
      <c r="AX262" s="13" t="s">
        <v>77</v>
      </c>
      <c r="AY262" s="243" t="s">
        <v>156</v>
      </c>
    </row>
    <row r="263" spans="1:51" s="13" customFormat="1" ht="12">
      <c r="A263" s="13"/>
      <c r="B263" s="233"/>
      <c r="C263" s="234"/>
      <c r="D263" s="235" t="s">
        <v>221</v>
      </c>
      <c r="E263" s="236" t="s">
        <v>1</v>
      </c>
      <c r="F263" s="237" t="s">
        <v>630</v>
      </c>
      <c r="G263" s="234"/>
      <c r="H263" s="236" t="s">
        <v>1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221</v>
      </c>
      <c r="AU263" s="243" t="s">
        <v>87</v>
      </c>
      <c r="AV263" s="13" t="s">
        <v>85</v>
      </c>
      <c r="AW263" s="13" t="s">
        <v>32</v>
      </c>
      <c r="AX263" s="13" t="s">
        <v>77</v>
      </c>
      <c r="AY263" s="243" t="s">
        <v>156</v>
      </c>
    </row>
    <row r="264" spans="1:51" s="13" customFormat="1" ht="12">
      <c r="A264" s="13"/>
      <c r="B264" s="233"/>
      <c r="C264" s="234"/>
      <c r="D264" s="235" t="s">
        <v>221</v>
      </c>
      <c r="E264" s="236" t="s">
        <v>1</v>
      </c>
      <c r="F264" s="237" t="s">
        <v>688</v>
      </c>
      <c r="G264" s="234"/>
      <c r="H264" s="236" t="s">
        <v>1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221</v>
      </c>
      <c r="AU264" s="243" t="s">
        <v>87</v>
      </c>
      <c r="AV264" s="13" t="s">
        <v>85</v>
      </c>
      <c r="AW264" s="13" t="s">
        <v>32</v>
      </c>
      <c r="AX264" s="13" t="s">
        <v>77</v>
      </c>
      <c r="AY264" s="243" t="s">
        <v>156</v>
      </c>
    </row>
    <row r="265" spans="1:65" s="2" customFormat="1" ht="16.5" customHeight="1">
      <c r="A265" s="40"/>
      <c r="B265" s="41"/>
      <c r="C265" s="218" t="s">
        <v>205</v>
      </c>
      <c r="D265" s="218" t="s">
        <v>157</v>
      </c>
      <c r="E265" s="219" t="s">
        <v>689</v>
      </c>
      <c r="F265" s="220" t="s">
        <v>690</v>
      </c>
      <c r="G265" s="221" t="s">
        <v>342</v>
      </c>
      <c r="H265" s="222">
        <v>16</v>
      </c>
      <c r="I265" s="223"/>
      <c r="J265" s="224">
        <f>ROUND(I265*H265,2)</f>
        <v>0</v>
      </c>
      <c r="K265" s="220" t="s">
        <v>1</v>
      </c>
      <c r="L265" s="46"/>
      <c r="M265" s="225" t="s">
        <v>1</v>
      </c>
      <c r="N265" s="226" t="s">
        <v>42</v>
      </c>
      <c r="O265" s="93"/>
      <c r="P265" s="227">
        <f>O265*H265</f>
        <v>0</v>
      </c>
      <c r="Q265" s="227">
        <v>0.00014</v>
      </c>
      <c r="R265" s="227">
        <f>Q265*H265</f>
        <v>0.00224</v>
      </c>
      <c r="S265" s="227">
        <v>0</v>
      </c>
      <c r="T265" s="228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9" t="s">
        <v>161</v>
      </c>
      <c r="AT265" s="229" t="s">
        <v>157</v>
      </c>
      <c r="AU265" s="229" t="s">
        <v>87</v>
      </c>
      <c r="AY265" s="18" t="s">
        <v>156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8" t="s">
        <v>85</v>
      </c>
      <c r="BK265" s="230">
        <f>ROUND(I265*H265,2)</f>
        <v>0</v>
      </c>
      <c r="BL265" s="18" t="s">
        <v>161</v>
      </c>
      <c r="BM265" s="229" t="s">
        <v>691</v>
      </c>
    </row>
    <row r="266" spans="1:51" s="14" customFormat="1" ht="12">
      <c r="A266" s="14"/>
      <c r="B266" s="244"/>
      <c r="C266" s="245"/>
      <c r="D266" s="235" t="s">
        <v>221</v>
      </c>
      <c r="E266" s="246" t="s">
        <v>1</v>
      </c>
      <c r="F266" s="247" t="s">
        <v>320</v>
      </c>
      <c r="G266" s="245"/>
      <c r="H266" s="248">
        <v>16</v>
      </c>
      <c r="I266" s="249"/>
      <c r="J266" s="245"/>
      <c r="K266" s="245"/>
      <c r="L266" s="250"/>
      <c r="M266" s="261"/>
      <c r="N266" s="262"/>
      <c r="O266" s="262"/>
      <c r="P266" s="262"/>
      <c r="Q266" s="262"/>
      <c r="R266" s="262"/>
      <c r="S266" s="262"/>
      <c r="T266" s="26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221</v>
      </c>
      <c r="AU266" s="254" t="s">
        <v>87</v>
      </c>
      <c r="AV266" s="14" t="s">
        <v>87</v>
      </c>
      <c r="AW266" s="14" t="s">
        <v>32</v>
      </c>
      <c r="AX266" s="14" t="s">
        <v>85</v>
      </c>
      <c r="AY266" s="254" t="s">
        <v>156</v>
      </c>
    </row>
    <row r="267" spans="1:51" s="13" customFormat="1" ht="12">
      <c r="A267" s="13"/>
      <c r="B267" s="233"/>
      <c r="C267" s="234"/>
      <c r="D267" s="235" t="s">
        <v>221</v>
      </c>
      <c r="E267" s="236" t="s">
        <v>1</v>
      </c>
      <c r="F267" s="237" t="s">
        <v>692</v>
      </c>
      <c r="G267" s="234"/>
      <c r="H267" s="236" t="s">
        <v>1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221</v>
      </c>
      <c r="AU267" s="243" t="s">
        <v>87</v>
      </c>
      <c r="AV267" s="13" t="s">
        <v>85</v>
      </c>
      <c r="AW267" s="13" t="s">
        <v>32</v>
      </c>
      <c r="AX267" s="13" t="s">
        <v>77</v>
      </c>
      <c r="AY267" s="243" t="s">
        <v>156</v>
      </c>
    </row>
    <row r="268" spans="1:51" s="13" customFormat="1" ht="12">
      <c r="A268" s="13"/>
      <c r="B268" s="233"/>
      <c r="C268" s="234"/>
      <c r="D268" s="235" t="s">
        <v>221</v>
      </c>
      <c r="E268" s="236" t="s">
        <v>1</v>
      </c>
      <c r="F268" s="237" t="s">
        <v>693</v>
      </c>
      <c r="G268" s="234"/>
      <c r="H268" s="236" t="s">
        <v>1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221</v>
      </c>
      <c r="AU268" s="243" t="s">
        <v>87</v>
      </c>
      <c r="AV268" s="13" t="s">
        <v>85</v>
      </c>
      <c r="AW268" s="13" t="s">
        <v>32</v>
      </c>
      <c r="AX268" s="13" t="s">
        <v>77</v>
      </c>
      <c r="AY268" s="243" t="s">
        <v>156</v>
      </c>
    </row>
    <row r="269" spans="1:51" s="13" customFormat="1" ht="12">
      <c r="A269" s="13"/>
      <c r="B269" s="233"/>
      <c r="C269" s="234"/>
      <c r="D269" s="235" t="s">
        <v>221</v>
      </c>
      <c r="E269" s="236" t="s">
        <v>1</v>
      </c>
      <c r="F269" s="237" t="s">
        <v>694</v>
      </c>
      <c r="G269" s="234"/>
      <c r="H269" s="236" t="s">
        <v>1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221</v>
      </c>
      <c r="AU269" s="243" t="s">
        <v>87</v>
      </c>
      <c r="AV269" s="13" t="s">
        <v>85</v>
      </c>
      <c r="AW269" s="13" t="s">
        <v>32</v>
      </c>
      <c r="AX269" s="13" t="s">
        <v>77</v>
      </c>
      <c r="AY269" s="243" t="s">
        <v>156</v>
      </c>
    </row>
    <row r="270" spans="1:51" s="13" customFormat="1" ht="12">
      <c r="A270" s="13"/>
      <c r="B270" s="233"/>
      <c r="C270" s="234"/>
      <c r="D270" s="235" t="s">
        <v>221</v>
      </c>
      <c r="E270" s="236" t="s">
        <v>1</v>
      </c>
      <c r="F270" s="237" t="s">
        <v>695</v>
      </c>
      <c r="G270" s="234"/>
      <c r="H270" s="236" t="s">
        <v>1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221</v>
      </c>
      <c r="AU270" s="243" t="s">
        <v>87</v>
      </c>
      <c r="AV270" s="13" t="s">
        <v>85</v>
      </c>
      <c r="AW270" s="13" t="s">
        <v>32</v>
      </c>
      <c r="AX270" s="13" t="s">
        <v>77</v>
      </c>
      <c r="AY270" s="243" t="s">
        <v>156</v>
      </c>
    </row>
    <row r="271" spans="1:51" s="13" customFormat="1" ht="12">
      <c r="A271" s="13"/>
      <c r="B271" s="233"/>
      <c r="C271" s="234"/>
      <c r="D271" s="235" t="s">
        <v>221</v>
      </c>
      <c r="E271" s="236" t="s">
        <v>1</v>
      </c>
      <c r="F271" s="237" t="s">
        <v>687</v>
      </c>
      <c r="G271" s="234"/>
      <c r="H271" s="236" t="s">
        <v>1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221</v>
      </c>
      <c r="AU271" s="243" t="s">
        <v>87</v>
      </c>
      <c r="AV271" s="13" t="s">
        <v>85</v>
      </c>
      <c r="AW271" s="13" t="s">
        <v>32</v>
      </c>
      <c r="AX271" s="13" t="s">
        <v>77</v>
      </c>
      <c r="AY271" s="243" t="s">
        <v>156</v>
      </c>
    </row>
    <row r="272" spans="1:51" s="13" customFormat="1" ht="12">
      <c r="A272" s="13"/>
      <c r="B272" s="233"/>
      <c r="C272" s="234"/>
      <c r="D272" s="235" t="s">
        <v>221</v>
      </c>
      <c r="E272" s="236" t="s">
        <v>1</v>
      </c>
      <c r="F272" s="237" t="s">
        <v>628</v>
      </c>
      <c r="G272" s="234"/>
      <c r="H272" s="236" t="s">
        <v>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221</v>
      </c>
      <c r="AU272" s="243" t="s">
        <v>87</v>
      </c>
      <c r="AV272" s="13" t="s">
        <v>85</v>
      </c>
      <c r="AW272" s="13" t="s">
        <v>32</v>
      </c>
      <c r="AX272" s="13" t="s">
        <v>77</v>
      </c>
      <c r="AY272" s="243" t="s">
        <v>156</v>
      </c>
    </row>
    <row r="273" spans="1:51" s="13" customFormat="1" ht="12">
      <c r="A273" s="13"/>
      <c r="B273" s="233"/>
      <c r="C273" s="234"/>
      <c r="D273" s="235" t="s">
        <v>221</v>
      </c>
      <c r="E273" s="236" t="s">
        <v>1</v>
      </c>
      <c r="F273" s="237" t="s">
        <v>629</v>
      </c>
      <c r="G273" s="234"/>
      <c r="H273" s="236" t="s">
        <v>1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221</v>
      </c>
      <c r="AU273" s="243" t="s">
        <v>87</v>
      </c>
      <c r="AV273" s="13" t="s">
        <v>85</v>
      </c>
      <c r="AW273" s="13" t="s">
        <v>32</v>
      </c>
      <c r="AX273" s="13" t="s">
        <v>77</v>
      </c>
      <c r="AY273" s="243" t="s">
        <v>156</v>
      </c>
    </row>
    <row r="274" spans="1:51" s="13" customFormat="1" ht="12">
      <c r="A274" s="13"/>
      <c r="B274" s="233"/>
      <c r="C274" s="234"/>
      <c r="D274" s="235" t="s">
        <v>221</v>
      </c>
      <c r="E274" s="236" t="s">
        <v>1</v>
      </c>
      <c r="F274" s="237" t="s">
        <v>630</v>
      </c>
      <c r="G274" s="234"/>
      <c r="H274" s="236" t="s">
        <v>1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221</v>
      </c>
      <c r="AU274" s="243" t="s">
        <v>87</v>
      </c>
      <c r="AV274" s="13" t="s">
        <v>85</v>
      </c>
      <c r="AW274" s="13" t="s">
        <v>32</v>
      </c>
      <c r="AX274" s="13" t="s">
        <v>77</v>
      </c>
      <c r="AY274" s="243" t="s">
        <v>156</v>
      </c>
    </row>
    <row r="275" spans="1:51" s="13" customFormat="1" ht="12">
      <c r="A275" s="13"/>
      <c r="B275" s="233"/>
      <c r="C275" s="234"/>
      <c r="D275" s="235" t="s">
        <v>221</v>
      </c>
      <c r="E275" s="236" t="s">
        <v>1</v>
      </c>
      <c r="F275" s="237" t="s">
        <v>593</v>
      </c>
      <c r="G275" s="234"/>
      <c r="H275" s="236" t="s">
        <v>1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221</v>
      </c>
      <c r="AU275" s="243" t="s">
        <v>87</v>
      </c>
      <c r="AV275" s="13" t="s">
        <v>85</v>
      </c>
      <c r="AW275" s="13" t="s">
        <v>32</v>
      </c>
      <c r="AX275" s="13" t="s">
        <v>77</v>
      </c>
      <c r="AY275" s="243" t="s">
        <v>156</v>
      </c>
    </row>
    <row r="276" spans="1:65" s="2" customFormat="1" ht="16.5" customHeight="1">
      <c r="A276" s="40"/>
      <c r="B276" s="41"/>
      <c r="C276" s="218" t="s">
        <v>209</v>
      </c>
      <c r="D276" s="218" t="s">
        <v>157</v>
      </c>
      <c r="E276" s="219" t="s">
        <v>696</v>
      </c>
      <c r="F276" s="220" t="s">
        <v>697</v>
      </c>
      <c r="G276" s="221" t="s">
        <v>342</v>
      </c>
      <c r="H276" s="222">
        <v>4</v>
      </c>
      <c r="I276" s="223"/>
      <c r="J276" s="224">
        <f>ROUND(I276*H276,2)</f>
        <v>0</v>
      </c>
      <c r="K276" s="220" t="s">
        <v>1</v>
      </c>
      <c r="L276" s="46"/>
      <c r="M276" s="225" t="s">
        <v>1</v>
      </c>
      <c r="N276" s="226" t="s">
        <v>42</v>
      </c>
      <c r="O276" s="93"/>
      <c r="P276" s="227">
        <f>O276*H276</f>
        <v>0</v>
      </c>
      <c r="Q276" s="227">
        <v>0.00014</v>
      </c>
      <c r="R276" s="227">
        <f>Q276*H276</f>
        <v>0.00056</v>
      </c>
      <c r="S276" s="227">
        <v>0</v>
      </c>
      <c r="T276" s="228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9" t="s">
        <v>161</v>
      </c>
      <c r="AT276" s="229" t="s">
        <v>157</v>
      </c>
      <c r="AU276" s="229" t="s">
        <v>87</v>
      </c>
      <c r="AY276" s="18" t="s">
        <v>156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8" t="s">
        <v>85</v>
      </c>
      <c r="BK276" s="230">
        <f>ROUND(I276*H276,2)</f>
        <v>0</v>
      </c>
      <c r="BL276" s="18" t="s">
        <v>161</v>
      </c>
      <c r="BM276" s="229" t="s">
        <v>698</v>
      </c>
    </row>
    <row r="277" spans="1:51" s="13" customFormat="1" ht="12">
      <c r="A277" s="13"/>
      <c r="B277" s="233"/>
      <c r="C277" s="234"/>
      <c r="D277" s="235" t="s">
        <v>221</v>
      </c>
      <c r="E277" s="236" t="s">
        <v>1</v>
      </c>
      <c r="F277" s="237" t="s">
        <v>699</v>
      </c>
      <c r="G277" s="234"/>
      <c r="H277" s="236" t="s">
        <v>1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221</v>
      </c>
      <c r="AU277" s="243" t="s">
        <v>87</v>
      </c>
      <c r="AV277" s="13" t="s">
        <v>85</v>
      </c>
      <c r="AW277" s="13" t="s">
        <v>32</v>
      </c>
      <c r="AX277" s="13" t="s">
        <v>77</v>
      </c>
      <c r="AY277" s="243" t="s">
        <v>156</v>
      </c>
    </row>
    <row r="278" spans="1:51" s="13" customFormat="1" ht="12">
      <c r="A278" s="13"/>
      <c r="B278" s="233"/>
      <c r="C278" s="234"/>
      <c r="D278" s="235" t="s">
        <v>221</v>
      </c>
      <c r="E278" s="236" t="s">
        <v>1</v>
      </c>
      <c r="F278" s="237" t="s">
        <v>700</v>
      </c>
      <c r="G278" s="234"/>
      <c r="H278" s="236" t="s">
        <v>1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221</v>
      </c>
      <c r="AU278" s="243" t="s">
        <v>87</v>
      </c>
      <c r="AV278" s="13" t="s">
        <v>85</v>
      </c>
      <c r="AW278" s="13" t="s">
        <v>32</v>
      </c>
      <c r="AX278" s="13" t="s">
        <v>77</v>
      </c>
      <c r="AY278" s="243" t="s">
        <v>156</v>
      </c>
    </row>
    <row r="279" spans="1:51" s="13" customFormat="1" ht="12">
      <c r="A279" s="13"/>
      <c r="B279" s="233"/>
      <c r="C279" s="234"/>
      <c r="D279" s="235" t="s">
        <v>221</v>
      </c>
      <c r="E279" s="236" t="s">
        <v>1</v>
      </c>
      <c r="F279" s="237" t="s">
        <v>701</v>
      </c>
      <c r="G279" s="234"/>
      <c r="H279" s="236" t="s">
        <v>1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221</v>
      </c>
      <c r="AU279" s="243" t="s">
        <v>87</v>
      </c>
      <c r="AV279" s="13" t="s">
        <v>85</v>
      </c>
      <c r="AW279" s="13" t="s">
        <v>32</v>
      </c>
      <c r="AX279" s="13" t="s">
        <v>77</v>
      </c>
      <c r="AY279" s="243" t="s">
        <v>156</v>
      </c>
    </row>
    <row r="280" spans="1:51" s="13" customFormat="1" ht="12">
      <c r="A280" s="13"/>
      <c r="B280" s="233"/>
      <c r="C280" s="234"/>
      <c r="D280" s="235" t="s">
        <v>221</v>
      </c>
      <c r="E280" s="236" t="s">
        <v>1</v>
      </c>
      <c r="F280" s="237" t="s">
        <v>702</v>
      </c>
      <c r="G280" s="234"/>
      <c r="H280" s="236" t="s">
        <v>1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221</v>
      </c>
      <c r="AU280" s="243" t="s">
        <v>87</v>
      </c>
      <c r="AV280" s="13" t="s">
        <v>85</v>
      </c>
      <c r="AW280" s="13" t="s">
        <v>32</v>
      </c>
      <c r="AX280" s="13" t="s">
        <v>77</v>
      </c>
      <c r="AY280" s="243" t="s">
        <v>156</v>
      </c>
    </row>
    <row r="281" spans="1:51" s="13" customFormat="1" ht="12">
      <c r="A281" s="13"/>
      <c r="B281" s="233"/>
      <c r="C281" s="234"/>
      <c r="D281" s="235" t="s">
        <v>221</v>
      </c>
      <c r="E281" s="236" t="s">
        <v>1</v>
      </c>
      <c r="F281" s="237" t="s">
        <v>703</v>
      </c>
      <c r="G281" s="234"/>
      <c r="H281" s="236" t="s">
        <v>1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221</v>
      </c>
      <c r="AU281" s="243" t="s">
        <v>87</v>
      </c>
      <c r="AV281" s="13" t="s">
        <v>85</v>
      </c>
      <c r="AW281" s="13" t="s">
        <v>32</v>
      </c>
      <c r="AX281" s="13" t="s">
        <v>77</v>
      </c>
      <c r="AY281" s="243" t="s">
        <v>156</v>
      </c>
    </row>
    <row r="282" spans="1:51" s="13" customFormat="1" ht="12">
      <c r="A282" s="13"/>
      <c r="B282" s="233"/>
      <c r="C282" s="234"/>
      <c r="D282" s="235" t="s">
        <v>221</v>
      </c>
      <c r="E282" s="236" t="s">
        <v>1</v>
      </c>
      <c r="F282" s="237" t="s">
        <v>704</v>
      </c>
      <c r="G282" s="234"/>
      <c r="H282" s="236" t="s">
        <v>1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221</v>
      </c>
      <c r="AU282" s="243" t="s">
        <v>87</v>
      </c>
      <c r="AV282" s="13" t="s">
        <v>85</v>
      </c>
      <c r="AW282" s="13" t="s">
        <v>32</v>
      </c>
      <c r="AX282" s="13" t="s">
        <v>77</v>
      </c>
      <c r="AY282" s="243" t="s">
        <v>156</v>
      </c>
    </row>
    <row r="283" spans="1:51" s="13" customFormat="1" ht="12">
      <c r="A283" s="13"/>
      <c r="B283" s="233"/>
      <c r="C283" s="234"/>
      <c r="D283" s="235" t="s">
        <v>221</v>
      </c>
      <c r="E283" s="236" t="s">
        <v>1</v>
      </c>
      <c r="F283" s="237" t="s">
        <v>628</v>
      </c>
      <c r="G283" s="234"/>
      <c r="H283" s="236" t="s">
        <v>1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221</v>
      </c>
      <c r="AU283" s="243" t="s">
        <v>87</v>
      </c>
      <c r="AV283" s="13" t="s">
        <v>85</v>
      </c>
      <c r="AW283" s="13" t="s">
        <v>32</v>
      </c>
      <c r="AX283" s="13" t="s">
        <v>77</v>
      </c>
      <c r="AY283" s="243" t="s">
        <v>156</v>
      </c>
    </row>
    <row r="284" spans="1:51" s="13" customFormat="1" ht="12">
      <c r="A284" s="13"/>
      <c r="B284" s="233"/>
      <c r="C284" s="234"/>
      <c r="D284" s="235" t="s">
        <v>221</v>
      </c>
      <c r="E284" s="236" t="s">
        <v>1</v>
      </c>
      <c r="F284" s="237" t="s">
        <v>629</v>
      </c>
      <c r="G284" s="234"/>
      <c r="H284" s="236" t="s">
        <v>1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221</v>
      </c>
      <c r="AU284" s="243" t="s">
        <v>87</v>
      </c>
      <c r="AV284" s="13" t="s">
        <v>85</v>
      </c>
      <c r="AW284" s="13" t="s">
        <v>32</v>
      </c>
      <c r="AX284" s="13" t="s">
        <v>77</v>
      </c>
      <c r="AY284" s="243" t="s">
        <v>156</v>
      </c>
    </row>
    <row r="285" spans="1:51" s="13" customFormat="1" ht="12">
      <c r="A285" s="13"/>
      <c r="B285" s="233"/>
      <c r="C285" s="234"/>
      <c r="D285" s="235" t="s">
        <v>221</v>
      </c>
      <c r="E285" s="236" t="s">
        <v>1</v>
      </c>
      <c r="F285" s="237" t="s">
        <v>630</v>
      </c>
      <c r="G285" s="234"/>
      <c r="H285" s="236" t="s">
        <v>1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221</v>
      </c>
      <c r="AU285" s="243" t="s">
        <v>87</v>
      </c>
      <c r="AV285" s="13" t="s">
        <v>85</v>
      </c>
      <c r="AW285" s="13" t="s">
        <v>32</v>
      </c>
      <c r="AX285" s="13" t="s">
        <v>77</v>
      </c>
      <c r="AY285" s="243" t="s">
        <v>156</v>
      </c>
    </row>
    <row r="286" spans="1:51" s="13" customFormat="1" ht="12">
      <c r="A286" s="13"/>
      <c r="B286" s="233"/>
      <c r="C286" s="234"/>
      <c r="D286" s="235" t="s">
        <v>221</v>
      </c>
      <c r="E286" s="236" t="s">
        <v>1</v>
      </c>
      <c r="F286" s="237" t="s">
        <v>593</v>
      </c>
      <c r="G286" s="234"/>
      <c r="H286" s="236" t="s">
        <v>1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221</v>
      </c>
      <c r="AU286" s="243" t="s">
        <v>87</v>
      </c>
      <c r="AV286" s="13" t="s">
        <v>85</v>
      </c>
      <c r="AW286" s="13" t="s">
        <v>32</v>
      </c>
      <c r="AX286" s="13" t="s">
        <v>77</v>
      </c>
      <c r="AY286" s="243" t="s">
        <v>156</v>
      </c>
    </row>
    <row r="287" spans="1:51" s="14" customFormat="1" ht="12">
      <c r="A287" s="14"/>
      <c r="B287" s="244"/>
      <c r="C287" s="245"/>
      <c r="D287" s="235" t="s">
        <v>221</v>
      </c>
      <c r="E287" s="246" t="s">
        <v>1</v>
      </c>
      <c r="F287" s="247" t="s">
        <v>161</v>
      </c>
      <c r="G287" s="245"/>
      <c r="H287" s="248">
        <v>4</v>
      </c>
      <c r="I287" s="249"/>
      <c r="J287" s="245"/>
      <c r="K287" s="245"/>
      <c r="L287" s="250"/>
      <c r="M287" s="261"/>
      <c r="N287" s="262"/>
      <c r="O287" s="262"/>
      <c r="P287" s="262"/>
      <c r="Q287" s="262"/>
      <c r="R287" s="262"/>
      <c r="S287" s="262"/>
      <c r="T287" s="26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221</v>
      </c>
      <c r="AU287" s="254" t="s">
        <v>87</v>
      </c>
      <c r="AV287" s="14" t="s">
        <v>87</v>
      </c>
      <c r="AW287" s="14" t="s">
        <v>32</v>
      </c>
      <c r="AX287" s="14" t="s">
        <v>85</v>
      </c>
      <c r="AY287" s="254" t="s">
        <v>156</v>
      </c>
    </row>
    <row r="288" spans="1:65" s="2" customFormat="1" ht="16.5" customHeight="1">
      <c r="A288" s="40"/>
      <c r="B288" s="41"/>
      <c r="C288" s="218" t="s">
        <v>213</v>
      </c>
      <c r="D288" s="218" t="s">
        <v>157</v>
      </c>
      <c r="E288" s="219" t="s">
        <v>705</v>
      </c>
      <c r="F288" s="220" t="s">
        <v>706</v>
      </c>
      <c r="G288" s="221" t="s">
        <v>342</v>
      </c>
      <c r="H288" s="222">
        <v>6</v>
      </c>
      <c r="I288" s="223"/>
      <c r="J288" s="224">
        <f>ROUND(I288*H288,2)</f>
        <v>0</v>
      </c>
      <c r="K288" s="220" t="s">
        <v>1</v>
      </c>
      <c r="L288" s="46"/>
      <c r="M288" s="225" t="s">
        <v>1</v>
      </c>
      <c r="N288" s="226" t="s">
        <v>42</v>
      </c>
      <c r="O288" s="93"/>
      <c r="P288" s="227">
        <f>O288*H288</f>
        <v>0</v>
      </c>
      <c r="Q288" s="227">
        <v>0.00014</v>
      </c>
      <c r="R288" s="227">
        <f>Q288*H288</f>
        <v>0.0008399999999999999</v>
      </c>
      <c r="S288" s="227">
        <v>0</v>
      </c>
      <c r="T288" s="228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9" t="s">
        <v>161</v>
      </c>
      <c r="AT288" s="229" t="s">
        <v>157</v>
      </c>
      <c r="AU288" s="229" t="s">
        <v>87</v>
      </c>
      <c r="AY288" s="18" t="s">
        <v>156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8" t="s">
        <v>85</v>
      </c>
      <c r="BK288" s="230">
        <f>ROUND(I288*H288,2)</f>
        <v>0</v>
      </c>
      <c r="BL288" s="18" t="s">
        <v>161</v>
      </c>
      <c r="BM288" s="229" t="s">
        <v>707</v>
      </c>
    </row>
    <row r="289" spans="1:51" s="13" customFormat="1" ht="12">
      <c r="A289" s="13"/>
      <c r="B289" s="233"/>
      <c r="C289" s="234"/>
      <c r="D289" s="235" t="s">
        <v>221</v>
      </c>
      <c r="E289" s="236" t="s">
        <v>1</v>
      </c>
      <c r="F289" s="237" t="s">
        <v>708</v>
      </c>
      <c r="G289" s="234"/>
      <c r="H289" s="236" t="s">
        <v>1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221</v>
      </c>
      <c r="AU289" s="243" t="s">
        <v>87</v>
      </c>
      <c r="AV289" s="13" t="s">
        <v>85</v>
      </c>
      <c r="AW289" s="13" t="s">
        <v>32</v>
      </c>
      <c r="AX289" s="13" t="s">
        <v>77</v>
      </c>
      <c r="AY289" s="243" t="s">
        <v>156</v>
      </c>
    </row>
    <row r="290" spans="1:51" s="13" customFormat="1" ht="12">
      <c r="A290" s="13"/>
      <c r="B290" s="233"/>
      <c r="C290" s="234"/>
      <c r="D290" s="235" t="s">
        <v>221</v>
      </c>
      <c r="E290" s="236" t="s">
        <v>1</v>
      </c>
      <c r="F290" s="237" t="s">
        <v>709</v>
      </c>
      <c r="G290" s="234"/>
      <c r="H290" s="236" t="s">
        <v>1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221</v>
      </c>
      <c r="AU290" s="243" t="s">
        <v>87</v>
      </c>
      <c r="AV290" s="13" t="s">
        <v>85</v>
      </c>
      <c r="AW290" s="13" t="s">
        <v>32</v>
      </c>
      <c r="AX290" s="13" t="s">
        <v>77</v>
      </c>
      <c r="AY290" s="243" t="s">
        <v>156</v>
      </c>
    </row>
    <row r="291" spans="1:51" s="13" customFormat="1" ht="12">
      <c r="A291" s="13"/>
      <c r="B291" s="233"/>
      <c r="C291" s="234"/>
      <c r="D291" s="235" t="s">
        <v>221</v>
      </c>
      <c r="E291" s="236" t="s">
        <v>1</v>
      </c>
      <c r="F291" s="237" t="s">
        <v>710</v>
      </c>
      <c r="G291" s="234"/>
      <c r="H291" s="236" t="s">
        <v>1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221</v>
      </c>
      <c r="AU291" s="243" t="s">
        <v>87</v>
      </c>
      <c r="AV291" s="13" t="s">
        <v>85</v>
      </c>
      <c r="AW291" s="13" t="s">
        <v>32</v>
      </c>
      <c r="AX291" s="13" t="s">
        <v>77</v>
      </c>
      <c r="AY291" s="243" t="s">
        <v>156</v>
      </c>
    </row>
    <row r="292" spans="1:51" s="13" customFormat="1" ht="12">
      <c r="A292" s="13"/>
      <c r="B292" s="233"/>
      <c r="C292" s="234"/>
      <c r="D292" s="235" t="s">
        <v>221</v>
      </c>
      <c r="E292" s="236" t="s">
        <v>1</v>
      </c>
      <c r="F292" s="237" t="s">
        <v>664</v>
      </c>
      <c r="G292" s="234"/>
      <c r="H292" s="236" t="s">
        <v>1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221</v>
      </c>
      <c r="AU292" s="243" t="s">
        <v>87</v>
      </c>
      <c r="AV292" s="13" t="s">
        <v>85</v>
      </c>
      <c r="AW292" s="13" t="s">
        <v>32</v>
      </c>
      <c r="AX292" s="13" t="s">
        <v>77</v>
      </c>
      <c r="AY292" s="243" t="s">
        <v>156</v>
      </c>
    </row>
    <row r="293" spans="1:51" s="13" customFormat="1" ht="12">
      <c r="A293" s="13"/>
      <c r="B293" s="233"/>
      <c r="C293" s="234"/>
      <c r="D293" s="235" t="s">
        <v>221</v>
      </c>
      <c r="E293" s="236" t="s">
        <v>1</v>
      </c>
      <c r="F293" s="237" t="s">
        <v>711</v>
      </c>
      <c r="G293" s="234"/>
      <c r="H293" s="236" t="s">
        <v>1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221</v>
      </c>
      <c r="AU293" s="243" t="s">
        <v>87</v>
      </c>
      <c r="AV293" s="13" t="s">
        <v>85</v>
      </c>
      <c r="AW293" s="13" t="s">
        <v>32</v>
      </c>
      <c r="AX293" s="13" t="s">
        <v>77</v>
      </c>
      <c r="AY293" s="243" t="s">
        <v>156</v>
      </c>
    </row>
    <row r="294" spans="1:51" s="13" customFormat="1" ht="12">
      <c r="A294" s="13"/>
      <c r="B294" s="233"/>
      <c r="C294" s="234"/>
      <c r="D294" s="235" t="s">
        <v>221</v>
      </c>
      <c r="E294" s="236" t="s">
        <v>1</v>
      </c>
      <c r="F294" s="237" t="s">
        <v>712</v>
      </c>
      <c r="G294" s="234"/>
      <c r="H294" s="236" t="s">
        <v>1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221</v>
      </c>
      <c r="AU294" s="243" t="s">
        <v>87</v>
      </c>
      <c r="AV294" s="13" t="s">
        <v>85</v>
      </c>
      <c r="AW294" s="13" t="s">
        <v>32</v>
      </c>
      <c r="AX294" s="13" t="s">
        <v>77</v>
      </c>
      <c r="AY294" s="243" t="s">
        <v>156</v>
      </c>
    </row>
    <row r="295" spans="1:51" s="13" customFormat="1" ht="12">
      <c r="A295" s="13"/>
      <c r="B295" s="233"/>
      <c r="C295" s="234"/>
      <c r="D295" s="235" t="s">
        <v>221</v>
      </c>
      <c r="E295" s="236" t="s">
        <v>1</v>
      </c>
      <c r="F295" s="237" t="s">
        <v>664</v>
      </c>
      <c r="G295" s="234"/>
      <c r="H295" s="236" t="s">
        <v>1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221</v>
      </c>
      <c r="AU295" s="243" t="s">
        <v>87</v>
      </c>
      <c r="AV295" s="13" t="s">
        <v>85</v>
      </c>
      <c r="AW295" s="13" t="s">
        <v>32</v>
      </c>
      <c r="AX295" s="13" t="s">
        <v>77</v>
      </c>
      <c r="AY295" s="243" t="s">
        <v>156</v>
      </c>
    </row>
    <row r="296" spans="1:51" s="13" customFormat="1" ht="12">
      <c r="A296" s="13"/>
      <c r="B296" s="233"/>
      <c r="C296" s="234"/>
      <c r="D296" s="235" t="s">
        <v>221</v>
      </c>
      <c r="E296" s="236" t="s">
        <v>1</v>
      </c>
      <c r="F296" s="237" t="s">
        <v>713</v>
      </c>
      <c r="G296" s="234"/>
      <c r="H296" s="236" t="s">
        <v>1</v>
      </c>
      <c r="I296" s="238"/>
      <c r="J296" s="234"/>
      <c r="K296" s="234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221</v>
      </c>
      <c r="AU296" s="243" t="s">
        <v>87</v>
      </c>
      <c r="AV296" s="13" t="s">
        <v>85</v>
      </c>
      <c r="AW296" s="13" t="s">
        <v>32</v>
      </c>
      <c r="AX296" s="13" t="s">
        <v>77</v>
      </c>
      <c r="AY296" s="243" t="s">
        <v>156</v>
      </c>
    </row>
    <row r="297" spans="1:51" s="13" customFormat="1" ht="12">
      <c r="A297" s="13"/>
      <c r="B297" s="233"/>
      <c r="C297" s="234"/>
      <c r="D297" s="235" t="s">
        <v>221</v>
      </c>
      <c r="E297" s="236" t="s">
        <v>1</v>
      </c>
      <c r="F297" s="237" t="s">
        <v>714</v>
      </c>
      <c r="G297" s="234"/>
      <c r="H297" s="236" t="s">
        <v>1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221</v>
      </c>
      <c r="AU297" s="243" t="s">
        <v>87</v>
      </c>
      <c r="AV297" s="13" t="s">
        <v>85</v>
      </c>
      <c r="AW297" s="13" t="s">
        <v>32</v>
      </c>
      <c r="AX297" s="13" t="s">
        <v>77</v>
      </c>
      <c r="AY297" s="243" t="s">
        <v>156</v>
      </c>
    </row>
    <row r="298" spans="1:51" s="13" customFormat="1" ht="12">
      <c r="A298" s="13"/>
      <c r="B298" s="233"/>
      <c r="C298" s="234"/>
      <c r="D298" s="235" t="s">
        <v>221</v>
      </c>
      <c r="E298" s="236" t="s">
        <v>1</v>
      </c>
      <c r="F298" s="237" t="s">
        <v>664</v>
      </c>
      <c r="G298" s="234"/>
      <c r="H298" s="236" t="s">
        <v>1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221</v>
      </c>
      <c r="AU298" s="243" t="s">
        <v>87</v>
      </c>
      <c r="AV298" s="13" t="s">
        <v>85</v>
      </c>
      <c r="AW298" s="13" t="s">
        <v>32</v>
      </c>
      <c r="AX298" s="13" t="s">
        <v>77</v>
      </c>
      <c r="AY298" s="243" t="s">
        <v>156</v>
      </c>
    </row>
    <row r="299" spans="1:51" s="13" customFormat="1" ht="12">
      <c r="A299" s="13"/>
      <c r="B299" s="233"/>
      <c r="C299" s="234"/>
      <c r="D299" s="235" t="s">
        <v>221</v>
      </c>
      <c r="E299" s="236" t="s">
        <v>1</v>
      </c>
      <c r="F299" s="237" t="s">
        <v>715</v>
      </c>
      <c r="G299" s="234"/>
      <c r="H299" s="236" t="s">
        <v>1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221</v>
      </c>
      <c r="AU299" s="243" t="s">
        <v>87</v>
      </c>
      <c r="AV299" s="13" t="s">
        <v>85</v>
      </c>
      <c r="AW299" s="13" t="s">
        <v>32</v>
      </c>
      <c r="AX299" s="13" t="s">
        <v>77</v>
      </c>
      <c r="AY299" s="243" t="s">
        <v>156</v>
      </c>
    </row>
    <row r="300" spans="1:51" s="13" customFormat="1" ht="12">
      <c r="A300" s="13"/>
      <c r="B300" s="233"/>
      <c r="C300" s="234"/>
      <c r="D300" s="235" t="s">
        <v>221</v>
      </c>
      <c r="E300" s="236" t="s">
        <v>1</v>
      </c>
      <c r="F300" s="237" t="s">
        <v>664</v>
      </c>
      <c r="G300" s="234"/>
      <c r="H300" s="236" t="s">
        <v>1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221</v>
      </c>
      <c r="AU300" s="243" t="s">
        <v>87</v>
      </c>
      <c r="AV300" s="13" t="s">
        <v>85</v>
      </c>
      <c r="AW300" s="13" t="s">
        <v>32</v>
      </c>
      <c r="AX300" s="13" t="s">
        <v>77</v>
      </c>
      <c r="AY300" s="243" t="s">
        <v>156</v>
      </c>
    </row>
    <row r="301" spans="1:51" s="13" customFormat="1" ht="12">
      <c r="A301" s="13"/>
      <c r="B301" s="233"/>
      <c r="C301" s="234"/>
      <c r="D301" s="235" t="s">
        <v>221</v>
      </c>
      <c r="E301" s="236" t="s">
        <v>1</v>
      </c>
      <c r="F301" s="237" t="s">
        <v>716</v>
      </c>
      <c r="G301" s="234"/>
      <c r="H301" s="236" t="s">
        <v>1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221</v>
      </c>
      <c r="AU301" s="243" t="s">
        <v>87</v>
      </c>
      <c r="AV301" s="13" t="s">
        <v>85</v>
      </c>
      <c r="AW301" s="13" t="s">
        <v>32</v>
      </c>
      <c r="AX301" s="13" t="s">
        <v>77</v>
      </c>
      <c r="AY301" s="243" t="s">
        <v>156</v>
      </c>
    </row>
    <row r="302" spans="1:51" s="13" customFormat="1" ht="12">
      <c r="A302" s="13"/>
      <c r="B302" s="233"/>
      <c r="C302" s="234"/>
      <c r="D302" s="235" t="s">
        <v>221</v>
      </c>
      <c r="E302" s="236" t="s">
        <v>1</v>
      </c>
      <c r="F302" s="237" t="s">
        <v>664</v>
      </c>
      <c r="G302" s="234"/>
      <c r="H302" s="236" t="s">
        <v>1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221</v>
      </c>
      <c r="AU302" s="243" t="s">
        <v>87</v>
      </c>
      <c r="AV302" s="13" t="s">
        <v>85</v>
      </c>
      <c r="AW302" s="13" t="s">
        <v>32</v>
      </c>
      <c r="AX302" s="13" t="s">
        <v>77</v>
      </c>
      <c r="AY302" s="243" t="s">
        <v>156</v>
      </c>
    </row>
    <row r="303" spans="1:51" s="13" customFormat="1" ht="12">
      <c r="A303" s="13"/>
      <c r="B303" s="233"/>
      <c r="C303" s="234"/>
      <c r="D303" s="235" t="s">
        <v>221</v>
      </c>
      <c r="E303" s="236" t="s">
        <v>1</v>
      </c>
      <c r="F303" s="237" t="s">
        <v>717</v>
      </c>
      <c r="G303" s="234"/>
      <c r="H303" s="236" t="s">
        <v>1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221</v>
      </c>
      <c r="AU303" s="243" t="s">
        <v>87</v>
      </c>
      <c r="AV303" s="13" t="s">
        <v>85</v>
      </c>
      <c r="AW303" s="13" t="s">
        <v>32</v>
      </c>
      <c r="AX303" s="13" t="s">
        <v>77</v>
      </c>
      <c r="AY303" s="243" t="s">
        <v>156</v>
      </c>
    </row>
    <row r="304" spans="1:51" s="13" customFormat="1" ht="12">
      <c r="A304" s="13"/>
      <c r="B304" s="233"/>
      <c r="C304" s="234"/>
      <c r="D304" s="235" t="s">
        <v>221</v>
      </c>
      <c r="E304" s="236" t="s">
        <v>1</v>
      </c>
      <c r="F304" s="237" t="s">
        <v>628</v>
      </c>
      <c r="G304" s="234"/>
      <c r="H304" s="236" t="s">
        <v>1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221</v>
      </c>
      <c r="AU304" s="243" t="s">
        <v>87</v>
      </c>
      <c r="AV304" s="13" t="s">
        <v>85</v>
      </c>
      <c r="AW304" s="13" t="s">
        <v>32</v>
      </c>
      <c r="AX304" s="13" t="s">
        <v>77</v>
      </c>
      <c r="AY304" s="243" t="s">
        <v>156</v>
      </c>
    </row>
    <row r="305" spans="1:51" s="13" customFormat="1" ht="12">
      <c r="A305" s="13"/>
      <c r="B305" s="233"/>
      <c r="C305" s="234"/>
      <c r="D305" s="235" t="s">
        <v>221</v>
      </c>
      <c r="E305" s="236" t="s">
        <v>1</v>
      </c>
      <c r="F305" s="237" t="s">
        <v>718</v>
      </c>
      <c r="G305" s="234"/>
      <c r="H305" s="236" t="s">
        <v>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221</v>
      </c>
      <c r="AU305" s="243" t="s">
        <v>87</v>
      </c>
      <c r="AV305" s="13" t="s">
        <v>85</v>
      </c>
      <c r="AW305" s="13" t="s">
        <v>32</v>
      </c>
      <c r="AX305" s="13" t="s">
        <v>77</v>
      </c>
      <c r="AY305" s="243" t="s">
        <v>156</v>
      </c>
    </row>
    <row r="306" spans="1:51" s="13" customFormat="1" ht="12">
      <c r="A306" s="13"/>
      <c r="B306" s="233"/>
      <c r="C306" s="234"/>
      <c r="D306" s="235" t="s">
        <v>221</v>
      </c>
      <c r="E306" s="236" t="s">
        <v>1</v>
      </c>
      <c r="F306" s="237" t="s">
        <v>719</v>
      </c>
      <c r="G306" s="234"/>
      <c r="H306" s="236" t="s">
        <v>1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221</v>
      </c>
      <c r="AU306" s="243" t="s">
        <v>87</v>
      </c>
      <c r="AV306" s="13" t="s">
        <v>85</v>
      </c>
      <c r="AW306" s="13" t="s">
        <v>32</v>
      </c>
      <c r="AX306" s="13" t="s">
        <v>77</v>
      </c>
      <c r="AY306" s="243" t="s">
        <v>156</v>
      </c>
    </row>
    <row r="307" spans="1:51" s="13" customFormat="1" ht="12">
      <c r="A307" s="13"/>
      <c r="B307" s="233"/>
      <c r="C307" s="234"/>
      <c r="D307" s="235" t="s">
        <v>221</v>
      </c>
      <c r="E307" s="236" t="s">
        <v>1</v>
      </c>
      <c r="F307" s="237" t="s">
        <v>630</v>
      </c>
      <c r="G307" s="234"/>
      <c r="H307" s="236" t="s">
        <v>1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221</v>
      </c>
      <c r="AU307" s="243" t="s">
        <v>87</v>
      </c>
      <c r="AV307" s="13" t="s">
        <v>85</v>
      </c>
      <c r="AW307" s="13" t="s">
        <v>32</v>
      </c>
      <c r="AX307" s="13" t="s">
        <v>77</v>
      </c>
      <c r="AY307" s="243" t="s">
        <v>156</v>
      </c>
    </row>
    <row r="308" spans="1:51" s="13" customFormat="1" ht="12">
      <c r="A308" s="13"/>
      <c r="B308" s="233"/>
      <c r="C308" s="234"/>
      <c r="D308" s="235" t="s">
        <v>221</v>
      </c>
      <c r="E308" s="236" t="s">
        <v>1</v>
      </c>
      <c r="F308" s="237" t="s">
        <v>608</v>
      </c>
      <c r="G308" s="234"/>
      <c r="H308" s="236" t="s">
        <v>1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221</v>
      </c>
      <c r="AU308" s="243" t="s">
        <v>87</v>
      </c>
      <c r="AV308" s="13" t="s">
        <v>85</v>
      </c>
      <c r="AW308" s="13" t="s">
        <v>32</v>
      </c>
      <c r="AX308" s="13" t="s">
        <v>77</v>
      </c>
      <c r="AY308" s="243" t="s">
        <v>156</v>
      </c>
    </row>
    <row r="309" spans="1:51" s="14" customFormat="1" ht="12">
      <c r="A309" s="14"/>
      <c r="B309" s="244"/>
      <c r="C309" s="245"/>
      <c r="D309" s="235" t="s">
        <v>221</v>
      </c>
      <c r="E309" s="246" t="s">
        <v>1</v>
      </c>
      <c r="F309" s="247" t="s">
        <v>183</v>
      </c>
      <c r="G309" s="245"/>
      <c r="H309" s="248">
        <v>6</v>
      </c>
      <c r="I309" s="249"/>
      <c r="J309" s="245"/>
      <c r="K309" s="245"/>
      <c r="L309" s="250"/>
      <c r="M309" s="261"/>
      <c r="N309" s="262"/>
      <c r="O309" s="262"/>
      <c r="P309" s="262"/>
      <c r="Q309" s="262"/>
      <c r="R309" s="262"/>
      <c r="S309" s="262"/>
      <c r="T309" s="26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4" t="s">
        <v>221</v>
      </c>
      <c r="AU309" s="254" t="s">
        <v>87</v>
      </c>
      <c r="AV309" s="14" t="s">
        <v>87</v>
      </c>
      <c r="AW309" s="14" t="s">
        <v>32</v>
      </c>
      <c r="AX309" s="14" t="s">
        <v>85</v>
      </c>
      <c r="AY309" s="254" t="s">
        <v>156</v>
      </c>
    </row>
    <row r="310" spans="1:65" s="2" customFormat="1" ht="16.5" customHeight="1">
      <c r="A310" s="40"/>
      <c r="B310" s="41"/>
      <c r="C310" s="218" t="s">
        <v>217</v>
      </c>
      <c r="D310" s="218" t="s">
        <v>157</v>
      </c>
      <c r="E310" s="219" t="s">
        <v>720</v>
      </c>
      <c r="F310" s="220" t="s">
        <v>721</v>
      </c>
      <c r="G310" s="221" t="s">
        <v>342</v>
      </c>
      <c r="H310" s="222">
        <v>1</v>
      </c>
      <c r="I310" s="223"/>
      <c r="J310" s="224">
        <f>ROUND(I310*H310,2)</f>
        <v>0</v>
      </c>
      <c r="K310" s="220" t="s">
        <v>1</v>
      </c>
      <c r="L310" s="46"/>
      <c r="M310" s="225" t="s">
        <v>1</v>
      </c>
      <c r="N310" s="226" t="s">
        <v>42</v>
      </c>
      <c r="O310" s="93"/>
      <c r="P310" s="227">
        <f>O310*H310</f>
        <v>0</v>
      </c>
      <c r="Q310" s="227">
        <v>0.00014</v>
      </c>
      <c r="R310" s="227">
        <f>Q310*H310</f>
        <v>0.00014</v>
      </c>
      <c r="S310" s="227">
        <v>0</v>
      </c>
      <c r="T310" s="228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9" t="s">
        <v>161</v>
      </c>
      <c r="AT310" s="229" t="s">
        <v>157</v>
      </c>
      <c r="AU310" s="229" t="s">
        <v>87</v>
      </c>
      <c r="AY310" s="18" t="s">
        <v>156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8" t="s">
        <v>85</v>
      </c>
      <c r="BK310" s="230">
        <f>ROUND(I310*H310,2)</f>
        <v>0</v>
      </c>
      <c r="BL310" s="18" t="s">
        <v>161</v>
      </c>
      <c r="BM310" s="229" t="s">
        <v>722</v>
      </c>
    </row>
    <row r="311" spans="1:51" s="13" customFormat="1" ht="12">
      <c r="A311" s="13"/>
      <c r="B311" s="233"/>
      <c r="C311" s="234"/>
      <c r="D311" s="235" t="s">
        <v>221</v>
      </c>
      <c r="E311" s="236" t="s">
        <v>1</v>
      </c>
      <c r="F311" s="237" t="s">
        <v>723</v>
      </c>
      <c r="G311" s="234"/>
      <c r="H311" s="236" t="s">
        <v>1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221</v>
      </c>
      <c r="AU311" s="243" t="s">
        <v>87</v>
      </c>
      <c r="AV311" s="13" t="s">
        <v>85</v>
      </c>
      <c r="AW311" s="13" t="s">
        <v>32</v>
      </c>
      <c r="AX311" s="13" t="s">
        <v>77</v>
      </c>
      <c r="AY311" s="243" t="s">
        <v>156</v>
      </c>
    </row>
    <row r="312" spans="1:51" s="13" customFormat="1" ht="12">
      <c r="A312" s="13"/>
      <c r="B312" s="233"/>
      <c r="C312" s="234"/>
      <c r="D312" s="235" t="s">
        <v>221</v>
      </c>
      <c r="E312" s="236" t="s">
        <v>1</v>
      </c>
      <c r="F312" s="237" t="s">
        <v>724</v>
      </c>
      <c r="G312" s="234"/>
      <c r="H312" s="236" t="s">
        <v>1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221</v>
      </c>
      <c r="AU312" s="243" t="s">
        <v>87</v>
      </c>
      <c r="AV312" s="13" t="s">
        <v>85</v>
      </c>
      <c r="AW312" s="13" t="s">
        <v>32</v>
      </c>
      <c r="AX312" s="13" t="s">
        <v>77</v>
      </c>
      <c r="AY312" s="243" t="s">
        <v>156</v>
      </c>
    </row>
    <row r="313" spans="1:51" s="13" customFormat="1" ht="12">
      <c r="A313" s="13"/>
      <c r="B313" s="233"/>
      <c r="C313" s="234"/>
      <c r="D313" s="235" t="s">
        <v>221</v>
      </c>
      <c r="E313" s="236" t="s">
        <v>1</v>
      </c>
      <c r="F313" s="237" t="s">
        <v>725</v>
      </c>
      <c r="G313" s="234"/>
      <c r="H313" s="236" t="s">
        <v>1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221</v>
      </c>
      <c r="AU313" s="243" t="s">
        <v>87</v>
      </c>
      <c r="AV313" s="13" t="s">
        <v>85</v>
      </c>
      <c r="AW313" s="13" t="s">
        <v>32</v>
      </c>
      <c r="AX313" s="13" t="s">
        <v>77</v>
      </c>
      <c r="AY313" s="243" t="s">
        <v>156</v>
      </c>
    </row>
    <row r="314" spans="1:51" s="13" customFormat="1" ht="12">
      <c r="A314" s="13"/>
      <c r="B314" s="233"/>
      <c r="C314" s="234"/>
      <c r="D314" s="235" t="s">
        <v>221</v>
      </c>
      <c r="E314" s="236" t="s">
        <v>1</v>
      </c>
      <c r="F314" s="237" t="s">
        <v>726</v>
      </c>
      <c r="G314" s="234"/>
      <c r="H314" s="236" t="s">
        <v>1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221</v>
      </c>
      <c r="AU314" s="243" t="s">
        <v>87</v>
      </c>
      <c r="AV314" s="13" t="s">
        <v>85</v>
      </c>
      <c r="AW314" s="13" t="s">
        <v>32</v>
      </c>
      <c r="AX314" s="13" t="s">
        <v>77</v>
      </c>
      <c r="AY314" s="243" t="s">
        <v>156</v>
      </c>
    </row>
    <row r="315" spans="1:51" s="13" customFormat="1" ht="12">
      <c r="A315" s="13"/>
      <c r="B315" s="233"/>
      <c r="C315" s="234"/>
      <c r="D315" s="235" t="s">
        <v>221</v>
      </c>
      <c r="E315" s="236" t="s">
        <v>1</v>
      </c>
      <c r="F315" s="237" t="s">
        <v>642</v>
      </c>
      <c r="G315" s="234"/>
      <c r="H315" s="236" t="s">
        <v>1</v>
      </c>
      <c r="I315" s="238"/>
      <c r="J315" s="234"/>
      <c r="K315" s="234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221</v>
      </c>
      <c r="AU315" s="243" t="s">
        <v>87</v>
      </c>
      <c r="AV315" s="13" t="s">
        <v>85</v>
      </c>
      <c r="AW315" s="13" t="s">
        <v>32</v>
      </c>
      <c r="AX315" s="13" t="s">
        <v>77</v>
      </c>
      <c r="AY315" s="243" t="s">
        <v>156</v>
      </c>
    </row>
    <row r="316" spans="1:51" s="13" customFormat="1" ht="12">
      <c r="A316" s="13"/>
      <c r="B316" s="233"/>
      <c r="C316" s="234"/>
      <c r="D316" s="235" t="s">
        <v>221</v>
      </c>
      <c r="E316" s="236" t="s">
        <v>1</v>
      </c>
      <c r="F316" s="237" t="s">
        <v>614</v>
      </c>
      <c r="G316" s="234"/>
      <c r="H316" s="236" t="s">
        <v>1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221</v>
      </c>
      <c r="AU316" s="243" t="s">
        <v>87</v>
      </c>
      <c r="AV316" s="13" t="s">
        <v>85</v>
      </c>
      <c r="AW316" s="13" t="s">
        <v>32</v>
      </c>
      <c r="AX316" s="13" t="s">
        <v>77</v>
      </c>
      <c r="AY316" s="243" t="s">
        <v>156</v>
      </c>
    </row>
    <row r="317" spans="1:51" s="13" customFormat="1" ht="12">
      <c r="A317" s="13"/>
      <c r="B317" s="233"/>
      <c r="C317" s="234"/>
      <c r="D317" s="235" t="s">
        <v>221</v>
      </c>
      <c r="E317" s="236" t="s">
        <v>1</v>
      </c>
      <c r="F317" s="237" t="s">
        <v>727</v>
      </c>
      <c r="G317" s="234"/>
      <c r="H317" s="236" t="s">
        <v>1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221</v>
      </c>
      <c r="AU317" s="243" t="s">
        <v>87</v>
      </c>
      <c r="AV317" s="13" t="s">
        <v>85</v>
      </c>
      <c r="AW317" s="13" t="s">
        <v>32</v>
      </c>
      <c r="AX317" s="13" t="s">
        <v>77</v>
      </c>
      <c r="AY317" s="243" t="s">
        <v>156</v>
      </c>
    </row>
    <row r="318" spans="1:51" s="13" customFormat="1" ht="12">
      <c r="A318" s="13"/>
      <c r="B318" s="233"/>
      <c r="C318" s="234"/>
      <c r="D318" s="235" t="s">
        <v>221</v>
      </c>
      <c r="E318" s="236" t="s">
        <v>1</v>
      </c>
      <c r="F318" s="237" t="s">
        <v>728</v>
      </c>
      <c r="G318" s="234"/>
      <c r="H318" s="236" t="s">
        <v>1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221</v>
      </c>
      <c r="AU318" s="243" t="s">
        <v>87</v>
      </c>
      <c r="AV318" s="13" t="s">
        <v>85</v>
      </c>
      <c r="AW318" s="13" t="s">
        <v>32</v>
      </c>
      <c r="AX318" s="13" t="s">
        <v>77</v>
      </c>
      <c r="AY318" s="243" t="s">
        <v>156</v>
      </c>
    </row>
    <row r="319" spans="1:51" s="13" customFormat="1" ht="12">
      <c r="A319" s="13"/>
      <c r="B319" s="233"/>
      <c r="C319" s="234"/>
      <c r="D319" s="235" t="s">
        <v>221</v>
      </c>
      <c r="E319" s="236" t="s">
        <v>1</v>
      </c>
      <c r="F319" s="237" t="s">
        <v>729</v>
      </c>
      <c r="G319" s="234"/>
      <c r="H319" s="236" t="s">
        <v>1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221</v>
      </c>
      <c r="AU319" s="243" t="s">
        <v>87</v>
      </c>
      <c r="AV319" s="13" t="s">
        <v>85</v>
      </c>
      <c r="AW319" s="13" t="s">
        <v>32</v>
      </c>
      <c r="AX319" s="13" t="s">
        <v>77</v>
      </c>
      <c r="AY319" s="243" t="s">
        <v>156</v>
      </c>
    </row>
    <row r="320" spans="1:51" s="13" customFormat="1" ht="12">
      <c r="A320" s="13"/>
      <c r="B320" s="233"/>
      <c r="C320" s="234"/>
      <c r="D320" s="235" t="s">
        <v>221</v>
      </c>
      <c r="E320" s="236" t="s">
        <v>1</v>
      </c>
      <c r="F320" s="237" t="s">
        <v>619</v>
      </c>
      <c r="G320" s="234"/>
      <c r="H320" s="236" t="s">
        <v>1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221</v>
      </c>
      <c r="AU320" s="243" t="s">
        <v>87</v>
      </c>
      <c r="AV320" s="13" t="s">
        <v>85</v>
      </c>
      <c r="AW320" s="13" t="s">
        <v>32</v>
      </c>
      <c r="AX320" s="13" t="s">
        <v>77</v>
      </c>
      <c r="AY320" s="243" t="s">
        <v>156</v>
      </c>
    </row>
    <row r="321" spans="1:51" s="13" customFormat="1" ht="12">
      <c r="A321" s="13"/>
      <c r="B321" s="233"/>
      <c r="C321" s="234"/>
      <c r="D321" s="235" t="s">
        <v>221</v>
      </c>
      <c r="E321" s="236" t="s">
        <v>1</v>
      </c>
      <c r="F321" s="237" t="s">
        <v>620</v>
      </c>
      <c r="G321" s="234"/>
      <c r="H321" s="236" t="s">
        <v>1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221</v>
      </c>
      <c r="AU321" s="243" t="s">
        <v>87</v>
      </c>
      <c r="AV321" s="13" t="s">
        <v>85</v>
      </c>
      <c r="AW321" s="13" t="s">
        <v>32</v>
      </c>
      <c r="AX321" s="13" t="s">
        <v>77</v>
      </c>
      <c r="AY321" s="243" t="s">
        <v>156</v>
      </c>
    </row>
    <row r="322" spans="1:51" s="13" customFormat="1" ht="12">
      <c r="A322" s="13"/>
      <c r="B322" s="233"/>
      <c r="C322" s="234"/>
      <c r="D322" s="235" t="s">
        <v>221</v>
      </c>
      <c r="E322" s="236" t="s">
        <v>1</v>
      </c>
      <c r="F322" s="237" t="s">
        <v>730</v>
      </c>
      <c r="G322" s="234"/>
      <c r="H322" s="236" t="s">
        <v>1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221</v>
      </c>
      <c r="AU322" s="243" t="s">
        <v>87</v>
      </c>
      <c r="AV322" s="13" t="s">
        <v>85</v>
      </c>
      <c r="AW322" s="13" t="s">
        <v>32</v>
      </c>
      <c r="AX322" s="13" t="s">
        <v>77</v>
      </c>
      <c r="AY322" s="243" t="s">
        <v>156</v>
      </c>
    </row>
    <row r="323" spans="1:51" s="13" customFormat="1" ht="12">
      <c r="A323" s="13"/>
      <c r="B323" s="233"/>
      <c r="C323" s="234"/>
      <c r="D323" s="235" t="s">
        <v>221</v>
      </c>
      <c r="E323" s="236" t="s">
        <v>1</v>
      </c>
      <c r="F323" s="237" t="s">
        <v>731</v>
      </c>
      <c r="G323" s="234"/>
      <c r="H323" s="236" t="s">
        <v>1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221</v>
      </c>
      <c r="AU323" s="243" t="s">
        <v>87</v>
      </c>
      <c r="AV323" s="13" t="s">
        <v>85</v>
      </c>
      <c r="AW323" s="13" t="s">
        <v>32</v>
      </c>
      <c r="AX323" s="13" t="s">
        <v>77</v>
      </c>
      <c r="AY323" s="243" t="s">
        <v>156</v>
      </c>
    </row>
    <row r="324" spans="1:51" s="13" customFormat="1" ht="12">
      <c r="A324" s="13"/>
      <c r="B324" s="233"/>
      <c r="C324" s="234"/>
      <c r="D324" s="235" t="s">
        <v>221</v>
      </c>
      <c r="E324" s="236" t="s">
        <v>1</v>
      </c>
      <c r="F324" s="237" t="s">
        <v>732</v>
      </c>
      <c r="G324" s="234"/>
      <c r="H324" s="236" t="s">
        <v>1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221</v>
      </c>
      <c r="AU324" s="243" t="s">
        <v>87</v>
      </c>
      <c r="AV324" s="13" t="s">
        <v>85</v>
      </c>
      <c r="AW324" s="13" t="s">
        <v>32</v>
      </c>
      <c r="AX324" s="13" t="s">
        <v>77</v>
      </c>
      <c r="AY324" s="243" t="s">
        <v>156</v>
      </c>
    </row>
    <row r="325" spans="1:51" s="13" customFormat="1" ht="12">
      <c r="A325" s="13"/>
      <c r="B325" s="233"/>
      <c r="C325" s="234"/>
      <c r="D325" s="235" t="s">
        <v>221</v>
      </c>
      <c r="E325" s="236" t="s">
        <v>1</v>
      </c>
      <c r="F325" s="237" t="s">
        <v>733</v>
      </c>
      <c r="G325" s="234"/>
      <c r="H325" s="236" t="s">
        <v>1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221</v>
      </c>
      <c r="AU325" s="243" t="s">
        <v>87</v>
      </c>
      <c r="AV325" s="13" t="s">
        <v>85</v>
      </c>
      <c r="AW325" s="13" t="s">
        <v>32</v>
      </c>
      <c r="AX325" s="13" t="s">
        <v>77</v>
      </c>
      <c r="AY325" s="243" t="s">
        <v>156</v>
      </c>
    </row>
    <row r="326" spans="1:51" s="13" customFormat="1" ht="12">
      <c r="A326" s="13"/>
      <c r="B326" s="233"/>
      <c r="C326" s="234"/>
      <c r="D326" s="235" t="s">
        <v>221</v>
      </c>
      <c r="E326" s="236" t="s">
        <v>1</v>
      </c>
      <c r="F326" s="237" t="s">
        <v>687</v>
      </c>
      <c r="G326" s="234"/>
      <c r="H326" s="236" t="s">
        <v>1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221</v>
      </c>
      <c r="AU326" s="243" t="s">
        <v>87</v>
      </c>
      <c r="AV326" s="13" t="s">
        <v>85</v>
      </c>
      <c r="AW326" s="13" t="s">
        <v>32</v>
      </c>
      <c r="AX326" s="13" t="s">
        <v>77</v>
      </c>
      <c r="AY326" s="243" t="s">
        <v>156</v>
      </c>
    </row>
    <row r="327" spans="1:51" s="13" customFormat="1" ht="12">
      <c r="A327" s="13"/>
      <c r="B327" s="233"/>
      <c r="C327" s="234"/>
      <c r="D327" s="235" t="s">
        <v>221</v>
      </c>
      <c r="E327" s="236" t="s">
        <v>1</v>
      </c>
      <c r="F327" s="237" t="s">
        <v>628</v>
      </c>
      <c r="G327" s="234"/>
      <c r="H327" s="236" t="s">
        <v>1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221</v>
      </c>
      <c r="AU327" s="243" t="s">
        <v>87</v>
      </c>
      <c r="AV327" s="13" t="s">
        <v>85</v>
      </c>
      <c r="AW327" s="13" t="s">
        <v>32</v>
      </c>
      <c r="AX327" s="13" t="s">
        <v>77</v>
      </c>
      <c r="AY327" s="243" t="s">
        <v>156</v>
      </c>
    </row>
    <row r="328" spans="1:51" s="13" customFormat="1" ht="12">
      <c r="A328" s="13"/>
      <c r="B328" s="233"/>
      <c r="C328" s="234"/>
      <c r="D328" s="235" t="s">
        <v>221</v>
      </c>
      <c r="E328" s="236" t="s">
        <v>1</v>
      </c>
      <c r="F328" s="237" t="s">
        <v>629</v>
      </c>
      <c r="G328" s="234"/>
      <c r="H328" s="236" t="s">
        <v>1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221</v>
      </c>
      <c r="AU328" s="243" t="s">
        <v>87</v>
      </c>
      <c r="AV328" s="13" t="s">
        <v>85</v>
      </c>
      <c r="AW328" s="13" t="s">
        <v>32</v>
      </c>
      <c r="AX328" s="13" t="s">
        <v>77</v>
      </c>
      <c r="AY328" s="243" t="s">
        <v>156</v>
      </c>
    </row>
    <row r="329" spans="1:51" s="13" customFormat="1" ht="12">
      <c r="A329" s="13"/>
      <c r="B329" s="233"/>
      <c r="C329" s="234"/>
      <c r="D329" s="235" t="s">
        <v>221</v>
      </c>
      <c r="E329" s="236" t="s">
        <v>1</v>
      </c>
      <c r="F329" s="237" t="s">
        <v>630</v>
      </c>
      <c r="G329" s="234"/>
      <c r="H329" s="236" t="s">
        <v>1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221</v>
      </c>
      <c r="AU329" s="243" t="s">
        <v>87</v>
      </c>
      <c r="AV329" s="13" t="s">
        <v>85</v>
      </c>
      <c r="AW329" s="13" t="s">
        <v>32</v>
      </c>
      <c r="AX329" s="13" t="s">
        <v>77</v>
      </c>
      <c r="AY329" s="243" t="s">
        <v>156</v>
      </c>
    </row>
    <row r="330" spans="1:51" s="13" customFormat="1" ht="12">
      <c r="A330" s="13"/>
      <c r="B330" s="233"/>
      <c r="C330" s="234"/>
      <c r="D330" s="235" t="s">
        <v>221</v>
      </c>
      <c r="E330" s="236" t="s">
        <v>1</v>
      </c>
      <c r="F330" s="237" t="s">
        <v>734</v>
      </c>
      <c r="G330" s="234"/>
      <c r="H330" s="236" t="s">
        <v>1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221</v>
      </c>
      <c r="AU330" s="243" t="s">
        <v>87</v>
      </c>
      <c r="AV330" s="13" t="s">
        <v>85</v>
      </c>
      <c r="AW330" s="13" t="s">
        <v>32</v>
      </c>
      <c r="AX330" s="13" t="s">
        <v>77</v>
      </c>
      <c r="AY330" s="243" t="s">
        <v>156</v>
      </c>
    </row>
    <row r="331" spans="1:51" s="13" customFormat="1" ht="12">
      <c r="A331" s="13"/>
      <c r="B331" s="233"/>
      <c r="C331" s="234"/>
      <c r="D331" s="235" t="s">
        <v>221</v>
      </c>
      <c r="E331" s="236" t="s">
        <v>1</v>
      </c>
      <c r="F331" s="237" t="s">
        <v>735</v>
      </c>
      <c r="G331" s="234"/>
      <c r="H331" s="236" t="s">
        <v>1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221</v>
      </c>
      <c r="AU331" s="243" t="s">
        <v>87</v>
      </c>
      <c r="AV331" s="13" t="s">
        <v>85</v>
      </c>
      <c r="AW331" s="13" t="s">
        <v>32</v>
      </c>
      <c r="AX331" s="13" t="s">
        <v>77</v>
      </c>
      <c r="AY331" s="243" t="s">
        <v>156</v>
      </c>
    </row>
    <row r="332" spans="1:51" s="14" customFormat="1" ht="12">
      <c r="A332" s="14"/>
      <c r="B332" s="244"/>
      <c r="C332" s="245"/>
      <c r="D332" s="235" t="s">
        <v>221</v>
      </c>
      <c r="E332" s="246" t="s">
        <v>1</v>
      </c>
      <c r="F332" s="247" t="s">
        <v>85</v>
      </c>
      <c r="G332" s="245"/>
      <c r="H332" s="248">
        <v>1</v>
      </c>
      <c r="I332" s="249"/>
      <c r="J332" s="245"/>
      <c r="K332" s="245"/>
      <c r="L332" s="250"/>
      <c r="M332" s="261"/>
      <c r="N332" s="262"/>
      <c r="O332" s="262"/>
      <c r="P332" s="262"/>
      <c r="Q332" s="262"/>
      <c r="R332" s="262"/>
      <c r="S332" s="262"/>
      <c r="T332" s="26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4" t="s">
        <v>221</v>
      </c>
      <c r="AU332" s="254" t="s">
        <v>87</v>
      </c>
      <c r="AV332" s="14" t="s">
        <v>87</v>
      </c>
      <c r="AW332" s="14" t="s">
        <v>32</v>
      </c>
      <c r="AX332" s="14" t="s">
        <v>85</v>
      </c>
      <c r="AY332" s="254" t="s">
        <v>156</v>
      </c>
    </row>
    <row r="333" spans="1:65" s="2" customFormat="1" ht="16.5" customHeight="1">
      <c r="A333" s="40"/>
      <c r="B333" s="41"/>
      <c r="C333" s="218" t="s">
        <v>8</v>
      </c>
      <c r="D333" s="218" t="s">
        <v>157</v>
      </c>
      <c r="E333" s="219" t="s">
        <v>736</v>
      </c>
      <c r="F333" s="220" t="s">
        <v>737</v>
      </c>
      <c r="G333" s="221" t="s">
        <v>342</v>
      </c>
      <c r="H333" s="222">
        <v>1</v>
      </c>
      <c r="I333" s="223"/>
      <c r="J333" s="224">
        <f>ROUND(I333*H333,2)</f>
        <v>0</v>
      </c>
      <c r="K333" s="220" t="s">
        <v>1</v>
      </c>
      <c r="L333" s="46"/>
      <c r="M333" s="225" t="s">
        <v>1</v>
      </c>
      <c r="N333" s="226" t="s">
        <v>42</v>
      </c>
      <c r="O333" s="93"/>
      <c r="P333" s="227">
        <f>O333*H333</f>
        <v>0</v>
      </c>
      <c r="Q333" s="227">
        <v>0.00014</v>
      </c>
      <c r="R333" s="227">
        <f>Q333*H333</f>
        <v>0.00014</v>
      </c>
      <c r="S333" s="227">
        <v>0</v>
      </c>
      <c r="T333" s="228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9" t="s">
        <v>161</v>
      </c>
      <c r="AT333" s="229" t="s">
        <v>157</v>
      </c>
      <c r="AU333" s="229" t="s">
        <v>87</v>
      </c>
      <c r="AY333" s="18" t="s">
        <v>156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8" t="s">
        <v>85</v>
      </c>
      <c r="BK333" s="230">
        <f>ROUND(I333*H333,2)</f>
        <v>0</v>
      </c>
      <c r="BL333" s="18" t="s">
        <v>161</v>
      </c>
      <c r="BM333" s="229" t="s">
        <v>738</v>
      </c>
    </row>
    <row r="334" spans="1:51" s="13" customFormat="1" ht="12">
      <c r="A334" s="13"/>
      <c r="B334" s="233"/>
      <c r="C334" s="234"/>
      <c r="D334" s="235" t="s">
        <v>221</v>
      </c>
      <c r="E334" s="236" t="s">
        <v>1</v>
      </c>
      <c r="F334" s="237" t="s">
        <v>739</v>
      </c>
      <c r="G334" s="234"/>
      <c r="H334" s="236" t="s">
        <v>1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221</v>
      </c>
      <c r="AU334" s="243" t="s">
        <v>87</v>
      </c>
      <c r="AV334" s="13" t="s">
        <v>85</v>
      </c>
      <c r="AW334" s="13" t="s">
        <v>32</v>
      </c>
      <c r="AX334" s="13" t="s">
        <v>77</v>
      </c>
      <c r="AY334" s="243" t="s">
        <v>156</v>
      </c>
    </row>
    <row r="335" spans="1:51" s="13" customFormat="1" ht="12">
      <c r="A335" s="13"/>
      <c r="B335" s="233"/>
      <c r="C335" s="234"/>
      <c r="D335" s="235" t="s">
        <v>221</v>
      </c>
      <c r="E335" s="236" t="s">
        <v>1</v>
      </c>
      <c r="F335" s="237" t="s">
        <v>740</v>
      </c>
      <c r="G335" s="234"/>
      <c r="H335" s="236" t="s">
        <v>1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221</v>
      </c>
      <c r="AU335" s="243" t="s">
        <v>87</v>
      </c>
      <c r="AV335" s="13" t="s">
        <v>85</v>
      </c>
      <c r="AW335" s="13" t="s">
        <v>32</v>
      </c>
      <c r="AX335" s="13" t="s">
        <v>77</v>
      </c>
      <c r="AY335" s="243" t="s">
        <v>156</v>
      </c>
    </row>
    <row r="336" spans="1:51" s="13" customFormat="1" ht="12">
      <c r="A336" s="13"/>
      <c r="B336" s="233"/>
      <c r="C336" s="234"/>
      <c r="D336" s="235" t="s">
        <v>221</v>
      </c>
      <c r="E336" s="236" t="s">
        <v>1</v>
      </c>
      <c r="F336" s="237" t="s">
        <v>741</v>
      </c>
      <c r="G336" s="234"/>
      <c r="H336" s="236" t="s">
        <v>1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221</v>
      </c>
      <c r="AU336" s="243" t="s">
        <v>87</v>
      </c>
      <c r="AV336" s="13" t="s">
        <v>85</v>
      </c>
      <c r="AW336" s="13" t="s">
        <v>32</v>
      </c>
      <c r="AX336" s="13" t="s">
        <v>77</v>
      </c>
      <c r="AY336" s="243" t="s">
        <v>156</v>
      </c>
    </row>
    <row r="337" spans="1:51" s="13" customFormat="1" ht="12">
      <c r="A337" s="13"/>
      <c r="B337" s="233"/>
      <c r="C337" s="234"/>
      <c r="D337" s="235" t="s">
        <v>221</v>
      </c>
      <c r="E337" s="236" t="s">
        <v>1</v>
      </c>
      <c r="F337" s="237" t="s">
        <v>742</v>
      </c>
      <c r="G337" s="234"/>
      <c r="H337" s="236" t="s">
        <v>1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221</v>
      </c>
      <c r="AU337" s="243" t="s">
        <v>87</v>
      </c>
      <c r="AV337" s="13" t="s">
        <v>85</v>
      </c>
      <c r="AW337" s="13" t="s">
        <v>32</v>
      </c>
      <c r="AX337" s="13" t="s">
        <v>77</v>
      </c>
      <c r="AY337" s="243" t="s">
        <v>156</v>
      </c>
    </row>
    <row r="338" spans="1:51" s="13" customFormat="1" ht="12">
      <c r="A338" s="13"/>
      <c r="B338" s="233"/>
      <c r="C338" s="234"/>
      <c r="D338" s="235" t="s">
        <v>221</v>
      </c>
      <c r="E338" s="236" t="s">
        <v>1</v>
      </c>
      <c r="F338" s="237" t="s">
        <v>743</v>
      </c>
      <c r="G338" s="234"/>
      <c r="H338" s="236" t="s">
        <v>1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221</v>
      </c>
      <c r="AU338" s="243" t="s">
        <v>87</v>
      </c>
      <c r="AV338" s="13" t="s">
        <v>85</v>
      </c>
      <c r="AW338" s="13" t="s">
        <v>32</v>
      </c>
      <c r="AX338" s="13" t="s">
        <v>77</v>
      </c>
      <c r="AY338" s="243" t="s">
        <v>156</v>
      </c>
    </row>
    <row r="339" spans="1:51" s="14" customFormat="1" ht="12">
      <c r="A339" s="14"/>
      <c r="B339" s="244"/>
      <c r="C339" s="245"/>
      <c r="D339" s="235" t="s">
        <v>221</v>
      </c>
      <c r="E339" s="246" t="s">
        <v>1</v>
      </c>
      <c r="F339" s="247" t="s">
        <v>77</v>
      </c>
      <c r="G339" s="245"/>
      <c r="H339" s="248">
        <v>0</v>
      </c>
      <c r="I339" s="249"/>
      <c r="J339" s="245"/>
      <c r="K339" s="245"/>
      <c r="L339" s="250"/>
      <c r="M339" s="261"/>
      <c r="N339" s="262"/>
      <c r="O339" s="262"/>
      <c r="P339" s="262"/>
      <c r="Q339" s="262"/>
      <c r="R339" s="262"/>
      <c r="S339" s="262"/>
      <c r="T339" s="26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221</v>
      </c>
      <c r="AU339" s="254" t="s">
        <v>87</v>
      </c>
      <c r="AV339" s="14" t="s">
        <v>87</v>
      </c>
      <c r="AW339" s="14" t="s">
        <v>32</v>
      </c>
      <c r="AX339" s="14" t="s">
        <v>77</v>
      </c>
      <c r="AY339" s="254" t="s">
        <v>156</v>
      </c>
    </row>
    <row r="340" spans="1:51" s="13" customFormat="1" ht="12">
      <c r="A340" s="13"/>
      <c r="B340" s="233"/>
      <c r="C340" s="234"/>
      <c r="D340" s="235" t="s">
        <v>221</v>
      </c>
      <c r="E340" s="236" t="s">
        <v>1</v>
      </c>
      <c r="F340" s="237" t="s">
        <v>744</v>
      </c>
      <c r="G340" s="234"/>
      <c r="H340" s="236" t="s">
        <v>1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221</v>
      </c>
      <c r="AU340" s="243" t="s">
        <v>87</v>
      </c>
      <c r="AV340" s="13" t="s">
        <v>85</v>
      </c>
      <c r="AW340" s="13" t="s">
        <v>32</v>
      </c>
      <c r="AX340" s="13" t="s">
        <v>77</v>
      </c>
      <c r="AY340" s="243" t="s">
        <v>156</v>
      </c>
    </row>
    <row r="341" spans="1:51" s="13" customFormat="1" ht="12">
      <c r="A341" s="13"/>
      <c r="B341" s="233"/>
      <c r="C341" s="234"/>
      <c r="D341" s="235" t="s">
        <v>221</v>
      </c>
      <c r="E341" s="236" t="s">
        <v>1</v>
      </c>
      <c r="F341" s="237" t="s">
        <v>745</v>
      </c>
      <c r="G341" s="234"/>
      <c r="H341" s="236" t="s">
        <v>1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221</v>
      </c>
      <c r="AU341" s="243" t="s">
        <v>87</v>
      </c>
      <c r="AV341" s="13" t="s">
        <v>85</v>
      </c>
      <c r="AW341" s="13" t="s">
        <v>32</v>
      </c>
      <c r="AX341" s="13" t="s">
        <v>77</v>
      </c>
      <c r="AY341" s="243" t="s">
        <v>156</v>
      </c>
    </row>
    <row r="342" spans="1:51" s="13" customFormat="1" ht="12">
      <c r="A342" s="13"/>
      <c r="B342" s="233"/>
      <c r="C342" s="234"/>
      <c r="D342" s="235" t="s">
        <v>221</v>
      </c>
      <c r="E342" s="236" t="s">
        <v>1</v>
      </c>
      <c r="F342" s="237" t="s">
        <v>628</v>
      </c>
      <c r="G342" s="234"/>
      <c r="H342" s="236" t="s">
        <v>1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221</v>
      </c>
      <c r="AU342" s="243" t="s">
        <v>87</v>
      </c>
      <c r="AV342" s="13" t="s">
        <v>85</v>
      </c>
      <c r="AW342" s="13" t="s">
        <v>32</v>
      </c>
      <c r="AX342" s="13" t="s">
        <v>77</v>
      </c>
      <c r="AY342" s="243" t="s">
        <v>156</v>
      </c>
    </row>
    <row r="343" spans="1:51" s="13" customFormat="1" ht="12">
      <c r="A343" s="13"/>
      <c r="B343" s="233"/>
      <c r="C343" s="234"/>
      <c r="D343" s="235" t="s">
        <v>221</v>
      </c>
      <c r="E343" s="236" t="s">
        <v>1</v>
      </c>
      <c r="F343" s="237" t="s">
        <v>629</v>
      </c>
      <c r="G343" s="234"/>
      <c r="H343" s="236" t="s">
        <v>1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221</v>
      </c>
      <c r="AU343" s="243" t="s">
        <v>87</v>
      </c>
      <c r="AV343" s="13" t="s">
        <v>85</v>
      </c>
      <c r="AW343" s="13" t="s">
        <v>32</v>
      </c>
      <c r="AX343" s="13" t="s">
        <v>77</v>
      </c>
      <c r="AY343" s="243" t="s">
        <v>156</v>
      </c>
    </row>
    <row r="344" spans="1:51" s="13" customFormat="1" ht="12">
      <c r="A344" s="13"/>
      <c r="B344" s="233"/>
      <c r="C344" s="234"/>
      <c r="D344" s="235" t="s">
        <v>221</v>
      </c>
      <c r="E344" s="236" t="s">
        <v>1</v>
      </c>
      <c r="F344" s="237" t="s">
        <v>630</v>
      </c>
      <c r="G344" s="234"/>
      <c r="H344" s="236" t="s">
        <v>1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221</v>
      </c>
      <c r="AU344" s="243" t="s">
        <v>87</v>
      </c>
      <c r="AV344" s="13" t="s">
        <v>85</v>
      </c>
      <c r="AW344" s="13" t="s">
        <v>32</v>
      </c>
      <c r="AX344" s="13" t="s">
        <v>77</v>
      </c>
      <c r="AY344" s="243" t="s">
        <v>156</v>
      </c>
    </row>
    <row r="345" spans="1:51" s="13" customFormat="1" ht="12">
      <c r="A345" s="13"/>
      <c r="B345" s="233"/>
      <c r="C345" s="234"/>
      <c r="D345" s="235" t="s">
        <v>221</v>
      </c>
      <c r="E345" s="236" t="s">
        <v>1</v>
      </c>
      <c r="F345" s="237" t="s">
        <v>593</v>
      </c>
      <c r="G345" s="234"/>
      <c r="H345" s="236" t="s">
        <v>1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221</v>
      </c>
      <c r="AU345" s="243" t="s">
        <v>87</v>
      </c>
      <c r="AV345" s="13" t="s">
        <v>85</v>
      </c>
      <c r="AW345" s="13" t="s">
        <v>32</v>
      </c>
      <c r="AX345" s="13" t="s">
        <v>77</v>
      </c>
      <c r="AY345" s="243" t="s">
        <v>156</v>
      </c>
    </row>
    <row r="346" spans="1:51" s="14" customFormat="1" ht="12">
      <c r="A346" s="14"/>
      <c r="B346" s="244"/>
      <c r="C346" s="245"/>
      <c r="D346" s="235" t="s">
        <v>221</v>
      </c>
      <c r="E346" s="246" t="s">
        <v>1</v>
      </c>
      <c r="F346" s="247" t="s">
        <v>85</v>
      </c>
      <c r="G346" s="245"/>
      <c r="H346" s="248">
        <v>1</v>
      </c>
      <c r="I346" s="249"/>
      <c r="J346" s="245"/>
      <c r="K346" s="245"/>
      <c r="L346" s="250"/>
      <c r="M346" s="261"/>
      <c r="N346" s="262"/>
      <c r="O346" s="262"/>
      <c r="P346" s="262"/>
      <c r="Q346" s="262"/>
      <c r="R346" s="262"/>
      <c r="S346" s="262"/>
      <c r="T346" s="26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221</v>
      </c>
      <c r="AU346" s="254" t="s">
        <v>87</v>
      </c>
      <c r="AV346" s="14" t="s">
        <v>87</v>
      </c>
      <c r="AW346" s="14" t="s">
        <v>32</v>
      </c>
      <c r="AX346" s="14" t="s">
        <v>85</v>
      </c>
      <c r="AY346" s="254" t="s">
        <v>156</v>
      </c>
    </row>
    <row r="347" spans="1:65" s="2" customFormat="1" ht="16.5" customHeight="1">
      <c r="A347" s="40"/>
      <c r="B347" s="41"/>
      <c r="C347" s="218" t="s">
        <v>320</v>
      </c>
      <c r="D347" s="218" t="s">
        <v>157</v>
      </c>
      <c r="E347" s="219" t="s">
        <v>746</v>
      </c>
      <c r="F347" s="220" t="s">
        <v>747</v>
      </c>
      <c r="G347" s="221" t="s">
        <v>342</v>
      </c>
      <c r="H347" s="222">
        <v>1</v>
      </c>
      <c r="I347" s="223"/>
      <c r="J347" s="224">
        <f>ROUND(I347*H347,2)</f>
        <v>0</v>
      </c>
      <c r="K347" s="220" t="s">
        <v>1</v>
      </c>
      <c r="L347" s="46"/>
      <c r="M347" s="225" t="s">
        <v>1</v>
      </c>
      <c r="N347" s="226" t="s">
        <v>42</v>
      </c>
      <c r="O347" s="93"/>
      <c r="P347" s="227">
        <f>O347*H347</f>
        <v>0</v>
      </c>
      <c r="Q347" s="227">
        <v>0.00014</v>
      </c>
      <c r="R347" s="227">
        <f>Q347*H347</f>
        <v>0.00014</v>
      </c>
      <c r="S347" s="227">
        <v>0</v>
      </c>
      <c r="T347" s="228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9" t="s">
        <v>161</v>
      </c>
      <c r="AT347" s="229" t="s">
        <v>157</v>
      </c>
      <c r="AU347" s="229" t="s">
        <v>87</v>
      </c>
      <c r="AY347" s="18" t="s">
        <v>156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8" t="s">
        <v>85</v>
      </c>
      <c r="BK347" s="230">
        <f>ROUND(I347*H347,2)</f>
        <v>0</v>
      </c>
      <c r="BL347" s="18" t="s">
        <v>161</v>
      </c>
      <c r="BM347" s="229" t="s">
        <v>748</v>
      </c>
    </row>
    <row r="348" spans="1:51" s="13" customFormat="1" ht="12">
      <c r="A348" s="13"/>
      <c r="B348" s="233"/>
      <c r="C348" s="234"/>
      <c r="D348" s="235" t="s">
        <v>221</v>
      </c>
      <c r="E348" s="236" t="s">
        <v>1</v>
      </c>
      <c r="F348" s="237" t="s">
        <v>749</v>
      </c>
      <c r="G348" s="234"/>
      <c r="H348" s="236" t="s">
        <v>1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221</v>
      </c>
      <c r="AU348" s="243" t="s">
        <v>87</v>
      </c>
      <c r="AV348" s="13" t="s">
        <v>85</v>
      </c>
      <c r="AW348" s="13" t="s">
        <v>32</v>
      </c>
      <c r="AX348" s="13" t="s">
        <v>77</v>
      </c>
      <c r="AY348" s="243" t="s">
        <v>156</v>
      </c>
    </row>
    <row r="349" spans="1:51" s="13" customFormat="1" ht="12">
      <c r="A349" s="13"/>
      <c r="B349" s="233"/>
      <c r="C349" s="234"/>
      <c r="D349" s="235" t="s">
        <v>221</v>
      </c>
      <c r="E349" s="236" t="s">
        <v>1</v>
      </c>
      <c r="F349" s="237" t="s">
        <v>750</v>
      </c>
      <c r="G349" s="234"/>
      <c r="H349" s="236" t="s">
        <v>1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221</v>
      </c>
      <c r="AU349" s="243" t="s">
        <v>87</v>
      </c>
      <c r="AV349" s="13" t="s">
        <v>85</v>
      </c>
      <c r="AW349" s="13" t="s">
        <v>32</v>
      </c>
      <c r="AX349" s="13" t="s">
        <v>77</v>
      </c>
      <c r="AY349" s="243" t="s">
        <v>156</v>
      </c>
    </row>
    <row r="350" spans="1:51" s="13" customFormat="1" ht="12">
      <c r="A350" s="13"/>
      <c r="B350" s="233"/>
      <c r="C350" s="234"/>
      <c r="D350" s="235" t="s">
        <v>221</v>
      </c>
      <c r="E350" s="236" t="s">
        <v>1</v>
      </c>
      <c r="F350" s="237" t="s">
        <v>751</v>
      </c>
      <c r="G350" s="234"/>
      <c r="H350" s="236" t="s">
        <v>1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221</v>
      </c>
      <c r="AU350" s="243" t="s">
        <v>87</v>
      </c>
      <c r="AV350" s="13" t="s">
        <v>85</v>
      </c>
      <c r="AW350" s="13" t="s">
        <v>32</v>
      </c>
      <c r="AX350" s="13" t="s">
        <v>77</v>
      </c>
      <c r="AY350" s="243" t="s">
        <v>156</v>
      </c>
    </row>
    <row r="351" spans="1:51" s="13" customFormat="1" ht="12">
      <c r="A351" s="13"/>
      <c r="B351" s="233"/>
      <c r="C351" s="234"/>
      <c r="D351" s="235" t="s">
        <v>221</v>
      </c>
      <c r="E351" s="236" t="s">
        <v>1</v>
      </c>
      <c r="F351" s="237" t="s">
        <v>752</v>
      </c>
      <c r="G351" s="234"/>
      <c r="H351" s="236" t="s">
        <v>1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221</v>
      </c>
      <c r="AU351" s="243" t="s">
        <v>87</v>
      </c>
      <c r="AV351" s="13" t="s">
        <v>85</v>
      </c>
      <c r="AW351" s="13" t="s">
        <v>32</v>
      </c>
      <c r="AX351" s="13" t="s">
        <v>77</v>
      </c>
      <c r="AY351" s="243" t="s">
        <v>156</v>
      </c>
    </row>
    <row r="352" spans="1:51" s="13" customFormat="1" ht="12">
      <c r="A352" s="13"/>
      <c r="B352" s="233"/>
      <c r="C352" s="234"/>
      <c r="D352" s="235" t="s">
        <v>221</v>
      </c>
      <c r="E352" s="236" t="s">
        <v>1</v>
      </c>
      <c r="F352" s="237" t="s">
        <v>753</v>
      </c>
      <c r="G352" s="234"/>
      <c r="H352" s="236" t="s">
        <v>1</v>
      </c>
      <c r="I352" s="238"/>
      <c r="J352" s="234"/>
      <c r="K352" s="234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221</v>
      </c>
      <c r="AU352" s="243" t="s">
        <v>87</v>
      </c>
      <c r="AV352" s="13" t="s">
        <v>85</v>
      </c>
      <c r="AW352" s="13" t="s">
        <v>32</v>
      </c>
      <c r="AX352" s="13" t="s">
        <v>77</v>
      </c>
      <c r="AY352" s="243" t="s">
        <v>156</v>
      </c>
    </row>
    <row r="353" spans="1:51" s="13" customFormat="1" ht="12">
      <c r="A353" s="13"/>
      <c r="B353" s="233"/>
      <c r="C353" s="234"/>
      <c r="D353" s="235" t="s">
        <v>221</v>
      </c>
      <c r="E353" s="236" t="s">
        <v>1</v>
      </c>
      <c r="F353" s="237" t="s">
        <v>754</v>
      </c>
      <c r="G353" s="234"/>
      <c r="H353" s="236" t="s">
        <v>1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221</v>
      </c>
      <c r="AU353" s="243" t="s">
        <v>87</v>
      </c>
      <c r="AV353" s="13" t="s">
        <v>85</v>
      </c>
      <c r="AW353" s="13" t="s">
        <v>32</v>
      </c>
      <c r="AX353" s="13" t="s">
        <v>77</v>
      </c>
      <c r="AY353" s="243" t="s">
        <v>156</v>
      </c>
    </row>
    <row r="354" spans="1:51" s="13" customFormat="1" ht="12">
      <c r="A354" s="13"/>
      <c r="B354" s="233"/>
      <c r="C354" s="234"/>
      <c r="D354" s="235" t="s">
        <v>221</v>
      </c>
      <c r="E354" s="236" t="s">
        <v>1</v>
      </c>
      <c r="F354" s="237" t="s">
        <v>755</v>
      </c>
      <c r="G354" s="234"/>
      <c r="H354" s="236" t="s">
        <v>1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221</v>
      </c>
      <c r="AU354" s="243" t="s">
        <v>87</v>
      </c>
      <c r="AV354" s="13" t="s">
        <v>85</v>
      </c>
      <c r="AW354" s="13" t="s">
        <v>32</v>
      </c>
      <c r="AX354" s="13" t="s">
        <v>77</v>
      </c>
      <c r="AY354" s="243" t="s">
        <v>156</v>
      </c>
    </row>
    <row r="355" spans="1:51" s="13" customFormat="1" ht="12">
      <c r="A355" s="13"/>
      <c r="B355" s="233"/>
      <c r="C355" s="234"/>
      <c r="D355" s="235" t="s">
        <v>221</v>
      </c>
      <c r="E355" s="236" t="s">
        <v>1</v>
      </c>
      <c r="F355" s="237" t="s">
        <v>756</v>
      </c>
      <c r="G355" s="234"/>
      <c r="H355" s="236" t="s">
        <v>1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221</v>
      </c>
      <c r="AU355" s="243" t="s">
        <v>87</v>
      </c>
      <c r="AV355" s="13" t="s">
        <v>85</v>
      </c>
      <c r="AW355" s="13" t="s">
        <v>32</v>
      </c>
      <c r="AX355" s="13" t="s">
        <v>77</v>
      </c>
      <c r="AY355" s="243" t="s">
        <v>156</v>
      </c>
    </row>
    <row r="356" spans="1:51" s="13" customFormat="1" ht="12">
      <c r="A356" s="13"/>
      <c r="B356" s="233"/>
      <c r="C356" s="234"/>
      <c r="D356" s="235" t="s">
        <v>221</v>
      </c>
      <c r="E356" s="236" t="s">
        <v>1</v>
      </c>
      <c r="F356" s="237" t="s">
        <v>757</v>
      </c>
      <c r="G356" s="234"/>
      <c r="H356" s="236" t="s">
        <v>1</v>
      </c>
      <c r="I356" s="238"/>
      <c r="J356" s="234"/>
      <c r="K356" s="234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221</v>
      </c>
      <c r="AU356" s="243" t="s">
        <v>87</v>
      </c>
      <c r="AV356" s="13" t="s">
        <v>85</v>
      </c>
      <c r="AW356" s="13" t="s">
        <v>32</v>
      </c>
      <c r="AX356" s="13" t="s">
        <v>77</v>
      </c>
      <c r="AY356" s="243" t="s">
        <v>156</v>
      </c>
    </row>
    <row r="357" spans="1:51" s="13" customFormat="1" ht="12">
      <c r="A357" s="13"/>
      <c r="B357" s="233"/>
      <c r="C357" s="234"/>
      <c r="D357" s="235" t="s">
        <v>221</v>
      </c>
      <c r="E357" s="236" t="s">
        <v>1</v>
      </c>
      <c r="F357" s="237" t="s">
        <v>758</v>
      </c>
      <c r="G357" s="234"/>
      <c r="H357" s="236" t="s">
        <v>1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221</v>
      </c>
      <c r="AU357" s="243" t="s">
        <v>87</v>
      </c>
      <c r="AV357" s="13" t="s">
        <v>85</v>
      </c>
      <c r="AW357" s="13" t="s">
        <v>32</v>
      </c>
      <c r="AX357" s="13" t="s">
        <v>77</v>
      </c>
      <c r="AY357" s="243" t="s">
        <v>156</v>
      </c>
    </row>
    <row r="358" spans="1:51" s="13" customFormat="1" ht="12">
      <c r="A358" s="13"/>
      <c r="B358" s="233"/>
      <c r="C358" s="234"/>
      <c r="D358" s="235" t="s">
        <v>221</v>
      </c>
      <c r="E358" s="236" t="s">
        <v>1</v>
      </c>
      <c r="F358" s="237" t="s">
        <v>759</v>
      </c>
      <c r="G358" s="234"/>
      <c r="H358" s="236" t="s">
        <v>1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221</v>
      </c>
      <c r="AU358" s="243" t="s">
        <v>87</v>
      </c>
      <c r="AV358" s="13" t="s">
        <v>85</v>
      </c>
      <c r="AW358" s="13" t="s">
        <v>32</v>
      </c>
      <c r="AX358" s="13" t="s">
        <v>77</v>
      </c>
      <c r="AY358" s="243" t="s">
        <v>156</v>
      </c>
    </row>
    <row r="359" spans="1:51" s="13" customFormat="1" ht="12">
      <c r="A359" s="13"/>
      <c r="B359" s="233"/>
      <c r="C359" s="234"/>
      <c r="D359" s="235" t="s">
        <v>221</v>
      </c>
      <c r="E359" s="236" t="s">
        <v>1</v>
      </c>
      <c r="F359" s="237" t="s">
        <v>760</v>
      </c>
      <c r="G359" s="234"/>
      <c r="H359" s="236" t="s">
        <v>1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221</v>
      </c>
      <c r="AU359" s="243" t="s">
        <v>87</v>
      </c>
      <c r="AV359" s="13" t="s">
        <v>85</v>
      </c>
      <c r="AW359" s="13" t="s">
        <v>32</v>
      </c>
      <c r="AX359" s="13" t="s">
        <v>77</v>
      </c>
      <c r="AY359" s="243" t="s">
        <v>156</v>
      </c>
    </row>
    <row r="360" spans="1:51" s="13" customFormat="1" ht="12">
      <c r="A360" s="13"/>
      <c r="B360" s="233"/>
      <c r="C360" s="234"/>
      <c r="D360" s="235" t="s">
        <v>221</v>
      </c>
      <c r="E360" s="236" t="s">
        <v>1</v>
      </c>
      <c r="F360" s="237" t="s">
        <v>250</v>
      </c>
      <c r="G360" s="234"/>
      <c r="H360" s="236" t="s">
        <v>1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221</v>
      </c>
      <c r="AU360" s="243" t="s">
        <v>87</v>
      </c>
      <c r="AV360" s="13" t="s">
        <v>85</v>
      </c>
      <c r="AW360" s="13" t="s">
        <v>32</v>
      </c>
      <c r="AX360" s="13" t="s">
        <v>77</v>
      </c>
      <c r="AY360" s="243" t="s">
        <v>156</v>
      </c>
    </row>
    <row r="361" spans="1:51" s="13" customFormat="1" ht="12">
      <c r="A361" s="13"/>
      <c r="B361" s="233"/>
      <c r="C361" s="234"/>
      <c r="D361" s="235" t="s">
        <v>221</v>
      </c>
      <c r="E361" s="236" t="s">
        <v>1</v>
      </c>
      <c r="F361" s="237" t="s">
        <v>761</v>
      </c>
      <c r="G361" s="234"/>
      <c r="H361" s="236" t="s">
        <v>1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221</v>
      </c>
      <c r="AU361" s="243" t="s">
        <v>87</v>
      </c>
      <c r="AV361" s="13" t="s">
        <v>85</v>
      </c>
      <c r="AW361" s="13" t="s">
        <v>32</v>
      </c>
      <c r="AX361" s="13" t="s">
        <v>77</v>
      </c>
      <c r="AY361" s="243" t="s">
        <v>156</v>
      </c>
    </row>
    <row r="362" spans="1:51" s="13" customFormat="1" ht="12">
      <c r="A362" s="13"/>
      <c r="B362" s="233"/>
      <c r="C362" s="234"/>
      <c r="D362" s="235" t="s">
        <v>221</v>
      </c>
      <c r="E362" s="236" t="s">
        <v>1</v>
      </c>
      <c r="F362" s="237" t="s">
        <v>592</v>
      </c>
      <c r="G362" s="234"/>
      <c r="H362" s="236" t="s">
        <v>1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221</v>
      </c>
      <c r="AU362" s="243" t="s">
        <v>87</v>
      </c>
      <c r="AV362" s="13" t="s">
        <v>85</v>
      </c>
      <c r="AW362" s="13" t="s">
        <v>32</v>
      </c>
      <c r="AX362" s="13" t="s">
        <v>77</v>
      </c>
      <c r="AY362" s="243" t="s">
        <v>156</v>
      </c>
    </row>
    <row r="363" spans="1:51" s="13" customFormat="1" ht="12">
      <c r="A363" s="13"/>
      <c r="B363" s="233"/>
      <c r="C363" s="234"/>
      <c r="D363" s="235" t="s">
        <v>221</v>
      </c>
      <c r="E363" s="236" t="s">
        <v>1</v>
      </c>
      <c r="F363" s="237" t="s">
        <v>593</v>
      </c>
      <c r="G363" s="234"/>
      <c r="H363" s="236" t="s">
        <v>1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221</v>
      </c>
      <c r="AU363" s="243" t="s">
        <v>87</v>
      </c>
      <c r="AV363" s="13" t="s">
        <v>85</v>
      </c>
      <c r="AW363" s="13" t="s">
        <v>32</v>
      </c>
      <c r="AX363" s="13" t="s">
        <v>77</v>
      </c>
      <c r="AY363" s="243" t="s">
        <v>156</v>
      </c>
    </row>
    <row r="364" spans="1:51" s="14" customFormat="1" ht="12">
      <c r="A364" s="14"/>
      <c r="B364" s="244"/>
      <c r="C364" s="245"/>
      <c r="D364" s="235" t="s">
        <v>221</v>
      </c>
      <c r="E364" s="246" t="s">
        <v>1</v>
      </c>
      <c r="F364" s="247" t="s">
        <v>85</v>
      </c>
      <c r="G364" s="245"/>
      <c r="H364" s="248">
        <v>1</v>
      </c>
      <c r="I364" s="249"/>
      <c r="J364" s="245"/>
      <c r="K364" s="245"/>
      <c r="L364" s="250"/>
      <c r="M364" s="261"/>
      <c r="N364" s="262"/>
      <c r="O364" s="262"/>
      <c r="P364" s="262"/>
      <c r="Q364" s="262"/>
      <c r="R364" s="262"/>
      <c r="S364" s="262"/>
      <c r="T364" s="26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221</v>
      </c>
      <c r="AU364" s="254" t="s">
        <v>87</v>
      </c>
      <c r="AV364" s="14" t="s">
        <v>87</v>
      </c>
      <c r="AW364" s="14" t="s">
        <v>32</v>
      </c>
      <c r="AX364" s="14" t="s">
        <v>85</v>
      </c>
      <c r="AY364" s="254" t="s">
        <v>156</v>
      </c>
    </row>
    <row r="365" spans="1:63" s="12" customFormat="1" ht="22.8" customHeight="1">
      <c r="A365" s="12"/>
      <c r="B365" s="204"/>
      <c r="C365" s="205"/>
      <c r="D365" s="206" t="s">
        <v>76</v>
      </c>
      <c r="E365" s="231" t="s">
        <v>762</v>
      </c>
      <c r="F365" s="231" t="s">
        <v>763</v>
      </c>
      <c r="G365" s="205"/>
      <c r="H365" s="205"/>
      <c r="I365" s="208"/>
      <c r="J365" s="232">
        <f>BK365</f>
        <v>0</v>
      </c>
      <c r="K365" s="205"/>
      <c r="L365" s="210"/>
      <c r="M365" s="211"/>
      <c r="N365" s="212"/>
      <c r="O365" s="212"/>
      <c r="P365" s="213">
        <f>SUM(P366:P378)</f>
        <v>0</v>
      </c>
      <c r="Q365" s="212"/>
      <c r="R365" s="213">
        <f>SUM(R366:R378)</f>
        <v>0</v>
      </c>
      <c r="S365" s="212"/>
      <c r="T365" s="214">
        <f>SUM(T366:T378)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5" t="s">
        <v>85</v>
      </c>
      <c r="AT365" s="216" t="s">
        <v>76</v>
      </c>
      <c r="AU365" s="216" t="s">
        <v>85</v>
      </c>
      <c r="AY365" s="215" t="s">
        <v>156</v>
      </c>
      <c r="BK365" s="217">
        <f>SUM(BK366:BK378)</f>
        <v>0</v>
      </c>
    </row>
    <row r="366" spans="1:65" s="2" customFormat="1" ht="24.15" customHeight="1">
      <c r="A366" s="40"/>
      <c r="B366" s="41"/>
      <c r="C366" s="218" t="s">
        <v>324</v>
      </c>
      <c r="D366" s="218" t="s">
        <v>157</v>
      </c>
      <c r="E366" s="219" t="s">
        <v>764</v>
      </c>
      <c r="F366" s="220" t="s">
        <v>765</v>
      </c>
      <c r="G366" s="221" t="s">
        <v>444</v>
      </c>
      <c r="H366" s="222">
        <v>1504.52</v>
      </c>
      <c r="I366" s="223"/>
      <c r="J366" s="224">
        <f>ROUND(I366*H366,2)</f>
        <v>0</v>
      </c>
      <c r="K366" s="220" t="s">
        <v>234</v>
      </c>
      <c r="L366" s="46"/>
      <c r="M366" s="225" t="s">
        <v>1</v>
      </c>
      <c r="N366" s="226" t="s">
        <v>42</v>
      </c>
      <c r="O366" s="93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9" t="s">
        <v>161</v>
      </c>
      <c r="AT366" s="229" t="s">
        <v>157</v>
      </c>
      <c r="AU366" s="229" t="s">
        <v>87</v>
      </c>
      <c r="AY366" s="18" t="s">
        <v>156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18" t="s">
        <v>85</v>
      </c>
      <c r="BK366" s="230">
        <f>ROUND(I366*H366,2)</f>
        <v>0</v>
      </c>
      <c r="BL366" s="18" t="s">
        <v>161</v>
      </c>
      <c r="BM366" s="229" t="s">
        <v>766</v>
      </c>
    </row>
    <row r="367" spans="1:47" s="2" customFormat="1" ht="12">
      <c r="A367" s="40"/>
      <c r="B367" s="41"/>
      <c r="C367" s="42"/>
      <c r="D367" s="256" t="s">
        <v>236</v>
      </c>
      <c r="E367" s="42"/>
      <c r="F367" s="257" t="s">
        <v>767</v>
      </c>
      <c r="G367" s="42"/>
      <c r="H367" s="42"/>
      <c r="I367" s="258"/>
      <c r="J367" s="42"/>
      <c r="K367" s="42"/>
      <c r="L367" s="46"/>
      <c r="M367" s="259"/>
      <c r="N367" s="260"/>
      <c r="O367" s="93"/>
      <c r="P367" s="93"/>
      <c r="Q367" s="93"/>
      <c r="R367" s="93"/>
      <c r="S367" s="93"/>
      <c r="T367" s="94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8" t="s">
        <v>236</v>
      </c>
      <c r="AU367" s="18" t="s">
        <v>87</v>
      </c>
    </row>
    <row r="368" spans="1:65" s="2" customFormat="1" ht="24.15" customHeight="1">
      <c r="A368" s="40"/>
      <c r="B368" s="41"/>
      <c r="C368" s="218" t="s">
        <v>328</v>
      </c>
      <c r="D368" s="218" t="s">
        <v>157</v>
      </c>
      <c r="E368" s="219" t="s">
        <v>768</v>
      </c>
      <c r="F368" s="220" t="s">
        <v>769</v>
      </c>
      <c r="G368" s="221" t="s">
        <v>444</v>
      </c>
      <c r="H368" s="222">
        <v>1504.52</v>
      </c>
      <c r="I368" s="223"/>
      <c r="J368" s="224">
        <f>ROUND(I368*H368,2)</f>
        <v>0</v>
      </c>
      <c r="K368" s="220" t="s">
        <v>234</v>
      </c>
      <c r="L368" s="46"/>
      <c r="M368" s="225" t="s">
        <v>1</v>
      </c>
      <c r="N368" s="226" t="s">
        <v>42</v>
      </c>
      <c r="O368" s="93"/>
      <c r="P368" s="227">
        <f>O368*H368</f>
        <v>0</v>
      </c>
      <c r="Q368" s="227">
        <v>0</v>
      </c>
      <c r="R368" s="227">
        <f>Q368*H368</f>
        <v>0</v>
      </c>
      <c r="S368" s="227">
        <v>0</v>
      </c>
      <c r="T368" s="228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9" t="s">
        <v>161</v>
      </c>
      <c r="AT368" s="229" t="s">
        <v>157</v>
      </c>
      <c r="AU368" s="229" t="s">
        <v>87</v>
      </c>
      <c r="AY368" s="18" t="s">
        <v>156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8" t="s">
        <v>85</v>
      </c>
      <c r="BK368" s="230">
        <f>ROUND(I368*H368,2)</f>
        <v>0</v>
      </c>
      <c r="BL368" s="18" t="s">
        <v>161</v>
      </c>
      <c r="BM368" s="229" t="s">
        <v>770</v>
      </c>
    </row>
    <row r="369" spans="1:47" s="2" customFormat="1" ht="12">
      <c r="A369" s="40"/>
      <c r="B369" s="41"/>
      <c r="C369" s="42"/>
      <c r="D369" s="256" t="s">
        <v>236</v>
      </c>
      <c r="E369" s="42"/>
      <c r="F369" s="257" t="s">
        <v>771</v>
      </c>
      <c r="G369" s="42"/>
      <c r="H369" s="42"/>
      <c r="I369" s="258"/>
      <c r="J369" s="42"/>
      <c r="K369" s="42"/>
      <c r="L369" s="46"/>
      <c r="M369" s="259"/>
      <c r="N369" s="260"/>
      <c r="O369" s="93"/>
      <c r="P369" s="93"/>
      <c r="Q369" s="93"/>
      <c r="R369" s="93"/>
      <c r="S369" s="93"/>
      <c r="T369" s="94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8" t="s">
        <v>236</v>
      </c>
      <c r="AU369" s="18" t="s">
        <v>87</v>
      </c>
    </row>
    <row r="370" spans="1:65" s="2" customFormat="1" ht="24.15" customHeight="1">
      <c r="A370" s="40"/>
      <c r="B370" s="41"/>
      <c r="C370" s="218" t="s">
        <v>332</v>
      </c>
      <c r="D370" s="218" t="s">
        <v>157</v>
      </c>
      <c r="E370" s="219" t="s">
        <v>772</v>
      </c>
      <c r="F370" s="220" t="s">
        <v>773</v>
      </c>
      <c r="G370" s="221" t="s">
        <v>444</v>
      </c>
      <c r="H370" s="222">
        <v>15045</v>
      </c>
      <c r="I370" s="223"/>
      <c r="J370" s="224">
        <f>ROUND(I370*H370,2)</f>
        <v>0</v>
      </c>
      <c r="K370" s="220" t="s">
        <v>234</v>
      </c>
      <c r="L370" s="46"/>
      <c r="M370" s="225" t="s">
        <v>1</v>
      </c>
      <c r="N370" s="226" t="s">
        <v>42</v>
      </c>
      <c r="O370" s="93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9" t="s">
        <v>161</v>
      </c>
      <c r="AT370" s="229" t="s">
        <v>157</v>
      </c>
      <c r="AU370" s="229" t="s">
        <v>87</v>
      </c>
      <c r="AY370" s="18" t="s">
        <v>156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8" t="s">
        <v>85</v>
      </c>
      <c r="BK370" s="230">
        <f>ROUND(I370*H370,2)</f>
        <v>0</v>
      </c>
      <c r="BL370" s="18" t="s">
        <v>161</v>
      </c>
      <c r="BM370" s="229" t="s">
        <v>774</v>
      </c>
    </row>
    <row r="371" spans="1:47" s="2" customFormat="1" ht="12">
      <c r="A371" s="40"/>
      <c r="B371" s="41"/>
      <c r="C371" s="42"/>
      <c r="D371" s="256" t="s">
        <v>236</v>
      </c>
      <c r="E371" s="42"/>
      <c r="F371" s="257" t="s">
        <v>775</v>
      </c>
      <c r="G371" s="42"/>
      <c r="H371" s="42"/>
      <c r="I371" s="258"/>
      <c r="J371" s="42"/>
      <c r="K371" s="42"/>
      <c r="L371" s="46"/>
      <c r="M371" s="259"/>
      <c r="N371" s="260"/>
      <c r="O371" s="93"/>
      <c r="P371" s="93"/>
      <c r="Q371" s="93"/>
      <c r="R371" s="93"/>
      <c r="S371" s="93"/>
      <c r="T371" s="94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8" t="s">
        <v>236</v>
      </c>
      <c r="AU371" s="18" t="s">
        <v>87</v>
      </c>
    </row>
    <row r="372" spans="1:65" s="2" customFormat="1" ht="37.8" customHeight="1">
      <c r="A372" s="40"/>
      <c r="B372" s="41"/>
      <c r="C372" s="218" t="s">
        <v>336</v>
      </c>
      <c r="D372" s="218" t="s">
        <v>157</v>
      </c>
      <c r="E372" s="219" t="s">
        <v>776</v>
      </c>
      <c r="F372" s="220" t="s">
        <v>777</v>
      </c>
      <c r="G372" s="221" t="s">
        <v>444</v>
      </c>
      <c r="H372" s="222">
        <v>545</v>
      </c>
      <c r="I372" s="223"/>
      <c r="J372" s="224">
        <f>ROUND(I372*H372,2)</f>
        <v>0</v>
      </c>
      <c r="K372" s="220" t="s">
        <v>234</v>
      </c>
      <c r="L372" s="46"/>
      <c r="M372" s="225" t="s">
        <v>1</v>
      </c>
      <c r="N372" s="226" t="s">
        <v>42</v>
      </c>
      <c r="O372" s="93"/>
      <c r="P372" s="227">
        <f>O372*H372</f>
        <v>0</v>
      </c>
      <c r="Q372" s="227">
        <v>0</v>
      </c>
      <c r="R372" s="227">
        <f>Q372*H372</f>
        <v>0</v>
      </c>
      <c r="S372" s="227">
        <v>0</v>
      </c>
      <c r="T372" s="228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9" t="s">
        <v>161</v>
      </c>
      <c r="AT372" s="229" t="s">
        <v>157</v>
      </c>
      <c r="AU372" s="229" t="s">
        <v>87</v>
      </c>
      <c r="AY372" s="18" t="s">
        <v>156</v>
      </c>
      <c r="BE372" s="230">
        <f>IF(N372="základní",J372,0)</f>
        <v>0</v>
      </c>
      <c r="BF372" s="230">
        <f>IF(N372="snížená",J372,0)</f>
        <v>0</v>
      </c>
      <c r="BG372" s="230">
        <f>IF(N372="zákl. přenesená",J372,0)</f>
        <v>0</v>
      </c>
      <c r="BH372" s="230">
        <f>IF(N372="sníž. přenesená",J372,0)</f>
        <v>0</v>
      </c>
      <c r="BI372" s="230">
        <f>IF(N372="nulová",J372,0)</f>
        <v>0</v>
      </c>
      <c r="BJ372" s="18" t="s">
        <v>85</v>
      </c>
      <c r="BK372" s="230">
        <f>ROUND(I372*H372,2)</f>
        <v>0</v>
      </c>
      <c r="BL372" s="18" t="s">
        <v>161</v>
      </c>
      <c r="BM372" s="229" t="s">
        <v>778</v>
      </c>
    </row>
    <row r="373" spans="1:47" s="2" customFormat="1" ht="12">
      <c r="A373" s="40"/>
      <c r="B373" s="41"/>
      <c r="C373" s="42"/>
      <c r="D373" s="256" t="s">
        <v>236</v>
      </c>
      <c r="E373" s="42"/>
      <c r="F373" s="257" t="s">
        <v>779</v>
      </c>
      <c r="G373" s="42"/>
      <c r="H373" s="42"/>
      <c r="I373" s="258"/>
      <c r="J373" s="42"/>
      <c r="K373" s="42"/>
      <c r="L373" s="46"/>
      <c r="M373" s="259"/>
      <c r="N373" s="260"/>
      <c r="O373" s="93"/>
      <c r="P373" s="93"/>
      <c r="Q373" s="93"/>
      <c r="R373" s="93"/>
      <c r="S373" s="93"/>
      <c r="T373" s="94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8" t="s">
        <v>236</v>
      </c>
      <c r="AU373" s="18" t="s">
        <v>87</v>
      </c>
    </row>
    <row r="374" spans="1:51" s="14" customFormat="1" ht="12">
      <c r="A374" s="14"/>
      <c r="B374" s="244"/>
      <c r="C374" s="245"/>
      <c r="D374" s="235" t="s">
        <v>221</v>
      </c>
      <c r="E374" s="246" t="s">
        <v>1</v>
      </c>
      <c r="F374" s="247" t="s">
        <v>780</v>
      </c>
      <c r="G374" s="245"/>
      <c r="H374" s="248">
        <v>429</v>
      </c>
      <c r="I374" s="249"/>
      <c r="J374" s="245"/>
      <c r="K374" s="245"/>
      <c r="L374" s="250"/>
      <c r="M374" s="261"/>
      <c r="N374" s="262"/>
      <c r="O374" s="262"/>
      <c r="P374" s="262"/>
      <c r="Q374" s="262"/>
      <c r="R374" s="262"/>
      <c r="S374" s="262"/>
      <c r="T374" s="26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4" t="s">
        <v>221</v>
      </c>
      <c r="AU374" s="254" t="s">
        <v>87</v>
      </c>
      <c r="AV374" s="14" t="s">
        <v>87</v>
      </c>
      <c r="AW374" s="14" t="s">
        <v>32</v>
      </c>
      <c r="AX374" s="14" t="s">
        <v>77</v>
      </c>
      <c r="AY374" s="254" t="s">
        <v>156</v>
      </c>
    </row>
    <row r="375" spans="1:51" s="14" customFormat="1" ht="12">
      <c r="A375" s="14"/>
      <c r="B375" s="244"/>
      <c r="C375" s="245"/>
      <c r="D375" s="235" t="s">
        <v>221</v>
      </c>
      <c r="E375" s="246" t="s">
        <v>1</v>
      </c>
      <c r="F375" s="247" t="s">
        <v>781</v>
      </c>
      <c r="G375" s="245"/>
      <c r="H375" s="248">
        <v>116</v>
      </c>
      <c r="I375" s="249"/>
      <c r="J375" s="245"/>
      <c r="K375" s="245"/>
      <c r="L375" s="250"/>
      <c r="M375" s="261"/>
      <c r="N375" s="262"/>
      <c r="O375" s="262"/>
      <c r="P375" s="262"/>
      <c r="Q375" s="262"/>
      <c r="R375" s="262"/>
      <c r="S375" s="262"/>
      <c r="T375" s="26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4" t="s">
        <v>221</v>
      </c>
      <c r="AU375" s="254" t="s">
        <v>87</v>
      </c>
      <c r="AV375" s="14" t="s">
        <v>87</v>
      </c>
      <c r="AW375" s="14" t="s">
        <v>32</v>
      </c>
      <c r="AX375" s="14" t="s">
        <v>77</v>
      </c>
      <c r="AY375" s="254" t="s">
        <v>156</v>
      </c>
    </row>
    <row r="376" spans="1:51" s="15" customFormat="1" ht="12">
      <c r="A376" s="15"/>
      <c r="B376" s="264"/>
      <c r="C376" s="265"/>
      <c r="D376" s="235" t="s">
        <v>221</v>
      </c>
      <c r="E376" s="266" t="s">
        <v>1</v>
      </c>
      <c r="F376" s="267" t="s">
        <v>240</v>
      </c>
      <c r="G376" s="265"/>
      <c r="H376" s="268">
        <v>545</v>
      </c>
      <c r="I376" s="269"/>
      <c r="J376" s="265"/>
      <c r="K376" s="265"/>
      <c r="L376" s="270"/>
      <c r="M376" s="271"/>
      <c r="N376" s="272"/>
      <c r="O376" s="272"/>
      <c r="P376" s="272"/>
      <c r="Q376" s="272"/>
      <c r="R376" s="272"/>
      <c r="S376" s="272"/>
      <c r="T376" s="273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4" t="s">
        <v>221</v>
      </c>
      <c r="AU376" s="274" t="s">
        <v>87</v>
      </c>
      <c r="AV376" s="15" t="s">
        <v>161</v>
      </c>
      <c r="AW376" s="15" t="s">
        <v>32</v>
      </c>
      <c r="AX376" s="15" t="s">
        <v>85</v>
      </c>
      <c r="AY376" s="274" t="s">
        <v>156</v>
      </c>
    </row>
    <row r="377" spans="1:65" s="2" customFormat="1" ht="44.25" customHeight="1">
      <c r="A377" s="40"/>
      <c r="B377" s="41"/>
      <c r="C377" s="218" t="s">
        <v>7</v>
      </c>
      <c r="D377" s="218" t="s">
        <v>157</v>
      </c>
      <c r="E377" s="219" t="s">
        <v>782</v>
      </c>
      <c r="F377" s="220" t="s">
        <v>783</v>
      </c>
      <c r="G377" s="221" t="s">
        <v>444</v>
      </c>
      <c r="H377" s="222">
        <v>958.74</v>
      </c>
      <c r="I377" s="223"/>
      <c r="J377" s="224">
        <f>ROUND(I377*H377,2)</f>
        <v>0</v>
      </c>
      <c r="K377" s="220" t="s">
        <v>234</v>
      </c>
      <c r="L377" s="46"/>
      <c r="M377" s="225" t="s">
        <v>1</v>
      </c>
      <c r="N377" s="226" t="s">
        <v>42</v>
      </c>
      <c r="O377" s="93"/>
      <c r="P377" s="227">
        <f>O377*H377</f>
        <v>0</v>
      </c>
      <c r="Q377" s="227">
        <v>0</v>
      </c>
      <c r="R377" s="227">
        <f>Q377*H377</f>
        <v>0</v>
      </c>
      <c r="S377" s="227">
        <v>0</v>
      </c>
      <c r="T377" s="228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9" t="s">
        <v>161</v>
      </c>
      <c r="AT377" s="229" t="s">
        <v>157</v>
      </c>
      <c r="AU377" s="229" t="s">
        <v>87</v>
      </c>
      <c r="AY377" s="18" t="s">
        <v>156</v>
      </c>
      <c r="BE377" s="230">
        <f>IF(N377="základní",J377,0)</f>
        <v>0</v>
      </c>
      <c r="BF377" s="230">
        <f>IF(N377="snížená",J377,0)</f>
        <v>0</v>
      </c>
      <c r="BG377" s="230">
        <f>IF(N377="zákl. přenesená",J377,0)</f>
        <v>0</v>
      </c>
      <c r="BH377" s="230">
        <f>IF(N377="sníž. přenesená",J377,0)</f>
        <v>0</v>
      </c>
      <c r="BI377" s="230">
        <f>IF(N377="nulová",J377,0)</f>
        <v>0</v>
      </c>
      <c r="BJ377" s="18" t="s">
        <v>85</v>
      </c>
      <c r="BK377" s="230">
        <f>ROUND(I377*H377,2)</f>
        <v>0</v>
      </c>
      <c r="BL377" s="18" t="s">
        <v>161</v>
      </c>
      <c r="BM377" s="229" t="s">
        <v>784</v>
      </c>
    </row>
    <row r="378" spans="1:47" s="2" customFormat="1" ht="12">
      <c r="A378" s="40"/>
      <c r="B378" s="41"/>
      <c r="C378" s="42"/>
      <c r="D378" s="256" t="s">
        <v>236</v>
      </c>
      <c r="E378" s="42"/>
      <c r="F378" s="257" t="s">
        <v>785</v>
      </c>
      <c r="G378" s="42"/>
      <c r="H378" s="42"/>
      <c r="I378" s="258"/>
      <c r="J378" s="42"/>
      <c r="K378" s="42"/>
      <c r="L378" s="46"/>
      <c r="M378" s="301"/>
      <c r="N378" s="302"/>
      <c r="O378" s="298"/>
      <c r="P378" s="298"/>
      <c r="Q378" s="298"/>
      <c r="R378" s="298"/>
      <c r="S378" s="298"/>
      <c r="T378" s="303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8" t="s">
        <v>236</v>
      </c>
      <c r="AU378" s="18" t="s">
        <v>87</v>
      </c>
    </row>
    <row r="379" spans="1:31" s="2" customFormat="1" ht="6.95" customHeight="1">
      <c r="A379" s="40"/>
      <c r="B379" s="68"/>
      <c r="C379" s="69"/>
      <c r="D379" s="69"/>
      <c r="E379" s="69"/>
      <c r="F379" s="69"/>
      <c r="G379" s="69"/>
      <c r="H379" s="69"/>
      <c r="I379" s="69"/>
      <c r="J379" s="69"/>
      <c r="K379" s="69"/>
      <c r="L379" s="46"/>
      <c r="M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</row>
  </sheetData>
  <sheetProtection password="CC35" sheet="1" objects="1" scenarios="1" formatColumns="0" formatRows="0" autoFilter="0"/>
  <autoFilter ref="C119:K37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4" r:id="rId1" display="https://podminky.urs.cz/item/CS_URS_2022_01/113106023"/>
    <hyperlink ref="F127" r:id="rId2" display="https://podminky.urs.cz/item/CS_URS_2022_01/113107524"/>
    <hyperlink ref="F130" r:id="rId3" display="https://podminky.urs.cz/item/CS_URS_2022_01/113201112"/>
    <hyperlink ref="F367" r:id="rId4" display="https://podminky.urs.cz/item/CS_URS_2022_01/997013111"/>
    <hyperlink ref="F369" r:id="rId5" display="https://podminky.urs.cz/item/CS_URS_2022_01/997013501"/>
    <hyperlink ref="F371" r:id="rId6" display="https://podminky.urs.cz/item/CS_URS_2022_01/997013509"/>
    <hyperlink ref="F373" r:id="rId7" display="https://podminky.urs.cz/item/CS_URS_2022_01/997013861"/>
    <hyperlink ref="F378" r:id="rId8" display="https://podminky.urs.cz/item/CS_URS_2022_01/99722187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  <c r="AZ2" s="255" t="s">
        <v>786</v>
      </c>
      <c r="BA2" s="255" t="s">
        <v>787</v>
      </c>
      <c r="BB2" s="255" t="s">
        <v>1</v>
      </c>
      <c r="BC2" s="255" t="s">
        <v>788</v>
      </c>
      <c r="BD2" s="255" t="s">
        <v>168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255" t="s">
        <v>789</v>
      </c>
      <c r="BA3" s="255" t="s">
        <v>790</v>
      </c>
      <c r="BB3" s="255" t="s">
        <v>1</v>
      </c>
      <c r="BC3" s="255" t="s">
        <v>791</v>
      </c>
      <c r="BD3" s="255" t="s">
        <v>168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792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ROUND(J125,2)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ROUND((SUM(BE125:BE292)),2)</f>
        <v>0</v>
      </c>
      <c r="G33" s="40"/>
      <c r="H33" s="40"/>
      <c r="I33" s="157">
        <v>0.21</v>
      </c>
      <c r="J33" s="156">
        <f>ROUND(((SUM(BE125:BE292))*I33),2)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ROUND((SUM(BF125:BF292)),2)</f>
        <v>0</v>
      </c>
      <c r="G34" s="40"/>
      <c r="H34" s="40"/>
      <c r="I34" s="157">
        <v>0.15</v>
      </c>
      <c r="J34" s="156">
        <f>ROUND(((SUM(BF125:BF292))*I34),2)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ROUND((SUM(BG125:BG292)),2)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ROUND((SUM(BH125:BH292)),2)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ROUND((SUM(BI125:BI292)),2)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SO101b - Náměstí nové konstrukce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J125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553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554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793</v>
      </c>
      <c r="E99" s="190"/>
      <c r="F99" s="190"/>
      <c r="G99" s="190"/>
      <c r="H99" s="190"/>
      <c r="I99" s="190"/>
      <c r="J99" s="191">
        <f>J131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794</v>
      </c>
      <c r="E100" s="190"/>
      <c r="F100" s="190"/>
      <c r="G100" s="190"/>
      <c r="H100" s="190"/>
      <c r="I100" s="190"/>
      <c r="J100" s="191">
        <f>J169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795</v>
      </c>
      <c r="E101" s="190"/>
      <c r="F101" s="190"/>
      <c r="G101" s="190"/>
      <c r="H101" s="190"/>
      <c r="I101" s="190"/>
      <c r="J101" s="191">
        <f>J184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555</v>
      </c>
      <c r="E102" s="190"/>
      <c r="F102" s="190"/>
      <c r="G102" s="190"/>
      <c r="H102" s="190"/>
      <c r="I102" s="190"/>
      <c r="J102" s="191">
        <f>J226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796</v>
      </c>
      <c r="E103" s="190"/>
      <c r="F103" s="190"/>
      <c r="G103" s="190"/>
      <c r="H103" s="190"/>
      <c r="I103" s="190"/>
      <c r="J103" s="191">
        <f>J272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136</v>
      </c>
      <c r="E104" s="184"/>
      <c r="F104" s="184"/>
      <c r="G104" s="184"/>
      <c r="H104" s="184"/>
      <c r="I104" s="184"/>
      <c r="J104" s="185">
        <f>J275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137</v>
      </c>
      <c r="E105" s="190"/>
      <c r="F105" s="190"/>
      <c r="G105" s="190"/>
      <c r="H105" s="190"/>
      <c r="I105" s="190"/>
      <c r="J105" s="191">
        <f>J276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11" spans="1:31" s="2" customFormat="1" ht="6.95" customHeight="1">
      <c r="A111" s="40"/>
      <c r="B111" s="70"/>
      <c r="C111" s="71"/>
      <c r="D111" s="71"/>
      <c r="E111" s="71"/>
      <c r="F111" s="71"/>
      <c r="G111" s="71"/>
      <c r="H111" s="71"/>
      <c r="I111" s="71"/>
      <c r="J111" s="71"/>
      <c r="K111" s="71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4.95" customHeight="1">
      <c r="A112" s="40"/>
      <c r="B112" s="41"/>
      <c r="C112" s="24" t="s">
        <v>141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16</v>
      </c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6.25" customHeight="1">
      <c r="A115" s="40"/>
      <c r="B115" s="41"/>
      <c r="C115" s="42"/>
      <c r="D115" s="42"/>
      <c r="E115" s="176" t="str">
        <f>E7</f>
        <v>Rekonstrukce společenského centra Stará hasička a přilehlého veřejného prostoru - nezpůsobilé výdaje</v>
      </c>
      <c r="F115" s="33"/>
      <c r="G115" s="33"/>
      <c r="H115" s="33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128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6.5" customHeight="1">
      <c r="A117" s="40"/>
      <c r="B117" s="41"/>
      <c r="C117" s="42"/>
      <c r="D117" s="42"/>
      <c r="E117" s="78" t="str">
        <f>E9</f>
        <v>SO101b - Náměstí nové konstrukce</v>
      </c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20</v>
      </c>
      <c r="D119" s="42"/>
      <c r="E119" s="42"/>
      <c r="F119" s="28" t="str">
        <f>F12</f>
        <v>Hlavní 120/125, 62400 Brno - Komín</v>
      </c>
      <c r="G119" s="42"/>
      <c r="H119" s="42"/>
      <c r="I119" s="33" t="s">
        <v>22</v>
      </c>
      <c r="J119" s="81" t="str">
        <f>IF(J12="","",J12)</f>
        <v>26. 6. 2022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40.05" customHeight="1">
      <c r="A121" s="40"/>
      <c r="B121" s="41"/>
      <c r="C121" s="33" t="s">
        <v>24</v>
      </c>
      <c r="D121" s="42"/>
      <c r="E121" s="42"/>
      <c r="F121" s="28" t="str">
        <f>E15</f>
        <v>Statutární město Brno, městská část Brno-Komín</v>
      </c>
      <c r="G121" s="42"/>
      <c r="H121" s="42"/>
      <c r="I121" s="33" t="s">
        <v>30</v>
      </c>
      <c r="J121" s="38" t="str">
        <f>E21</f>
        <v>Dipl.-Ing. Janosch Welzien, ČKA 383/2022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5.65" customHeight="1">
      <c r="A122" s="40"/>
      <c r="B122" s="41"/>
      <c r="C122" s="33" t="s">
        <v>28</v>
      </c>
      <c r="D122" s="42"/>
      <c r="E122" s="42"/>
      <c r="F122" s="28" t="str">
        <f>IF(E18="","",E18)</f>
        <v>Vyplň údaj</v>
      </c>
      <c r="G122" s="42"/>
      <c r="H122" s="42"/>
      <c r="I122" s="33" t="s">
        <v>33</v>
      </c>
      <c r="J122" s="38" t="str">
        <f>E24</f>
        <v xml:space="preserve">schwerpunkt architekti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0.3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11" customFormat="1" ht="29.25" customHeight="1">
      <c r="A124" s="193"/>
      <c r="B124" s="194"/>
      <c r="C124" s="195" t="s">
        <v>142</v>
      </c>
      <c r="D124" s="196" t="s">
        <v>62</v>
      </c>
      <c r="E124" s="196" t="s">
        <v>58</v>
      </c>
      <c r="F124" s="196" t="s">
        <v>59</v>
      </c>
      <c r="G124" s="196" t="s">
        <v>143</v>
      </c>
      <c r="H124" s="196" t="s">
        <v>144</v>
      </c>
      <c r="I124" s="196" t="s">
        <v>145</v>
      </c>
      <c r="J124" s="196" t="s">
        <v>133</v>
      </c>
      <c r="K124" s="197" t="s">
        <v>146</v>
      </c>
      <c r="L124" s="198"/>
      <c r="M124" s="102" t="s">
        <v>1</v>
      </c>
      <c r="N124" s="103" t="s">
        <v>41</v>
      </c>
      <c r="O124" s="103" t="s">
        <v>147</v>
      </c>
      <c r="P124" s="103" t="s">
        <v>148</v>
      </c>
      <c r="Q124" s="103" t="s">
        <v>149</v>
      </c>
      <c r="R124" s="103" t="s">
        <v>150</v>
      </c>
      <c r="S124" s="103" t="s">
        <v>151</v>
      </c>
      <c r="T124" s="104" t="s">
        <v>152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40"/>
      <c r="B125" s="41"/>
      <c r="C125" s="109" t="s">
        <v>153</v>
      </c>
      <c r="D125" s="42"/>
      <c r="E125" s="42"/>
      <c r="F125" s="42"/>
      <c r="G125" s="42"/>
      <c r="H125" s="42"/>
      <c r="I125" s="42"/>
      <c r="J125" s="199">
        <f>BK125</f>
        <v>0</v>
      </c>
      <c r="K125" s="42"/>
      <c r="L125" s="46"/>
      <c r="M125" s="105"/>
      <c r="N125" s="200"/>
      <c r="O125" s="106"/>
      <c r="P125" s="201">
        <f>P126+P275</f>
        <v>0</v>
      </c>
      <c r="Q125" s="106"/>
      <c r="R125" s="201">
        <f>R126+R275</f>
        <v>945.42656966</v>
      </c>
      <c r="S125" s="106"/>
      <c r="T125" s="202">
        <f>T126+T275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76</v>
      </c>
      <c r="AU125" s="18" t="s">
        <v>135</v>
      </c>
      <c r="BK125" s="203">
        <f>BK126+BK275</f>
        <v>0</v>
      </c>
    </row>
    <row r="126" spans="1:63" s="12" customFormat="1" ht="25.9" customHeight="1">
      <c r="A126" s="12"/>
      <c r="B126" s="204"/>
      <c r="C126" s="205"/>
      <c r="D126" s="206" t="s">
        <v>76</v>
      </c>
      <c r="E126" s="207" t="s">
        <v>557</v>
      </c>
      <c r="F126" s="207" t="s">
        <v>558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P127+P131+P169+P184+P226+P272</f>
        <v>0</v>
      </c>
      <c r="Q126" s="212"/>
      <c r="R126" s="213">
        <f>R127+R131+R169+R184+R226+R272</f>
        <v>945.42656966</v>
      </c>
      <c r="S126" s="212"/>
      <c r="T126" s="214">
        <f>T127+T131+T169+T184+T226+T272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85</v>
      </c>
      <c r="AT126" s="216" t="s">
        <v>76</v>
      </c>
      <c r="AU126" s="216" t="s">
        <v>77</v>
      </c>
      <c r="AY126" s="215" t="s">
        <v>156</v>
      </c>
      <c r="BK126" s="217">
        <f>BK127+BK131+BK169+BK184+BK226+BK272</f>
        <v>0</v>
      </c>
    </row>
    <row r="127" spans="1:63" s="12" customFormat="1" ht="22.8" customHeight="1">
      <c r="A127" s="12"/>
      <c r="B127" s="204"/>
      <c r="C127" s="205"/>
      <c r="D127" s="206" t="s">
        <v>76</v>
      </c>
      <c r="E127" s="231" t="s">
        <v>85</v>
      </c>
      <c r="F127" s="231" t="s">
        <v>559</v>
      </c>
      <c r="G127" s="205"/>
      <c r="H127" s="205"/>
      <c r="I127" s="208"/>
      <c r="J127" s="232">
        <f>BK127</f>
        <v>0</v>
      </c>
      <c r="K127" s="205"/>
      <c r="L127" s="210"/>
      <c r="M127" s="211"/>
      <c r="N127" s="212"/>
      <c r="O127" s="212"/>
      <c r="P127" s="213">
        <f>SUM(P128:P130)</f>
        <v>0</v>
      </c>
      <c r="Q127" s="212"/>
      <c r="R127" s="213">
        <f>SUM(R128:R130)</f>
        <v>0</v>
      </c>
      <c r="S127" s="212"/>
      <c r="T127" s="214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85</v>
      </c>
      <c r="AT127" s="216" t="s">
        <v>76</v>
      </c>
      <c r="AU127" s="216" t="s">
        <v>85</v>
      </c>
      <c r="AY127" s="215" t="s">
        <v>156</v>
      </c>
      <c r="BK127" s="217">
        <f>SUM(BK128:BK130)</f>
        <v>0</v>
      </c>
    </row>
    <row r="128" spans="1:65" s="2" customFormat="1" ht="16.5" customHeight="1">
      <c r="A128" s="40"/>
      <c r="B128" s="41"/>
      <c r="C128" s="218" t="s">
        <v>85</v>
      </c>
      <c r="D128" s="218" t="s">
        <v>157</v>
      </c>
      <c r="E128" s="219" t="s">
        <v>797</v>
      </c>
      <c r="F128" s="220" t="s">
        <v>798</v>
      </c>
      <c r="G128" s="221" t="s">
        <v>250</v>
      </c>
      <c r="H128" s="222">
        <v>1771</v>
      </c>
      <c r="I128" s="223"/>
      <c r="J128" s="224">
        <f>ROUND(I128*H128,2)</f>
        <v>0</v>
      </c>
      <c r="K128" s="220" t="s">
        <v>234</v>
      </c>
      <c r="L128" s="46"/>
      <c r="M128" s="225" t="s">
        <v>1</v>
      </c>
      <c r="N128" s="226" t="s">
        <v>42</v>
      </c>
      <c r="O128" s="9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9" t="s">
        <v>161</v>
      </c>
      <c r="AT128" s="229" t="s">
        <v>157</v>
      </c>
      <c r="AU128" s="229" t="s">
        <v>87</v>
      </c>
      <c r="AY128" s="18" t="s">
        <v>156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85</v>
      </c>
      <c r="BK128" s="230">
        <f>ROUND(I128*H128,2)</f>
        <v>0</v>
      </c>
      <c r="BL128" s="18" t="s">
        <v>161</v>
      </c>
      <c r="BM128" s="229" t="s">
        <v>799</v>
      </c>
    </row>
    <row r="129" spans="1:47" s="2" customFormat="1" ht="12">
      <c r="A129" s="40"/>
      <c r="B129" s="41"/>
      <c r="C129" s="42"/>
      <c r="D129" s="256" t="s">
        <v>236</v>
      </c>
      <c r="E129" s="42"/>
      <c r="F129" s="257" t="s">
        <v>800</v>
      </c>
      <c r="G129" s="42"/>
      <c r="H129" s="42"/>
      <c r="I129" s="258"/>
      <c r="J129" s="42"/>
      <c r="K129" s="42"/>
      <c r="L129" s="46"/>
      <c r="M129" s="259"/>
      <c r="N129" s="260"/>
      <c r="O129" s="93"/>
      <c r="P129" s="93"/>
      <c r="Q129" s="93"/>
      <c r="R129" s="93"/>
      <c r="S129" s="93"/>
      <c r="T129" s="94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236</v>
      </c>
      <c r="AU129" s="18" t="s">
        <v>87</v>
      </c>
    </row>
    <row r="130" spans="1:51" s="14" customFormat="1" ht="12">
      <c r="A130" s="14"/>
      <c r="B130" s="244"/>
      <c r="C130" s="245"/>
      <c r="D130" s="235" t="s">
        <v>221</v>
      </c>
      <c r="E130" s="246" t="s">
        <v>1</v>
      </c>
      <c r="F130" s="247" t="s">
        <v>801</v>
      </c>
      <c r="G130" s="245"/>
      <c r="H130" s="248">
        <v>1771</v>
      </c>
      <c r="I130" s="249"/>
      <c r="J130" s="245"/>
      <c r="K130" s="245"/>
      <c r="L130" s="250"/>
      <c r="M130" s="261"/>
      <c r="N130" s="262"/>
      <c r="O130" s="262"/>
      <c r="P130" s="262"/>
      <c r="Q130" s="262"/>
      <c r="R130" s="262"/>
      <c r="S130" s="262"/>
      <c r="T130" s="26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221</v>
      </c>
      <c r="AU130" s="254" t="s">
        <v>87</v>
      </c>
      <c r="AV130" s="14" t="s">
        <v>87</v>
      </c>
      <c r="AW130" s="14" t="s">
        <v>32</v>
      </c>
      <c r="AX130" s="14" t="s">
        <v>85</v>
      </c>
      <c r="AY130" s="254" t="s">
        <v>156</v>
      </c>
    </row>
    <row r="131" spans="1:63" s="12" customFormat="1" ht="22.8" customHeight="1">
      <c r="A131" s="12"/>
      <c r="B131" s="204"/>
      <c r="C131" s="205"/>
      <c r="D131" s="206" t="s">
        <v>76</v>
      </c>
      <c r="E131" s="231" t="s">
        <v>87</v>
      </c>
      <c r="F131" s="231" t="s">
        <v>802</v>
      </c>
      <c r="G131" s="205"/>
      <c r="H131" s="205"/>
      <c r="I131" s="208"/>
      <c r="J131" s="232">
        <f>BK131</f>
        <v>0</v>
      </c>
      <c r="K131" s="205"/>
      <c r="L131" s="210"/>
      <c r="M131" s="211"/>
      <c r="N131" s="212"/>
      <c r="O131" s="212"/>
      <c r="P131" s="213">
        <f>SUM(P132:P168)</f>
        <v>0</v>
      </c>
      <c r="Q131" s="212"/>
      <c r="R131" s="213">
        <f>SUM(R132:R168)</f>
        <v>74.15622085999999</v>
      </c>
      <c r="S131" s="212"/>
      <c r="T131" s="214">
        <f>SUM(T132:T168)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85</v>
      </c>
      <c r="AT131" s="216" t="s">
        <v>76</v>
      </c>
      <c r="AU131" s="216" t="s">
        <v>85</v>
      </c>
      <c r="AY131" s="215" t="s">
        <v>156</v>
      </c>
      <c r="BK131" s="217">
        <f>SUM(BK132:BK168)</f>
        <v>0</v>
      </c>
    </row>
    <row r="132" spans="1:65" s="2" customFormat="1" ht="16.5" customHeight="1">
      <c r="A132" s="40"/>
      <c r="B132" s="41"/>
      <c r="C132" s="218" t="s">
        <v>87</v>
      </c>
      <c r="D132" s="218" t="s">
        <v>157</v>
      </c>
      <c r="E132" s="219" t="s">
        <v>803</v>
      </c>
      <c r="F132" s="220" t="s">
        <v>804</v>
      </c>
      <c r="G132" s="221" t="s">
        <v>233</v>
      </c>
      <c r="H132" s="222">
        <v>16</v>
      </c>
      <c r="I132" s="223"/>
      <c r="J132" s="224">
        <f>ROUND(I132*H132,2)</f>
        <v>0</v>
      </c>
      <c r="K132" s="220" t="s">
        <v>234</v>
      </c>
      <c r="L132" s="46"/>
      <c r="M132" s="225" t="s">
        <v>1</v>
      </c>
      <c r="N132" s="226" t="s">
        <v>42</v>
      </c>
      <c r="O132" s="93"/>
      <c r="P132" s="227">
        <f>O132*H132</f>
        <v>0</v>
      </c>
      <c r="Q132" s="227">
        <v>1.92</v>
      </c>
      <c r="R132" s="227">
        <f>Q132*H132</f>
        <v>30.72</v>
      </c>
      <c r="S132" s="227">
        <v>0</v>
      </c>
      <c r="T132" s="22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9" t="s">
        <v>161</v>
      </c>
      <c r="AT132" s="229" t="s">
        <v>157</v>
      </c>
      <c r="AU132" s="229" t="s">
        <v>87</v>
      </c>
      <c r="AY132" s="18" t="s">
        <v>156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8" t="s">
        <v>85</v>
      </c>
      <c r="BK132" s="230">
        <f>ROUND(I132*H132,2)</f>
        <v>0</v>
      </c>
      <c r="BL132" s="18" t="s">
        <v>161</v>
      </c>
      <c r="BM132" s="229" t="s">
        <v>805</v>
      </c>
    </row>
    <row r="133" spans="1:47" s="2" customFormat="1" ht="12">
      <c r="A133" s="40"/>
      <c r="B133" s="41"/>
      <c r="C133" s="42"/>
      <c r="D133" s="256" t="s">
        <v>236</v>
      </c>
      <c r="E133" s="42"/>
      <c r="F133" s="257" t="s">
        <v>806</v>
      </c>
      <c r="G133" s="42"/>
      <c r="H133" s="42"/>
      <c r="I133" s="258"/>
      <c r="J133" s="42"/>
      <c r="K133" s="42"/>
      <c r="L133" s="46"/>
      <c r="M133" s="259"/>
      <c r="N133" s="260"/>
      <c r="O133" s="93"/>
      <c r="P133" s="93"/>
      <c r="Q133" s="93"/>
      <c r="R133" s="93"/>
      <c r="S133" s="93"/>
      <c r="T133" s="94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236</v>
      </c>
      <c r="AU133" s="18" t="s">
        <v>87</v>
      </c>
    </row>
    <row r="134" spans="1:51" s="14" customFormat="1" ht="12">
      <c r="A134" s="14"/>
      <c r="B134" s="244"/>
      <c r="C134" s="245"/>
      <c r="D134" s="235" t="s">
        <v>221</v>
      </c>
      <c r="E134" s="246" t="s">
        <v>1</v>
      </c>
      <c r="F134" s="247" t="s">
        <v>807</v>
      </c>
      <c r="G134" s="245"/>
      <c r="H134" s="248">
        <v>16</v>
      </c>
      <c r="I134" s="249"/>
      <c r="J134" s="245"/>
      <c r="K134" s="245"/>
      <c r="L134" s="250"/>
      <c r="M134" s="261"/>
      <c r="N134" s="262"/>
      <c r="O134" s="262"/>
      <c r="P134" s="262"/>
      <c r="Q134" s="262"/>
      <c r="R134" s="262"/>
      <c r="S134" s="262"/>
      <c r="T134" s="26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221</v>
      </c>
      <c r="AU134" s="254" t="s">
        <v>87</v>
      </c>
      <c r="AV134" s="14" t="s">
        <v>87</v>
      </c>
      <c r="AW134" s="14" t="s">
        <v>32</v>
      </c>
      <c r="AX134" s="14" t="s">
        <v>85</v>
      </c>
      <c r="AY134" s="254" t="s">
        <v>156</v>
      </c>
    </row>
    <row r="135" spans="1:65" s="2" customFormat="1" ht="24.15" customHeight="1">
      <c r="A135" s="40"/>
      <c r="B135" s="41"/>
      <c r="C135" s="218" t="s">
        <v>168</v>
      </c>
      <c r="D135" s="218" t="s">
        <v>157</v>
      </c>
      <c r="E135" s="219" t="s">
        <v>808</v>
      </c>
      <c r="F135" s="220" t="s">
        <v>809</v>
      </c>
      <c r="G135" s="221" t="s">
        <v>355</v>
      </c>
      <c r="H135" s="222">
        <v>80</v>
      </c>
      <c r="I135" s="223"/>
      <c r="J135" s="224">
        <f>ROUND(I135*H135,2)</f>
        <v>0</v>
      </c>
      <c r="K135" s="220" t="s">
        <v>234</v>
      </c>
      <c r="L135" s="46"/>
      <c r="M135" s="225" t="s">
        <v>1</v>
      </c>
      <c r="N135" s="226" t="s">
        <v>42</v>
      </c>
      <c r="O135" s="93"/>
      <c r="P135" s="227">
        <f>O135*H135</f>
        <v>0</v>
      </c>
      <c r="Q135" s="227">
        <v>0.00116</v>
      </c>
      <c r="R135" s="227">
        <f>Q135*H135</f>
        <v>0.0928</v>
      </c>
      <c r="S135" s="227">
        <v>0</v>
      </c>
      <c r="T135" s="22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9" t="s">
        <v>161</v>
      </c>
      <c r="AT135" s="229" t="s">
        <v>157</v>
      </c>
      <c r="AU135" s="229" t="s">
        <v>87</v>
      </c>
      <c r="AY135" s="18" t="s">
        <v>156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8" t="s">
        <v>85</v>
      </c>
      <c r="BK135" s="230">
        <f>ROUND(I135*H135,2)</f>
        <v>0</v>
      </c>
      <c r="BL135" s="18" t="s">
        <v>161</v>
      </c>
      <c r="BM135" s="229" t="s">
        <v>810</v>
      </c>
    </row>
    <row r="136" spans="1:47" s="2" customFormat="1" ht="12">
      <c r="A136" s="40"/>
      <c r="B136" s="41"/>
      <c r="C136" s="42"/>
      <c r="D136" s="256" t="s">
        <v>236</v>
      </c>
      <c r="E136" s="42"/>
      <c r="F136" s="257" t="s">
        <v>811</v>
      </c>
      <c r="G136" s="42"/>
      <c r="H136" s="42"/>
      <c r="I136" s="258"/>
      <c r="J136" s="42"/>
      <c r="K136" s="42"/>
      <c r="L136" s="46"/>
      <c r="M136" s="259"/>
      <c r="N136" s="260"/>
      <c r="O136" s="93"/>
      <c r="P136" s="93"/>
      <c r="Q136" s="93"/>
      <c r="R136" s="93"/>
      <c r="S136" s="93"/>
      <c r="T136" s="94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236</v>
      </c>
      <c r="AU136" s="18" t="s">
        <v>87</v>
      </c>
    </row>
    <row r="137" spans="1:65" s="2" customFormat="1" ht="16.5" customHeight="1">
      <c r="A137" s="40"/>
      <c r="B137" s="41"/>
      <c r="C137" s="218" t="s">
        <v>161</v>
      </c>
      <c r="D137" s="218" t="s">
        <v>157</v>
      </c>
      <c r="E137" s="219" t="s">
        <v>812</v>
      </c>
      <c r="F137" s="220" t="s">
        <v>813</v>
      </c>
      <c r="G137" s="221" t="s">
        <v>233</v>
      </c>
      <c r="H137" s="222">
        <v>1.62</v>
      </c>
      <c r="I137" s="223"/>
      <c r="J137" s="224">
        <f>ROUND(I137*H137,2)</f>
        <v>0</v>
      </c>
      <c r="K137" s="220" t="s">
        <v>234</v>
      </c>
      <c r="L137" s="46"/>
      <c r="M137" s="225" t="s">
        <v>1</v>
      </c>
      <c r="N137" s="226" t="s">
        <v>42</v>
      </c>
      <c r="O137" s="93"/>
      <c r="P137" s="227">
        <f>O137*H137</f>
        <v>0</v>
      </c>
      <c r="Q137" s="227">
        <v>2.50187</v>
      </c>
      <c r="R137" s="227">
        <f>Q137*H137</f>
        <v>4.0530294</v>
      </c>
      <c r="S137" s="227">
        <v>0</v>
      </c>
      <c r="T137" s="22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9" t="s">
        <v>161</v>
      </c>
      <c r="AT137" s="229" t="s">
        <v>157</v>
      </c>
      <c r="AU137" s="229" t="s">
        <v>87</v>
      </c>
      <c r="AY137" s="18" t="s">
        <v>156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85</v>
      </c>
      <c r="BK137" s="230">
        <f>ROUND(I137*H137,2)</f>
        <v>0</v>
      </c>
      <c r="BL137" s="18" t="s">
        <v>161</v>
      </c>
      <c r="BM137" s="229" t="s">
        <v>814</v>
      </c>
    </row>
    <row r="138" spans="1:47" s="2" customFormat="1" ht="12">
      <c r="A138" s="40"/>
      <c r="B138" s="41"/>
      <c r="C138" s="42"/>
      <c r="D138" s="256" t="s">
        <v>236</v>
      </c>
      <c r="E138" s="42"/>
      <c r="F138" s="257" t="s">
        <v>815</v>
      </c>
      <c r="G138" s="42"/>
      <c r="H138" s="42"/>
      <c r="I138" s="258"/>
      <c r="J138" s="42"/>
      <c r="K138" s="42"/>
      <c r="L138" s="46"/>
      <c r="M138" s="259"/>
      <c r="N138" s="260"/>
      <c r="O138" s="93"/>
      <c r="P138" s="93"/>
      <c r="Q138" s="93"/>
      <c r="R138" s="93"/>
      <c r="S138" s="93"/>
      <c r="T138" s="94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236</v>
      </c>
      <c r="AU138" s="18" t="s">
        <v>87</v>
      </c>
    </row>
    <row r="139" spans="1:51" s="13" customFormat="1" ht="12">
      <c r="A139" s="13"/>
      <c r="B139" s="233"/>
      <c r="C139" s="234"/>
      <c r="D139" s="235" t="s">
        <v>221</v>
      </c>
      <c r="E139" s="236" t="s">
        <v>1</v>
      </c>
      <c r="F139" s="237" t="s">
        <v>816</v>
      </c>
      <c r="G139" s="234"/>
      <c r="H139" s="236" t="s">
        <v>1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221</v>
      </c>
      <c r="AU139" s="243" t="s">
        <v>87</v>
      </c>
      <c r="AV139" s="13" t="s">
        <v>85</v>
      </c>
      <c r="AW139" s="13" t="s">
        <v>32</v>
      </c>
      <c r="AX139" s="13" t="s">
        <v>77</v>
      </c>
      <c r="AY139" s="243" t="s">
        <v>156</v>
      </c>
    </row>
    <row r="140" spans="1:51" s="14" customFormat="1" ht="12">
      <c r="A140" s="14"/>
      <c r="B140" s="244"/>
      <c r="C140" s="245"/>
      <c r="D140" s="235" t="s">
        <v>221</v>
      </c>
      <c r="E140" s="246" t="s">
        <v>1</v>
      </c>
      <c r="F140" s="247" t="s">
        <v>817</v>
      </c>
      <c r="G140" s="245"/>
      <c r="H140" s="248">
        <v>1.62</v>
      </c>
      <c r="I140" s="249"/>
      <c r="J140" s="245"/>
      <c r="K140" s="245"/>
      <c r="L140" s="250"/>
      <c r="M140" s="261"/>
      <c r="N140" s="262"/>
      <c r="O140" s="262"/>
      <c r="P140" s="262"/>
      <c r="Q140" s="262"/>
      <c r="R140" s="262"/>
      <c r="S140" s="262"/>
      <c r="T140" s="26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221</v>
      </c>
      <c r="AU140" s="254" t="s">
        <v>87</v>
      </c>
      <c r="AV140" s="14" t="s">
        <v>87</v>
      </c>
      <c r="AW140" s="14" t="s">
        <v>32</v>
      </c>
      <c r="AX140" s="14" t="s">
        <v>85</v>
      </c>
      <c r="AY140" s="254" t="s">
        <v>156</v>
      </c>
    </row>
    <row r="141" spans="1:65" s="2" customFormat="1" ht="16.5" customHeight="1">
      <c r="A141" s="40"/>
      <c r="B141" s="41"/>
      <c r="C141" s="218" t="s">
        <v>179</v>
      </c>
      <c r="D141" s="218" t="s">
        <v>157</v>
      </c>
      <c r="E141" s="219" t="s">
        <v>818</v>
      </c>
      <c r="F141" s="220" t="s">
        <v>819</v>
      </c>
      <c r="G141" s="221" t="s">
        <v>250</v>
      </c>
      <c r="H141" s="222">
        <v>2.552</v>
      </c>
      <c r="I141" s="223"/>
      <c r="J141" s="224">
        <f>ROUND(I141*H141,2)</f>
        <v>0</v>
      </c>
      <c r="K141" s="220" t="s">
        <v>234</v>
      </c>
      <c r="L141" s="46"/>
      <c r="M141" s="225" t="s">
        <v>1</v>
      </c>
      <c r="N141" s="226" t="s">
        <v>42</v>
      </c>
      <c r="O141" s="93"/>
      <c r="P141" s="227">
        <f>O141*H141</f>
        <v>0</v>
      </c>
      <c r="Q141" s="227">
        <v>0.00247</v>
      </c>
      <c r="R141" s="227">
        <f>Q141*H141</f>
        <v>0.00630344</v>
      </c>
      <c r="S141" s="227">
        <v>0</v>
      </c>
      <c r="T141" s="22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9" t="s">
        <v>161</v>
      </c>
      <c r="AT141" s="229" t="s">
        <v>157</v>
      </c>
      <c r="AU141" s="229" t="s">
        <v>87</v>
      </c>
      <c r="AY141" s="18" t="s">
        <v>156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8" t="s">
        <v>85</v>
      </c>
      <c r="BK141" s="230">
        <f>ROUND(I141*H141,2)</f>
        <v>0</v>
      </c>
      <c r="BL141" s="18" t="s">
        <v>161</v>
      </c>
      <c r="BM141" s="229" t="s">
        <v>820</v>
      </c>
    </row>
    <row r="142" spans="1:47" s="2" customFormat="1" ht="12">
      <c r="A142" s="40"/>
      <c r="B142" s="41"/>
      <c r="C142" s="42"/>
      <c r="D142" s="256" t="s">
        <v>236</v>
      </c>
      <c r="E142" s="42"/>
      <c r="F142" s="257" t="s">
        <v>821</v>
      </c>
      <c r="G142" s="42"/>
      <c r="H142" s="42"/>
      <c r="I142" s="258"/>
      <c r="J142" s="42"/>
      <c r="K142" s="42"/>
      <c r="L142" s="46"/>
      <c r="M142" s="259"/>
      <c r="N142" s="260"/>
      <c r="O142" s="93"/>
      <c r="P142" s="93"/>
      <c r="Q142" s="93"/>
      <c r="R142" s="93"/>
      <c r="S142" s="93"/>
      <c r="T142" s="94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236</v>
      </c>
      <c r="AU142" s="18" t="s">
        <v>87</v>
      </c>
    </row>
    <row r="143" spans="1:51" s="14" customFormat="1" ht="12">
      <c r="A143" s="14"/>
      <c r="B143" s="244"/>
      <c r="C143" s="245"/>
      <c r="D143" s="235" t="s">
        <v>221</v>
      </c>
      <c r="E143" s="246" t="s">
        <v>1</v>
      </c>
      <c r="F143" s="247" t="s">
        <v>822</v>
      </c>
      <c r="G143" s="245"/>
      <c r="H143" s="248">
        <v>2.552</v>
      </c>
      <c r="I143" s="249"/>
      <c r="J143" s="245"/>
      <c r="K143" s="245"/>
      <c r="L143" s="250"/>
      <c r="M143" s="261"/>
      <c r="N143" s="262"/>
      <c r="O143" s="262"/>
      <c r="P143" s="262"/>
      <c r="Q143" s="262"/>
      <c r="R143" s="262"/>
      <c r="S143" s="262"/>
      <c r="T143" s="26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221</v>
      </c>
      <c r="AU143" s="254" t="s">
        <v>87</v>
      </c>
      <c r="AV143" s="14" t="s">
        <v>87</v>
      </c>
      <c r="AW143" s="14" t="s">
        <v>32</v>
      </c>
      <c r="AX143" s="14" t="s">
        <v>85</v>
      </c>
      <c r="AY143" s="254" t="s">
        <v>156</v>
      </c>
    </row>
    <row r="144" spans="1:65" s="2" customFormat="1" ht="16.5" customHeight="1">
      <c r="A144" s="40"/>
      <c r="B144" s="41"/>
      <c r="C144" s="218" t="s">
        <v>183</v>
      </c>
      <c r="D144" s="218" t="s">
        <v>157</v>
      </c>
      <c r="E144" s="219" t="s">
        <v>823</v>
      </c>
      <c r="F144" s="220" t="s">
        <v>824</v>
      </c>
      <c r="G144" s="221" t="s">
        <v>250</v>
      </c>
      <c r="H144" s="222">
        <v>2.552</v>
      </c>
      <c r="I144" s="223"/>
      <c r="J144" s="224">
        <f>ROUND(I144*H144,2)</f>
        <v>0</v>
      </c>
      <c r="K144" s="220" t="s">
        <v>234</v>
      </c>
      <c r="L144" s="46"/>
      <c r="M144" s="225" t="s">
        <v>1</v>
      </c>
      <c r="N144" s="226" t="s">
        <v>42</v>
      </c>
      <c r="O144" s="9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9" t="s">
        <v>161</v>
      </c>
      <c r="AT144" s="229" t="s">
        <v>157</v>
      </c>
      <c r="AU144" s="229" t="s">
        <v>87</v>
      </c>
      <c r="AY144" s="18" t="s">
        <v>156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8" t="s">
        <v>85</v>
      </c>
      <c r="BK144" s="230">
        <f>ROUND(I144*H144,2)</f>
        <v>0</v>
      </c>
      <c r="BL144" s="18" t="s">
        <v>161</v>
      </c>
      <c r="BM144" s="229" t="s">
        <v>825</v>
      </c>
    </row>
    <row r="145" spans="1:47" s="2" customFormat="1" ht="12">
      <c r="A145" s="40"/>
      <c r="B145" s="41"/>
      <c r="C145" s="42"/>
      <c r="D145" s="256" t="s">
        <v>236</v>
      </c>
      <c r="E145" s="42"/>
      <c r="F145" s="257" t="s">
        <v>826</v>
      </c>
      <c r="G145" s="42"/>
      <c r="H145" s="42"/>
      <c r="I145" s="258"/>
      <c r="J145" s="42"/>
      <c r="K145" s="42"/>
      <c r="L145" s="46"/>
      <c r="M145" s="259"/>
      <c r="N145" s="260"/>
      <c r="O145" s="93"/>
      <c r="P145" s="93"/>
      <c r="Q145" s="93"/>
      <c r="R145" s="93"/>
      <c r="S145" s="93"/>
      <c r="T145" s="94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236</v>
      </c>
      <c r="AU145" s="18" t="s">
        <v>87</v>
      </c>
    </row>
    <row r="146" spans="1:65" s="2" customFormat="1" ht="16.5" customHeight="1">
      <c r="A146" s="40"/>
      <c r="B146" s="41"/>
      <c r="C146" s="218" t="s">
        <v>189</v>
      </c>
      <c r="D146" s="218" t="s">
        <v>157</v>
      </c>
      <c r="E146" s="219" t="s">
        <v>827</v>
      </c>
      <c r="F146" s="220" t="s">
        <v>828</v>
      </c>
      <c r="G146" s="221" t="s">
        <v>444</v>
      </c>
      <c r="H146" s="222">
        <v>0.043</v>
      </c>
      <c r="I146" s="223"/>
      <c r="J146" s="224">
        <f>ROUND(I146*H146,2)</f>
        <v>0</v>
      </c>
      <c r="K146" s="220" t="s">
        <v>234</v>
      </c>
      <c r="L146" s="46"/>
      <c r="M146" s="225" t="s">
        <v>1</v>
      </c>
      <c r="N146" s="226" t="s">
        <v>42</v>
      </c>
      <c r="O146" s="93"/>
      <c r="P146" s="227">
        <f>O146*H146</f>
        <v>0</v>
      </c>
      <c r="Q146" s="227">
        <v>1.06277</v>
      </c>
      <c r="R146" s="227">
        <f>Q146*H146</f>
        <v>0.045699109999999994</v>
      </c>
      <c r="S146" s="227">
        <v>0</v>
      </c>
      <c r="T146" s="22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9" t="s">
        <v>161</v>
      </c>
      <c r="AT146" s="229" t="s">
        <v>157</v>
      </c>
      <c r="AU146" s="229" t="s">
        <v>87</v>
      </c>
      <c r="AY146" s="18" t="s">
        <v>156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85</v>
      </c>
      <c r="BK146" s="230">
        <f>ROUND(I146*H146,2)</f>
        <v>0</v>
      </c>
      <c r="BL146" s="18" t="s">
        <v>161</v>
      </c>
      <c r="BM146" s="229" t="s">
        <v>829</v>
      </c>
    </row>
    <row r="147" spans="1:47" s="2" customFormat="1" ht="12">
      <c r="A147" s="40"/>
      <c r="B147" s="41"/>
      <c r="C147" s="42"/>
      <c r="D147" s="256" t="s">
        <v>236</v>
      </c>
      <c r="E147" s="42"/>
      <c r="F147" s="257" t="s">
        <v>830</v>
      </c>
      <c r="G147" s="42"/>
      <c r="H147" s="42"/>
      <c r="I147" s="258"/>
      <c r="J147" s="42"/>
      <c r="K147" s="42"/>
      <c r="L147" s="46"/>
      <c r="M147" s="259"/>
      <c r="N147" s="260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236</v>
      </c>
      <c r="AU147" s="18" t="s">
        <v>87</v>
      </c>
    </row>
    <row r="148" spans="1:51" s="14" customFormat="1" ht="12">
      <c r="A148" s="14"/>
      <c r="B148" s="244"/>
      <c r="C148" s="245"/>
      <c r="D148" s="235" t="s">
        <v>221</v>
      </c>
      <c r="E148" s="246" t="s">
        <v>1</v>
      </c>
      <c r="F148" s="247" t="s">
        <v>831</v>
      </c>
      <c r="G148" s="245"/>
      <c r="H148" s="248">
        <v>0.043</v>
      </c>
      <c r="I148" s="249"/>
      <c r="J148" s="245"/>
      <c r="K148" s="245"/>
      <c r="L148" s="250"/>
      <c r="M148" s="261"/>
      <c r="N148" s="262"/>
      <c r="O148" s="262"/>
      <c r="P148" s="262"/>
      <c r="Q148" s="262"/>
      <c r="R148" s="262"/>
      <c r="S148" s="262"/>
      <c r="T148" s="26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221</v>
      </c>
      <c r="AU148" s="254" t="s">
        <v>87</v>
      </c>
      <c r="AV148" s="14" t="s">
        <v>87</v>
      </c>
      <c r="AW148" s="14" t="s">
        <v>32</v>
      </c>
      <c r="AX148" s="14" t="s">
        <v>85</v>
      </c>
      <c r="AY148" s="254" t="s">
        <v>156</v>
      </c>
    </row>
    <row r="149" spans="1:65" s="2" customFormat="1" ht="16.5" customHeight="1">
      <c r="A149" s="40"/>
      <c r="B149" s="41"/>
      <c r="C149" s="218" t="s">
        <v>193</v>
      </c>
      <c r="D149" s="218" t="s">
        <v>157</v>
      </c>
      <c r="E149" s="219" t="s">
        <v>832</v>
      </c>
      <c r="F149" s="220" t="s">
        <v>833</v>
      </c>
      <c r="G149" s="221" t="s">
        <v>233</v>
      </c>
      <c r="H149" s="222">
        <v>11.893</v>
      </c>
      <c r="I149" s="223"/>
      <c r="J149" s="224">
        <f>ROUND(I149*H149,2)</f>
        <v>0</v>
      </c>
      <c r="K149" s="220" t="s">
        <v>234</v>
      </c>
      <c r="L149" s="46"/>
      <c r="M149" s="225" t="s">
        <v>1</v>
      </c>
      <c r="N149" s="226" t="s">
        <v>42</v>
      </c>
      <c r="O149" s="93"/>
      <c r="P149" s="227">
        <f>O149*H149</f>
        <v>0</v>
      </c>
      <c r="Q149" s="227">
        <v>2.50187</v>
      </c>
      <c r="R149" s="227">
        <f>Q149*H149</f>
        <v>29.754739909999998</v>
      </c>
      <c r="S149" s="227">
        <v>0</v>
      </c>
      <c r="T149" s="228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9" t="s">
        <v>161</v>
      </c>
      <c r="AT149" s="229" t="s">
        <v>157</v>
      </c>
      <c r="AU149" s="229" t="s">
        <v>87</v>
      </c>
      <c r="AY149" s="18" t="s">
        <v>156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8" t="s">
        <v>85</v>
      </c>
      <c r="BK149" s="230">
        <f>ROUND(I149*H149,2)</f>
        <v>0</v>
      </c>
      <c r="BL149" s="18" t="s">
        <v>161</v>
      </c>
      <c r="BM149" s="229" t="s">
        <v>834</v>
      </c>
    </row>
    <row r="150" spans="1:47" s="2" customFormat="1" ht="12">
      <c r="A150" s="40"/>
      <c r="B150" s="41"/>
      <c r="C150" s="42"/>
      <c r="D150" s="256" t="s">
        <v>236</v>
      </c>
      <c r="E150" s="42"/>
      <c r="F150" s="257" t="s">
        <v>835</v>
      </c>
      <c r="G150" s="42"/>
      <c r="H150" s="42"/>
      <c r="I150" s="258"/>
      <c r="J150" s="42"/>
      <c r="K150" s="42"/>
      <c r="L150" s="46"/>
      <c r="M150" s="259"/>
      <c r="N150" s="260"/>
      <c r="O150" s="93"/>
      <c r="P150" s="93"/>
      <c r="Q150" s="93"/>
      <c r="R150" s="93"/>
      <c r="S150" s="93"/>
      <c r="T150" s="94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236</v>
      </c>
      <c r="AU150" s="18" t="s">
        <v>87</v>
      </c>
    </row>
    <row r="151" spans="1:51" s="14" customFormat="1" ht="12">
      <c r="A151" s="14"/>
      <c r="B151" s="244"/>
      <c r="C151" s="245"/>
      <c r="D151" s="235" t="s">
        <v>221</v>
      </c>
      <c r="E151" s="246" t="s">
        <v>1</v>
      </c>
      <c r="F151" s="247" t="s">
        <v>836</v>
      </c>
      <c r="G151" s="245"/>
      <c r="H151" s="248">
        <v>10.485</v>
      </c>
      <c r="I151" s="249"/>
      <c r="J151" s="245"/>
      <c r="K151" s="245"/>
      <c r="L151" s="250"/>
      <c r="M151" s="261"/>
      <c r="N151" s="262"/>
      <c r="O151" s="262"/>
      <c r="P151" s="262"/>
      <c r="Q151" s="262"/>
      <c r="R151" s="262"/>
      <c r="S151" s="262"/>
      <c r="T151" s="26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221</v>
      </c>
      <c r="AU151" s="254" t="s">
        <v>87</v>
      </c>
      <c r="AV151" s="14" t="s">
        <v>87</v>
      </c>
      <c r="AW151" s="14" t="s">
        <v>32</v>
      </c>
      <c r="AX151" s="14" t="s">
        <v>77</v>
      </c>
      <c r="AY151" s="254" t="s">
        <v>156</v>
      </c>
    </row>
    <row r="152" spans="1:51" s="13" customFormat="1" ht="12">
      <c r="A152" s="13"/>
      <c r="B152" s="233"/>
      <c r="C152" s="234"/>
      <c r="D152" s="235" t="s">
        <v>221</v>
      </c>
      <c r="E152" s="236" t="s">
        <v>1</v>
      </c>
      <c r="F152" s="237" t="s">
        <v>837</v>
      </c>
      <c r="G152" s="234"/>
      <c r="H152" s="236" t="s">
        <v>1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221</v>
      </c>
      <c r="AU152" s="243" t="s">
        <v>87</v>
      </c>
      <c r="AV152" s="13" t="s">
        <v>85</v>
      </c>
      <c r="AW152" s="13" t="s">
        <v>32</v>
      </c>
      <c r="AX152" s="13" t="s">
        <v>77</v>
      </c>
      <c r="AY152" s="243" t="s">
        <v>156</v>
      </c>
    </row>
    <row r="153" spans="1:51" s="14" customFormat="1" ht="12">
      <c r="A153" s="14"/>
      <c r="B153" s="244"/>
      <c r="C153" s="245"/>
      <c r="D153" s="235" t="s">
        <v>221</v>
      </c>
      <c r="E153" s="246" t="s">
        <v>1</v>
      </c>
      <c r="F153" s="247" t="s">
        <v>838</v>
      </c>
      <c r="G153" s="245"/>
      <c r="H153" s="248">
        <v>1.408</v>
      </c>
      <c r="I153" s="249"/>
      <c r="J153" s="245"/>
      <c r="K153" s="245"/>
      <c r="L153" s="250"/>
      <c r="M153" s="261"/>
      <c r="N153" s="262"/>
      <c r="O153" s="262"/>
      <c r="P153" s="262"/>
      <c r="Q153" s="262"/>
      <c r="R153" s="262"/>
      <c r="S153" s="262"/>
      <c r="T153" s="26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221</v>
      </c>
      <c r="AU153" s="254" t="s">
        <v>87</v>
      </c>
      <c r="AV153" s="14" t="s">
        <v>87</v>
      </c>
      <c r="AW153" s="14" t="s">
        <v>32</v>
      </c>
      <c r="AX153" s="14" t="s">
        <v>77</v>
      </c>
      <c r="AY153" s="254" t="s">
        <v>156</v>
      </c>
    </row>
    <row r="154" spans="1:51" s="15" customFormat="1" ht="12">
      <c r="A154" s="15"/>
      <c r="B154" s="264"/>
      <c r="C154" s="265"/>
      <c r="D154" s="235" t="s">
        <v>221</v>
      </c>
      <c r="E154" s="266" t="s">
        <v>1</v>
      </c>
      <c r="F154" s="267" t="s">
        <v>240</v>
      </c>
      <c r="G154" s="265"/>
      <c r="H154" s="268">
        <v>11.892999999999999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4" t="s">
        <v>221</v>
      </c>
      <c r="AU154" s="274" t="s">
        <v>87</v>
      </c>
      <c r="AV154" s="15" t="s">
        <v>161</v>
      </c>
      <c r="AW154" s="15" t="s">
        <v>32</v>
      </c>
      <c r="AX154" s="15" t="s">
        <v>85</v>
      </c>
      <c r="AY154" s="274" t="s">
        <v>156</v>
      </c>
    </row>
    <row r="155" spans="1:65" s="2" customFormat="1" ht="16.5" customHeight="1">
      <c r="A155" s="40"/>
      <c r="B155" s="41"/>
      <c r="C155" s="218" t="s">
        <v>197</v>
      </c>
      <c r="D155" s="218" t="s">
        <v>157</v>
      </c>
      <c r="E155" s="219" t="s">
        <v>839</v>
      </c>
      <c r="F155" s="220" t="s">
        <v>840</v>
      </c>
      <c r="G155" s="221" t="s">
        <v>250</v>
      </c>
      <c r="H155" s="222">
        <v>23.3</v>
      </c>
      <c r="I155" s="223"/>
      <c r="J155" s="224">
        <f>ROUND(I155*H155,2)</f>
        <v>0</v>
      </c>
      <c r="K155" s="220" t="s">
        <v>234</v>
      </c>
      <c r="L155" s="46"/>
      <c r="M155" s="225" t="s">
        <v>1</v>
      </c>
      <c r="N155" s="226" t="s">
        <v>42</v>
      </c>
      <c r="O155" s="93"/>
      <c r="P155" s="227">
        <f>O155*H155</f>
        <v>0</v>
      </c>
      <c r="Q155" s="227">
        <v>0.00269</v>
      </c>
      <c r="R155" s="227">
        <f>Q155*H155</f>
        <v>0.06267700000000001</v>
      </c>
      <c r="S155" s="227">
        <v>0</v>
      </c>
      <c r="T155" s="228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9" t="s">
        <v>161</v>
      </c>
      <c r="AT155" s="229" t="s">
        <v>157</v>
      </c>
      <c r="AU155" s="229" t="s">
        <v>87</v>
      </c>
      <c r="AY155" s="18" t="s">
        <v>156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8" t="s">
        <v>85</v>
      </c>
      <c r="BK155" s="230">
        <f>ROUND(I155*H155,2)</f>
        <v>0</v>
      </c>
      <c r="BL155" s="18" t="s">
        <v>161</v>
      </c>
      <c r="BM155" s="229" t="s">
        <v>841</v>
      </c>
    </row>
    <row r="156" spans="1:47" s="2" customFormat="1" ht="12">
      <c r="A156" s="40"/>
      <c r="B156" s="41"/>
      <c r="C156" s="42"/>
      <c r="D156" s="256" t="s">
        <v>236</v>
      </c>
      <c r="E156" s="42"/>
      <c r="F156" s="257" t="s">
        <v>842</v>
      </c>
      <c r="G156" s="42"/>
      <c r="H156" s="42"/>
      <c r="I156" s="258"/>
      <c r="J156" s="42"/>
      <c r="K156" s="42"/>
      <c r="L156" s="46"/>
      <c r="M156" s="259"/>
      <c r="N156" s="260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236</v>
      </c>
      <c r="AU156" s="18" t="s">
        <v>87</v>
      </c>
    </row>
    <row r="157" spans="1:51" s="14" customFormat="1" ht="12">
      <c r="A157" s="14"/>
      <c r="B157" s="244"/>
      <c r="C157" s="245"/>
      <c r="D157" s="235" t="s">
        <v>221</v>
      </c>
      <c r="E157" s="246" t="s">
        <v>1</v>
      </c>
      <c r="F157" s="247" t="s">
        <v>843</v>
      </c>
      <c r="G157" s="245"/>
      <c r="H157" s="248">
        <v>23.3</v>
      </c>
      <c r="I157" s="249"/>
      <c r="J157" s="245"/>
      <c r="K157" s="245"/>
      <c r="L157" s="250"/>
      <c r="M157" s="261"/>
      <c r="N157" s="262"/>
      <c r="O157" s="262"/>
      <c r="P157" s="262"/>
      <c r="Q157" s="262"/>
      <c r="R157" s="262"/>
      <c r="S157" s="262"/>
      <c r="T157" s="26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221</v>
      </c>
      <c r="AU157" s="254" t="s">
        <v>87</v>
      </c>
      <c r="AV157" s="14" t="s">
        <v>87</v>
      </c>
      <c r="AW157" s="14" t="s">
        <v>32</v>
      </c>
      <c r="AX157" s="14" t="s">
        <v>85</v>
      </c>
      <c r="AY157" s="254" t="s">
        <v>156</v>
      </c>
    </row>
    <row r="158" spans="1:65" s="2" customFormat="1" ht="16.5" customHeight="1">
      <c r="A158" s="40"/>
      <c r="B158" s="41"/>
      <c r="C158" s="218" t="s">
        <v>201</v>
      </c>
      <c r="D158" s="218" t="s">
        <v>157</v>
      </c>
      <c r="E158" s="219" t="s">
        <v>844</v>
      </c>
      <c r="F158" s="220" t="s">
        <v>845</v>
      </c>
      <c r="G158" s="221" t="s">
        <v>250</v>
      </c>
      <c r="H158" s="222">
        <v>23.3</v>
      </c>
      <c r="I158" s="223"/>
      <c r="J158" s="224">
        <f>ROUND(I158*H158,2)</f>
        <v>0</v>
      </c>
      <c r="K158" s="220" t="s">
        <v>234</v>
      </c>
      <c r="L158" s="46"/>
      <c r="M158" s="225" t="s">
        <v>1</v>
      </c>
      <c r="N158" s="226" t="s">
        <v>42</v>
      </c>
      <c r="O158" s="9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9" t="s">
        <v>161</v>
      </c>
      <c r="AT158" s="229" t="s">
        <v>157</v>
      </c>
      <c r="AU158" s="229" t="s">
        <v>87</v>
      </c>
      <c r="AY158" s="18" t="s">
        <v>156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8" t="s">
        <v>85</v>
      </c>
      <c r="BK158" s="230">
        <f>ROUND(I158*H158,2)</f>
        <v>0</v>
      </c>
      <c r="BL158" s="18" t="s">
        <v>161</v>
      </c>
      <c r="BM158" s="229" t="s">
        <v>846</v>
      </c>
    </row>
    <row r="159" spans="1:47" s="2" customFormat="1" ht="12">
      <c r="A159" s="40"/>
      <c r="B159" s="41"/>
      <c r="C159" s="42"/>
      <c r="D159" s="256" t="s">
        <v>236</v>
      </c>
      <c r="E159" s="42"/>
      <c r="F159" s="257" t="s">
        <v>847</v>
      </c>
      <c r="G159" s="42"/>
      <c r="H159" s="42"/>
      <c r="I159" s="258"/>
      <c r="J159" s="42"/>
      <c r="K159" s="42"/>
      <c r="L159" s="46"/>
      <c r="M159" s="259"/>
      <c r="N159" s="260"/>
      <c r="O159" s="93"/>
      <c r="P159" s="93"/>
      <c r="Q159" s="93"/>
      <c r="R159" s="93"/>
      <c r="S159" s="93"/>
      <c r="T159" s="94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236</v>
      </c>
      <c r="AU159" s="18" t="s">
        <v>87</v>
      </c>
    </row>
    <row r="160" spans="1:65" s="2" customFormat="1" ht="33" customHeight="1">
      <c r="A160" s="40"/>
      <c r="B160" s="41"/>
      <c r="C160" s="218" t="s">
        <v>205</v>
      </c>
      <c r="D160" s="218" t="s">
        <v>157</v>
      </c>
      <c r="E160" s="219" t="s">
        <v>848</v>
      </c>
      <c r="F160" s="220" t="s">
        <v>849</v>
      </c>
      <c r="G160" s="221" t="s">
        <v>250</v>
      </c>
      <c r="H160" s="222">
        <v>14.1</v>
      </c>
      <c r="I160" s="223"/>
      <c r="J160" s="224">
        <f>ROUND(I160*H160,2)</f>
        <v>0</v>
      </c>
      <c r="K160" s="220" t="s">
        <v>234</v>
      </c>
      <c r="L160" s="46"/>
      <c r="M160" s="225" t="s">
        <v>1</v>
      </c>
      <c r="N160" s="226" t="s">
        <v>42</v>
      </c>
      <c r="O160" s="93"/>
      <c r="P160" s="227">
        <f>O160*H160</f>
        <v>0</v>
      </c>
      <c r="Q160" s="227">
        <v>0.58443</v>
      </c>
      <c r="R160" s="227">
        <f>Q160*H160</f>
        <v>8.240463</v>
      </c>
      <c r="S160" s="227">
        <v>0</v>
      </c>
      <c r="T160" s="22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9" t="s">
        <v>161</v>
      </c>
      <c r="AT160" s="229" t="s">
        <v>157</v>
      </c>
      <c r="AU160" s="229" t="s">
        <v>87</v>
      </c>
      <c r="AY160" s="18" t="s">
        <v>156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8" t="s">
        <v>85</v>
      </c>
      <c r="BK160" s="230">
        <f>ROUND(I160*H160,2)</f>
        <v>0</v>
      </c>
      <c r="BL160" s="18" t="s">
        <v>161</v>
      </c>
      <c r="BM160" s="229" t="s">
        <v>850</v>
      </c>
    </row>
    <row r="161" spans="1:47" s="2" customFormat="1" ht="12">
      <c r="A161" s="40"/>
      <c r="B161" s="41"/>
      <c r="C161" s="42"/>
      <c r="D161" s="256" t="s">
        <v>236</v>
      </c>
      <c r="E161" s="42"/>
      <c r="F161" s="257" t="s">
        <v>851</v>
      </c>
      <c r="G161" s="42"/>
      <c r="H161" s="42"/>
      <c r="I161" s="258"/>
      <c r="J161" s="42"/>
      <c r="K161" s="42"/>
      <c r="L161" s="46"/>
      <c r="M161" s="259"/>
      <c r="N161" s="260"/>
      <c r="O161" s="93"/>
      <c r="P161" s="93"/>
      <c r="Q161" s="93"/>
      <c r="R161" s="93"/>
      <c r="S161" s="93"/>
      <c r="T161" s="94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236</v>
      </c>
      <c r="AU161" s="18" t="s">
        <v>87</v>
      </c>
    </row>
    <row r="162" spans="1:51" s="13" customFormat="1" ht="12">
      <c r="A162" s="13"/>
      <c r="B162" s="233"/>
      <c r="C162" s="234"/>
      <c r="D162" s="235" t="s">
        <v>221</v>
      </c>
      <c r="E162" s="236" t="s">
        <v>1</v>
      </c>
      <c r="F162" s="237" t="s">
        <v>852</v>
      </c>
      <c r="G162" s="234"/>
      <c r="H162" s="236" t="s">
        <v>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221</v>
      </c>
      <c r="AU162" s="243" t="s">
        <v>87</v>
      </c>
      <c r="AV162" s="13" t="s">
        <v>85</v>
      </c>
      <c r="AW162" s="13" t="s">
        <v>32</v>
      </c>
      <c r="AX162" s="13" t="s">
        <v>77</v>
      </c>
      <c r="AY162" s="243" t="s">
        <v>156</v>
      </c>
    </row>
    <row r="163" spans="1:51" s="14" customFormat="1" ht="12">
      <c r="A163" s="14"/>
      <c r="B163" s="244"/>
      <c r="C163" s="245"/>
      <c r="D163" s="235" t="s">
        <v>221</v>
      </c>
      <c r="E163" s="246" t="s">
        <v>1</v>
      </c>
      <c r="F163" s="247" t="s">
        <v>853</v>
      </c>
      <c r="G163" s="245"/>
      <c r="H163" s="248">
        <v>1.6</v>
      </c>
      <c r="I163" s="249"/>
      <c r="J163" s="245"/>
      <c r="K163" s="245"/>
      <c r="L163" s="250"/>
      <c r="M163" s="261"/>
      <c r="N163" s="262"/>
      <c r="O163" s="262"/>
      <c r="P163" s="262"/>
      <c r="Q163" s="262"/>
      <c r="R163" s="262"/>
      <c r="S163" s="262"/>
      <c r="T163" s="26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221</v>
      </c>
      <c r="AU163" s="254" t="s">
        <v>87</v>
      </c>
      <c r="AV163" s="14" t="s">
        <v>87</v>
      </c>
      <c r="AW163" s="14" t="s">
        <v>32</v>
      </c>
      <c r="AX163" s="14" t="s">
        <v>77</v>
      </c>
      <c r="AY163" s="254" t="s">
        <v>156</v>
      </c>
    </row>
    <row r="164" spans="1:51" s="14" customFormat="1" ht="12">
      <c r="A164" s="14"/>
      <c r="B164" s="244"/>
      <c r="C164" s="245"/>
      <c r="D164" s="235" t="s">
        <v>221</v>
      </c>
      <c r="E164" s="246" t="s">
        <v>1</v>
      </c>
      <c r="F164" s="247" t="s">
        <v>854</v>
      </c>
      <c r="G164" s="245"/>
      <c r="H164" s="248">
        <v>12.5</v>
      </c>
      <c r="I164" s="249"/>
      <c r="J164" s="245"/>
      <c r="K164" s="245"/>
      <c r="L164" s="250"/>
      <c r="M164" s="261"/>
      <c r="N164" s="262"/>
      <c r="O164" s="262"/>
      <c r="P164" s="262"/>
      <c r="Q164" s="262"/>
      <c r="R164" s="262"/>
      <c r="S164" s="262"/>
      <c r="T164" s="26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221</v>
      </c>
      <c r="AU164" s="254" t="s">
        <v>87</v>
      </c>
      <c r="AV164" s="14" t="s">
        <v>87</v>
      </c>
      <c r="AW164" s="14" t="s">
        <v>32</v>
      </c>
      <c r="AX164" s="14" t="s">
        <v>77</v>
      </c>
      <c r="AY164" s="254" t="s">
        <v>156</v>
      </c>
    </row>
    <row r="165" spans="1:51" s="15" customFormat="1" ht="12">
      <c r="A165" s="15"/>
      <c r="B165" s="264"/>
      <c r="C165" s="265"/>
      <c r="D165" s="235" t="s">
        <v>221</v>
      </c>
      <c r="E165" s="266" t="s">
        <v>1</v>
      </c>
      <c r="F165" s="267" t="s">
        <v>240</v>
      </c>
      <c r="G165" s="265"/>
      <c r="H165" s="268">
        <v>14.1</v>
      </c>
      <c r="I165" s="269"/>
      <c r="J165" s="265"/>
      <c r="K165" s="265"/>
      <c r="L165" s="270"/>
      <c r="M165" s="271"/>
      <c r="N165" s="272"/>
      <c r="O165" s="272"/>
      <c r="P165" s="272"/>
      <c r="Q165" s="272"/>
      <c r="R165" s="272"/>
      <c r="S165" s="272"/>
      <c r="T165" s="27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4" t="s">
        <v>221</v>
      </c>
      <c r="AU165" s="274" t="s">
        <v>87</v>
      </c>
      <c r="AV165" s="15" t="s">
        <v>161</v>
      </c>
      <c r="AW165" s="15" t="s">
        <v>32</v>
      </c>
      <c r="AX165" s="15" t="s">
        <v>85</v>
      </c>
      <c r="AY165" s="274" t="s">
        <v>156</v>
      </c>
    </row>
    <row r="166" spans="1:65" s="2" customFormat="1" ht="33" customHeight="1">
      <c r="A166" s="40"/>
      <c r="B166" s="41"/>
      <c r="C166" s="218" t="s">
        <v>209</v>
      </c>
      <c r="D166" s="218" t="s">
        <v>157</v>
      </c>
      <c r="E166" s="219" t="s">
        <v>855</v>
      </c>
      <c r="F166" s="220" t="s">
        <v>856</v>
      </c>
      <c r="G166" s="221" t="s">
        <v>250</v>
      </c>
      <c r="H166" s="222">
        <v>1.65</v>
      </c>
      <c r="I166" s="223"/>
      <c r="J166" s="224">
        <f>ROUND(I166*H166,2)</f>
        <v>0</v>
      </c>
      <c r="K166" s="220" t="s">
        <v>234</v>
      </c>
      <c r="L166" s="46"/>
      <c r="M166" s="225" t="s">
        <v>1</v>
      </c>
      <c r="N166" s="226" t="s">
        <v>42</v>
      </c>
      <c r="O166" s="93"/>
      <c r="P166" s="227">
        <f>O166*H166</f>
        <v>0</v>
      </c>
      <c r="Q166" s="227">
        <v>0.71546</v>
      </c>
      <c r="R166" s="227">
        <f>Q166*H166</f>
        <v>1.1805089999999998</v>
      </c>
      <c r="S166" s="227">
        <v>0</v>
      </c>
      <c r="T166" s="22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9" t="s">
        <v>161</v>
      </c>
      <c r="AT166" s="229" t="s">
        <v>157</v>
      </c>
      <c r="AU166" s="229" t="s">
        <v>87</v>
      </c>
      <c r="AY166" s="18" t="s">
        <v>156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8" t="s">
        <v>85</v>
      </c>
      <c r="BK166" s="230">
        <f>ROUND(I166*H166,2)</f>
        <v>0</v>
      </c>
      <c r="BL166" s="18" t="s">
        <v>161</v>
      </c>
      <c r="BM166" s="229" t="s">
        <v>857</v>
      </c>
    </row>
    <row r="167" spans="1:47" s="2" customFormat="1" ht="12">
      <c r="A167" s="40"/>
      <c r="B167" s="41"/>
      <c r="C167" s="42"/>
      <c r="D167" s="256" t="s">
        <v>236</v>
      </c>
      <c r="E167" s="42"/>
      <c r="F167" s="257" t="s">
        <v>858</v>
      </c>
      <c r="G167" s="42"/>
      <c r="H167" s="42"/>
      <c r="I167" s="258"/>
      <c r="J167" s="42"/>
      <c r="K167" s="42"/>
      <c r="L167" s="46"/>
      <c r="M167" s="259"/>
      <c r="N167" s="260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236</v>
      </c>
      <c r="AU167" s="18" t="s">
        <v>87</v>
      </c>
    </row>
    <row r="168" spans="1:51" s="14" customFormat="1" ht="12">
      <c r="A168" s="14"/>
      <c r="B168" s="244"/>
      <c r="C168" s="245"/>
      <c r="D168" s="235" t="s">
        <v>221</v>
      </c>
      <c r="E168" s="246" t="s">
        <v>1</v>
      </c>
      <c r="F168" s="247" t="s">
        <v>859</v>
      </c>
      <c r="G168" s="245"/>
      <c r="H168" s="248">
        <v>1.65</v>
      </c>
      <c r="I168" s="249"/>
      <c r="J168" s="245"/>
      <c r="K168" s="245"/>
      <c r="L168" s="250"/>
      <c r="M168" s="261"/>
      <c r="N168" s="262"/>
      <c r="O168" s="262"/>
      <c r="P168" s="262"/>
      <c r="Q168" s="262"/>
      <c r="R168" s="262"/>
      <c r="S168" s="262"/>
      <c r="T168" s="26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221</v>
      </c>
      <c r="AU168" s="254" t="s">
        <v>87</v>
      </c>
      <c r="AV168" s="14" t="s">
        <v>87</v>
      </c>
      <c r="AW168" s="14" t="s">
        <v>32</v>
      </c>
      <c r="AX168" s="14" t="s">
        <v>85</v>
      </c>
      <c r="AY168" s="254" t="s">
        <v>156</v>
      </c>
    </row>
    <row r="169" spans="1:63" s="12" customFormat="1" ht="22.8" customHeight="1">
      <c r="A169" s="12"/>
      <c r="B169" s="204"/>
      <c r="C169" s="205"/>
      <c r="D169" s="206" t="s">
        <v>76</v>
      </c>
      <c r="E169" s="231" t="s">
        <v>161</v>
      </c>
      <c r="F169" s="231" t="s">
        <v>860</v>
      </c>
      <c r="G169" s="205"/>
      <c r="H169" s="205"/>
      <c r="I169" s="208"/>
      <c r="J169" s="232">
        <f>BK169</f>
        <v>0</v>
      </c>
      <c r="K169" s="205"/>
      <c r="L169" s="210"/>
      <c r="M169" s="211"/>
      <c r="N169" s="212"/>
      <c r="O169" s="212"/>
      <c r="P169" s="213">
        <f>SUM(P170:P183)</f>
        <v>0</v>
      </c>
      <c r="Q169" s="212"/>
      <c r="R169" s="213">
        <f>SUM(R170:R183)</f>
        <v>3.0918478</v>
      </c>
      <c r="S169" s="212"/>
      <c r="T169" s="214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85</v>
      </c>
      <c r="AT169" s="216" t="s">
        <v>76</v>
      </c>
      <c r="AU169" s="216" t="s">
        <v>85</v>
      </c>
      <c r="AY169" s="215" t="s">
        <v>156</v>
      </c>
      <c r="BK169" s="217">
        <f>SUM(BK170:BK183)</f>
        <v>0</v>
      </c>
    </row>
    <row r="170" spans="1:65" s="2" customFormat="1" ht="21.75" customHeight="1">
      <c r="A170" s="40"/>
      <c r="B170" s="41"/>
      <c r="C170" s="218" t="s">
        <v>213</v>
      </c>
      <c r="D170" s="218" t="s">
        <v>157</v>
      </c>
      <c r="E170" s="219" t="s">
        <v>861</v>
      </c>
      <c r="F170" s="220" t="s">
        <v>862</v>
      </c>
      <c r="G170" s="221" t="s">
        <v>233</v>
      </c>
      <c r="H170" s="222">
        <v>1.234</v>
      </c>
      <c r="I170" s="223"/>
      <c r="J170" s="224">
        <f>ROUND(I170*H170,2)</f>
        <v>0</v>
      </c>
      <c r="K170" s="220" t="s">
        <v>234</v>
      </c>
      <c r="L170" s="46"/>
      <c r="M170" s="225" t="s">
        <v>1</v>
      </c>
      <c r="N170" s="226" t="s">
        <v>42</v>
      </c>
      <c r="O170" s="93"/>
      <c r="P170" s="227">
        <f>O170*H170</f>
        <v>0</v>
      </c>
      <c r="Q170" s="227">
        <v>2.50195</v>
      </c>
      <c r="R170" s="227">
        <f>Q170*H170</f>
        <v>3.0874063</v>
      </c>
      <c r="S170" s="227">
        <v>0</v>
      </c>
      <c r="T170" s="22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9" t="s">
        <v>161</v>
      </c>
      <c r="AT170" s="229" t="s">
        <v>157</v>
      </c>
      <c r="AU170" s="229" t="s">
        <v>87</v>
      </c>
      <c r="AY170" s="18" t="s">
        <v>156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8" t="s">
        <v>85</v>
      </c>
      <c r="BK170" s="230">
        <f>ROUND(I170*H170,2)</f>
        <v>0</v>
      </c>
      <c r="BL170" s="18" t="s">
        <v>161</v>
      </c>
      <c r="BM170" s="229" t="s">
        <v>863</v>
      </c>
    </row>
    <row r="171" spans="1:47" s="2" customFormat="1" ht="12">
      <c r="A171" s="40"/>
      <c r="B171" s="41"/>
      <c r="C171" s="42"/>
      <c r="D171" s="256" t="s">
        <v>236</v>
      </c>
      <c r="E171" s="42"/>
      <c r="F171" s="257" t="s">
        <v>864</v>
      </c>
      <c r="G171" s="42"/>
      <c r="H171" s="42"/>
      <c r="I171" s="258"/>
      <c r="J171" s="42"/>
      <c r="K171" s="42"/>
      <c r="L171" s="46"/>
      <c r="M171" s="259"/>
      <c r="N171" s="260"/>
      <c r="O171" s="93"/>
      <c r="P171" s="93"/>
      <c r="Q171" s="93"/>
      <c r="R171" s="93"/>
      <c r="S171" s="93"/>
      <c r="T171" s="94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236</v>
      </c>
      <c r="AU171" s="18" t="s">
        <v>87</v>
      </c>
    </row>
    <row r="172" spans="1:51" s="13" customFormat="1" ht="12">
      <c r="A172" s="13"/>
      <c r="B172" s="233"/>
      <c r="C172" s="234"/>
      <c r="D172" s="235" t="s">
        <v>221</v>
      </c>
      <c r="E172" s="236" t="s">
        <v>1</v>
      </c>
      <c r="F172" s="237" t="s">
        <v>865</v>
      </c>
      <c r="G172" s="234"/>
      <c r="H172" s="236" t="s">
        <v>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221</v>
      </c>
      <c r="AU172" s="243" t="s">
        <v>87</v>
      </c>
      <c r="AV172" s="13" t="s">
        <v>85</v>
      </c>
      <c r="AW172" s="13" t="s">
        <v>32</v>
      </c>
      <c r="AX172" s="13" t="s">
        <v>77</v>
      </c>
      <c r="AY172" s="243" t="s">
        <v>156</v>
      </c>
    </row>
    <row r="173" spans="1:51" s="14" customFormat="1" ht="12">
      <c r="A173" s="14"/>
      <c r="B173" s="244"/>
      <c r="C173" s="245"/>
      <c r="D173" s="235" t="s">
        <v>221</v>
      </c>
      <c r="E173" s="246" t="s">
        <v>1</v>
      </c>
      <c r="F173" s="247" t="s">
        <v>866</v>
      </c>
      <c r="G173" s="245"/>
      <c r="H173" s="248">
        <v>0.54</v>
      </c>
      <c r="I173" s="249"/>
      <c r="J173" s="245"/>
      <c r="K173" s="245"/>
      <c r="L173" s="250"/>
      <c r="M173" s="261"/>
      <c r="N173" s="262"/>
      <c r="O173" s="262"/>
      <c r="P173" s="262"/>
      <c r="Q173" s="262"/>
      <c r="R173" s="262"/>
      <c r="S173" s="262"/>
      <c r="T173" s="26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221</v>
      </c>
      <c r="AU173" s="254" t="s">
        <v>87</v>
      </c>
      <c r="AV173" s="14" t="s">
        <v>87</v>
      </c>
      <c r="AW173" s="14" t="s">
        <v>32</v>
      </c>
      <c r="AX173" s="14" t="s">
        <v>77</v>
      </c>
      <c r="AY173" s="254" t="s">
        <v>156</v>
      </c>
    </row>
    <row r="174" spans="1:51" s="14" customFormat="1" ht="12">
      <c r="A174" s="14"/>
      <c r="B174" s="244"/>
      <c r="C174" s="245"/>
      <c r="D174" s="235" t="s">
        <v>221</v>
      </c>
      <c r="E174" s="246" t="s">
        <v>1</v>
      </c>
      <c r="F174" s="247" t="s">
        <v>867</v>
      </c>
      <c r="G174" s="245"/>
      <c r="H174" s="248">
        <v>0.288</v>
      </c>
      <c r="I174" s="249"/>
      <c r="J174" s="245"/>
      <c r="K174" s="245"/>
      <c r="L174" s="250"/>
      <c r="M174" s="261"/>
      <c r="N174" s="262"/>
      <c r="O174" s="262"/>
      <c r="P174" s="262"/>
      <c r="Q174" s="262"/>
      <c r="R174" s="262"/>
      <c r="S174" s="262"/>
      <c r="T174" s="26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221</v>
      </c>
      <c r="AU174" s="254" t="s">
        <v>87</v>
      </c>
      <c r="AV174" s="14" t="s">
        <v>87</v>
      </c>
      <c r="AW174" s="14" t="s">
        <v>32</v>
      </c>
      <c r="AX174" s="14" t="s">
        <v>77</v>
      </c>
      <c r="AY174" s="254" t="s">
        <v>156</v>
      </c>
    </row>
    <row r="175" spans="1:51" s="14" customFormat="1" ht="12">
      <c r="A175" s="14"/>
      <c r="B175" s="244"/>
      <c r="C175" s="245"/>
      <c r="D175" s="235" t="s">
        <v>221</v>
      </c>
      <c r="E175" s="246" t="s">
        <v>1</v>
      </c>
      <c r="F175" s="247" t="s">
        <v>868</v>
      </c>
      <c r="G175" s="245"/>
      <c r="H175" s="248">
        <v>0.203</v>
      </c>
      <c r="I175" s="249"/>
      <c r="J175" s="245"/>
      <c r="K175" s="245"/>
      <c r="L175" s="250"/>
      <c r="M175" s="261"/>
      <c r="N175" s="262"/>
      <c r="O175" s="262"/>
      <c r="P175" s="262"/>
      <c r="Q175" s="262"/>
      <c r="R175" s="262"/>
      <c r="S175" s="262"/>
      <c r="T175" s="26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221</v>
      </c>
      <c r="AU175" s="254" t="s">
        <v>87</v>
      </c>
      <c r="AV175" s="14" t="s">
        <v>87</v>
      </c>
      <c r="AW175" s="14" t="s">
        <v>32</v>
      </c>
      <c r="AX175" s="14" t="s">
        <v>77</v>
      </c>
      <c r="AY175" s="254" t="s">
        <v>156</v>
      </c>
    </row>
    <row r="176" spans="1:51" s="14" customFormat="1" ht="12">
      <c r="A176" s="14"/>
      <c r="B176" s="244"/>
      <c r="C176" s="245"/>
      <c r="D176" s="235" t="s">
        <v>221</v>
      </c>
      <c r="E176" s="246" t="s">
        <v>1</v>
      </c>
      <c r="F176" s="247" t="s">
        <v>869</v>
      </c>
      <c r="G176" s="245"/>
      <c r="H176" s="248">
        <v>0.135</v>
      </c>
      <c r="I176" s="249"/>
      <c r="J176" s="245"/>
      <c r="K176" s="245"/>
      <c r="L176" s="250"/>
      <c r="M176" s="261"/>
      <c r="N176" s="262"/>
      <c r="O176" s="262"/>
      <c r="P176" s="262"/>
      <c r="Q176" s="262"/>
      <c r="R176" s="262"/>
      <c r="S176" s="262"/>
      <c r="T176" s="26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221</v>
      </c>
      <c r="AU176" s="254" t="s">
        <v>87</v>
      </c>
      <c r="AV176" s="14" t="s">
        <v>87</v>
      </c>
      <c r="AW176" s="14" t="s">
        <v>32</v>
      </c>
      <c r="AX176" s="14" t="s">
        <v>77</v>
      </c>
      <c r="AY176" s="254" t="s">
        <v>156</v>
      </c>
    </row>
    <row r="177" spans="1:51" s="14" customFormat="1" ht="12">
      <c r="A177" s="14"/>
      <c r="B177" s="244"/>
      <c r="C177" s="245"/>
      <c r="D177" s="235" t="s">
        <v>221</v>
      </c>
      <c r="E177" s="246" t="s">
        <v>1</v>
      </c>
      <c r="F177" s="247" t="s">
        <v>870</v>
      </c>
      <c r="G177" s="245"/>
      <c r="H177" s="248">
        <v>0.068</v>
      </c>
      <c r="I177" s="249"/>
      <c r="J177" s="245"/>
      <c r="K177" s="245"/>
      <c r="L177" s="250"/>
      <c r="M177" s="261"/>
      <c r="N177" s="262"/>
      <c r="O177" s="262"/>
      <c r="P177" s="262"/>
      <c r="Q177" s="262"/>
      <c r="R177" s="262"/>
      <c r="S177" s="262"/>
      <c r="T177" s="26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221</v>
      </c>
      <c r="AU177" s="254" t="s">
        <v>87</v>
      </c>
      <c r="AV177" s="14" t="s">
        <v>87</v>
      </c>
      <c r="AW177" s="14" t="s">
        <v>32</v>
      </c>
      <c r="AX177" s="14" t="s">
        <v>77</v>
      </c>
      <c r="AY177" s="254" t="s">
        <v>156</v>
      </c>
    </row>
    <row r="178" spans="1:51" s="15" customFormat="1" ht="12">
      <c r="A178" s="15"/>
      <c r="B178" s="264"/>
      <c r="C178" s="265"/>
      <c r="D178" s="235" t="s">
        <v>221</v>
      </c>
      <c r="E178" s="266" t="s">
        <v>1</v>
      </c>
      <c r="F178" s="267" t="s">
        <v>240</v>
      </c>
      <c r="G178" s="265"/>
      <c r="H178" s="268">
        <v>1.2340000000000002</v>
      </c>
      <c r="I178" s="269"/>
      <c r="J178" s="265"/>
      <c r="K178" s="265"/>
      <c r="L178" s="270"/>
      <c r="M178" s="271"/>
      <c r="N178" s="272"/>
      <c r="O178" s="272"/>
      <c r="P178" s="272"/>
      <c r="Q178" s="272"/>
      <c r="R178" s="272"/>
      <c r="S178" s="272"/>
      <c r="T178" s="27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4" t="s">
        <v>221</v>
      </c>
      <c r="AU178" s="274" t="s">
        <v>87</v>
      </c>
      <c r="AV178" s="15" t="s">
        <v>161</v>
      </c>
      <c r="AW178" s="15" t="s">
        <v>32</v>
      </c>
      <c r="AX178" s="15" t="s">
        <v>85</v>
      </c>
      <c r="AY178" s="274" t="s">
        <v>156</v>
      </c>
    </row>
    <row r="179" spans="1:65" s="2" customFormat="1" ht="16.5" customHeight="1">
      <c r="A179" s="40"/>
      <c r="B179" s="41"/>
      <c r="C179" s="218" t="s">
        <v>217</v>
      </c>
      <c r="D179" s="218" t="s">
        <v>157</v>
      </c>
      <c r="E179" s="219" t="s">
        <v>871</v>
      </c>
      <c r="F179" s="220" t="s">
        <v>872</v>
      </c>
      <c r="G179" s="221" t="s">
        <v>250</v>
      </c>
      <c r="H179" s="222">
        <v>0.675</v>
      </c>
      <c r="I179" s="223"/>
      <c r="J179" s="224">
        <f>ROUND(I179*H179,2)</f>
        <v>0</v>
      </c>
      <c r="K179" s="220" t="s">
        <v>234</v>
      </c>
      <c r="L179" s="46"/>
      <c r="M179" s="225" t="s">
        <v>1</v>
      </c>
      <c r="N179" s="226" t="s">
        <v>42</v>
      </c>
      <c r="O179" s="93"/>
      <c r="P179" s="227">
        <f>O179*H179</f>
        <v>0</v>
      </c>
      <c r="Q179" s="227">
        <v>0.00658</v>
      </c>
      <c r="R179" s="227">
        <f>Q179*H179</f>
        <v>0.0044415</v>
      </c>
      <c r="S179" s="227">
        <v>0</v>
      </c>
      <c r="T179" s="228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9" t="s">
        <v>161</v>
      </c>
      <c r="AT179" s="229" t="s">
        <v>157</v>
      </c>
      <c r="AU179" s="229" t="s">
        <v>87</v>
      </c>
      <c r="AY179" s="18" t="s">
        <v>156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8" t="s">
        <v>85</v>
      </c>
      <c r="BK179" s="230">
        <f>ROUND(I179*H179,2)</f>
        <v>0</v>
      </c>
      <c r="BL179" s="18" t="s">
        <v>161</v>
      </c>
      <c r="BM179" s="229" t="s">
        <v>873</v>
      </c>
    </row>
    <row r="180" spans="1:47" s="2" customFormat="1" ht="12">
      <c r="A180" s="40"/>
      <c r="B180" s="41"/>
      <c r="C180" s="42"/>
      <c r="D180" s="256" t="s">
        <v>236</v>
      </c>
      <c r="E180" s="42"/>
      <c r="F180" s="257" t="s">
        <v>874</v>
      </c>
      <c r="G180" s="42"/>
      <c r="H180" s="42"/>
      <c r="I180" s="258"/>
      <c r="J180" s="42"/>
      <c r="K180" s="42"/>
      <c r="L180" s="46"/>
      <c r="M180" s="259"/>
      <c r="N180" s="260"/>
      <c r="O180" s="93"/>
      <c r="P180" s="93"/>
      <c r="Q180" s="93"/>
      <c r="R180" s="93"/>
      <c r="S180" s="93"/>
      <c r="T180" s="94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236</v>
      </c>
      <c r="AU180" s="18" t="s">
        <v>87</v>
      </c>
    </row>
    <row r="181" spans="1:51" s="14" customFormat="1" ht="12">
      <c r="A181" s="14"/>
      <c r="B181" s="244"/>
      <c r="C181" s="245"/>
      <c r="D181" s="235" t="s">
        <v>221</v>
      </c>
      <c r="E181" s="246" t="s">
        <v>1</v>
      </c>
      <c r="F181" s="247" t="s">
        <v>875</v>
      </c>
      <c r="G181" s="245"/>
      <c r="H181" s="248">
        <v>0.675</v>
      </c>
      <c r="I181" s="249"/>
      <c r="J181" s="245"/>
      <c r="K181" s="245"/>
      <c r="L181" s="250"/>
      <c r="M181" s="261"/>
      <c r="N181" s="262"/>
      <c r="O181" s="262"/>
      <c r="P181" s="262"/>
      <c r="Q181" s="262"/>
      <c r="R181" s="262"/>
      <c r="S181" s="262"/>
      <c r="T181" s="26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221</v>
      </c>
      <c r="AU181" s="254" t="s">
        <v>87</v>
      </c>
      <c r="AV181" s="14" t="s">
        <v>87</v>
      </c>
      <c r="AW181" s="14" t="s">
        <v>32</v>
      </c>
      <c r="AX181" s="14" t="s">
        <v>85</v>
      </c>
      <c r="AY181" s="254" t="s">
        <v>156</v>
      </c>
    </row>
    <row r="182" spans="1:65" s="2" customFormat="1" ht="16.5" customHeight="1">
      <c r="A182" s="40"/>
      <c r="B182" s="41"/>
      <c r="C182" s="218" t="s">
        <v>8</v>
      </c>
      <c r="D182" s="218" t="s">
        <v>157</v>
      </c>
      <c r="E182" s="219" t="s">
        <v>876</v>
      </c>
      <c r="F182" s="220" t="s">
        <v>877</v>
      </c>
      <c r="G182" s="221" t="s">
        <v>250</v>
      </c>
      <c r="H182" s="222">
        <v>0.675</v>
      </c>
      <c r="I182" s="223"/>
      <c r="J182" s="224">
        <f>ROUND(I182*H182,2)</f>
        <v>0</v>
      </c>
      <c r="K182" s="220" t="s">
        <v>234</v>
      </c>
      <c r="L182" s="46"/>
      <c r="M182" s="225" t="s">
        <v>1</v>
      </c>
      <c r="N182" s="226" t="s">
        <v>42</v>
      </c>
      <c r="O182" s="9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9" t="s">
        <v>161</v>
      </c>
      <c r="AT182" s="229" t="s">
        <v>157</v>
      </c>
      <c r="AU182" s="229" t="s">
        <v>87</v>
      </c>
      <c r="AY182" s="18" t="s">
        <v>156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8" t="s">
        <v>85</v>
      </c>
      <c r="BK182" s="230">
        <f>ROUND(I182*H182,2)</f>
        <v>0</v>
      </c>
      <c r="BL182" s="18" t="s">
        <v>161</v>
      </c>
      <c r="BM182" s="229" t="s">
        <v>878</v>
      </c>
    </row>
    <row r="183" spans="1:47" s="2" customFormat="1" ht="12">
      <c r="A183" s="40"/>
      <c r="B183" s="41"/>
      <c r="C183" s="42"/>
      <c r="D183" s="256" t="s">
        <v>236</v>
      </c>
      <c r="E183" s="42"/>
      <c r="F183" s="257" t="s">
        <v>879</v>
      </c>
      <c r="G183" s="42"/>
      <c r="H183" s="42"/>
      <c r="I183" s="258"/>
      <c r="J183" s="42"/>
      <c r="K183" s="42"/>
      <c r="L183" s="46"/>
      <c r="M183" s="259"/>
      <c r="N183" s="260"/>
      <c r="O183" s="93"/>
      <c r="P183" s="93"/>
      <c r="Q183" s="93"/>
      <c r="R183" s="93"/>
      <c r="S183" s="93"/>
      <c r="T183" s="94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236</v>
      </c>
      <c r="AU183" s="18" t="s">
        <v>87</v>
      </c>
    </row>
    <row r="184" spans="1:63" s="12" customFormat="1" ht="22.8" customHeight="1">
      <c r="A184" s="12"/>
      <c r="B184" s="204"/>
      <c r="C184" s="205"/>
      <c r="D184" s="206" t="s">
        <v>76</v>
      </c>
      <c r="E184" s="231" t="s">
        <v>179</v>
      </c>
      <c r="F184" s="231" t="s">
        <v>880</v>
      </c>
      <c r="G184" s="205"/>
      <c r="H184" s="205"/>
      <c r="I184" s="208"/>
      <c r="J184" s="232">
        <f>BK184</f>
        <v>0</v>
      </c>
      <c r="K184" s="205"/>
      <c r="L184" s="210"/>
      <c r="M184" s="211"/>
      <c r="N184" s="212"/>
      <c r="O184" s="212"/>
      <c r="P184" s="213">
        <f>SUM(P185:P225)</f>
        <v>0</v>
      </c>
      <c r="Q184" s="212"/>
      <c r="R184" s="213">
        <f>SUM(R185:R225)</f>
        <v>646.7139000000001</v>
      </c>
      <c r="S184" s="212"/>
      <c r="T184" s="214">
        <f>SUM(T185:T225)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5" t="s">
        <v>85</v>
      </c>
      <c r="AT184" s="216" t="s">
        <v>76</v>
      </c>
      <c r="AU184" s="216" t="s">
        <v>85</v>
      </c>
      <c r="AY184" s="215" t="s">
        <v>156</v>
      </c>
      <c r="BK184" s="217">
        <f>SUM(BK185:BK225)</f>
        <v>0</v>
      </c>
    </row>
    <row r="185" spans="1:65" s="2" customFormat="1" ht="24.15" customHeight="1">
      <c r="A185" s="40"/>
      <c r="B185" s="41"/>
      <c r="C185" s="218" t="s">
        <v>320</v>
      </c>
      <c r="D185" s="218" t="s">
        <v>157</v>
      </c>
      <c r="E185" s="219" t="s">
        <v>881</v>
      </c>
      <c r="F185" s="220" t="s">
        <v>882</v>
      </c>
      <c r="G185" s="221" t="s">
        <v>250</v>
      </c>
      <c r="H185" s="222">
        <v>1771</v>
      </c>
      <c r="I185" s="223"/>
      <c r="J185" s="224">
        <f>ROUND(I185*H185,2)</f>
        <v>0</v>
      </c>
      <c r="K185" s="220" t="s">
        <v>234</v>
      </c>
      <c r="L185" s="46"/>
      <c r="M185" s="225" t="s">
        <v>1</v>
      </c>
      <c r="N185" s="226" t="s">
        <v>42</v>
      </c>
      <c r="O185" s="93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9" t="s">
        <v>161</v>
      </c>
      <c r="AT185" s="229" t="s">
        <v>157</v>
      </c>
      <c r="AU185" s="229" t="s">
        <v>87</v>
      </c>
      <c r="AY185" s="18" t="s">
        <v>156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8" t="s">
        <v>85</v>
      </c>
      <c r="BK185" s="230">
        <f>ROUND(I185*H185,2)</f>
        <v>0</v>
      </c>
      <c r="BL185" s="18" t="s">
        <v>161</v>
      </c>
      <c r="BM185" s="229" t="s">
        <v>883</v>
      </c>
    </row>
    <row r="186" spans="1:47" s="2" customFormat="1" ht="12">
      <c r="A186" s="40"/>
      <c r="B186" s="41"/>
      <c r="C186" s="42"/>
      <c r="D186" s="256" t="s">
        <v>236</v>
      </c>
      <c r="E186" s="42"/>
      <c r="F186" s="257" t="s">
        <v>884</v>
      </c>
      <c r="G186" s="42"/>
      <c r="H186" s="42"/>
      <c r="I186" s="258"/>
      <c r="J186" s="42"/>
      <c r="K186" s="42"/>
      <c r="L186" s="46"/>
      <c r="M186" s="259"/>
      <c r="N186" s="260"/>
      <c r="O186" s="93"/>
      <c r="P186" s="93"/>
      <c r="Q186" s="93"/>
      <c r="R186" s="93"/>
      <c r="S186" s="93"/>
      <c r="T186" s="94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236</v>
      </c>
      <c r="AU186" s="18" t="s">
        <v>87</v>
      </c>
    </row>
    <row r="187" spans="1:51" s="14" customFormat="1" ht="12">
      <c r="A187" s="14"/>
      <c r="B187" s="244"/>
      <c r="C187" s="245"/>
      <c r="D187" s="235" t="s">
        <v>221</v>
      </c>
      <c r="E187" s="246" t="s">
        <v>1</v>
      </c>
      <c r="F187" s="247" t="s">
        <v>786</v>
      </c>
      <c r="G187" s="245"/>
      <c r="H187" s="248">
        <v>434</v>
      </c>
      <c r="I187" s="249"/>
      <c r="J187" s="245"/>
      <c r="K187" s="245"/>
      <c r="L187" s="250"/>
      <c r="M187" s="261"/>
      <c r="N187" s="262"/>
      <c r="O187" s="262"/>
      <c r="P187" s="262"/>
      <c r="Q187" s="262"/>
      <c r="R187" s="262"/>
      <c r="S187" s="262"/>
      <c r="T187" s="26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221</v>
      </c>
      <c r="AU187" s="254" t="s">
        <v>87</v>
      </c>
      <c r="AV187" s="14" t="s">
        <v>87</v>
      </c>
      <c r="AW187" s="14" t="s">
        <v>32</v>
      </c>
      <c r="AX187" s="14" t="s">
        <v>77</v>
      </c>
      <c r="AY187" s="254" t="s">
        <v>156</v>
      </c>
    </row>
    <row r="188" spans="1:51" s="14" customFormat="1" ht="12">
      <c r="A188" s="14"/>
      <c r="B188" s="244"/>
      <c r="C188" s="245"/>
      <c r="D188" s="235" t="s">
        <v>221</v>
      </c>
      <c r="E188" s="246" t="s">
        <v>1</v>
      </c>
      <c r="F188" s="247" t="s">
        <v>789</v>
      </c>
      <c r="G188" s="245"/>
      <c r="H188" s="248">
        <v>1337</v>
      </c>
      <c r="I188" s="249"/>
      <c r="J188" s="245"/>
      <c r="K188" s="245"/>
      <c r="L188" s="25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221</v>
      </c>
      <c r="AU188" s="254" t="s">
        <v>87</v>
      </c>
      <c r="AV188" s="14" t="s">
        <v>87</v>
      </c>
      <c r="AW188" s="14" t="s">
        <v>32</v>
      </c>
      <c r="AX188" s="14" t="s">
        <v>77</v>
      </c>
      <c r="AY188" s="254" t="s">
        <v>156</v>
      </c>
    </row>
    <row r="189" spans="1:51" s="15" customFormat="1" ht="12">
      <c r="A189" s="15"/>
      <c r="B189" s="264"/>
      <c r="C189" s="265"/>
      <c r="D189" s="235" t="s">
        <v>221</v>
      </c>
      <c r="E189" s="266" t="s">
        <v>1</v>
      </c>
      <c r="F189" s="267" t="s">
        <v>240</v>
      </c>
      <c r="G189" s="265"/>
      <c r="H189" s="268">
        <v>1771</v>
      </c>
      <c r="I189" s="269"/>
      <c r="J189" s="265"/>
      <c r="K189" s="265"/>
      <c r="L189" s="270"/>
      <c r="M189" s="271"/>
      <c r="N189" s="272"/>
      <c r="O189" s="272"/>
      <c r="P189" s="272"/>
      <c r="Q189" s="272"/>
      <c r="R189" s="272"/>
      <c r="S189" s="272"/>
      <c r="T189" s="27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4" t="s">
        <v>221</v>
      </c>
      <c r="AU189" s="274" t="s">
        <v>87</v>
      </c>
      <c r="AV189" s="15" t="s">
        <v>161</v>
      </c>
      <c r="AW189" s="15" t="s">
        <v>32</v>
      </c>
      <c r="AX189" s="15" t="s">
        <v>85</v>
      </c>
      <c r="AY189" s="274" t="s">
        <v>156</v>
      </c>
    </row>
    <row r="190" spans="1:65" s="2" customFormat="1" ht="24.15" customHeight="1">
      <c r="A190" s="40"/>
      <c r="B190" s="41"/>
      <c r="C190" s="218" t="s">
        <v>324</v>
      </c>
      <c r="D190" s="218" t="s">
        <v>157</v>
      </c>
      <c r="E190" s="219" t="s">
        <v>881</v>
      </c>
      <c r="F190" s="220" t="s">
        <v>882</v>
      </c>
      <c r="G190" s="221" t="s">
        <v>250</v>
      </c>
      <c r="H190" s="222">
        <v>21</v>
      </c>
      <c r="I190" s="223"/>
      <c r="J190" s="224">
        <f>ROUND(I190*H190,2)</f>
        <v>0</v>
      </c>
      <c r="K190" s="220" t="s">
        <v>234</v>
      </c>
      <c r="L190" s="46"/>
      <c r="M190" s="225" t="s">
        <v>1</v>
      </c>
      <c r="N190" s="226" t="s">
        <v>42</v>
      </c>
      <c r="O190" s="93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9" t="s">
        <v>161</v>
      </c>
      <c r="AT190" s="229" t="s">
        <v>157</v>
      </c>
      <c r="AU190" s="229" t="s">
        <v>87</v>
      </c>
      <c r="AY190" s="18" t="s">
        <v>156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8" t="s">
        <v>85</v>
      </c>
      <c r="BK190" s="230">
        <f>ROUND(I190*H190,2)</f>
        <v>0</v>
      </c>
      <c r="BL190" s="18" t="s">
        <v>161</v>
      </c>
      <c r="BM190" s="229" t="s">
        <v>885</v>
      </c>
    </row>
    <row r="191" spans="1:47" s="2" customFormat="1" ht="12">
      <c r="A191" s="40"/>
      <c r="B191" s="41"/>
      <c r="C191" s="42"/>
      <c r="D191" s="256" t="s">
        <v>236</v>
      </c>
      <c r="E191" s="42"/>
      <c r="F191" s="257" t="s">
        <v>884</v>
      </c>
      <c r="G191" s="42"/>
      <c r="H191" s="42"/>
      <c r="I191" s="258"/>
      <c r="J191" s="42"/>
      <c r="K191" s="42"/>
      <c r="L191" s="46"/>
      <c r="M191" s="259"/>
      <c r="N191" s="260"/>
      <c r="O191" s="93"/>
      <c r="P191" s="93"/>
      <c r="Q191" s="93"/>
      <c r="R191" s="93"/>
      <c r="S191" s="93"/>
      <c r="T191" s="94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8" t="s">
        <v>236</v>
      </c>
      <c r="AU191" s="18" t="s">
        <v>87</v>
      </c>
    </row>
    <row r="192" spans="1:51" s="13" customFormat="1" ht="12">
      <c r="A192" s="13"/>
      <c r="B192" s="233"/>
      <c r="C192" s="234"/>
      <c r="D192" s="235" t="s">
        <v>221</v>
      </c>
      <c r="E192" s="236" t="s">
        <v>1</v>
      </c>
      <c r="F192" s="237" t="s">
        <v>886</v>
      </c>
      <c r="G192" s="234"/>
      <c r="H192" s="236" t="s">
        <v>1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221</v>
      </c>
      <c r="AU192" s="243" t="s">
        <v>87</v>
      </c>
      <c r="AV192" s="13" t="s">
        <v>85</v>
      </c>
      <c r="AW192" s="13" t="s">
        <v>32</v>
      </c>
      <c r="AX192" s="13" t="s">
        <v>77</v>
      </c>
      <c r="AY192" s="243" t="s">
        <v>156</v>
      </c>
    </row>
    <row r="193" spans="1:51" s="14" customFormat="1" ht="12">
      <c r="A193" s="14"/>
      <c r="B193" s="244"/>
      <c r="C193" s="245"/>
      <c r="D193" s="235" t="s">
        <v>221</v>
      </c>
      <c r="E193" s="246" t="s">
        <v>1</v>
      </c>
      <c r="F193" s="247" t="s">
        <v>7</v>
      </c>
      <c r="G193" s="245"/>
      <c r="H193" s="248">
        <v>21</v>
      </c>
      <c r="I193" s="249"/>
      <c r="J193" s="245"/>
      <c r="K193" s="245"/>
      <c r="L193" s="250"/>
      <c r="M193" s="261"/>
      <c r="N193" s="262"/>
      <c r="O193" s="262"/>
      <c r="P193" s="262"/>
      <c r="Q193" s="262"/>
      <c r="R193" s="262"/>
      <c r="S193" s="262"/>
      <c r="T193" s="26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221</v>
      </c>
      <c r="AU193" s="254" t="s">
        <v>87</v>
      </c>
      <c r="AV193" s="14" t="s">
        <v>87</v>
      </c>
      <c r="AW193" s="14" t="s">
        <v>32</v>
      </c>
      <c r="AX193" s="14" t="s">
        <v>85</v>
      </c>
      <c r="AY193" s="254" t="s">
        <v>156</v>
      </c>
    </row>
    <row r="194" spans="1:65" s="2" customFormat="1" ht="24.15" customHeight="1">
      <c r="A194" s="40"/>
      <c r="B194" s="41"/>
      <c r="C194" s="218" t="s">
        <v>328</v>
      </c>
      <c r="D194" s="218" t="s">
        <v>157</v>
      </c>
      <c r="E194" s="219" t="s">
        <v>887</v>
      </c>
      <c r="F194" s="220" t="s">
        <v>888</v>
      </c>
      <c r="G194" s="221" t="s">
        <v>250</v>
      </c>
      <c r="H194" s="222">
        <v>25</v>
      </c>
      <c r="I194" s="223"/>
      <c r="J194" s="224">
        <f>ROUND(I194*H194,2)</f>
        <v>0</v>
      </c>
      <c r="K194" s="220" t="s">
        <v>1</v>
      </c>
      <c r="L194" s="46"/>
      <c r="M194" s="225" t="s">
        <v>1</v>
      </c>
      <c r="N194" s="226" t="s">
        <v>42</v>
      </c>
      <c r="O194" s="93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9" t="s">
        <v>161</v>
      </c>
      <c r="AT194" s="229" t="s">
        <v>157</v>
      </c>
      <c r="AU194" s="229" t="s">
        <v>87</v>
      </c>
      <c r="AY194" s="18" t="s">
        <v>156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8" t="s">
        <v>85</v>
      </c>
      <c r="BK194" s="230">
        <f>ROUND(I194*H194,2)</f>
        <v>0</v>
      </c>
      <c r="BL194" s="18" t="s">
        <v>161</v>
      </c>
      <c r="BM194" s="229" t="s">
        <v>889</v>
      </c>
    </row>
    <row r="195" spans="1:51" s="13" customFormat="1" ht="12">
      <c r="A195" s="13"/>
      <c r="B195" s="233"/>
      <c r="C195" s="234"/>
      <c r="D195" s="235" t="s">
        <v>221</v>
      </c>
      <c r="E195" s="236" t="s">
        <v>1</v>
      </c>
      <c r="F195" s="237" t="s">
        <v>890</v>
      </c>
      <c r="G195" s="234"/>
      <c r="H195" s="236" t="s">
        <v>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221</v>
      </c>
      <c r="AU195" s="243" t="s">
        <v>87</v>
      </c>
      <c r="AV195" s="13" t="s">
        <v>85</v>
      </c>
      <c r="AW195" s="13" t="s">
        <v>32</v>
      </c>
      <c r="AX195" s="13" t="s">
        <v>77</v>
      </c>
      <c r="AY195" s="243" t="s">
        <v>156</v>
      </c>
    </row>
    <row r="196" spans="1:51" s="14" customFormat="1" ht="12">
      <c r="A196" s="14"/>
      <c r="B196" s="244"/>
      <c r="C196" s="245"/>
      <c r="D196" s="235" t="s">
        <v>221</v>
      </c>
      <c r="E196" s="246" t="s">
        <v>1</v>
      </c>
      <c r="F196" s="247" t="s">
        <v>360</v>
      </c>
      <c r="G196" s="245"/>
      <c r="H196" s="248">
        <v>25</v>
      </c>
      <c r="I196" s="249"/>
      <c r="J196" s="245"/>
      <c r="K196" s="245"/>
      <c r="L196" s="25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221</v>
      </c>
      <c r="AU196" s="254" t="s">
        <v>87</v>
      </c>
      <c r="AV196" s="14" t="s">
        <v>87</v>
      </c>
      <c r="AW196" s="14" t="s">
        <v>32</v>
      </c>
      <c r="AX196" s="14" t="s">
        <v>85</v>
      </c>
      <c r="AY196" s="254" t="s">
        <v>156</v>
      </c>
    </row>
    <row r="197" spans="1:65" s="2" customFormat="1" ht="24.15" customHeight="1">
      <c r="A197" s="40"/>
      <c r="B197" s="41"/>
      <c r="C197" s="218" t="s">
        <v>332</v>
      </c>
      <c r="D197" s="218" t="s">
        <v>157</v>
      </c>
      <c r="E197" s="219" t="s">
        <v>891</v>
      </c>
      <c r="F197" s="220" t="s">
        <v>892</v>
      </c>
      <c r="G197" s="221" t="s">
        <v>250</v>
      </c>
      <c r="H197" s="222">
        <v>1771</v>
      </c>
      <c r="I197" s="223"/>
      <c r="J197" s="224">
        <f>ROUND(I197*H197,2)</f>
        <v>0</v>
      </c>
      <c r="K197" s="220" t="s">
        <v>234</v>
      </c>
      <c r="L197" s="46"/>
      <c r="M197" s="225" t="s">
        <v>1</v>
      </c>
      <c r="N197" s="226" t="s">
        <v>42</v>
      </c>
      <c r="O197" s="93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9" t="s">
        <v>161</v>
      </c>
      <c r="AT197" s="229" t="s">
        <v>157</v>
      </c>
      <c r="AU197" s="229" t="s">
        <v>87</v>
      </c>
      <c r="AY197" s="18" t="s">
        <v>156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8" t="s">
        <v>85</v>
      </c>
      <c r="BK197" s="230">
        <f>ROUND(I197*H197,2)</f>
        <v>0</v>
      </c>
      <c r="BL197" s="18" t="s">
        <v>161</v>
      </c>
      <c r="BM197" s="229" t="s">
        <v>893</v>
      </c>
    </row>
    <row r="198" spans="1:47" s="2" customFormat="1" ht="12">
      <c r="A198" s="40"/>
      <c r="B198" s="41"/>
      <c r="C198" s="42"/>
      <c r="D198" s="256" t="s">
        <v>236</v>
      </c>
      <c r="E198" s="42"/>
      <c r="F198" s="257" t="s">
        <v>894</v>
      </c>
      <c r="G198" s="42"/>
      <c r="H198" s="42"/>
      <c r="I198" s="258"/>
      <c r="J198" s="42"/>
      <c r="K198" s="42"/>
      <c r="L198" s="46"/>
      <c r="M198" s="259"/>
      <c r="N198" s="260"/>
      <c r="O198" s="93"/>
      <c r="P198" s="93"/>
      <c r="Q198" s="93"/>
      <c r="R198" s="93"/>
      <c r="S198" s="93"/>
      <c r="T198" s="94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8" t="s">
        <v>236</v>
      </c>
      <c r="AU198" s="18" t="s">
        <v>87</v>
      </c>
    </row>
    <row r="199" spans="1:51" s="14" customFormat="1" ht="12">
      <c r="A199" s="14"/>
      <c r="B199" s="244"/>
      <c r="C199" s="245"/>
      <c r="D199" s="235" t="s">
        <v>221</v>
      </c>
      <c r="E199" s="246" t="s">
        <v>1</v>
      </c>
      <c r="F199" s="247" t="s">
        <v>786</v>
      </c>
      <c r="G199" s="245"/>
      <c r="H199" s="248">
        <v>434</v>
      </c>
      <c r="I199" s="249"/>
      <c r="J199" s="245"/>
      <c r="K199" s="245"/>
      <c r="L199" s="250"/>
      <c r="M199" s="261"/>
      <c r="N199" s="262"/>
      <c r="O199" s="262"/>
      <c r="P199" s="262"/>
      <c r="Q199" s="262"/>
      <c r="R199" s="262"/>
      <c r="S199" s="262"/>
      <c r="T199" s="26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221</v>
      </c>
      <c r="AU199" s="254" t="s">
        <v>87</v>
      </c>
      <c r="AV199" s="14" t="s">
        <v>87</v>
      </c>
      <c r="AW199" s="14" t="s">
        <v>32</v>
      </c>
      <c r="AX199" s="14" t="s">
        <v>77</v>
      </c>
      <c r="AY199" s="254" t="s">
        <v>156</v>
      </c>
    </row>
    <row r="200" spans="1:51" s="14" customFormat="1" ht="12">
      <c r="A200" s="14"/>
      <c r="B200" s="244"/>
      <c r="C200" s="245"/>
      <c r="D200" s="235" t="s">
        <v>221</v>
      </c>
      <c r="E200" s="246" t="s">
        <v>1</v>
      </c>
      <c r="F200" s="247" t="s">
        <v>789</v>
      </c>
      <c r="G200" s="245"/>
      <c r="H200" s="248">
        <v>1337</v>
      </c>
      <c r="I200" s="249"/>
      <c r="J200" s="245"/>
      <c r="K200" s="245"/>
      <c r="L200" s="25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221</v>
      </c>
      <c r="AU200" s="254" t="s">
        <v>87</v>
      </c>
      <c r="AV200" s="14" t="s">
        <v>87</v>
      </c>
      <c r="AW200" s="14" t="s">
        <v>32</v>
      </c>
      <c r="AX200" s="14" t="s">
        <v>77</v>
      </c>
      <c r="AY200" s="254" t="s">
        <v>156</v>
      </c>
    </row>
    <row r="201" spans="1:51" s="15" customFormat="1" ht="12">
      <c r="A201" s="15"/>
      <c r="B201" s="264"/>
      <c r="C201" s="265"/>
      <c r="D201" s="235" t="s">
        <v>221</v>
      </c>
      <c r="E201" s="266" t="s">
        <v>1</v>
      </c>
      <c r="F201" s="267" t="s">
        <v>240</v>
      </c>
      <c r="G201" s="265"/>
      <c r="H201" s="268">
        <v>1771</v>
      </c>
      <c r="I201" s="269"/>
      <c r="J201" s="265"/>
      <c r="K201" s="265"/>
      <c r="L201" s="270"/>
      <c r="M201" s="271"/>
      <c r="N201" s="272"/>
      <c r="O201" s="272"/>
      <c r="P201" s="272"/>
      <c r="Q201" s="272"/>
      <c r="R201" s="272"/>
      <c r="S201" s="272"/>
      <c r="T201" s="27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4" t="s">
        <v>221</v>
      </c>
      <c r="AU201" s="274" t="s">
        <v>87</v>
      </c>
      <c r="AV201" s="15" t="s">
        <v>161</v>
      </c>
      <c r="AW201" s="15" t="s">
        <v>32</v>
      </c>
      <c r="AX201" s="15" t="s">
        <v>85</v>
      </c>
      <c r="AY201" s="274" t="s">
        <v>156</v>
      </c>
    </row>
    <row r="202" spans="1:65" s="2" customFormat="1" ht="24.15" customHeight="1">
      <c r="A202" s="40"/>
      <c r="B202" s="41"/>
      <c r="C202" s="218" t="s">
        <v>336</v>
      </c>
      <c r="D202" s="218" t="s">
        <v>157</v>
      </c>
      <c r="E202" s="219" t="s">
        <v>895</v>
      </c>
      <c r="F202" s="220" t="s">
        <v>896</v>
      </c>
      <c r="G202" s="221" t="s">
        <v>250</v>
      </c>
      <c r="H202" s="222">
        <v>18</v>
      </c>
      <c r="I202" s="223"/>
      <c r="J202" s="224">
        <f>ROUND(I202*H202,2)</f>
        <v>0</v>
      </c>
      <c r="K202" s="220" t="s">
        <v>1</v>
      </c>
      <c r="L202" s="46"/>
      <c r="M202" s="225" t="s">
        <v>1</v>
      </c>
      <c r="N202" s="226" t="s">
        <v>42</v>
      </c>
      <c r="O202" s="93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9" t="s">
        <v>161</v>
      </c>
      <c r="AT202" s="229" t="s">
        <v>157</v>
      </c>
      <c r="AU202" s="229" t="s">
        <v>87</v>
      </c>
      <c r="AY202" s="18" t="s">
        <v>156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8" t="s">
        <v>85</v>
      </c>
      <c r="BK202" s="230">
        <f>ROUND(I202*H202,2)</f>
        <v>0</v>
      </c>
      <c r="BL202" s="18" t="s">
        <v>161</v>
      </c>
      <c r="BM202" s="229" t="s">
        <v>897</v>
      </c>
    </row>
    <row r="203" spans="1:65" s="2" customFormat="1" ht="24.15" customHeight="1">
      <c r="A203" s="40"/>
      <c r="B203" s="41"/>
      <c r="C203" s="218" t="s">
        <v>7</v>
      </c>
      <c r="D203" s="218" t="s">
        <v>157</v>
      </c>
      <c r="E203" s="219" t="s">
        <v>898</v>
      </c>
      <c r="F203" s="220" t="s">
        <v>899</v>
      </c>
      <c r="G203" s="221" t="s">
        <v>250</v>
      </c>
      <c r="H203" s="222">
        <v>22</v>
      </c>
      <c r="I203" s="223"/>
      <c r="J203" s="224">
        <f>ROUND(I203*H203,2)</f>
        <v>0</v>
      </c>
      <c r="K203" s="220" t="s">
        <v>234</v>
      </c>
      <c r="L203" s="46"/>
      <c r="M203" s="225" t="s">
        <v>1</v>
      </c>
      <c r="N203" s="226" t="s">
        <v>42</v>
      </c>
      <c r="O203" s="93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9" t="s">
        <v>161</v>
      </c>
      <c r="AT203" s="229" t="s">
        <v>157</v>
      </c>
      <c r="AU203" s="229" t="s">
        <v>87</v>
      </c>
      <c r="AY203" s="18" t="s">
        <v>156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8" t="s">
        <v>85</v>
      </c>
      <c r="BK203" s="230">
        <f>ROUND(I203*H203,2)</f>
        <v>0</v>
      </c>
      <c r="BL203" s="18" t="s">
        <v>161</v>
      </c>
      <c r="BM203" s="229" t="s">
        <v>900</v>
      </c>
    </row>
    <row r="204" spans="1:47" s="2" customFormat="1" ht="12">
      <c r="A204" s="40"/>
      <c r="B204" s="41"/>
      <c r="C204" s="42"/>
      <c r="D204" s="256" t="s">
        <v>236</v>
      </c>
      <c r="E204" s="42"/>
      <c r="F204" s="257" t="s">
        <v>901</v>
      </c>
      <c r="G204" s="42"/>
      <c r="H204" s="42"/>
      <c r="I204" s="258"/>
      <c r="J204" s="42"/>
      <c r="K204" s="42"/>
      <c r="L204" s="46"/>
      <c r="M204" s="259"/>
      <c r="N204" s="260"/>
      <c r="O204" s="93"/>
      <c r="P204" s="93"/>
      <c r="Q204" s="93"/>
      <c r="R204" s="93"/>
      <c r="S204" s="93"/>
      <c r="T204" s="94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8" t="s">
        <v>236</v>
      </c>
      <c r="AU204" s="18" t="s">
        <v>87</v>
      </c>
    </row>
    <row r="205" spans="1:65" s="2" customFormat="1" ht="21.75" customHeight="1">
      <c r="A205" s="40"/>
      <c r="B205" s="41"/>
      <c r="C205" s="218" t="s">
        <v>344</v>
      </c>
      <c r="D205" s="218" t="s">
        <v>157</v>
      </c>
      <c r="E205" s="219" t="s">
        <v>902</v>
      </c>
      <c r="F205" s="220" t="s">
        <v>903</v>
      </c>
      <c r="G205" s="221" t="s">
        <v>250</v>
      </c>
      <c r="H205" s="222">
        <v>30</v>
      </c>
      <c r="I205" s="223"/>
      <c r="J205" s="224">
        <f>ROUND(I205*H205,2)</f>
        <v>0</v>
      </c>
      <c r="K205" s="220" t="s">
        <v>234</v>
      </c>
      <c r="L205" s="46"/>
      <c r="M205" s="225" t="s">
        <v>1</v>
      </c>
      <c r="N205" s="226" t="s">
        <v>42</v>
      </c>
      <c r="O205" s="93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9" t="s">
        <v>161</v>
      </c>
      <c r="AT205" s="229" t="s">
        <v>157</v>
      </c>
      <c r="AU205" s="229" t="s">
        <v>87</v>
      </c>
      <c r="AY205" s="18" t="s">
        <v>156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8" t="s">
        <v>85</v>
      </c>
      <c r="BK205" s="230">
        <f>ROUND(I205*H205,2)</f>
        <v>0</v>
      </c>
      <c r="BL205" s="18" t="s">
        <v>161</v>
      </c>
      <c r="BM205" s="229" t="s">
        <v>904</v>
      </c>
    </row>
    <row r="206" spans="1:47" s="2" customFormat="1" ht="12">
      <c r="A206" s="40"/>
      <c r="B206" s="41"/>
      <c r="C206" s="42"/>
      <c r="D206" s="256" t="s">
        <v>236</v>
      </c>
      <c r="E206" s="42"/>
      <c r="F206" s="257" t="s">
        <v>905</v>
      </c>
      <c r="G206" s="42"/>
      <c r="H206" s="42"/>
      <c r="I206" s="258"/>
      <c r="J206" s="42"/>
      <c r="K206" s="42"/>
      <c r="L206" s="46"/>
      <c r="M206" s="259"/>
      <c r="N206" s="260"/>
      <c r="O206" s="93"/>
      <c r="P206" s="93"/>
      <c r="Q206" s="93"/>
      <c r="R206" s="93"/>
      <c r="S206" s="93"/>
      <c r="T206" s="94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8" t="s">
        <v>236</v>
      </c>
      <c r="AU206" s="18" t="s">
        <v>87</v>
      </c>
    </row>
    <row r="207" spans="1:65" s="2" customFormat="1" ht="21.75" customHeight="1">
      <c r="A207" s="40"/>
      <c r="B207" s="41"/>
      <c r="C207" s="218" t="s">
        <v>348</v>
      </c>
      <c r="D207" s="218" t="s">
        <v>157</v>
      </c>
      <c r="E207" s="219" t="s">
        <v>902</v>
      </c>
      <c r="F207" s="220" t="s">
        <v>903</v>
      </c>
      <c r="G207" s="221" t="s">
        <v>250</v>
      </c>
      <c r="H207" s="222">
        <v>25</v>
      </c>
      <c r="I207" s="223"/>
      <c r="J207" s="224">
        <f>ROUND(I207*H207,2)</f>
        <v>0</v>
      </c>
      <c r="K207" s="220" t="s">
        <v>234</v>
      </c>
      <c r="L207" s="46"/>
      <c r="M207" s="225" t="s">
        <v>1</v>
      </c>
      <c r="N207" s="226" t="s">
        <v>42</v>
      </c>
      <c r="O207" s="93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9" t="s">
        <v>161</v>
      </c>
      <c r="AT207" s="229" t="s">
        <v>157</v>
      </c>
      <c r="AU207" s="229" t="s">
        <v>87</v>
      </c>
      <c r="AY207" s="18" t="s">
        <v>156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8" t="s">
        <v>85</v>
      </c>
      <c r="BK207" s="230">
        <f>ROUND(I207*H207,2)</f>
        <v>0</v>
      </c>
      <c r="BL207" s="18" t="s">
        <v>161</v>
      </c>
      <c r="BM207" s="229" t="s">
        <v>906</v>
      </c>
    </row>
    <row r="208" spans="1:47" s="2" customFormat="1" ht="12">
      <c r="A208" s="40"/>
      <c r="B208" s="41"/>
      <c r="C208" s="42"/>
      <c r="D208" s="256" t="s">
        <v>236</v>
      </c>
      <c r="E208" s="42"/>
      <c r="F208" s="257" t="s">
        <v>905</v>
      </c>
      <c r="G208" s="42"/>
      <c r="H208" s="42"/>
      <c r="I208" s="258"/>
      <c r="J208" s="42"/>
      <c r="K208" s="42"/>
      <c r="L208" s="46"/>
      <c r="M208" s="259"/>
      <c r="N208" s="260"/>
      <c r="O208" s="93"/>
      <c r="P208" s="93"/>
      <c r="Q208" s="93"/>
      <c r="R208" s="93"/>
      <c r="S208" s="93"/>
      <c r="T208" s="94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8" t="s">
        <v>236</v>
      </c>
      <c r="AU208" s="18" t="s">
        <v>87</v>
      </c>
    </row>
    <row r="209" spans="1:65" s="2" customFormat="1" ht="24.15" customHeight="1">
      <c r="A209" s="40"/>
      <c r="B209" s="41"/>
      <c r="C209" s="218" t="s">
        <v>352</v>
      </c>
      <c r="D209" s="218" t="s">
        <v>157</v>
      </c>
      <c r="E209" s="219" t="s">
        <v>907</v>
      </c>
      <c r="F209" s="220" t="s">
        <v>908</v>
      </c>
      <c r="G209" s="221" t="s">
        <v>250</v>
      </c>
      <c r="H209" s="222">
        <v>30</v>
      </c>
      <c r="I209" s="223"/>
      <c r="J209" s="224">
        <f>ROUND(I209*H209,2)</f>
        <v>0</v>
      </c>
      <c r="K209" s="220" t="s">
        <v>234</v>
      </c>
      <c r="L209" s="46"/>
      <c r="M209" s="225" t="s">
        <v>1</v>
      </c>
      <c r="N209" s="226" t="s">
        <v>42</v>
      </c>
      <c r="O209" s="93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9" t="s">
        <v>161</v>
      </c>
      <c r="AT209" s="229" t="s">
        <v>157</v>
      </c>
      <c r="AU209" s="229" t="s">
        <v>87</v>
      </c>
      <c r="AY209" s="18" t="s">
        <v>156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8" t="s">
        <v>85</v>
      </c>
      <c r="BK209" s="230">
        <f>ROUND(I209*H209,2)</f>
        <v>0</v>
      </c>
      <c r="BL209" s="18" t="s">
        <v>161</v>
      </c>
      <c r="BM209" s="229" t="s">
        <v>909</v>
      </c>
    </row>
    <row r="210" spans="1:47" s="2" customFormat="1" ht="12">
      <c r="A210" s="40"/>
      <c r="B210" s="41"/>
      <c r="C210" s="42"/>
      <c r="D210" s="256" t="s">
        <v>236</v>
      </c>
      <c r="E210" s="42"/>
      <c r="F210" s="257" t="s">
        <v>910</v>
      </c>
      <c r="G210" s="42"/>
      <c r="H210" s="42"/>
      <c r="I210" s="258"/>
      <c r="J210" s="42"/>
      <c r="K210" s="42"/>
      <c r="L210" s="46"/>
      <c r="M210" s="259"/>
      <c r="N210" s="260"/>
      <c r="O210" s="93"/>
      <c r="P210" s="93"/>
      <c r="Q210" s="93"/>
      <c r="R210" s="93"/>
      <c r="S210" s="93"/>
      <c r="T210" s="94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8" t="s">
        <v>236</v>
      </c>
      <c r="AU210" s="18" t="s">
        <v>87</v>
      </c>
    </row>
    <row r="211" spans="1:51" s="14" customFormat="1" ht="12">
      <c r="A211" s="14"/>
      <c r="B211" s="244"/>
      <c r="C211" s="245"/>
      <c r="D211" s="235" t="s">
        <v>221</v>
      </c>
      <c r="E211" s="246" t="s">
        <v>1</v>
      </c>
      <c r="F211" s="247" t="s">
        <v>384</v>
      </c>
      <c r="G211" s="245"/>
      <c r="H211" s="248">
        <v>30</v>
      </c>
      <c r="I211" s="249"/>
      <c r="J211" s="245"/>
      <c r="K211" s="245"/>
      <c r="L211" s="250"/>
      <c r="M211" s="261"/>
      <c r="N211" s="262"/>
      <c r="O211" s="262"/>
      <c r="P211" s="262"/>
      <c r="Q211" s="262"/>
      <c r="R211" s="262"/>
      <c r="S211" s="262"/>
      <c r="T211" s="26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221</v>
      </c>
      <c r="AU211" s="254" t="s">
        <v>87</v>
      </c>
      <c r="AV211" s="14" t="s">
        <v>87</v>
      </c>
      <c r="AW211" s="14" t="s">
        <v>32</v>
      </c>
      <c r="AX211" s="14" t="s">
        <v>85</v>
      </c>
      <c r="AY211" s="254" t="s">
        <v>156</v>
      </c>
    </row>
    <row r="212" spans="1:65" s="2" customFormat="1" ht="24.15" customHeight="1">
      <c r="A212" s="40"/>
      <c r="B212" s="41"/>
      <c r="C212" s="218" t="s">
        <v>360</v>
      </c>
      <c r="D212" s="218" t="s">
        <v>157</v>
      </c>
      <c r="E212" s="219" t="s">
        <v>907</v>
      </c>
      <c r="F212" s="220" t="s">
        <v>908</v>
      </c>
      <c r="G212" s="221" t="s">
        <v>250</v>
      </c>
      <c r="H212" s="222">
        <v>25</v>
      </c>
      <c r="I212" s="223"/>
      <c r="J212" s="224">
        <f>ROUND(I212*H212,2)</f>
        <v>0</v>
      </c>
      <c r="K212" s="220" t="s">
        <v>234</v>
      </c>
      <c r="L212" s="46"/>
      <c r="M212" s="225" t="s">
        <v>1</v>
      </c>
      <c r="N212" s="226" t="s">
        <v>42</v>
      </c>
      <c r="O212" s="9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9" t="s">
        <v>161</v>
      </c>
      <c r="AT212" s="229" t="s">
        <v>157</v>
      </c>
      <c r="AU212" s="229" t="s">
        <v>87</v>
      </c>
      <c r="AY212" s="18" t="s">
        <v>156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8" t="s">
        <v>85</v>
      </c>
      <c r="BK212" s="230">
        <f>ROUND(I212*H212,2)</f>
        <v>0</v>
      </c>
      <c r="BL212" s="18" t="s">
        <v>161</v>
      </c>
      <c r="BM212" s="229" t="s">
        <v>911</v>
      </c>
    </row>
    <row r="213" spans="1:47" s="2" customFormat="1" ht="12">
      <c r="A213" s="40"/>
      <c r="B213" s="41"/>
      <c r="C213" s="42"/>
      <c r="D213" s="256" t="s">
        <v>236</v>
      </c>
      <c r="E213" s="42"/>
      <c r="F213" s="257" t="s">
        <v>910</v>
      </c>
      <c r="G213" s="42"/>
      <c r="H213" s="42"/>
      <c r="I213" s="258"/>
      <c r="J213" s="42"/>
      <c r="K213" s="42"/>
      <c r="L213" s="46"/>
      <c r="M213" s="259"/>
      <c r="N213" s="260"/>
      <c r="O213" s="93"/>
      <c r="P213" s="93"/>
      <c r="Q213" s="93"/>
      <c r="R213" s="93"/>
      <c r="S213" s="93"/>
      <c r="T213" s="94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8" t="s">
        <v>236</v>
      </c>
      <c r="AU213" s="18" t="s">
        <v>87</v>
      </c>
    </row>
    <row r="214" spans="1:65" s="2" customFormat="1" ht="24.15" customHeight="1">
      <c r="A214" s="40"/>
      <c r="B214" s="41"/>
      <c r="C214" s="218" t="s">
        <v>226</v>
      </c>
      <c r="D214" s="218" t="s">
        <v>157</v>
      </c>
      <c r="E214" s="219" t="s">
        <v>912</v>
      </c>
      <c r="F214" s="220" t="s">
        <v>913</v>
      </c>
      <c r="G214" s="221" t="s">
        <v>250</v>
      </c>
      <c r="H214" s="222">
        <v>22</v>
      </c>
      <c r="I214" s="223"/>
      <c r="J214" s="224">
        <f>ROUND(I214*H214,2)</f>
        <v>0</v>
      </c>
      <c r="K214" s="220" t="s">
        <v>234</v>
      </c>
      <c r="L214" s="46"/>
      <c r="M214" s="225" t="s">
        <v>1</v>
      </c>
      <c r="N214" s="226" t="s">
        <v>42</v>
      </c>
      <c r="O214" s="93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9" t="s">
        <v>161</v>
      </c>
      <c r="AT214" s="229" t="s">
        <v>157</v>
      </c>
      <c r="AU214" s="229" t="s">
        <v>87</v>
      </c>
      <c r="AY214" s="18" t="s">
        <v>156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8" t="s">
        <v>85</v>
      </c>
      <c r="BK214" s="230">
        <f>ROUND(I214*H214,2)</f>
        <v>0</v>
      </c>
      <c r="BL214" s="18" t="s">
        <v>161</v>
      </c>
      <c r="BM214" s="229" t="s">
        <v>914</v>
      </c>
    </row>
    <row r="215" spans="1:47" s="2" customFormat="1" ht="12">
      <c r="A215" s="40"/>
      <c r="B215" s="41"/>
      <c r="C215" s="42"/>
      <c r="D215" s="256" t="s">
        <v>236</v>
      </c>
      <c r="E215" s="42"/>
      <c r="F215" s="257" t="s">
        <v>915</v>
      </c>
      <c r="G215" s="42"/>
      <c r="H215" s="42"/>
      <c r="I215" s="258"/>
      <c r="J215" s="42"/>
      <c r="K215" s="42"/>
      <c r="L215" s="46"/>
      <c r="M215" s="259"/>
      <c r="N215" s="260"/>
      <c r="O215" s="93"/>
      <c r="P215" s="93"/>
      <c r="Q215" s="93"/>
      <c r="R215" s="93"/>
      <c r="S215" s="93"/>
      <c r="T215" s="94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8" t="s">
        <v>236</v>
      </c>
      <c r="AU215" s="18" t="s">
        <v>87</v>
      </c>
    </row>
    <row r="216" spans="1:65" s="2" customFormat="1" ht="24.15" customHeight="1">
      <c r="A216" s="40"/>
      <c r="B216" s="41"/>
      <c r="C216" s="218" t="s">
        <v>372</v>
      </c>
      <c r="D216" s="218" t="s">
        <v>157</v>
      </c>
      <c r="E216" s="219" t="s">
        <v>916</v>
      </c>
      <c r="F216" s="220" t="s">
        <v>917</v>
      </c>
      <c r="G216" s="221" t="s">
        <v>250</v>
      </c>
      <c r="H216" s="222">
        <v>434</v>
      </c>
      <c r="I216" s="223"/>
      <c r="J216" s="224">
        <f>ROUND(I216*H216,2)</f>
        <v>0</v>
      </c>
      <c r="K216" s="220" t="s">
        <v>234</v>
      </c>
      <c r="L216" s="46"/>
      <c r="M216" s="225" t="s">
        <v>1</v>
      </c>
      <c r="N216" s="226" t="s">
        <v>42</v>
      </c>
      <c r="O216" s="93"/>
      <c r="P216" s="227">
        <f>O216*H216</f>
        <v>0</v>
      </c>
      <c r="Q216" s="227">
        <v>0.1837</v>
      </c>
      <c r="R216" s="227">
        <f>Q216*H216</f>
        <v>79.7258</v>
      </c>
      <c r="S216" s="227">
        <v>0</v>
      </c>
      <c r="T216" s="22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9" t="s">
        <v>161</v>
      </c>
      <c r="AT216" s="229" t="s">
        <v>157</v>
      </c>
      <c r="AU216" s="229" t="s">
        <v>87</v>
      </c>
      <c r="AY216" s="18" t="s">
        <v>156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8" t="s">
        <v>85</v>
      </c>
      <c r="BK216" s="230">
        <f>ROUND(I216*H216,2)</f>
        <v>0</v>
      </c>
      <c r="BL216" s="18" t="s">
        <v>161</v>
      </c>
      <c r="BM216" s="229" t="s">
        <v>918</v>
      </c>
    </row>
    <row r="217" spans="1:47" s="2" customFormat="1" ht="12">
      <c r="A217" s="40"/>
      <c r="B217" s="41"/>
      <c r="C217" s="42"/>
      <c r="D217" s="256" t="s">
        <v>236</v>
      </c>
      <c r="E217" s="42"/>
      <c r="F217" s="257" t="s">
        <v>919</v>
      </c>
      <c r="G217" s="42"/>
      <c r="H217" s="42"/>
      <c r="I217" s="258"/>
      <c r="J217" s="42"/>
      <c r="K217" s="42"/>
      <c r="L217" s="46"/>
      <c r="M217" s="259"/>
      <c r="N217" s="260"/>
      <c r="O217" s="93"/>
      <c r="P217" s="93"/>
      <c r="Q217" s="93"/>
      <c r="R217" s="93"/>
      <c r="S217" s="93"/>
      <c r="T217" s="94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8" t="s">
        <v>236</v>
      </c>
      <c r="AU217" s="18" t="s">
        <v>87</v>
      </c>
    </row>
    <row r="218" spans="1:51" s="14" customFormat="1" ht="12">
      <c r="A218" s="14"/>
      <c r="B218" s="244"/>
      <c r="C218" s="245"/>
      <c r="D218" s="235" t="s">
        <v>221</v>
      </c>
      <c r="E218" s="246" t="s">
        <v>1</v>
      </c>
      <c r="F218" s="247" t="s">
        <v>786</v>
      </c>
      <c r="G218" s="245"/>
      <c r="H218" s="248">
        <v>434</v>
      </c>
      <c r="I218" s="249"/>
      <c r="J218" s="245"/>
      <c r="K218" s="245"/>
      <c r="L218" s="250"/>
      <c r="M218" s="261"/>
      <c r="N218" s="262"/>
      <c r="O218" s="262"/>
      <c r="P218" s="262"/>
      <c r="Q218" s="262"/>
      <c r="R218" s="262"/>
      <c r="S218" s="262"/>
      <c r="T218" s="26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221</v>
      </c>
      <c r="AU218" s="254" t="s">
        <v>87</v>
      </c>
      <c r="AV218" s="14" t="s">
        <v>87</v>
      </c>
      <c r="AW218" s="14" t="s">
        <v>32</v>
      </c>
      <c r="AX218" s="14" t="s">
        <v>85</v>
      </c>
      <c r="AY218" s="254" t="s">
        <v>156</v>
      </c>
    </row>
    <row r="219" spans="1:65" s="2" customFormat="1" ht="16.5" customHeight="1">
      <c r="A219" s="40"/>
      <c r="B219" s="41"/>
      <c r="C219" s="286" t="s">
        <v>376</v>
      </c>
      <c r="D219" s="286" t="s">
        <v>414</v>
      </c>
      <c r="E219" s="287" t="s">
        <v>920</v>
      </c>
      <c r="F219" s="288" t="s">
        <v>921</v>
      </c>
      <c r="G219" s="289" t="s">
        <v>250</v>
      </c>
      <c r="H219" s="290">
        <v>438.34</v>
      </c>
      <c r="I219" s="291"/>
      <c r="J219" s="292">
        <f>ROUND(I219*H219,2)</f>
        <v>0</v>
      </c>
      <c r="K219" s="288" t="s">
        <v>234</v>
      </c>
      <c r="L219" s="293"/>
      <c r="M219" s="294" t="s">
        <v>1</v>
      </c>
      <c r="N219" s="295" t="s">
        <v>42</v>
      </c>
      <c r="O219" s="93"/>
      <c r="P219" s="227">
        <f>O219*H219</f>
        <v>0</v>
      </c>
      <c r="Q219" s="227">
        <v>0.417</v>
      </c>
      <c r="R219" s="227">
        <f>Q219*H219</f>
        <v>182.78777999999997</v>
      </c>
      <c r="S219" s="227">
        <v>0</v>
      </c>
      <c r="T219" s="228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9" t="s">
        <v>193</v>
      </c>
      <c r="AT219" s="229" t="s">
        <v>414</v>
      </c>
      <c r="AU219" s="229" t="s">
        <v>87</v>
      </c>
      <c r="AY219" s="18" t="s">
        <v>156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8" t="s">
        <v>85</v>
      </c>
      <c r="BK219" s="230">
        <f>ROUND(I219*H219,2)</f>
        <v>0</v>
      </c>
      <c r="BL219" s="18" t="s">
        <v>161</v>
      </c>
      <c r="BM219" s="229" t="s">
        <v>922</v>
      </c>
    </row>
    <row r="220" spans="1:51" s="14" customFormat="1" ht="12">
      <c r="A220" s="14"/>
      <c r="B220" s="244"/>
      <c r="C220" s="245"/>
      <c r="D220" s="235" t="s">
        <v>221</v>
      </c>
      <c r="E220" s="246" t="s">
        <v>1</v>
      </c>
      <c r="F220" s="247" t="s">
        <v>923</v>
      </c>
      <c r="G220" s="245"/>
      <c r="H220" s="248">
        <v>438.34</v>
      </c>
      <c r="I220" s="249"/>
      <c r="J220" s="245"/>
      <c r="K220" s="245"/>
      <c r="L220" s="250"/>
      <c r="M220" s="261"/>
      <c r="N220" s="262"/>
      <c r="O220" s="262"/>
      <c r="P220" s="262"/>
      <c r="Q220" s="262"/>
      <c r="R220" s="262"/>
      <c r="S220" s="262"/>
      <c r="T220" s="26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221</v>
      </c>
      <c r="AU220" s="254" t="s">
        <v>87</v>
      </c>
      <c r="AV220" s="14" t="s">
        <v>87</v>
      </c>
      <c r="AW220" s="14" t="s">
        <v>32</v>
      </c>
      <c r="AX220" s="14" t="s">
        <v>85</v>
      </c>
      <c r="AY220" s="254" t="s">
        <v>156</v>
      </c>
    </row>
    <row r="221" spans="1:65" s="2" customFormat="1" ht="24.15" customHeight="1">
      <c r="A221" s="40"/>
      <c r="B221" s="41"/>
      <c r="C221" s="218" t="s">
        <v>380</v>
      </c>
      <c r="D221" s="218" t="s">
        <v>157</v>
      </c>
      <c r="E221" s="219" t="s">
        <v>924</v>
      </c>
      <c r="F221" s="220" t="s">
        <v>925</v>
      </c>
      <c r="G221" s="221" t="s">
        <v>250</v>
      </c>
      <c r="H221" s="222">
        <v>1337</v>
      </c>
      <c r="I221" s="223"/>
      <c r="J221" s="224">
        <f>ROUND(I221*H221,2)</f>
        <v>0</v>
      </c>
      <c r="K221" s="220" t="s">
        <v>234</v>
      </c>
      <c r="L221" s="46"/>
      <c r="M221" s="225" t="s">
        <v>1</v>
      </c>
      <c r="N221" s="226" t="s">
        <v>42</v>
      </c>
      <c r="O221" s="93"/>
      <c r="P221" s="227">
        <f>O221*H221</f>
        <v>0</v>
      </c>
      <c r="Q221" s="227">
        <v>0.167</v>
      </c>
      <c r="R221" s="227">
        <f>Q221*H221</f>
        <v>223.27900000000002</v>
      </c>
      <c r="S221" s="227">
        <v>0</v>
      </c>
      <c r="T221" s="228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9" t="s">
        <v>161</v>
      </c>
      <c r="AT221" s="229" t="s">
        <v>157</v>
      </c>
      <c r="AU221" s="229" t="s">
        <v>87</v>
      </c>
      <c r="AY221" s="18" t="s">
        <v>156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8" t="s">
        <v>85</v>
      </c>
      <c r="BK221" s="230">
        <f>ROUND(I221*H221,2)</f>
        <v>0</v>
      </c>
      <c r="BL221" s="18" t="s">
        <v>161</v>
      </c>
      <c r="BM221" s="229" t="s">
        <v>926</v>
      </c>
    </row>
    <row r="222" spans="1:47" s="2" customFormat="1" ht="12">
      <c r="A222" s="40"/>
      <c r="B222" s="41"/>
      <c r="C222" s="42"/>
      <c r="D222" s="256" t="s">
        <v>236</v>
      </c>
      <c r="E222" s="42"/>
      <c r="F222" s="257" t="s">
        <v>927</v>
      </c>
      <c r="G222" s="42"/>
      <c r="H222" s="42"/>
      <c r="I222" s="258"/>
      <c r="J222" s="42"/>
      <c r="K222" s="42"/>
      <c r="L222" s="46"/>
      <c r="M222" s="259"/>
      <c r="N222" s="260"/>
      <c r="O222" s="93"/>
      <c r="P222" s="93"/>
      <c r="Q222" s="93"/>
      <c r="R222" s="93"/>
      <c r="S222" s="93"/>
      <c r="T222" s="94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8" t="s">
        <v>236</v>
      </c>
      <c r="AU222" s="18" t="s">
        <v>87</v>
      </c>
    </row>
    <row r="223" spans="1:51" s="14" customFormat="1" ht="12">
      <c r="A223" s="14"/>
      <c r="B223" s="244"/>
      <c r="C223" s="245"/>
      <c r="D223" s="235" t="s">
        <v>221</v>
      </c>
      <c r="E223" s="246" t="s">
        <v>1</v>
      </c>
      <c r="F223" s="247" t="s">
        <v>789</v>
      </c>
      <c r="G223" s="245"/>
      <c r="H223" s="248">
        <v>1337</v>
      </c>
      <c r="I223" s="249"/>
      <c r="J223" s="245"/>
      <c r="K223" s="245"/>
      <c r="L223" s="250"/>
      <c r="M223" s="261"/>
      <c r="N223" s="262"/>
      <c r="O223" s="262"/>
      <c r="P223" s="262"/>
      <c r="Q223" s="262"/>
      <c r="R223" s="262"/>
      <c r="S223" s="262"/>
      <c r="T223" s="26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221</v>
      </c>
      <c r="AU223" s="254" t="s">
        <v>87</v>
      </c>
      <c r="AV223" s="14" t="s">
        <v>87</v>
      </c>
      <c r="AW223" s="14" t="s">
        <v>32</v>
      </c>
      <c r="AX223" s="14" t="s">
        <v>85</v>
      </c>
      <c r="AY223" s="254" t="s">
        <v>156</v>
      </c>
    </row>
    <row r="224" spans="1:65" s="2" customFormat="1" ht="16.5" customHeight="1">
      <c r="A224" s="40"/>
      <c r="B224" s="41"/>
      <c r="C224" s="286" t="s">
        <v>384</v>
      </c>
      <c r="D224" s="286" t="s">
        <v>414</v>
      </c>
      <c r="E224" s="287" t="s">
        <v>928</v>
      </c>
      <c r="F224" s="288" t="s">
        <v>929</v>
      </c>
      <c r="G224" s="289" t="s">
        <v>250</v>
      </c>
      <c r="H224" s="290">
        <v>1363.74</v>
      </c>
      <c r="I224" s="291"/>
      <c r="J224" s="292">
        <f>ROUND(I224*H224,2)</f>
        <v>0</v>
      </c>
      <c r="K224" s="288" t="s">
        <v>234</v>
      </c>
      <c r="L224" s="293"/>
      <c r="M224" s="294" t="s">
        <v>1</v>
      </c>
      <c r="N224" s="295" t="s">
        <v>42</v>
      </c>
      <c r="O224" s="93"/>
      <c r="P224" s="227">
        <f>O224*H224</f>
        <v>0</v>
      </c>
      <c r="Q224" s="227">
        <v>0.118</v>
      </c>
      <c r="R224" s="227">
        <f>Q224*H224</f>
        <v>160.92131999999998</v>
      </c>
      <c r="S224" s="227">
        <v>0</v>
      </c>
      <c r="T224" s="228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9" t="s">
        <v>193</v>
      </c>
      <c r="AT224" s="229" t="s">
        <v>414</v>
      </c>
      <c r="AU224" s="229" t="s">
        <v>87</v>
      </c>
      <c r="AY224" s="18" t="s">
        <v>156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8" t="s">
        <v>85</v>
      </c>
      <c r="BK224" s="230">
        <f>ROUND(I224*H224,2)</f>
        <v>0</v>
      </c>
      <c r="BL224" s="18" t="s">
        <v>161</v>
      </c>
      <c r="BM224" s="229" t="s">
        <v>930</v>
      </c>
    </row>
    <row r="225" spans="1:51" s="14" customFormat="1" ht="12">
      <c r="A225" s="14"/>
      <c r="B225" s="244"/>
      <c r="C225" s="245"/>
      <c r="D225" s="235" t="s">
        <v>221</v>
      </c>
      <c r="E225" s="246" t="s">
        <v>1</v>
      </c>
      <c r="F225" s="247" t="s">
        <v>931</v>
      </c>
      <c r="G225" s="245"/>
      <c r="H225" s="248">
        <v>1363.74</v>
      </c>
      <c r="I225" s="249"/>
      <c r="J225" s="245"/>
      <c r="K225" s="245"/>
      <c r="L225" s="250"/>
      <c r="M225" s="261"/>
      <c r="N225" s="262"/>
      <c r="O225" s="262"/>
      <c r="P225" s="262"/>
      <c r="Q225" s="262"/>
      <c r="R225" s="262"/>
      <c r="S225" s="262"/>
      <c r="T225" s="26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221</v>
      </c>
      <c r="AU225" s="254" t="s">
        <v>87</v>
      </c>
      <c r="AV225" s="14" t="s">
        <v>87</v>
      </c>
      <c r="AW225" s="14" t="s">
        <v>32</v>
      </c>
      <c r="AX225" s="14" t="s">
        <v>85</v>
      </c>
      <c r="AY225" s="254" t="s">
        <v>156</v>
      </c>
    </row>
    <row r="226" spans="1:63" s="12" customFormat="1" ht="22.8" customHeight="1">
      <c r="A226" s="12"/>
      <c r="B226" s="204"/>
      <c r="C226" s="205"/>
      <c r="D226" s="206" t="s">
        <v>76</v>
      </c>
      <c r="E226" s="231" t="s">
        <v>197</v>
      </c>
      <c r="F226" s="231" t="s">
        <v>572</v>
      </c>
      <c r="G226" s="205"/>
      <c r="H226" s="205"/>
      <c r="I226" s="208"/>
      <c r="J226" s="232">
        <f>BK226</f>
        <v>0</v>
      </c>
      <c r="K226" s="205"/>
      <c r="L226" s="210"/>
      <c r="M226" s="211"/>
      <c r="N226" s="212"/>
      <c r="O226" s="212"/>
      <c r="P226" s="213">
        <f>SUM(P227:P271)</f>
        <v>0</v>
      </c>
      <c r="Q226" s="212"/>
      <c r="R226" s="213">
        <f>SUM(R227:R271)</f>
        <v>221.46460099999996</v>
      </c>
      <c r="S226" s="212"/>
      <c r="T226" s="214">
        <f>SUM(T227:T271)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5" t="s">
        <v>85</v>
      </c>
      <c r="AT226" s="216" t="s">
        <v>76</v>
      </c>
      <c r="AU226" s="216" t="s">
        <v>85</v>
      </c>
      <c r="AY226" s="215" t="s">
        <v>156</v>
      </c>
      <c r="BK226" s="217">
        <f>SUM(BK227:BK271)</f>
        <v>0</v>
      </c>
    </row>
    <row r="227" spans="1:65" s="2" customFormat="1" ht="24.15" customHeight="1">
      <c r="A227" s="40"/>
      <c r="B227" s="41"/>
      <c r="C227" s="218" t="s">
        <v>388</v>
      </c>
      <c r="D227" s="218" t="s">
        <v>157</v>
      </c>
      <c r="E227" s="219" t="s">
        <v>932</v>
      </c>
      <c r="F227" s="220" t="s">
        <v>933</v>
      </c>
      <c r="G227" s="221" t="s">
        <v>934</v>
      </c>
      <c r="H227" s="222">
        <v>1</v>
      </c>
      <c r="I227" s="223"/>
      <c r="J227" s="224">
        <f>ROUND(I227*H227,2)</f>
        <v>0</v>
      </c>
      <c r="K227" s="220" t="s">
        <v>1</v>
      </c>
      <c r="L227" s="46"/>
      <c r="M227" s="225" t="s">
        <v>1</v>
      </c>
      <c r="N227" s="226" t="s">
        <v>42</v>
      </c>
      <c r="O227" s="93"/>
      <c r="P227" s="227">
        <f>O227*H227</f>
        <v>0</v>
      </c>
      <c r="Q227" s="227">
        <v>0.00054</v>
      </c>
      <c r="R227" s="227">
        <f>Q227*H227</f>
        <v>0.00054</v>
      </c>
      <c r="S227" s="227">
        <v>0</v>
      </c>
      <c r="T227" s="228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9" t="s">
        <v>161</v>
      </c>
      <c r="AT227" s="229" t="s">
        <v>157</v>
      </c>
      <c r="AU227" s="229" t="s">
        <v>87</v>
      </c>
      <c r="AY227" s="18" t="s">
        <v>156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8" t="s">
        <v>85</v>
      </c>
      <c r="BK227" s="230">
        <f>ROUND(I227*H227,2)</f>
        <v>0</v>
      </c>
      <c r="BL227" s="18" t="s">
        <v>161</v>
      </c>
      <c r="BM227" s="229" t="s">
        <v>935</v>
      </c>
    </row>
    <row r="228" spans="1:65" s="2" customFormat="1" ht="16.5" customHeight="1">
      <c r="A228" s="40"/>
      <c r="B228" s="41"/>
      <c r="C228" s="218" t="s">
        <v>392</v>
      </c>
      <c r="D228" s="218" t="s">
        <v>157</v>
      </c>
      <c r="E228" s="219" t="s">
        <v>573</v>
      </c>
      <c r="F228" s="220" t="s">
        <v>936</v>
      </c>
      <c r="G228" s="221" t="s">
        <v>250</v>
      </c>
      <c r="H228" s="222">
        <v>23</v>
      </c>
      <c r="I228" s="223"/>
      <c r="J228" s="224">
        <f>ROUND(I228*H228,2)</f>
        <v>0</v>
      </c>
      <c r="K228" s="220" t="s">
        <v>1</v>
      </c>
      <c r="L228" s="46"/>
      <c r="M228" s="225" t="s">
        <v>1</v>
      </c>
      <c r="N228" s="226" t="s">
        <v>42</v>
      </c>
      <c r="O228" s="93"/>
      <c r="P228" s="227">
        <f>O228*H228</f>
        <v>0</v>
      </c>
      <c r="Q228" s="227">
        <v>0.00014</v>
      </c>
      <c r="R228" s="227">
        <f>Q228*H228</f>
        <v>0.0032199999999999998</v>
      </c>
      <c r="S228" s="227">
        <v>0</v>
      </c>
      <c r="T228" s="228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9" t="s">
        <v>161</v>
      </c>
      <c r="AT228" s="229" t="s">
        <v>157</v>
      </c>
      <c r="AU228" s="229" t="s">
        <v>87</v>
      </c>
      <c r="AY228" s="18" t="s">
        <v>156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8" t="s">
        <v>85</v>
      </c>
      <c r="BK228" s="230">
        <f>ROUND(I228*H228,2)</f>
        <v>0</v>
      </c>
      <c r="BL228" s="18" t="s">
        <v>161</v>
      </c>
      <c r="BM228" s="229" t="s">
        <v>937</v>
      </c>
    </row>
    <row r="229" spans="1:65" s="2" customFormat="1" ht="24.15" customHeight="1">
      <c r="A229" s="40"/>
      <c r="B229" s="41"/>
      <c r="C229" s="218" t="s">
        <v>396</v>
      </c>
      <c r="D229" s="218" t="s">
        <v>157</v>
      </c>
      <c r="E229" s="219" t="s">
        <v>594</v>
      </c>
      <c r="F229" s="220" t="s">
        <v>938</v>
      </c>
      <c r="G229" s="221" t="s">
        <v>250</v>
      </c>
      <c r="H229" s="222">
        <v>38</v>
      </c>
      <c r="I229" s="223"/>
      <c r="J229" s="224">
        <f>ROUND(I229*H229,2)</f>
        <v>0</v>
      </c>
      <c r="K229" s="220" t="s">
        <v>1</v>
      </c>
      <c r="L229" s="46"/>
      <c r="M229" s="225" t="s">
        <v>1</v>
      </c>
      <c r="N229" s="226" t="s">
        <v>42</v>
      </c>
      <c r="O229" s="93"/>
      <c r="P229" s="227">
        <f>O229*H229</f>
        <v>0</v>
      </c>
      <c r="Q229" s="227">
        <v>0.00014</v>
      </c>
      <c r="R229" s="227">
        <f>Q229*H229</f>
        <v>0.005319999999999999</v>
      </c>
      <c r="S229" s="227">
        <v>0</v>
      </c>
      <c r="T229" s="228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9" t="s">
        <v>161</v>
      </c>
      <c r="AT229" s="229" t="s">
        <v>157</v>
      </c>
      <c r="AU229" s="229" t="s">
        <v>87</v>
      </c>
      <c r="AY229" s="18" t="s">
        <v>156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8" t="s">
        <v>85</v>
      </c>
      <c r="BK229" s="230">
        <f>ROUND(I229*H229,2)</f>
        <v>0</v>
      </c>
      <c r="BL229" s="18" t="s">
        <v>161</v>
      </c>
      <c r="BM229" s="229" t="s">
        <v>939</v>
      </c>
    </row>
    <row r="230" spans="1:65" s="2" customFormat="1" ht="33" customHeight="1">
      <c r="A230" s="40"/>
      <c r="B230" s="41"/>
      <c r="C230" s="218" t="s">
        <v>400</v>
      </c>
      <c r="D230" s="218" t="s">
        <v>157</v>
      </c>
      <c r="E230" s="219" t="s">
        <v>609</v>
      </c>
      <c r="F230" s="220" t="s">
        <v>940</v>
      </c>
      <c r="G230" s="221" t="s">
        <v>250</v>
      </c>
      <c r="H230" s="222">
        <v>55</v>
      </c>
      <c r="I230" s="223"/>
      <c r="J230" s="224">
        <f>ROUND(I230*H230,2)</f>
        <v>0</v>
      </c>
      <c r="K230" s="220" t="s">
        <v>1</v>
      </c>
      <c r="L230" s="46"/>
      <c r="M230" s="225" t="s">
        <v>1</v>
      </c>
      <c r="N230" s="226" t="s">
        <v>42</v>
      </c>
      <c r="O230" s="93"/>
      <c r="P230" s="227">
        <f>O230*H230</f>
        <v>0</v>
      </c>
      <c r="Q230" s="227">
        <v>0.00014</v>
      </c>
      <c r="R230" s="227">
        <f>Q230*H230</f>
        <v>0.007699999999999999</v>
      </c>
      <c r="S230" s="227">
        <v>0</v>
      </c>
      <c r="T230" s="228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9" t="s">
        <v>161</v>
      </c>
      <c r="AT230" s="229" t="s">
        <v>157</v>
      </c>
      <c r="AU230" s="229" t="s">
        <v>87</v>
      </c>
      <c r="AY230" s="18" t="s">
        <v>156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8" t="s">
        <v>85</v>
      </c>
      <c r="BK230" s="230">
        <f>ROUND(I230*H230,2)</f>
        <v>0</v>
      </c>
      <c r="BL230" s="18" t="s">
        <v>161</v>
      </c>
      <c r="BM230" s="229" t="s">
        <v>941</v>
      </c>
    </row>
    <row r="231" spans="1:65" s="2" customFormat="1" ht="24.15" customHeight="1">
      <c r="A231" s="40"/>
      <c r="B231" s="41"/>
      <c r="C231" s="218" t="s">
        <v>406</v>
      </c>
      <c r="D231" s="218" t="s">
        <v>157</v>
      </c>
      <c r="E231" s="219" t="s">
        <v>631</v>
      </c>
      <c r="F231" s="220" t="s">
        <v>942</v>
      </c>
      <c r="G231" s="221" t="s">
        <v>250</v>
      </c>
      <c r="H231" s="222">
        <v>9</v>
      </c>
      <c r="I231" s="223"/>
      <c r="J231" s="224">
        <f>ROUND(I231*H231,2)</f>
        <v>0</v>
      </c>
      <c r="K231" s="220" t="s">
        <v>1</v>
      </c>
      <c r="L231" s="46"/>
      <c r="M231" s="225" t="s">
        <v>1</v>
      </c>
      <c r="N231" s="226" t="s">
        <v>42</v>
      </c>
      <c r="O231" s="93"/>
      <c r="P231" s="227">
        <f>O231*H231</f>
        <v>0</v>
      </c>
      <c r="Q231" s="227">
        <v>0.00014</v>
      </c>
      <c r="R231" s="227">
        <f>Q231*H231</f>
        <v>0.0012599999999999998</v>
      </c>
      <c r="S231" s="227">
        <v>0</v>
      </c>
      <c r="T231" s="228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9" t="s">
        <v>161</v>
      </c>
      <c r="AT231" s="229" t="s">
        <v>157</v>
      </c>
      <c r="AU231" s="229" t="s">
        <v>87</v>
      </c>
      <c r="AY231" s="18" t="s">
        <v>156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8" t="s">
        <v>85</v>
      </c>
      <c r="BK231" s="230">
        <f>ROUND(I231*H231,2)</f>
        <v>0</v>
      </c>
      <c r="BL231" s="18" t="s">
        <v>161</v>
      </c>
      <c r="BM231" s="229" t="s">
        <v>943</v>
      </c>
    </row>
    <row r="232" spans="1:65" s="2" customFormat="1" ht="16.5" customHeight="1">
      <c r="A232" s="40"/>
      <c r="B232" s="41"/>
      <c r="C232" s="218" t="s">
        <v>413</v>
      </c>
      <c r="D232" s="218" t="s">
        <v>157</v>
      </c>
      <c r="E232" s="219" t="s">
        <v>651</v>
      </c>
      <c r="F232" s="220" t="s">
        <v>944</v>
      </c>
      <c r="G232" s="221" t="s">
        <v>250</v>
      </c>
      <c r="H232" s="222">
        <v>40</v>
      </c>
      <c r="I232" s="223"/>
      <c r="J232" s="224">
        <f>ROUND(I232*H232,2)</f>
        <v>0</v>
      </c>
      <c r="K232" s="220" t="s">
        <v>1</v>
      </c>
      <c r="L232" s="46"/>
      <c r="M232" s="225" t="s">
        <v>1</v>
      </c>
      <c r="N232" s="226" t="s">
        <v>42</v>
      </c>
      <c r="O232" s="93"/>
      <c r="P232" s="227">
        <f>O232*H232</f>
        <v>0</v>
      </c>
      <c r="Q232" s="227">
        <v>0.00014</v>
      </c>
      <c r="R232" s="227">
        <f>Q232*H232</f>
        <v>0.005599999999999999</v>
      </c>
      <c r="S232" s="227">
        <v>0</v>
      </c>
      <c r="T232" s="228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9" t="s">
        <v>161</v>
      </c>
      <c r="AT232" s="229" t="s">
        <v>157</v>
      </c>
      <c r="AU232" s="229" t="s">
        <v>87</v>
      </c>
      <c r="AY232" s="18" t="s">
        <v>156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8" t="s">
        <v>85</v>
      </c>
      <c r="BK232" s="230">
        <f>ROUND(I232*H232,2)</f>
        <v>0</v>
      </c>
      <c r="BL232" s="18" t="s">
        <v>161</v>
      </c>
      <c r="BM232" s="229" t="s">
        <v>945</v>
      </c>
    </row>
    <row r="233" spans="1:65" s="2" customFormat="1" ht="16.5" customHeight="1">
      <c r="A233" s="40"/>
      <c r="B233" s="41"/>
      <c r="C233" s="218" t="s">
        <v>419</v>
      </c>
      <c r="D233" s="218" t="s">
        <v>157</v>
      </c>
      <c r="E233" s="219" t="s">
        <v>946</v>
      </c>
      <c r="F233" s="220" t="s">
        <v>947</v>
      </c>
      <c r="G233" s="221" t="s">
        <v>250</v>
      </c>
      <c r="H233" s="222">
        <v>40</v>
      </c>
      <c r="I233" s="223"/>
      <c r="J233" s="224">
        <f>ROUND(I233*H233,2)</f>
        <v>0</v>
      </c>
      <c r="K233" s="220" t="s">
        <v>1</v>
      </c>
      <c r="L233" s="46"/>
      <c r="M233" s="225" t="s">
        <v>1</v>
      </c>
      <c r="N233" s="226" t="s">
        <v>42</v>
      </c>
      <c r="O233" s="93"/>
      <c r="P233" s="227">
        <f>O233*H233</f>
        <v>0</v>
      </c>
      <c r="Q233" s="227">
        <v>0.00014</v>
      </c>
      <c r="R233" s="227">
        <f>Q233*H233</f>
        <v>0.005599999999999999</v>
      </c>
      <c r="S233" s="227">
        <v>0</v>
      </c>
      <c r="T233" s="228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9" t="s">
        <v>161</v>
      </c>
      <c r="AT233" s="229" t="s">
        <v>157</v>
      </c>
      <c r="AU233" s="229" t="s">
        <v>87</v>
      </c>
      <c r="AY233" s="18" t="s">
        <v>156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8" t="s">
        <v>85</v>
      </c>
      <c r="BK233" s="230">
        <f>ROUND(I233*H233,2)</f>
        <v>0</v>
      </c>
      <c r="BL233" s="18" t="s">
        <v>161</v>
      </c>
      <c r="BM233" s="229" t="s">
        <v>948</v>
      </c>
    </row>
    <row r="234" spans="1:65" s="2" customFormat="1" ht="24.15" customHeight="1">
      <c r="A234" s="40"/>
      <c r="B234" s="41"/>
      <c r="C234" s="218" t="s">
        <v>424</v>
      </c>
      <c r="D234" s="218" t="s">
        <v>157</v>
      </c>
      <c r="E234" s="219" t="s">
        <v>949</v>
      </c>
      <c r="F234" s="220" t="s">
        <v>950</v>
      </c>
      <c r="G234" s="221" t="s">
        <v>355</v>
      </c>
      <c r="H234" s="222">
        <v>276</v>
      </c>
      <c r="I234" s="223"/>
      <c r="J234" s="224">
        <f>ROUND(I234*H234,2)</f>
        <v>0</v>
      </c>
      <c r="K234" s="220" t="s">
        <v>234</v>
      </c>
      <c r="L234" s="46"/>
      <c r="M234" s="225" t="s">
        <v>1</v>
      </c>
      <c r="N234" s="226" t="s">
        <v>42</v>
      </c>
      <c r="O234" s="93"/>
      <c r="P234" s="227">
        <f>O234*H234</f>
        <v>0</v>
      </c>
      <c r="Q234" s="227">
        <v>0.05331</v>
      </c>
      <c r="R234" s="227">
        <f>Q234*H234</f>
        <v>14.713560000000001</v>
      </c>
      <c r="S234" s="227">
        <v>0</v>
      </c>
      <c r="T234" s="228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9" t="s">
        <v>161</v>
      </c>
      <c r="AT234" s="229" t="s">
        <v>157</v>
      </c>
      <c r="AU234" s="229" t="s">
        <v>87</v>
      </c>
      <c r="AY234" s="18" t="s">
        <v>156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8" t="s">
        <v>85</v>
      </c>
      <c r="BK234" s="230">
        <f>ROUND(I234*H234,2)</f>
        <v>0</v>
      </c>
      <c r="BL234" s="18" t="s">
        <v>161</v>
      </c>
      <c r="BM234" s="229" t="s">
        <v>951</v>
      </c>
    </row>
    <row r="235" spans="1:47" s="2" customFormat="1" ht="12">
      <c r="A235" s="40"/>
      <c r="B235" s="41"/>
      <c r="C235" s="42"/>
      <c r="D235" s="256" t="s">
        <v>236</v>
      </c>
      <c r="E235" s="42"/>
      <c r="F235" s="257" t="s">
        <v>952</v>
      </c>
      <c r="G235" s="42"/>
      <c r="H235" s="42"/>
      <c r="I235" s="258"/>
      <c r="J235" s="42"/>
      <c r="K235" s="42"/>
      <c r="L235" s="46"/>
      <c r="M235" s="259"/>
      <c r="N235" s="260"/>
      <c r="O235" s="93"/>
      <c r="P235" s="93"/>
      <c r="Q235" s="93"/>
      <c r="R235" s="93"/>
      <c r="S235" s="93"/>
      <c r="T235" s="94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8" t="s">
        <v>236</v>
      </c>
      <c r="AU235" s="18" t="s">
        <v>87</v>
      </c>
    </row>
    <row r="236" spans="1:51" s="14" customFormat="1" ht="12">
      <c r="A236" s="14"/>
      <c r="B236" s="244"/>
      <c r="C236" s="245"/>
      <c r="D236" s="235" t="s">
        <v>221</v>
      </c>
      <c r="E236" s="246" t="s">
        <v>1</v>
      </c>
      <c r="F236" s="247" t="s">
        <v>953</v>
      </c>
      <c r="G236" s="245"/>
      <c r="H236" s="248">
        <v>276</v>
      </c>
      <c r="I236" s="249"/>
      <c r="J236" s="245"/>
      <c r="K236" s="245"/>
      <c r="L236" s="250"/>
      <c r="M236" s="261"/>
      <c r="N236" s="262"/>
      <c r="O236" s="262"/>
      <c r="P236" s="262"/>
      <c r="Q236" s="262"/>
      <c r="R236" s="262"/>
      <c r="S236" s="262"/>
      <c r="T236" s="26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221</v>
      </c>
      <c r="AU236" s="254" t="s">
        <v>87</v>
      </c>
      <c r="AV236" s="14" t="s">
        <v>87</v>
      </c>
      <c r="AW236" s="14" t="s">
        <v>32</v>
      </c>
      <c r="AX236" s="14" t="s">
        <v>85</v>
      </c>
      <c r="AY236" s="254" t="s">
        <v>156</v>
      </c>
    </row>
    <row r="237" spans="1:65" s="2" customFormat="1" ht="16.5" customHeight="1">
      <c r="A237" s="40"/>
      <c r="B237" s="41"/>
      <c r="C237" s="286" t="s">
        <v>430</v>
      </c>
      <c r="D237" s="286" t="s">
        <v>414</v>
      </c>
      <c r="E237" s="287" t="s">
        <v>920</v>
      </c>
      <c r="F237" s="288" t="s">
        <v>921</v>
      </c>
      <c r="G237" s="289" t="s">
        <v>250</v>
      </c>
      <c r="H237" s="290">
        <v>46.92</v>
      </c>
      <c r="I237" s="291"/>
      <c r="J237" s="292">
        <f>ROUND(I237*H237,2)</f>
        <v>0</v>
      </c>
      <c r="K237" s="288" t="s">
        <v>234</v>
      </c>
      <c r="L237" s="293"/>
      <c r="M237" s="294" t="s">
        <v>1</v>
      </c>
      <c r="N237" s="295" t="s">
        <v>42</v>
      </c>
      <c r="O237" s="93"/>
      <c r="P237" s="227">
        <f>O237*H237</f>
        <v>0</v>
      </c>
      <c r="Q237" s="227">
        <v>0.417</v>
      </c>
      <c r="R237" s="227">
        <f>Q237*H237</f>
        <v>19.56564</v>
      </c>
      <c r="S237" s="227">
        <v>0</v>
      </c>
      <c r="T237" s="228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9" t="s">
        <v>193</v>
      </c>
      <c r="AT237" s="229" t="s">
        <v>414</v>
      </c>
      <c r="AU237" s="229" t="s">
        <v>87</v>
      </c>
      <c r="AY237" s="18" t="s">
        <v>156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8" t="s">
        <v>85</v>
      </c>
      <c r="BK237" s="230">
        <f>ROUND(I237*H237,2)</f>
        <v>0</v>
      </c>
      <c r="BL237" s="18" t="s">
        <v>161</v>
      </c>
      <c r="BM237" s="229" t="s">
        <v>954</v>
      </c>
    </row>
    <row r="238" spans="1:51" s="14" customFormat="1" ht="12">
      <c r="A238" s="14"/>
      <c r="B238" s="244"/>
      <c r="C238" s="245"/>
      <c r="D238" s="235" t="s">
        <v>221</v>
      </c>
      <c r="E238" s="246" t="s">
        <v>1</v>
      </c>
      <c r="F238" s="247" t="s">
        <v>955</v>
      </c>
      <c r="G238" s="245"/>
      <c r="H238" s="248">
        <v>46.92</v>
      </c>
      <c r="I238" s="249"/>
      <c r="J238" s="245"/>
      <c r="K238" s="245"/>
      <c r="L238" s="250"/>
      <c r="M238" s="261"/>
      <c r="N238" s="262"/>
      <c r="O238" s="262"/>
      <c r="P238" s="262"/>
      <c r="Q238" s="262"/>
      <c r="R238" s="262"/>
      <c r="S238" s="262"/>
      <c r="T238" s="26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221</v>
      </c>
      <c r="AU238" s="254" t="s">
        <v>87</v>
      </c>
      <c r="AV238" s="14" t="s">
        <v>87</v>
      </c>
      <c r="AW238" s="14" t="s">
        <v>32</v>
      </c>
      <c r="AX238" s="14" t="s">
        <v>85</v>
      </c>
      <c r="AY238" s="254" t="s">
        <v>156</v>
      </c>
    </row>
    <row r="239" spans="1:65" s="2" customFormat="1" ht="37.8" customHeight="1">
      <c r="A239" s="40"/>
      <c r="B239" s="41"/>
      <c r="C239" s="218" t="s">
        <v>436</v>
      </c>
      <c r="D239" s="218" t="s">
        <v>157</v>
      </c>
      <c r="E239" s="219" t="s">
        <v>956</v>
      </c>
      <c r="F239" s="220" t="s">
        <v>957</v>
      </c>
      <c r="G239" s="221" t="s">
        <v>355</v>
      </c>
      <c r="H239" s="222">
        <v>113.1</v>
      </c>
      <c r="I239" s="223"/>
      <c r="J239" s="224">
        <f>ROUND(I239*H239,2)</f>
        <v>0</v>
      </c>
      <c r="K239" s="220" t="s">
        <v>1</v>
      </c>
      <c r="L239" s="46"/>
      <c r="M239" s="225" t="s">
        <v>1</v>
      </c>
      <c r="N239" s="226" t="s">
        <v>42</v>
      </c>
      <c r="O239" s="93"/>
      <c r="P239" s="227">
        <f>O239*H239</f>
        <v>0</v>
      </c>
      <c r="Q239" s="227">
        <v>0.05331</v>
      </c>
      <c r="R239" s="227">
        <f>Q239*H239</f>
        <v>6.029361</v>
      </c>
      <c r="S239" s="227">
        <v>0</v>
      </c>
      <c r="T239" s="228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9" t="s">
        <v>161</v>
      </c>
      <c r="AT239" s="229" t="s">
        <v>157</v>
      </c>
      <c r="AU239" s="229" t="s">
        <v>87</v>
      </c>
      <c r="AY239" s="18" t="s">
        <v>156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8" t="s">
        <v>85</v>
      </c>
      <c r="BK239" s="230">
        <f>ROUND(I239*H239,2)</f>
        <v>0</v>
      </c>
      <c r="BL239" s="18" t="s">
        <v>161</v>
      </c>
      <c r="BM239" s="229" t="s">
        <v>958</v>
      </c>
    </row>
    <row r="240" spans="1:51" s="14" customFormat="1" ht="12">
      <c r="A240" s="14"/>
      <c r="B240" s="244"/>
      <c r="C240" s="245"/>
      <c r="D240" s="235" t="s">
        <v>221</v>
      </c>
      <c r="E240" s="246" t="s">
        <v>1</v>
      </c>
      <c r="F240" s="247" t="s">
        <v>959</v>
      </c>
      <c r="G240" s="245"/>
      <c r="H240" s="248">
        <v>13.3</v>
      </c>
      <c r="I240" s="249"/>
      <c r="J240" s="245"/>
      <c r="K240" s="245"/>
      <c r="L240" s="250"/>
      <c r="M240" s="261"/>
      <c r="N240" s="262"/>
      <c r="O240" s="262"/>
      <c r="P240" s="262"/>
      <c r="Q240" s="262"/>
      <c r="R240" s="262"/>
      <c r="S240" s="262"/>
      <c r="T240" s="26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221</v>
      </c>
      <c r="AU240" s="254" t="s">
        <v>87</v>
      </c>
      <c r="AV240" s="14" t="s">
        <v>87</v>
      </c>
      <c r="AW240" s="14" t="s">
        <v>32</v>
      </c>
      <c r="AX240" s="14" t="s">
        <v>77</v>
      </c>
      <c r="AY240" s="254" t="s">
        <v>156</v>
      </c>
    </row>
    <row r="241" spans="1:51" s="14" customFormat="1" ht="12">
      <c r="A241" s="14"/>
      <c r="B241" s="244"/>
      <c r="C241" s="245"/>
      <c r="D241" s="235" t="s">
        <v>221</v>
      </c>
      <c r="E241" s="246" t="s">
        <v>1</v>
      </c>
      <c r="F241" s="247" t="s">
        <v>960</v>
      </c>
      <c r="G241" s="245"/>
      <c r="H241" s="248">
        <v>99.8</v>
      </c>
      <c r="I241" s="249"/>
      <c r="J241" s="245"/>
      <c r="K241" s="245"/>
      <c r="L241" s="250"/>
      <c r="M241" s="261"/>
      <c r="N241" s="262"/>
      <c r="O241" s="262"/>
      <c r="P241" s="262"/>
      <c r="Q241" s="262"/>
      <c r="R241" s="262"/>
      <c r="S241" s="262"/>
      <c r="T241" s="26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221</v>
      </c>
      <c r="AU241" s="254" t="s">
        <v>87</v>
      </c>
      <c r="AV241" s="14" t="s">
        <v>87</v>
      </c>
      <c r="AW241" s="14" t="s">
        <v>32</v>
      </c>
      <c r="AX241" s="14" t="s">
        <v>77</v>
      </c>
      <c r="AY241" s="254" t="s">
        <v>156</v>
      </c>
    </row>
    <row r="242" spans="1:51" s="13" customFormat="1" ht="12">
      <c r="A242" s="13"/>
      <c r="B242" s="233"/>
      <c r="C242" s="234"/>
      <c r="D242" s="235" t="s">
        <v>221</v>
      </c>
      <c r="E242" s="236" t="s">
        <v>1</v>
      </c>
      <c r="F242" s="237" t="s">
        <v>961</v>
      </c>
      <c r="G242" s="234"/>
      <c r="H242" s="236" t="s">
        <v>1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221</v>
      </c>
      <c r="AU242" s="243" t="s">
        <v>87</v>
      </c>
      <c r="AV242" s="13" t="s">
        <v>85</v>
      </c>
      <c r="AW242" s="13" t="s">
        <v>32</v>
      </c>
      <c r="AX242" s="13" t="s">
        <v>77</v>
      </c>
      <c r="AY242" s="243" t="s">
        <v>156</v>
      </c>
    </row>
    <row r="243" spans="1:51" s="15" customFormat="1" ht="12">
      <c r="A243" s="15"/>
      <c r="B243" s="264"/>
      <c r="C243" s="265"/>
      <c r="D243" s="235" t="s">
        <v>221</v>
      </c>
      <c r="E243" s="266" t="s">
        <v>1</v>
      </c>
      <c r="F243" s="267" t="s">
        <v>240</v>
      </c>
      <c r="G243" s="265"/>
      <c r="H243" s="268">
        <v>113.1</v>
      </c>
      <c r="I243" s="269"/>
      <c r="J243" s="265"/>
      <c r="K243" s="265"/>
      <c r="L243" s="270"/>
      <c r="M243" s="271"/>
      <c r="N243" s="272"/>
      <c r="O243" s="272"/>
      <c r="P243" s="272"/>
      <c r="Q243" s="272"/>
      <c r="R243" s="272"/>
      <c r="S243" s="272"/>
      <c r="T243" s="27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4" t="s">
        <v>221</v>
      </c>
      <c r="AU243" s="274" t="s">
        <v>87</v>
      </c>
      <c r="AV243" s="15" t="s">
        <v>161</v>
      </c>
      <c r="AW243" s="15" t="s">
        <v>32</v>
      </c>
      <c r="AX243" s="15" t="s">
        <v>85</v>
      </c>
      <c r="AY243" s="274" t="s">
        <v>156</v>
      </c>
    </row>
    <row r="244" spans="1:65" s="2" customFormat="1" ht="24.15" customHeight="1">
      <c r="A244" s="40"/>
      <c r="B244" s="41"/>
      <c r="C244" s="218" t="s">
        <v>441</v>
      </c>
      <c r="D244" s="218" t="s">
        <v>157</v>
      </c>
      <c r="E244" s="219" t="s">
        <v>962</v>
      </c>
      <c r="F244" s="220" t="s">
        <v>963</v>
      </c>
      <c r="G244" s="221" t="s">
        <v>355</v>
      </c>
      <c r="H244" s="222">
        <v>199</v>
      </c>
      <c r="I244" s="223"/>
      <c r="J244" s="224">
        <f>ROUND(I244*H244,2)</f>
        <v>0</v>
      </c>
      <c r="K244" s="220" t="s">
        <v>234</v>
      </c>
      <c r="L244" s="46"/>
      <c r="M244" s="225" t="s">
        <v>1</v>
      </c>
      <c r="N244" s="226" t="s">
        <v>42</v>
      </c>
      <c r="O244" s="93"/>
      <c r="P244" s="227">
        <f>O244*H244</f>
        <v>0</v>
      </c>
      <c r="Q244" s="227">
        <v>0.14067</v>
      </c>
      <c r="R244" s="227">
        <f>Q244*H244</f>
        <v>27.993329999999997</v>
      </c>
      <c r="S244" s="227">
        <v>0</v>
      </c>
      <c r="T244" s="228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9" t="s">
        <v>161</v>
      </c>
      <c r="AT244" s="229" t="s">
        <v>157</v>
      </c>
      <c r="AU244" s="229" t="s">
        <v>87</v>
      </c>
      <c r="AY244" s="18" t="s">
        <v>156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8" t="s">
        <v>85</v>
      </c>
      <c r="BK244" s="230">
        <f>ROUND(I244*H244,2)</f>
        <v>0</v>
      </c>
      <c r="BL244" s="18" t="s">
        <v>161</v>
      </c>
      <c r="BM244" s="229" t="s">
        <v>964</v>
      </c>
    </row>
    <row r="245" spans="1:47" s="2" customFormat="1" ht="12">
      <c r="A245" s="40"/>
      <c r="B245" s="41"/>
      <c r="C245" s="42"/>
      <c r="D245" s="256" t="s">
        <v>236</v>
      </c>
      <c r="E245" s="42"/>
      <c r="F245" s="257" t="s">
        <v>965</v>
      </c>
      <c r="G245" s="42"/>
      <c r="H245" s="42"/>
      <c r="I245" s="258"/>
      <c r="J245" s="42"/>
      <c r="K245" s="42"/>
      <c r="L245" s="46"/>
      <c r="M245" s="259"/>
      <c r="N245" s="260"/>
      <c r="O245" s="93"/>
      <c r="P245" s="93"/>
      <c r="Q245" s="93"/>
      <c r="R245" s="93"/>
      <c r="S245" s="93"/>
      <c r="T245" s="94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8" t="s">
        <v>236</v>
      </c>
      <c r="AU245" s="18" t="s">
        <v>87</v>
      </c>
    </row>
    <row r="246" spans="1:51" s="14" customFormat="1" ht="12">
      <c r="A246" s="14"/>
      <c r="B246" s="244"/>
      <c r="C246" s="245"/>
      <c r="D246" s="235" t="s">
        <v>221</v>
      </c>
      <c r="E246" s="246" t="s">
        <v>1</v>
      </c>
      <c r="F246" s="247" t="s">
        <v>966</v>
      </c>
      <c r="G246" s="245"/>
      <c r="H246" s="248">
        <v>153</v>
      </c>
      <c r="I246" s="249"/>
      <c r="J246" s="245"/>
      <c r="K246" s="245"/>
      <c r="L246" s="250"/>
      <c r="M246" s="261"/>
      <c r="N246" s="262"/>
      <c r="O246" s="262"/>
      <c r="P246" s="262"/>
      <c r="Q246" s="262"/>
      <c r="R246" s="262"/>
      <c r="S246" s="262"/>
      <c r="T246" s="26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221</v>
      </c>
      <c r="AU246" s="254" t="s">
        <v>87</v>
      </c>
      <c r="AV246" s="14" t="s">
        <v>87</v>
      </c>
      <c r="AW246" s="14" t="s">
        <v>32</v>
      </c>
      <c r="AX246" s="14" t="s">
        <v>77</v>
      </c>
      <c r="AY246" s="254" t="s">
        <v>156</v>
      </c>
    </row>
    <row r="247" spans="1:51" s="14" customFormat="1" ht="12">
      <c r="A247" s="14"/>
      <c r="B247" s="244"/>
      <c r="C247" s="245"/>
      <c r="D247" s="235" t="s">
        <v>221</v>
      </c>
      <c r="E247" s="246" t="s">
        <v>1</v>
      </c>
      <c r="F247" s="247" t="s">
        <v>467</v>
      </c>
      <c r="G247" s="245"/>
      <c r="H247" s="248">
        <v>46</v>
      </c>
      <c r="I247" s="249"/>
      <c r="J247" s="245"/>
      <c r="K247" s="245"/>
      <c r="L247" s="250"/>
      <c r="M247" s="261"/>
      <c r="N247" s="262"/>
      <c r="O247" s="262"/>
      <c r="P247" s="262"/>
      <c r="Q247" s="262"/>
      <c r="R247" s="262"/>
      <c r="S247" s="262"/>
      <c r="T247" s="26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221</v>
      </c>
      <c r="AU247" s="254" t="s">
        <v>87</v>
      </c>
      <c r="AV247" s="14" t="s">
        <v>87</v>
      </c>
      <c r="AW247" s="14" t="s">
        <v>32</v>
      </c>
      <c r="AX247" s="14" t="s">
        <v>77</v>
      </c>
      <c r="AY247" s="254" t="s">
        <v>156</v>
      </c>
    </row>
    <row r="248" spans="1:51" s="15" customFormat="1" ht="12">
      <c r="A248" s="15"/>
      <c r="B248" s="264"/>
      <c r="C248" s="265"/>
      <c r="D248" s="235" t="s">
        <v>221</v>
      </c>
      <c r="E248" s="266" t="s">
        <v>1</v>
      </c>
      <c r="F248" s="267" t="s">
        <v>240</v>
      </c>
      <c r="G248" s="265"/>
      <c r="H248" s="268">
        <v>199</v>
      </c>
      <c r="I248" s="269"/>
      <c r="J248" s="265"/>
      <c r="K248" s="265"/>
      <c r="L248" s="270"/>
      <c r="M248" s="271"/>
      <c r="N248" s="272"/>
      <c r="O248" s="272"/>
      <c r="P248" s="272"/>
      <c r="Q248" s="272"/>
      <c r="R248" s="272"/>
      <c r="S248" s="272"/>
      <c r="T248" s="27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4" t="s">
        <v>221</v>
      </c>
      <c r="AU248" s="274" t="s">
        <v>87</v>
      </c>
      <c r="AV248" s="15" t="s">
        <v>161</v>
      </c>
      <c r="AW248" s="15" t="s">
        <v>32</v>
      </c>
      <c r="AX248" s="15" t="s">
        <v>85</v>
      </c>
      <c r="AY248" s="274" t="s">
        <v>156</v>
      </c>
    </row>
    <row r="249" spans="1:65" s="2" customFormat="1" ht="24.15" customHeight="1">
      <c r="A249" s="40"/>
      <c r="B249" s="41"/>
      <c r="C249" s="286" t="s">
        <v>449</v>
      </c>
      <c r="D249" s="286" t="s">
        <v>414</v>
      </c>
      <c r="E249" s="287" t="s">
        <v>967</v>
      </c>
      <c r="F249" s="288" t="s">
        <v>968</v>
      </c>
      <c r="G249" s="289" t="s">
        <v>355</v>
      </c>
      <c r="H249" s="290">
        <v>202.98</v>
      </c>
      <c r="I249" s="291"/>
      <c r="J249" s="292">
        <f>ROUND(I249*H249,2)</f>
        <v>0</v>
      </c>
      <c r="K249" s="288" t="s">
        <v>234</v>
      </c>
      <c r="L249" s="293"/>
      <c r="M249" s="294" t="s">
        <v>1</v>
      </c>
      <c r="N249" s="295" t="s">
        <v>42</v>
      </c>
      <c r="O249" s="93"/>
      <c r="P249" s="227">
        <f>O249*H249</f>
        <v>0</v>
      </c>
      <c r="Q249" s="227">
        <v>0.09</v>
      </c>
      <c r="R249" s="227">
        <f>Q249*H249</f>
        <v>18.268199999999997</v>
      </c>
      <c r="S249" s="227">
        <v>0</v>
      </c>
      <c r="T249" s="228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9" t="s">
        <v>193</v>
      </c>
      <c r="AT249" s="229" t="s">
        <v>414</v>
      </c>
      <c r="AU249" s="229" t="s">
        <v>87</v>
      </c>
      <c r="AY249" s="18" t="s">
        <v>156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8" t="s">
        <v>85</v>
      </c>
      <c r="BK249" s="230">
        <f>ROUND(I249*H249,2)</f>
        <v>0</v>
      </c>
      <c r="BL249" s="18" t="s">
        <v>161</v>
      </c>
      <c r="BM249" s="229" t="s">
        <v>969</v>
      </c>
    </row>
    <row r="250" spans="1:51" s="14" customFormat="1" ht="12">
      <c r="A250" s="14"/>
      <c r="B250" s="244"/>
      <c r="C250" s="245"/>
      <c r="D250" s="235" t="s">
        <v>221</v>
      </c>
      <c r="E250" s="246" t="s">
        <v>1</v>
      </c>
      <c r="F250" s="247" t="s">
        <v>970</v>
      </c>
      <c r="G250" s="245"/>
      <c r="H250" s="248">
        <v>202.98</v>
      </c>
      <c r="I250" s="249"/>
      <c r="J250" s="245"/>
      <c r="K250" s="245"/>
      <c r="L250" s="250"/>
      <c r="M250" s="261"/>
      <c r="N250" s="262"/>
      <c r="O250" s="262"/>
      <c r="P250" s="262"/>
      <c r="Q250" s="262"/>
      <c r="R250" s="262"/>
      <c r="S250" s="262"/>
      <c r="T250" s="26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221</v>
      </c>
      <c r="AU250" s="254" t="s">
        <v>87</v>
      </c>
      <c r="AV250" s="14" t="s">
        <v>87</v>
      </c>
      <c r="AW250" s="14" t="s">
        <v>32</v>
      </c>
      <c r="AX250" s="14" t="s">
        <v>85</v>
      </c>
      <c r="AY250" s="254" t="s">
        <v>156</v>
      </c>
    </row>
    <row r="251" spans="1:65" s="2" customFormat="1" ht="24.15" customHeight="1">
      <c r="A251" s="40"/>
      <c r="B251" s="41"/>
      <c r="C251" s="218" t="s">
        <v>454</v>
      </c>
      <c r="D251" s="218" t="s">
        <v>157</v>
      </c>
      <c r="E251" s="219" t="s">
        <v>962</v>
      </c>
      <c r="F251" s="220" t="s">
        <v>963</v>
      </c>
      <c r="G251" s="221" t="s">
        <v>355</v>
      </c>
      <c r="H251" s="222">
        <v>35</v>
      </c>
      <c r="I251" s="223"/>
      <c r="J251" s="224">
        <f>ROUND(I251*H251,2)</f>
        <v>0</v>
      </c>
      <c r="K251" s="220" t="s">
        <v>234</v>
      </c>
      <c r="L251" s="46"/>
      <c r="M251" s="225" t="s">
        <v>1</v>
      </c>
      <c r="N251" s="226" t="s">
        <v>42</v>
      </c>
      <c r="O251" s="93"/>
      <c r="P251" s="227">
        <f>O251*H251</f>
        <v>0</v>
      </c>
      <c r="Q251" s="227">
        <v>0.14067</v>
      </c>
      <c r="R251" s="227">
        <f>Q251*H251</f>
        <v>4.92345</v>
      </c>
      <c r="S251" s="227">
        <v>0</v>
      </c>
      <c r="T251" s="228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9" t="s">
        <v>161</v>
      </c>
      <c r="AT251" s="229" t="s">
        <v>157</v>
      </c>
      <c r="AU251" s="229" t="s">
        <v>87</v>
      </c>
      <c r="AY251" s="18" t="s">
        <v>156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8" t="s">
        <v>85</v>
      </c>
      <c r="BK251" s="230">
        <f>ROUND(I251*H251,2)</f>
        <v>0</v>
      </c>
      <c r="BL251" s="18" t="s">
        <v>161</v>
      </c>
      <c r="BM251" s="229" t="s">
        <v>971</v>
      </c>
    </row>
    <row r="252" spans="1:47" s="2" customFormat="1" ht="12">
      <c r="A252" s="40"/>
      <c r="B252" s="41"/>
      <c r="C252" s="42"/>
      <c r="D252" s="256" t="s">
        <v>236</v>
      </c>
      <c r="E252" s="42"/>
      <c r="F252" s="257" t="s">
        <v>965</v>
      </c>
      <c r="G252" s="42"/>
      <c r="H252" s="42"/>
      <c r="I252" s="258"/>
      <c r="J252" s="42"/>
      <c r="K252" s="42"/>
      <c r="L252" s="46"/>
      <c r="M252" s="259"/>
      <c r="N252" s="260"/>
      <c r="O252" s="93"/>
      <c r="P252" s="93"/>
      <c r="Q252" s="93"/>
      <c r="R252" s="93"/>
      <c r="S252" s="93"/>
      <c r="T252" s="94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8" t="s">
        <v>236</v>
      </c>
      <c r="AU252" s="18" t="s">
        <v>87</v>
      </c>
    </row>
    <row r="253" spans="1:51" s="14" customFormat="1" ht="12">
      <c r="A253" s="14"/>
      <c r="B253" s="244"/>
      <c r="C253" s="245"/>
      <c r="D253" s="235" t="s">
        <v>221</v>
      </c>
      <c r="E253" s="246" t="s">
        <v>1</v>
      </c>
      <c r="F253" s="247" t="s">
        <v>406</v>
      </c>
      <c r="G253" s="245"/>
      <c r="H253" s="248">
        <v>35</v>
      </c>
      <c r="I253" s="249"/>
      <c r="J253" s="245"/>
      <c r="K253" s="245"/>
      <c r="L253" s="250"/>
      <c r="M253" s="261"/>
      <c r="N253" s="262"/>
      <c r="O253" s="262"/>
      <c r="P253" s="262"/>
      <c r="Q253" s="262"/>
      <c r="R253" s="262"/>
      <c r="S253" s="262"/>
      <c r="T253" s="26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221</v>
      </c>
      <c r="AU253" s="254" t="s">
        <v>87</v>
      </c>
      <c r="AV253" s="14" t="s">
        <v>87</v>
      </c>
      <c r="AW253" s="14" t="s">
        <v>32</v>
      </c>
      <c r="AX253" s="14" t="s">
        <v>85</v>
      </c>
      <c r="AY253" s="254" t="s">
        <v>156</v>
      </c>
    </row>
    <row r="254" spans="1:65" s="2" customFormat="1" ht="24.15" customHeight="1">
      <c r="A254" s="40"/>
      <c r="B254" s="41"/>
      <c r="C254" s="286" t="s">
        <v>458</v>
      </c>
      <c r="D254" s="286" t="s">
        <v>414</v>
      </c>
      <c r="E254" s="287" t="s">
        <v>972</v>
      </c>
      <c r="F254" s="288" t="s">
        <v>973</v>
      </c>
      <c r="G254" s="289" t="s">
        <v>355</v>
      </c>
      <c r="H254" s="290">
        <v>35.7</v>
      </c>
      <c r="I254" s="291"/>
      <c r="J254" s="292">
        <f>ROUND(I254*H254,2)</f>
        <v>0</v>
      </c>
      <c r="K254" s="288" t="s">
        <v>234</v>
      </c>
      <c r="L254" s="293"/>
      <c r="M254" s="294" t="s">
        <v>1</v>
      </c>
      <c r="N254" s="295" t="s">
        <v>42</v>
      </c>
      <c r="O254" s="93"/>
      <c r="P254" s="227">
        <f>O254*H254</f>
        <v>0</v>
      </c>
      <c r="Q254" s="227">
        <v>0.08</v>
      </c>
      <c r="R254" s="227">
        <f>Q254*H254</f>
        <v>2.8560000000000003</v>
      </c>
      <c r="S254" s="227">
        <v>0</v>
      </c>
      <c r="T254" s="228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9" t="s">
        <v>193</v>
      </c>
      <c r="AT254" s="229" t="s">
        <v>414</v>
      </c>
      <c r="AU254" s="229" t="s">
        <v>87</v>
      </c>
      <c r="AY254" s="18" t="s">
        <v>156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8" t="s">
        <v>85</v>
      </c>
      <c r="BK254" s="230">
        <f>ROUND(I254*H254,2)</f>
        <v>0</v>
      </c>
      <c r="BL254" s="18" t="s">
        <v>161</v>
      </c>
      <c r="BM254" s="229" t="s">
        <v>974</v>
      </c>
    </row>
    <row r="255" spans="1:51" s="14" customFormat="1" ht="12">
      <c r="A255" s="14"/>
      <c r="B255" s="244"/>
      <c r="C255" s="245"/>
      <c r="D255" s="235" t="s">
        <v>221</v>
      </c>
      <c r="E255" s="246" t="s">
        <v>1</v>
      </c>
      <c r="F255" s="247" t="s">
        <v>975</v>
      </c>
      <c r="G255" s="245"/>
      <c r="H255" s="248">
        <v>35.7</v>
      </c>
      <c r="I255" s="249"/>
      <c r="J255" s="245"/>
      <c r="K255" s="245"/>
      <c r="L255" s="250"/>
      <c r="M255" s="261"/>
      <c r="N255" s="262"/>
      <c r="O255" s="262"/>
      <c r="P255" s="262"/>
      <c r="Q255" s="262"/>
      <c r="R255" s="262"/>
      <c r="S255" s="262"/>
      <c r="T255" s="26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221</v>
      </c>
      <c r="AU255" s="254" t="s">
        <v>87</v>
      </c>
      <c r="AV255" s="14" t="s">
        <v>87</v>
      </c>
      <c r="AW255" s="14" t="s">
        <v>32</v>
      </c>
      <c r="AX255" s="14" t="s">
        <v>85</v>
      </c>
      <c r="AY255" s="254" t="s">
        <v>156</v>
      </c>
    </row>
    <row r="256" spans="1:65" s="2" customFormat="1" ht="24.15" customHeight="1">
      <c r="A256" s="40"/>
      <c r="B256" s="41"/>
      <c r="C256" s="218" t="s">
        <v>463</v>
      </c>
      <c r="D256" s="218" t="s">
        <v>157</v>
      </c>
      <c r="E256" s="219" t="s">
        <v>962</v>
      </c>
      <c r="F256" s="220" t="s">
        <v>963</v>
      </c>
      <c r="G256" s="221" t="s">
        <v>355</v>
      </c>
      <c r="H256" s="222">
        <v>85</v>
      </c>
      <c r="I256" s="223"/>
      <c r="J256" s="224">
        <f>ROUND(I256*H256,2)</f>
        <v>0</v>
      </c>
      <c r="K256" s="220" t="s">
        <v>234</v>
      </c>
      <c r="L256" s="46"/>
      <c r="M256" s="225" t="s">
        <v>1</v>
      </c>
      <c r="N256" s="226" t="s">
        <v>42</v>
      </c>
      <c r="O256" s="93"/>
      <c r="P256" s="227">
        <f>O256*H256</f>
        <v>0</v>
      </c>
      <c r="Q256" s="227">
        <v>0.14067</v>
      </c>
      <c r="R256" s="227">
        <f>Q256*H256</f>
        <v>11.956949999999999</v>
      </c>
      <c r="S256" s="227">
        <v>0</v>
      </c>
      <c r="T256" s="228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9" t="s">
        <v>161</v>
      </c>
      <c r="AT256" s="229" t="s">
        <v>157</v>
      </c>
      <c r="AU256" s="229" t="s">
        <v>87</v>
      </c>
      <c r="AY256" s="18" t="s">
        <v>156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8" t="s">
        <v>85</v>
      </c>
      <c r="BK256" s="230">
        <f>ROUND(I256*H256,2)</f>
        <v>0</v>
      </c>
      <c r="BL256" s="18" t="s">
        <v>161</v>
      </c>
      <c r="BM256" s="229" t="s">
        <v>976</v>
      </c>
    </row>
    <row r="257" spans="1:47" s="2" customFormat="1" ht="12">
      <c r="A257" s="40"/>
      <c r="B257" s="41"/>
      <c r="C257" s="42"/>
      <c r="D257" s="256" t="s">
        <v>236</v>
      </c>
      <c r="E257" s="42"/>
      <c r="F257" s="257" t="s">
        <v>965</v>
      </c>
      <c r="G257" s="42"/>
      <c r="H257" s="42"/>
      <c r="I257" s="258"/>
      <c r="J257" s="42"/>
      <c r="K257" s="42"/>
      <c r="L257" s="46"/>
      <c r="M257" s="259"/>
      <c r="N257" s="260"/>
      <c r="O257" s="93"/>
      <c r="P257" s="93"/>
      <c r="Q257" s="93"/>
      <c r="R257" s="93"/>
      <c r="S257" s="93"/>
      <c r="T257" s="94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8" t="s">
        <v>236</v>
      </c>
      <c r="AU257" s="18" t="s">
        <v>87</v>
      </c>
    </row>
    <row r="258" spans="1:51" s="13" customFormat="1" ht="12">
      <c r="A258" s="13"/>
      <c r="B258" s="233"/>
      <c r="C258" s="234"/>
      <c r="D258" s="235" t="s">
        <v>221</v>
      </c>
      <c r="E258" s="236" t="s">
        <v>1</v>
      </c>
      <c r="F258" s="237" t="s">
        <v>977</v>
      </c>
      <c r="G258" s="234"/>
      <c r="H258" s="236" t="s">
        <v>1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221</v>
      </c>
      <c r="AU258" s="243" t="s">
        <v>87</v>
      </c>
      <c r="AV258" s="13" t="s">
        <v>85</v>
      </c>
      <c r="AW258" s="13" t="s">
        <v>32</v>
      </c>
      <c r="AX258" s="13" t="s">
        <v>77</v>
      </c>
      <c r="AY258" s="243" t="s">
        <v>156</v>
      </c>
    </row>
    <row r="259" spans="1:51" s="14" customFormat="1" ht="12">
      <c r="A259" s="14"/>
      <c r="B259" s="244"/>
      <c r="C259" s="245"/>
      <c r="D259" s="235" t="s">
        <v>221</v>
      </c>
      <c r="E259" s="246" t="s">
        <v>1</v>
      </c>
      <c r="F259" s="247" t="s">
        <v>978</v>
      </c>
      <c r="G259" s="245"/>
      <c r="H259" s="248">
        <v>85</v>
      </c>
      <c r="I259" s="249"/>
      <c r="J259" s="245"/>
      <c r="K259" s="245"/>
      <c r="L259" s="250"/>
      <c r="M259" s="261"/>
      <c r="N259" s="262"/>
      <c r="O259" s="262"/>
      <c r="P259" s="262"/>
      <c r="Q259" s="262"/>
      <c r="R259" s="262"/>
      <c r="S259" s="262"/>
      <c r="T259" s="26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221</v>
      </c>
      <c r="AU259" s="254" t="s">
        <v>87</v>
      </c>
      <c r="AV259" s="14" t="s">
        <v>87</v>
      </c>
      <c r="AW259" s="14" t="s">
        <v>32</v>
      </c>
      <c r="AX259" s="14" t="s">
        <v>85</v>
      </c>
      <c r="AY259" s="254" t="s">
        <v>156</v>
      </c>
    </row>
    <row r="260" spans="1:65" s="2" customFormat="1" ht="16.5" customHeight="1">
      <c r="A260" s="40"/>
      <c r="B260" s="41"/>
      <c r="C260" s="286" t="s">
        <v>467</v>
      </c>
      <c r="D260" s="286" t="s">
        <v>414</v>
      </c>
      <c r="E260" s="287" t="s">
        <v>979</v>
      </c>
      <c r="F260" s="288" t="s">
        <v>980</v>
      </c>
      <c r="G260" s="289" t="s">
        <v>355</v>
      </c>
      <c r="H260" s="290">
        <v>86.7</v>
      </c>
      <c r="I260" s="291"/>
      <c r="J260" s="292">
        <f>ROUND(I260*H260,2)</f>
        <v>0</v>
      </c>
      <c r="K260" s="288" t="s">
        <v>234</v>
      </c>
      <c r="L260" s="293"/>
      <c r="M260" s="294" t="s">
        <v>1</v>
      </c>
      <c r="N260" s="295" t="s">
        <v>42</v>
      </c>
      <c r="O260" s="93"/>
      <c r="P260" s="227">
        <f>O260*H260</f>
        <v>0</v>
      </c>
      <c r="Q260" s="227">
        <v>0.08</v>
      </c>
      <c r="R260" s="227">
        <f>Q260*H260</f>
        <v>6.936</v>
      </c>
      <c r="S260" s="227">
        <v>0</v>
      </c>
      <c r="T260" s="228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9" t="s">
        <v>193</v>
      </c>
      <c r="AT260" s="229" t="s">
        <v>414</v>
      </c>
      <c r="AU260" s="229" t="s">
        <v>87</v>
      </c>
      <c r="AY260" s="18" t="s">
        <v>156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8" t="s">
        <v>85</v>
      </c>
      <c r="BK260" s="230">
        <f>ROUND(I260*H260,2)</f>
        <v>0</v>
      </c>
      <c r="BL260" s="18" t="s">
        <v>161</v>
      </c>
      <c r="BM260" s="229" t="s">
        <v>981</v>
      </c>
    </row>
    <row r="261" spans="1:51" s="14" customFormat="1" ht="12">
      <c r="A261" s="14"/>
      <c r="B261" s="244"/>
      <c r="C261" s="245"/>
      <c r="D261" s="235" t="s">
        <v>221</v>
      </c>
      <c r="E261" s="246" t="s">
        <v>1</v>
      </c>
      <c r="F261" s="247" t="s">
        <v>982</v>
      </c>
      <c r="G261" s="245"/>
      <c r="H261" s="248">
        <v>86.7</v>
      </c>
      <c r="I261" s="249"/>
      <c r="J261" s="245"/>
      <c r="K261" s="245"/>
      <c r="L261" s="250"/>
      <c r="M261" s="261"/>
      <c r="N261" s="262"/>
      <c r="O261" s="262"/>
      <c r="P261" s="262"/>
      <c r="Q261" s="262"/>
      <c r="R261" s="262"/>
      <c r="S261" s="262"/>
      <c r="T261" s="26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221</v>
      </c>
      <c r="AU261" s="254" t="s">
        <v>87</v>
      </c>
      <c r="AV261" s="14" t="s">
        <v>87</v>
      </c>
      <c r="AW261" s="14" t="s">
        <v>32</v>
      </c>
      <c r="AX261" s="14" t="s">
        <v>85</v>
      </c>
      <c r="AY261" s="254" t="s">
        <v>156</v>
      </c>
    </row>
    <row r="262" spans="1:65" s="2" customFormat="1" ht="24.15" customHeight="1">
      <c r="A262" s="40"/>
      <c r="B262" s="41"/>
      <c r="C262" s="218" t="s">
        <v>474</v>
      </c>
      <c r="D262" s="218" t="s">
        <v>157</v>
      </c>
      <c r="E262" s="219" t="s">
        <v>962</v>
      </c>
      <c r="F262" s="220" t="s">
        <v>963</v>
      </c>
      <c r="G262" s="221" t="s">
        <v>355</v>
      </c>
      <c r="H262" s="222">
        <v>27</v>
      </c>
      <c r="I262" s="223"/>
      <c r="J262" s="224">
        <f>ROUND(I262*H262,2)</f>
        <v>0</v>
      </c>
      <c r="K262" s="220" t="s">
        <v>234</v>
      </c>
      <c r="L262" s="46"/>
      <c r="M262" s="225" t="s">
        <v>1</v>
      </c>
      <c r="N262" s="226" t="s">
        <v>42</v>
      </c>
      <c r="O262" s="93"/>
      <c r="P262" s="227">
        <f>O262*H262</f>
        <v>0</v>
      </c>
      <c r="Q262" s="227">
        <v>0.14067</v>
      </c>
      <c r="R262" s="227">
        <f>Q262*H262</f>
        <v>3.7980899999999997</v>
      </c>
      <c r="S262" s="227">
        <v>0</v>
      </c>
      <c r="T262" s="228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9" t="s">
        <v>161</v>
      </c>
      <c r="AT262" s="229" t="s">
        <v>157</v>
      </c>
      <c r="AU262" s="229" t="s">
        <v>87</v>
      </c>
      <c r="AY262" s="18" t="s">
        <v>156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8" t="s">
        <v>85</v>
      </c>
      <c r="BK262" s="230">
        <f>ROUND(I262*H262,2)</f>
        <v>0</v>
      </c>
      <c r="BL262" s="18" t="s">
        <v>161</v>
      </c>
      <c r="BM262" s="229" t="s">
        <v>983</v>
      </c>
    </row>
    <row r="263" spans="1:47" s="2" customFormat="1" ht="12">
      <c r="A263" s="40"/>
      <c r="B263" s="41"/>
      <c r="C263" s="42"/>
      <c r="D263" s="256" t="s">
        <v>236</v>
      </c>
      <c r="E263" s="42"/>
      <c r="F263" s="257" t="s">
        <v>965</v>
      </c>
      <c r="G263" s="42"/>
      <c r="H263" s="42"/>
      <c r="I263" s="258"/>
      <c r="J263" s="42"/>
      <c r="K263" s="42"/>
      <c r="L263" s="46"/>
      <c r="M263" s="259"/>
      <c r="N263" s="260"/>
      <c r="O263" s="93"/>
      <c r="P263" s="93"/>
      <c r="Q263" s="93"/>
      <c r="R263" s="93"/>
      <c r="S263" s="93"/>
      <c r="T263" s="94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8" t="s">
        <v>236</v>
      </c>
      <c r="AU263" s="18" t="s">
        <v>87</v>
      </c>
    </row>
    <row r="264" spans="1:51" s="13" customFormat="1" ht="12">
      <c r="A264" s="13"/>
      <c r="B264" s="233"/>
      <c r="C264" s="234"/>
      <c r="D264" s="235" t="s">
        <v>221</v>
      </c>
      <c r="E264" s="236" t="s">
        <v>1</v>
      </c>
      <c r="F264" s="237" t="s">
        <v>984</v>
      </c>
      <c r="G264" s="234"/>
      <c r="H264" s="236" t="s">
        <v>1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221</v>
      </c>
      <c r="AU264" s="243" t="s">
        <v>87</v>
      </c>
      <c r="AV264" s="13" t="s">
        <v>85</v>
      </c>
      <c r="AW264" s="13" t="s">
        <v>32</v>
      </c>
      <c r="AX264" s="13" t="s">
        <v>77</v>
      </c>
      <c r="AY264" s="243" t="s">
        <v>156</v>
      </c>
    </row>
    <row r="265" spans="1:51" s="14" customFormat="1" ht="12">
      <c r="A265" s="14"/>
      <c r="B265" s="244"/>
      <c r="C265" s="245"/>
      <c r="D265" s="235" t="s">
        <v>221</v>
      </c>
      <c r="E265" s="246" t="s">
        <v>1</v>
      </c>
      <c r="F265" s="247" t="s">
        <v>372</v>
      </c>
      <c r="G265" s="245"/>
      <c r="H265" s="248">
        <v>27</v>
      </c>
      <c r="I265" s="249"/>
      <c r="J265" s="245"/>
      <c r="K265" s="245"/>
      <c r="L265" s="250"/>
      <c r="M265" s="261"/>
      <c r="N265" s="262"/>
      <c r="O265" s="262"/>
      <c r="P265" s="262"/>
      <c r="Q265" s="262"/>
      <c r="R265" s="262"/>
      <c r="S265" s="262"/>
      <c r="T265" s="26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221</v>
      </c>
      <c r="AU265" s="254" t="s">
        <v>87</v>
      </c>
      <c r="AV265" s="14" t="s">
        <v>87</v>
      </c>
      <c r="AW265" s="14" t="s">
        <v>32</v>
      </c>
      <c r="AX265" s="14" t="s">
        <v>85</v>
      </c>
      <c r="AY265" s="254" t="s">
        <v>156</v>
      </c>
    </row>
    <row r="266" spans="1:65" s="2" customFormat="1" ht="16.5" customHeight="1">
      <c r="A266" s="40"/>
      <c r="B266" s="41"/>
      <c r="C266" s="286" t="s">
        <v>478</v>
      </c>
      <c r="D266" s="286" t="s">
        <v>414</v>
      </c>
      <c r="E266" s="287" t="s">
        <v>985</v>
      </c>
      <c r="F266" s="288" t="s">
        <v>986</v>
      </c>
      <c r="G266" s="289" t="s">
        <v>355</v>
      </c>
      <c r="H266" s="290">
        <v>27.54</v>
      </c>
      <c r="I266" s="291"/>
      <c r="J266" s="292">
        <f>ROUND(I266*H266,2)</f>
        <v>0</v>
      </c>
      <c r="K266" s="288" t="s">
        <v>1</v>
      </c>
      <c r="L266" s="293"/>
      <c r="M266" s="294" t="s">
        <v>1</v>
      </c>
      <c r="N266" s="295" t="s">
        <v>42</v>
      </c>
      <c r="O266" s="93"/>
      <c r="P266" s="227">
        <f>O266*H266</f>
        <v>0</v>
      </c>
      <c r="Q266" s="227">
        <v>0.09</v>
      </c>
      <c r="R266" s="227">
        <f>Q266*H266</f>
        <v>2.4785999999999997</v>
      </c>
      <c r="S266" s="227">
        <v>0</v>
      </c>
      <c r="T266" s="228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9" t="s">
        <v>193</v>
      </c>
      <c r="AT266" s="229" t="s">
        <v>414</v>
      </c>
      <c r="AU266" s="229" t="s">
        <v>87</v>
      </c>
      <c r="AY266" s="18" t="s">
        <v>156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8" t="s">
        <v>85</v>
      </c>
      <c r="BK266" s="230">
        <f>ROUND(I266*H266,2)</f>
        <v>0</v>
      </c>
      <c r="BL266" s="18" t="s">
        <v>161</v>
      </c>
      <c r="BM266" s="229" t="s">
        <v>987</v>
      </c>
    </row>
    <row r="267" spans="1:51" s="14" customFormat="1" ht="12">
      <c r="A267" s="14"/>
      <c r="B267" s="244"/>
      <c r="C267" s="245"/>
      <c r="D267" s="235" t="s">
        <v>221</v>
      </c>
      <c r="E267" s="246" t="s">
        <v>1</v>
      </c>
      <c r="F267" s="247" t="s">
        <v>988</v>
      </c>
      <c r="G267" s="245"/>
      <c r="H267" s="248">
        <v>27.54</v>
      </c>
      <c r="I267" s="249"/>
      <c r="J267" s="245"/>
      <c r="K267" s="245"/>
      <c r="L267" s="250"/>
      <c r="M267" s="261"/>
      <c r="N267" s="262"/>
      <c r="O267" s="262"/>
      <c r="P267" s="262"/>
      <c r="Q267" s="262"/>
      <c r="R267" s="262"/>
      <c r="S267" s="262"/>
      <c r="T267" s="26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221</v>
      </c>
      <c r="AU267" s="254" t="s">
        <v>87</v>
      </c>
      <c r="AV267" s="14" t="s">
        <v>87</v>
      </c>
      <c r="AW267" s="14" t="s">
        <v>32</v>
      </c>
      <c r="AX267" s="14" t="s">
        <v>85</v>
      </c>
      <c r="AY267" s="254" t="s">
        <v>156</v>
      </c>
    </row>
    <row r="268" spans="1:65" s="2" customFormat="1" ht="24.15" customHeight="1">
      <c r="A268" s="40"/>
      <c r="B268" s="41"/>
      <c r="C268" s="218" t="s">
        <v>989</v>
      </c>
      <c r="D268" s="218" t="s">
        <v>157</v>
      </c>
      <c r="E268" s="219" t="s">
        <v>990</v>
      </c>
      <c r="F268" s="220" t="s">
        <v>991</v>
      </c>
      <c r="G268" s="221" t="s">
        <v>233</v>
      </c>
      <c r="H268" s="222">
        <v>45</v>
      </c>
      <c r="I268" s="223"/>
      <c r="J268" s="224">
        <f>ROUND(I268*H268,2)</f>
        <v>0</v>
      </c>
      <c r="K268" s="220" t="s">
        <v>234</v>
      </c>
      <c r="L268" s="46"/>
      <c r="M268" s="225" t="s">
        <v>1</v>
      </c>
      <c r="N268" s="226" t="s">
        <v>42</v>
      </c>
      <c r="O268" s="93"/>
      <c r="P268" s="227">
        <f>O268*H268</f>
        <v>0</v>
      </c>
      <c r="Q268" s="227">
        <v>2.25634</v>
      </c>
      <c r="R268" s="227">
        <f>Q268*H268</f>
        <v>101.53529999999999</v>
      </c>
      <c r="S268" s="227">
        <v>0</v>
      </c>
      <c r="T268" s="228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9" t="s">
        <v>161</v>
      </c>
      <c r="AT268" s="229" t="s">
        <v>157</v>
      </c>
      <c r="AU268" s="229" t="s">
        <v>87</v>
      </c>
      <c r="AY268" s="18" t="s">
        <v>156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8" t="s">
        <v>85</v>
      </c>
      <c r="BK268" s="230">
        <f>ROUND(I268*H268,2)</f>
        <v>0</v>
      </c>
      <c r="BL268" s="18" t="s">
        <v>161</v>
      </c>
      <c r="BM268" s="229" t="s">
        <v>992</v>
      </c>
    </row>
    <row r="269" spans="1:47" s="2" customFormat="1" ht="12">
      <c r="A269" s="40"/>
      <c r="B269" s="41"/>
      <c r="C269" s="42"/>
      <c r="D269" s="256" t="s">
        <v>236</v>
      </c>
      <c r="E269" s="42"/>
      <c r="F269" s="257" t="s">
        <v>993</v>
      </c>
      <c r="G269" s="42"/>
      <c r="H269" s="42"/>
      <c r="I269" s="258"/>
      <c r="J269" s="42"/>
      <c r="K269" s="42"/>
      <c r="L269" s="46"/>
      <c r="M269" s="259"/>
      <c r="N269" s="260"/>
      <c r="O269" s="93"/>
      <c r="P269" s="93"/>
      <c r="Q269" s="93"/>
      <c r="R269" s="93"/>
      <c r="S269" s="93"/>
      <c r="T269" s="94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8" t="s">
        <v>236</v>
      </c>
      <c r="AU269" s="18" t="s">
        <v>87</v>
      </c>
    </row>
    <row r="270" spans="1:65" s="2" customFormat="1" ht="16.5" customHeight="1">
      <c r="A270" s="40"/>
      <c r="B270" s="41"/>
      <c r="C270" s="218" t="s">
        <v>994</v>
      </c>
      <c r="D270" s="218" t="s">
        <v>157</v>
      </c>
      <c r="E270" s="219" t="s">
        <v>995</v>
      </c>
      <c r="F270" s="220" t="s">
        <v>996</v>
      </c>
      <c r="G270" s="221" t="s">
        <v>355</v>
      </c>
      <c r="H270" s="222">
        <v>138</v>
      </c>
      <c r="I270" s="223"/>
      <c r="J270" s="224">
        <f>ROUND(I270*H270,2)</f>
        <v>0</v>
      </c>
      <c r="K270" s="220" t="s">
        <v>1</v>
      </c>
      <c r="L270" s="46"/>
      <c r="M270" s="225" t="s">
        <v>1</v>
      </c>
      <c r="N270" s="226" t="s">
        <v>42</v>
      </c>
      <c r="O270" s="93"/>
      <c r="P270" s="227">
        <f>O270*H270</f>
        <v>0</v>
      </c>
      <c r="Q270" s="227">
        <v>0.00276</v>
      </c>
      <c r="R270" s="227">
        <f>Q270*H270</f>
        <v>0.38088</v>
      </c>
      <c r="S270" s="227">
        <v>0</v>
      </c>
      <c r="T270" s="228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9" t="s">
        <v>161</v>
      </c>
      <c r="AT270" s="229" t="s">
        <v>157</v>
      </c>
      <c r="AU270" s="229" t="s">
        <v>87</v>
      </c>
      <c r="AY270" s="18" t="s">
        <v>156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8" t="s">
        <v>85</v>
      </c>
      <c r="BK270" s="230">
        <f>ROUND(I270*H270,2)</f>
        <v>0</v>
      </c>
      <c r="BL270" s="18" t="s">
        <v>161</v>
      </c>
      <c r="BM270" s="229" t="s">
        <v>997</v>
      </c>
    </row>
    <row r="271" spans="1:51" s="14" customFormat="1" ht="12">
      <c r="A271" s="14"/>
      <c r="B271" s="244"/>
      <c r="C271" s="245"/>
      <c r="D271" s="235" t="s">
        <v>221</v>
      </c>
      <c r="E271" s="246" t="s">
        <v>1</v>
      </c>
      <c r="F271" s="247" t="s">
        <v>998</v>
      </c>
      <c r="G271" s="245"/>
      <c r="H271" s="248">
        <v>138</v>
      </c>
      <c r="I271" s="249"/>
      <c r="J271" s="245"/>
      <c r="K271" s="245"/>
      <c r="L271" s="250"/>
      <c r="M271" s="261"/>
      <c r="N271" s="262"/>
      <c r="O271" s="262"/>
      <c r="P271" s="262"/>
      <c r="Q271" s="262"/>
      <c r="R271" s="262"/>
      <c r="S271" s="262"/>
      <c r="T271" s="26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4" t="s">
        <v>221</v>
      </c>
      <c r="AU271" s="254" t="s">
        <v>87</v>
      </c>
      <c r="AV271" s="14" t="s">
        <v>87</v>
      </c>
      <c r="AW271" s="14" t="s">
        <v>32</v>
      </c>
      <c r="AX271" s="14" t="s">
        <v>85</v>
      </c>
      <c r="AY271" s="254" t="s">
        <v>156</v>
      </c>
    </row>
    <row r="272" spans="1:63" s="12" customFormat="1" ht="22.8" customHeight="1">
      <c r="A272" s="12"/>
      <c r="B272" s="204"/>
      <c r="C272" s="205"/>
      <c r="D272" s="206" t="s">
        <v>76</v>
      </c>
      <c r="E272" s="231" t="s">
        <v>999</v>
      </c>
      <c r="F272" s="231" t="s">
        <v>1000</v>
      </c>
      <c r="G272" s="205"/>
      <c r="H272" s="205"/>
      <c r="I272" s="208"/>
      <c r="J272" s="232">
        <f>BK272</f>
        <v>0</v>
      </c>
      <c r="K272" s="205"/>
      <c r="L272" s="210"/>
      <c r="M272" s="211"/>
      <c r="N272" s="212"/>
      <c r="O272" s="212"/>
      <c r="P272" s="213">
        <f>SUM(P273:P274)</f>
        <v>0</v>
      </c>
      <c r="Q272" s="212"/>
      <c r="R272" s="213">
        <f>SUM(R273:R274)</f>
        <v>0</v>
      </c>
      <c r="S272" s="212"/>
      <c r="T272" s="214">
        <f>SUM(T273:T274)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5" t="s">
        <v>85</v>
      </c>
      <c r="AT272" s="216" t="s">
        <v>76</v>
      </c>
      <c r="AU272" s="216" t="s">
        <v>85</v>
      </c>
      <c r="AY272" s="215" t="s">
        <v>156</v>
      </c>
      <c r="BK272" s="217">
        <f>SUM(BK273:BK274)</f>
        <v>0</v>
      </c>
    </row>
    <row r="273" spans="1:65" s="2" customFormat="1" ht="24.15" customHeight="1">
      <c r="A273" s="40"/>
      <c r="B273" s="41"/>
      <c r="C273" s="218" t="s">
        <v>1001</v>
      </c>
      <c r="D273" s="218" t="s">
        <v>157</v>
      </c>
      <c r="E273" s="219" t="s">
        <v>1002</v>
      </c>
      <c r="F273" s="220" t="s">
        <v>1003</v>
      </c>
      <c r="G273" s="221" t="s">
        <v>444</v>
      </c>
      <c r="H273" s="222">
        <v>945.427</v>
      </c>
      <c r="I273" s="223"/>
      <c r="J273" s="224">
        <f>ROUND(I273*H273,2)</f>
        <v>0</v>
      </c>
      <c r="K273" s="220" t="s">
        <v>234</v>
      </c>
      <c r="L273" s="46"/>
      <c r="M273" s="225" t="s">
        <v>1</v>
      </c>
      <c r="N273" s="226" t="s">
        <v>42</v>
      </c>
      <c r="O273" s="93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9" t="s">
        <v>161</v>
      </c>
      <c r="AT273" s="229" t="s">
        <v>157</v>
      </c>
      <c r="AU273" s="229" t="s">
        <v>87</v>
      </c>
      <c r="AY273" s="18" t="s">
        <v>156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8" t="s">
        <v>85</v>
      </c>
      <c r="BK273" s="230">
        <f>ROUND(I273*H273,2)</f>
        <v>0</v>
      </c>
      <c r="BL273" s="18" t="s">
        <v>161</v>
      </c>
      <c r="BM273" s="229" t="s">
        <v>1004</v>
      </c>
    </row>
    <row r="274" spans="1:47" s="2" customFormat="1" ht="12">
      <c r="A274" s="40"/>
      <c r="B274" s="41"/>
      <c r="C274" s="42"/>
      <c r="D274" s="256" t="s">
        <v>236</v>
      </c>
      <c r="E274" s="42"/>
      <c r="F274" s="257" t="s">
        <v>1005</v>
      </c>
      <c r="G274" s="42"/>
      <c r="H274" s="42"/>
      <c r="I274" s="258"/>
      <c r="J274" s="42"/>
      <c r="K274" s="42"/>
      <c r="L274" s="46"/>
      <c r="M274" s="259"/>
      <c r="N274" s="260"/>
      <c r="O274" s="93"/>
      <c r="P274" s="93"/>
      <c r="Q274" s="93"/>
      <c r="R274" s="93"/>
      <c r="S274" s="93"/>
      <c r="T274" s="94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8" t="s">
        <v>236</v>
      </c>
      <c r="AU274" s="18" t="s">
        <v>87</v>
      </c>
    </row>
    <row r="275" spans="1:63" s="12" customFormat="1" ht="25.9" customHeight="1">
      <c r="A275" s="12"/>
      <c r="B275" s="204"/>
      <c r="C275" s="205"/>
      <c r="D275" s="206" t="s">
        <v>76</v>
      </c>
      <c r="E275" s="207" t="s">
        <v>154</v>
      </c>
      <c r="F275" s="207" t="s">
        <v>155</v>
      </c>
      <c r="G275" s="205"/>
      <c r="H275" s="205"/>
      <c r="I275" s="208"/>
      <c r="J275" s="209">
        <f>BK275</f>
        <v>0</v>
      </c>
      <c r="K275" s="205"/>
      <c r="L275" s="210"/>
      <c r="M275" s="211"/>
      <c r="N275" s="212"/>
      <c r="O275" s="212"/>
      <c r="P275" s="213">
        <f>P276</f>
        <v>0</v>
      </c>
      <c r="Q275" s="212"/>
      <c r="R275" s="213">
        <f>R276</f>
        <v>0</v>
      </c>
      <c r="S275" s="212"/>
      <c r="T275" s="214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5" t="s">
        <v>87</v>
      </c>
      <c r="AT275" s="216" t="s">
        <v>76</v>
      </c>
      <c r="AU275" s="216" t="s">
        <v>77</v>
      </c>
      <c r="AY275" s="215" t="s">
        <v>156</v>
      </c>
      <c r="BK275" s="217">
        <f>BK276</f>
        <v>0</v>
      </c>
    </row>
    <row r="276" spans="1:63" s="12" customFormat="1" ht="22.8" customHeight="1">
      <c r="A276" s="12"/>
      <c r="B276" s="204"/>
      <c r="C276" s="205"/>
      <c r="D276" s="206" t="s">
        <v>76</v>
      </c>
      <c r="E276" s="231" t="s">
        <v>163</v>
      </c>
      <c r="F276" s="231" t="s">
        <v>164</v>
      </c>
      <c r="G276" s="205"/>
      <c r="H276" s="205"/>
      <c r="I276" s="208"/>
      <c r="J276" s="232">
        <f>BK276</f>
        <v>0</v>
      </c>
      <c r="K276" s="205"/>
      <c r="L276" s="210"/>
      <c r="M276" s="211"/>
      <c r="N276" s="212"/>
      <c r="O276" s="212"/>
      <c r="P276" s="213">
        <f>SUM(P277:P292)</f>
        <v>0</v>
      </c>
      <c r="Q276" s="212"/>
      <c r="R276" s="213">
        <f>SUM(R277:R292)</f>
        <v>0</v>
      </c>
      <c r="S276" s="212"/>
      <c r="T276" s="214">
        <f>SUM(T277:T292)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5" t="s">
        <v>87</v>
      </c>
      <c r="AT276" s="216" t="s">
        <v>76</v>
      </c>
      <c r="AU276" s="216" t="s">
        <v>85</v>
      </c>
      <c r="AY276" s="215" t="s">
        <v>156</v>
      </c>
      <c r="BK276" s="217">
        <f>SUM(BK277:BK292)</f>
        <v>0</v>
      </c>
    </row>
    <row r="277" spans="1:65" s="2" customFormat="1" ht="16.5" customHeight="1">
      <c r="A277" s="40"/>
      <c r="B277" s="41"/>
      <c r="C277" s="218" t="s">
        <v>1006</v>
      </c>
      <c r="D277" s="218" t="s">
        <v>157</v>
      </c>
      <c r="E277" s="219" t="s">
        <v>1007</v>
      </c>
      <c r="F277" s="220" t="s">
        <v>1008</v>
      </c>
      <c r="G277" s="221" t="s">
        <v>342</v>
      </c>
      <c r="H277" s="222">
        <v>1</v>
      </c>
      <c r="I277" s="223"/>
      <c r="J277" s="224">
        <f>ROUND(I277*H277,2)</f>
        <v>0</v>
      </c>
      <c r="K277" s="220" t="s">
        <v>1</v>
      </c>
      <c r="L277" s="46"/>
      <c r="M277" s="225" t="s">
        <v>1</v>
      </c>
      <c r="N277" s="226" t="s">
        <v>42</v>
      </c>
      <c r="O277" s="93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9" t="s">
        <v>161</v>
      </c>
      <c r="AT277" s="229" t="s">
        <v>157</v>
      </c>
      <c r="AU277" s="229" t="s">
        <v>87</v>
      </c>
      <c r="AY277" s="18" t="s">
        <v>156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8" t="s">
        <v>85</v>
      </c>
      <c r="BK277" s="230">
        <f>ROUND(I277*H277,2)</f>
        <v>0</v>
      </c>
      <c r="BL277" s="18" t="s">
        <v>161</v>
      </c>
      <c r="BM277" s="229" t="s">
        <v>1009</v>
      </c>
    </row>
    <row r="278" spans="1:65" s="2" customFormat="1" ht="16.5" customHeight="1">
      <c r="A278" s="40"/>
      <c r="B278" s="41"/>
      <c r="C278" s="218" t="s">
        <v>1010</v>
      </c>
      <c r="D278" s="218" t="s">
        <v>157</v>
      </c>
      <c r="E278" s="219" t="s">
        <v>1011</v>
      </c>
      <c r="F278" s="220" t="s">
        <v>1012</v>
      </c>
      <c r="G278" s="221" t="s">
        <v>342</v>
      </c>
      <c r="H278" s="222">
        <v>1</v>
      </c>
      <c r="I278" s="223"/>
      <c r="J278" s="224">
        <f>ROUND(I278*H278,2)</f>
        <v>0</v>
      </c>
      <c r="K278" s="220" t="s">
        <v>1</v>
      </c>
      <c r="L278" s="46"/>
      <c r="M278" s="225" t="s">
        <v>1</v>
      </c>
      <c r="N278" s="226" t="s">
        <v>42</v>
      </c>
      <c r="O278" s="93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9" t="s">
        <v>161</v>
      </c>
      <c r="AT278" s="229" t="s">
        <v>157</v>
      </c>
      <c r="AU278" s="229" t="s">
        <v>87</v>
      </c>
      <c r="AY278" s="18" t="s">
        <v>156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8" t="s">
        <v>85</v>
      </c>
      <c r="BK278" s="230">
        <f>ROUND(I278*H278,2)</f>
        <v>0</v>
      </c>
      <c r="BL278" s="18" t="s">
        <v>161</v>
      </c>
      <c r="BM278" s="229" t="s">
        <v>1013</v>
      </c>
    </row>
    <row r="279" spans="1:65" s="2" customFormat="1" ht="21.75" customHeight="1">
      <c r="A279" s="40"/>
      <c r="B279" s="41"/>
      <c r="C279" s="218" t="s">
        <v>1014</v>
      </c>
      <c r="D279" s="218" t="s">
        <v>157</v>
      </c>
      <c r="E279" s="219" t="s">
        <v>1015</v>
      </c>
      <c r="F279" s="220" t="s">
        <v>1016</v>
      </c>
      <c r="G279" s="221" t="s">
        <v>342</v>
      </c>
      <c r="H279" s="222">
        <v>1</v>
      </c>
      <c r="I279" s="223"/>
      <c r="J279" s="224">
        <f>ROUND(I279*H279,2)</f>
        <v>0</v>
      </c>
      <c r="K279" s="220" t="s">
        <v>1</v>
      </c>
      <c r="L279" s="46"/>
      <c r="M279" s="225" t="s">
        <v>1</v>
      </c>
      <c r="N279" s="226" t="s">
        <v>42</v>
      </c>
      <c r="O279" s="9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9" t="s">
        <v>161</v>
      </c>
      <c r="AT279" s="229" t="s">
        <v>157</v>
      </c>
      <c r="AU279" s="229" t="s">
        <v>87</v>
      </c>
      <c r="AY279" s="18" t="s">
        <v>156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8" t="s">
        <v>85</v>
      </c>
      <c r="BK279" s="230">
        <f>ROUND(I279*H279,2)</f>
        <v>0</v>
      </c>
      <c r="BL279" s="18" t="s">
        <v>161</v>
      </c>
      <c r="BM279" s="229" t="s">
        <v>1017</v>
      </c>
    </row>
    <row r="280" spans="1:65" s="2" customFormat="1" ht="24.15" customHeight="1">
      <c r="A280" s="40"/>
      <c r="B280" s="41"/>
      <c r="C280" s="218" t="s">
        <v>1018</v>
      </c>
      <c r="D280" s="218" t="s">
        <v>157</v>
      </c>
      <c r="E280" s="219" t="s">
        <v>1019</v>
      </c>
      <c r="F280" s="220" t="s">
        <v>1020</v>
      </c>
      <c r="G280" s="221" t="s">
        <v>342</v>
      </c>
      <c r="H280" s="222">
        <v>4</v>
      </c>
      <c r="I280" s="223"/>
      <c r="J280" s="224">
        <f>ROUND(I280*H280,2)</f>
        <v>0</v>
      </c>
      <c r="K280" s="220" t="s">
        <v>1</v>
      </c>
      <c r="L280" s="46"/>
      <c r="M280" s="225" t="s">
        <v>1</v>
      </c>
      <c r="N280" s="226" t="s">
        <v>42</v>
      </c>
      <c r="O280" s="9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9" t="s">
        <v>161</v>
      </c>
      <c r="AT280" s="229" t="s">
        <v>157</v>
      </c>
      <c r="AU280" s="229" t="s">
        <v>87</v>
      </c>
      <c r="AY280" s="18" t="s">
        <v>156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8" t="s">
        <v>85</v>
      </c>
      <c r="BK280" s="230">
        <f>ROUND(I280*H280,2)</f>
        <v>0</v>
      </c>
      <c r="BL280" s="18" t="s">
        <v>161</v>
      </c>
      <c r="BM280" s="229" t="s">
        <v>1021</v>
      </c>
    </row>
    <row r="281" spans="1:65" s="2" customFormat="1" ht="24.15" customHeight="1">
      <c r="A281" s="40"/>
      <c r="B281" s="41"/>
      <c r="C281" s="218" t="s">
        <v>1022</v>
      </c>
      <c r="D281" s="218" t="s">
        <v>157</v>
      </c>
      <c r="E281" s="219" t="s">
        <v>1023</v>
      </c>
      <c r="F281" s="220" t="s">
        <v>1024</v>
      </c>
      <c r="G281" s="221" t="s">
        <v>342</v>
      </c>
      <c r="H281" s="222">
        <v>4</v>
      </c>
      <c r="I281" s="223"/>
      <c r="J281" s="224">
        <f>ROUND(I281*H281,2)</f>
        <v>0</v>
      </c>
      <c r="K281" s="220" t="s">
        <v>1</v>
      </c>
      <c r="L281" s="46"/>
      <c r="M281" s="225" t="s">
        <v>1</v>
      </c>
      <c r="N281" s="226" t="s">
        <v>42</v>
      </c>
      <c r="O281" s="93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9" t="s">
        <v>161</v>
      </c>
      <c r="AT281" s="229" t="s">
        <v>157</v>
      </c>
      <c r="AU281" s="229" t="s">
        <v>87</v>
      </c>
      <c r="AY281" s="18" t="s">
        <v>156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8" t="s">
        <v>85</v>
      </c>
      <c r="BK281" s="230">
        <f>ROUND(I281*H281,2)</f>
        <v>0</v>
      </c>
      <c r="BL281" s="18" t="s">
        <v>161</v>
      </c>
      <c r="BM281" s="229" t="s">
        <v>1025</v>
      </c>
    </row>
    <row r="282" spans="1:65" s="2" customFormat="1" ht="24.15" customHeight="1">
      <c r="A282" s="40"/>
      <c r="B282" s="41"/>
      <c r="C282" s="218" t="s">
        <v>1026</v>
      </c>
      <c r="D282" s="218" t="s">
        <v>157</v>
      </c>
      <c r="E282" s="219" t="s">
        <v>1027</v>
      </c>
      <c r="F282" s="220" t="s">
        <v>1028</v>
      </c>
      <c r="G282" s="221" t="s">
        <v>342</v>
      </c>
      <c r="H282" s="222">
        <v>3</v>
      </c>
      <c r="I282" s="223"/>
      <c r="J282" s="224">
        <f>ROUND(I282*H282,2)</f>
        <v>0</v>
      </c>
      <c r="K282" s="220" t="s">
        <v>1</v>
      </c>
      <c r="L282" s="46"/>
      <c r="M282" s="225" t="s">
        <v>1</v>
      </c>
      <c r="N282" s="226" t="s">
        <v>42</v>
      </c>
      <c r="O282" s="93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9" t="s">
        <v>161</v>
      </c>
      <c r="AT282" s="229" t="s">
        <v>157</v>
      </c>
      <c r="AU282" s="229" t="s">
        <v>87</v>
      </c>
      <c r="AY282" s="18" t="s">
        <v>156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8" t="s">
        <v>85</v>
      </c>
      <c r="BK282" s="230">
        <f>ROUND(I282*H282,2)</f>
        <v>0</v>
      </c>
      <c r="BL282" s="18" t="s">
        <v>161</v>
      </c>
      <c r="BM282" s="229" t="s">
        <v>1029</v>
      </c>
    </row>
    <row r="283" spans="1:65" s="2" customFormat="1" ht="24.15" customHeight="1">
      <c r="A283" s="40"/>
      <c r="B283" s="41"/>
      <c r="C283" s="218" t="s">
        <v>1030</v>
      </c>
      <c r="D283" s="218" t="s">
        <v>157</v>
      </c>
      <c r="E283" s="219" t="s">
        <v>1031</v>
      </c>
      <c r="F283" s="220" t="s">
        <v>1032</v>
      </c>
      <c r="G283" s="221" t="s">
        <v>342</v>
      </c>
      <c r="H283" s="222">
        <v>2</v>
      </c>
      <c r="I283" s="223"/>
      <c r="J283" s="224">
        <f>ROUND(I283*H283,2)</f>
        <v>0</v>
      </c>
      <c r="K283" s="220" t="s">
        <v>1</v>
      </c>
      <c r="L283" s="46"/>
      <c r="M283" s="225" t="s">
        <v>1</v>
      </c>
      <c r="N283" s="226" t="s">
        <v>42</v>
      </c>
      <c r="O283" s="93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9" t="s">
        <v>161</v>
      </c>
      <c r="AT283" s="229" t="s">
        <v>157</v>
      </c>
      <c r="AU283" s="229" t="s">
        <v>87</v>
      </c>
      <c r="AY283" s="18" t="s">
        <v>156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8" t="s">
        <v>85</v>
      </c>
      <c r="BK283" s="230">
        <f>ROUND(I283*H283,2)</f>
        <v>0</v>
      </c>
      <c r="BL283" s="18" t="s">
        <v>161</v>
      </c>
      <c r="BM283" s="229" t="s">
        <v>1033</v>
      </c>
    </row>
    <row r="284" spans="1:65" s="2" customFormat="1" ht="24.15" customHeight="1">
      <c r="A284" s="40"/>
      <c r="B284" s="41"/>
      <c r="C284" s="218" t="s">
        <v>1034</v>
      </c>
      <c r="D284" s="218" t="s">
        <v>157</v>
      </c>
      <c r="E284" s="219" t="s">
        <v>1035</v>
      </c>
      <c r="F284" s="220" t="s">
        <v>1036</v>
      </c>
      <c r="G284" s="221" t="s">
        <v>342</v>
      </c>
      <c r="H284" s="222">
        <v>1</v>
      </c>
      <c r="I284" s="223"/>
      <c r="J284" s="224">
        <f>ROUND(I284*H284,2)</f>
        <v>0</v>
      </c>
      <c r="K284" s="220" t="s">
        <v>1</v>
      </c>
      <c r="L284" s="46"/>
      <c r="M284" s="225" t="s">
        <v>1</v>
      </c>
      <c r="N284" s="226" t="s">
        <v>42</v>
      </c>
      <c r="O284" s="93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9" t="s">
        <v>161</v>
      </c>
      <c r="AT284" s="229" t="s">
        <v>157</v>
      </c>
      <c r="AU284" s="229" t="s">
        <v>87</v>
      </c>
      <c r="AY284" s="18" t="s">
        <v>156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8" t="s">
        <v>85</v>
      </c>
      <c r="BK284" s="230">
        <f>ROUND(I284*H284,2)</f>
        <v>0</v>
      </c>
      <c r="BL284" s="18" t="s">
        <v>161</v>
      </c>
      <c r="BM284" s="229" t="s">
        <v>1037</v>
      </c>
    </row>
    <row r="285" spans="1:65" s="2" customFormat="1" ht="24.15" customHeight="1">
      <c r="A285" s="40"/>
      <c r="B285" s="41"/>
      <c r="C285" s="218" t="s">
        <v>1038</v>
      </c>
      <c r="D285" s="218" t="s">
        <v>157</v>
      </c>
      <c r="E285" s="219" t="s">
        <v>1039</v>
      </c>
      <c r="F285" s="220" t="s">
        <v>1040</v>
      </c>
      <c r="G285" s="221" t="s">
        <v>342</v>
      </c>
      <c r="H285" s="222">
        <v>1</v>
      </c>
      <c r="I285" s="223"/>
      <c r="J285" s="224">
        <f>ROUND(I285*H285,2)</f>
        <v>0</v>
      </c>
      <c r="K285" s="220" t="s">
        <v>1</v>
      </c>
      <c r="L285" s="46"/>
      <c r="M285" s="225" t="s">
        <v>1</v>
      </c>
      <c r="N285" s="226" t="s">
        <v>42</v>
      </c>
      <c r="O285" s="93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9" t="s">
        <v>161</v>
      </c>
      <c r="AT285" s="229" t="s">
        <v>157</v>
      </c>
      <c r="AU285" s="229" t="s">
        <v>87</v>
      </c>
      <c r="AY285" s="18" t="s">
        <v>156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8" t="s">
        <v>85</v>
      </c>
      <c r="BK285" s="230">
        <f>ROUND(I285*H285,2)</f>
        <v>0</v>
      </c>
      <c r="BL285" s="18" t="s">
        <v>161</v>
      </c>
      <c r="BM285" s="229" t="s">
        <v>1041</v>
      </c>
    </row>
    <row r="286" spans="1:65" s="2" customFormat="1" ht="24.15" customHeight="1">
      <c r="A286" s="40"/>
      <c r="B286" s="41"/>
      <c r="C286" s="218" t="s">
        <v>1042</v>
      </c>
      <c r="D286" s="218" t="s">
        <v>157</v>
      </c>
      <c r="E286" s="219" t="s">
        <v>1043</v>
      </c>
      <c r="F286" s="220" t="s">
        <v>1044</v>
      </c>
      <c r="G286" s="221" t="s">
        <v>342</v>
      </c>
      <c r="H286" s="222">
        <v>1</v>
      </c>
      <c r="I286" s="223"/>
      <c r="J286" s="224">
        <f>ROUND(I286*H286,2)</f>
        <v>0</v>
      </c>
      <c r="K286" s="220" t="s">
        <v>1</v>
      </c>
      <c r="L286" s="46"/>
      <c r="M286" s="225" t="s">
        <v>1</v>
      </c>
      <c r="N286" s="226" t="s">
        <v>42</v>
      </c>
      <c r="O286" s="93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9" t="s">
        <v>161</v>
      </c>
      <c r="AT286" s="229" t="s">
        <v>157</v>
      </c>
      <c r="AU286" s="229" t="s">
        <v>87</v>
      </c>
      <c r="AY286" s="18" t="s">
        <v>156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8" t="s">
        <v>85</v>
      </c>
      <c r="BK286" s="230">
        <f>ROUND(I286*H286,2)</f>
        <v>0</v>
      </c>
      <c r="BL286" s="18" t="s">
        <v>161</v>
      </c>
      <c r="BM286" s="229" t="s">
        <v>1045</v>
      </c>
    </row>
    <row r="287" spans="1:65" s="2" customFormat="1" ht="24.15" customHeight="1">
      <c r="A287" s="40"/>
      <c r="B287" s="41"/>
      <c r="C287" s="218" t="s">
        <v>1046</v>
      </c>
      <c r="D287" s="218" t="s">
        <v>157</v>
      </c>
      <c r="E287" s="219" t="s">
        <v>1047</v>
      </c>
      <c r="F287" s="220" t="s">
        <v>1048</v>
      </c>
      <c r="G287" s="221" t="s">
        <v>342</v>
      </c>
      <c r="H287" s="222">
        <v>4</v>
      </c>
      <c r="I287" s="223"/>
      <c r="J287" s="224">
        <f>ROUND(I287*H287,2)</f>
        <v>0</v>
      </c>
      <c r="K287" s="220" t="s">
        <v>1</v>
      </c>
      <c r="L287" s="46"/>
      <c r="M287" s="225" t="s">
        <v>1</v>
      </c>
      <c r="N287" s="226" t="s">
        <v>42</v>
      </c>
      <c r="O287" s="93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9" t="s">
        <v>161</v>
      </c>
      <c r="AT287" s="229" t="s">
        <v>157</v>
      </c>
      <c r="AU287" s="229" t="s">
        <v>87</v>
      </c>
      <c r="AY287" s="18" t="s">
        <v>156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8" t="s">
        <v>85</v>
      </c>
      <c r="BK287" s="230">
        <f>ROUND(I287*H287,2)</f>
        <v>0</v>
      </c>
      <c r="BL287" s="18" t="s">
        <v>161</v>
      </c>
      <c r="BM287" s="229" t="s">
        <v>1049</v>
      </c>
    </row>
    <row r="288" spans="1:65" s="2" customFormat="1" ht="24.15" customHeight="1">
      <c r="A288" s="40"/>
      <c r="B288" s="41"/>
      <c r="C288" s="218" t="s">
        <v>1050</v>
      </c>
      <c r="D288" s="218" t="s">
        <v>157</v>
      </c>
      <c r="E288" s="219" t="s">
        <v>1051</v>
      </c>
      <c r="F288" s="220" t="s">
        <v>1052</v>
      </c>
      <c r="G288" s="221" t="s">
        <v>342</v>
      </c>
      <c r="H288" s="222">
        <v>1</v>
      </c>
      <c r="I288" s="223"/>
      <c r="J288" s="224">
        <f>ROUND(I288*H288,2)</f>
        <v>0</v>
      </c>
      <c r="K288" s="220" t="s">
        <v>1</v>
      </c>
      <c r="L288" s="46"/>
      <c r="M288" s="225" t="s">
        <v>1</v>
      </c>
      <c r="N288" s="226" t="s">
        <v>42</v>
      </c>
      <c r="O288" s="93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9" t="s">
        <v>161</v>
      </c>
      <c r="AT288" s="229" t="s">
        <v>157</v>
      </c>
      <c r="AU288" s="229" t="s">
        <v>87</v>
      </c>
      <c r="AY288" s="18" t="s">
        <v>156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8" t="s">
        <v>85</v>
      </c>
      <c r="BK288" s="230">
        <f>ROUND(I288*H288,2)</f>
        <v>0</v>
      </c>
      <c r="BL288" s="18" t="s">
        <v>161</v>
      </c>
      <c r="BM288" s="229" t="s">
        <v>1053</v>
      </c>
    </row>
    <row r="289" spans="1:65" s="2" customFormat="1" ht="24.15" customHeight="1">
      <c r="A289" s="40"/>
      <c r="B289" s="41"/>
      <c r="C289" s="218" t="s">
        <v>1054</v>
      </c>
      <c r="D289" s="218" t="s">
        <v>157</v>
      </c>
      <c r="E289" s="219" t="s">
        <v>1055</v>
      </c>
      <c r="F289" s="220" t="s">
        <v>1056</v>
      </c>
      <c r="G289" s="221" t="s">
        <v>342</v>
      </c>
      <c r="H289" s="222">
        <v>2</v>
      </c>
      <c r="I289" s="223"/>
      <c r="J289" s="224">
        <f>ROUND(I289*H289,2)</f>
        <v>0</v>
      </c>
      <c r="K289" s="220" t="s">
        <v>1</v>
      </c>
      <c r="L289" s="46"/>
      <c r="M289" s="225" t="s">
        <v>1</v>
      </c>
      <c r="N289" s="226" t="s">
        <v>42</v>
      </c>
      <c r="O289" s="93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9" t="s">
        <v>161</v>
      </c>
      <c r="AT289" s="229" t="s">
        <v>157</v>
      </c>
      <c r="AU289" s="229" t="s">
        <v>87</v>
      </c>
      <c r="AY289" s="18" t="s">
        <v>156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8" t="s">
        <v>85</v>
      </c>
      <c r="BK289" s="230">
        <f>ROUND(I289*H289,2)</f>
        <v>0</v>
      </c>
      <c r="BL289" s="18" t="s">
        <v>161</v>
      </c>
      <c r="BM289" s="229" t="s">
        <v>1057</v>
      </c>
    </row>
    <row r="290" spans="1:65" s="2" customFormat="1" ht="24.15" customHeight="1">
      <c r="A290" s="40"/>
      <c r="B290" s="41"/>
      <c r="C290" s="218" t="s">
        <v>1058</v>
      </c>
      <c r="D290" s="218" t="s">
        <v>157</v>
      </c>
      <c r="E290" s="219" t="s">
        <v>1059</v>
      </c>
      <c r="F290" s="220" t="s">
        <v>1060</v>
      </c>
      <c r="G290" s="221" t="s">
        <v>342</v>
      </c>
      <c r="H290" s="222">
        <v>1</v>
      </c>
      <c r="I290" s="223"/>
      <c r="J290" s="224">
        <f>ROUND(I290*H290,2)</f>
        <v>0</v>
      </c>
      <c r="K290" s="220" t="s">
        <v>1</v>
      </c>
      <c r="L290" s="46"/>
      <c r="M290" s="225" t="s">
        <v>1</v>
      </c>
      <c r="N290" s="226" t="s">
        <v>42</v>
      </c>
      <c r="O290" s="93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9" t="s">
        <v>161</v>
      </c>
      <c r="AT290" s="229" t="s">
        <v>157</v>
      </c>
      <c r="AU290" s="229" t="s">
        <v>87</v>
      </c>
      <c r="AY290" s="18" t="s">
        <v>156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8" t="s">
        <v>85</v>
      </c>
      <c r="BK290" s="230">
        <f>ROUND(I290*H290,2)</f>
        <v>0</v>
      </c>
      <c r="BL290" s="18" t="s">
        <v>161</v>
      </c>
      <c r="BM290" s="229" t="s">
        <v>1061</v>
      </c>
    </row>
    <row r="291" spans="1:65" s="2" customFormat="1" ht="24.15" customHeight="1">
      <c r="A291" s="40"/>
      <c r="B291" s="41"/>
      <c r="C291" s="218" t="s">
        <v>1062</v>
      </c>
      <c r="D291" s="218" t="s">
        <v>157</v>
      </c>
      <c r="E291" s="219" t="s">
        <v>1063</v>
      </c>
      <c r="F291" s="220" t="s">
        <v>1064</v>
      </c>
      <c r="G291" s="221" t="s">
        <v>342</v>
      </c>
      <c r="H291" s="222">
        <v>1</v>
      </c>
      <c r="I291" s="223"/>
      <c r="J291" s="224">
        <f>ROUND(I291*H291,2)</f>
        <v>0</v>
      </c>
      <c r="K291" s="220" t="s">
        <v>1</v>
      </c>
      <c r="L291" s="46"/>
      <c r="M291" s="225" t="s">
        <v>1</v>
      </c>
      <c r="N291" s="226" t="s">
        <v>42</v>
      </c>
      <c r="O291" s="9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9" t="s">
        <v>161</v>
      </c>
      <c r="AT291" s="229" t="s">
        <v>157</v>
      </c>
      <c r="AU291" s="229" t="s">
        <v>87</v>
      </c>
      <c r="AY291" s="18" t="s">
        <v>156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8" t="s">
        <v>85</v>
      </c>
      <c r="BK291" s="230">
        <f>ROUND(I291*H291,2)</f>
        <v>0</v>
      </c>
      <c r="BL291" s="18" t="s">
        <v>161</v>
      </c>
      <c r="BM291" s="229" t="s">
        <v>1065</v>
      </c>
    </row>
    <row r="292" spans="1:65" s="2" customFormat="1" ht="24.15" customHeight="1">
      <c r="A292" s="40"/>
      <c r="B292" s="41"/>
      <c r="C292" s="218" t="s">
        <v>1066</v>
      </c>
      <c r="D292" s="218" t="s">
        <v>157</v>
      </c>
      <c r="E292" s="219" t="s">
        <v>1067</v>
      </c>
      <c r="F292" s="220" t="s">
        <v>1068</v>
      </c>
      <c r="G292" s="221" t="s">
        <v>934</v>
      </c>
      <c r="H292" s="222">
        <v>1</v>
      </c>
      <c r="I292" s="223"/>
      <c r="J292" s="224">
        <f>ROUND(I292*H292,2)</f>
        <v>0</v>
      </c>
      <c r="K292" s="220" t="s">
        <v>1</v>
      </c>
      <c r="L292" s="46"/>
      <c r="M292" s="296" t="s">
        <v>1</v>
      </c>
      <c r="N292" s="297" t="s">
        <v>42</v>
      </c>
      <c r="O292" s="298"/>
      <c r="P292" s="299">
        <f>O292*H292</f>
        <v>0</v>
      </c>
      <c r="Q292" s="299">
        <v>0</v>
      </c>
      <c r="R292" s="299">
        <f>Q292*H292</f>
        <v>0</v>
      </c>
      <c r="S292" s="299">
        <v>0</v>
      </c>
      <c r="T292" s="300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9" t="s">
        <v>161</v>
      </c>
      <c r="AT292" s="229" t="s">
        <v>157</v>
      </c>
      <c r="AU292" s="229" t="s">
        <v>87</v>
      </c>
      <c r="AY292" s="18" t="s">
        <v>156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8" t="s">
        <v>85</v>
      </c>
      <c r="BK292" s="230">
        <f>ROUND(I292*H292,2)</f>
        <v>0</v>
      </c>
      <c r="BL292" s="18" t="s">
        <v>161</v>
      </c>
      <c r="BM292" s="229" t="s">
        <v>1069</v>
      </c>
    </row>
    <row r="293" spans="1:31" s="2" customFormat="1" ht="6.95" customHeight="1">
      <c r="A293" s="40"/>
      <c r="B293" s="68"/>
      <c r="C293" s="69"/>
      <c r="D293" s="69"/>
      <c r="E293" s="69"/>
      <c r="F293" s="69"/>
      <c r="G293" s="69"/>
      <c r="H293" s="69"/>
      <c r="I293" s="69"/>
      <c r="J293" s="69"/>
      <c r="K293" s="69"/>
      <c r="L293" s="46"/>
      <c r="M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</row>
  </sheetData>
  <sheetProtection password="CC35" sheet="1" objects="1" scenarios="1" formatColumns="0" formatRows="0" autoFilter="0"/>
  <autoFilter ref="C124:K2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hyperlinks>
    <hyperlink ref="F129" r:id="rId1" display="https://podminky.urs.cz/item/CS_URS_2022_01/171151101"/>
    <hyperlink ref="F133" r:id="rId2" display="https://podminky.urs.cz/item/CS_URS_2022_01/212572111"/>
    <hyperlink ref="F136" r:id="rId3" display="https://podminky.urs.cz/item/CS_URS_2022_01/212755216"/>
    <hyperlink ref="F138" r:id="rId4" display="https://podminky.urs.cz/item/CS_URS_2022_01/273313711"/>
    <hyperlink ref="F142" r:id="rId5" display="https://podminky.urs.cz/item/CS_URS_2022_01/273351121"/>
    <hyperlink ref="F145" r:id="rId6" display="https://podminky.urs.cz/item/CS_URS_2022_01/273351122"/>
    <hyperlink ref="F147" r:id="rId7" display="https://podminky.urs.cz/item/CS_URS_2022_01/273362021"/>
    <hyperlink ref="F150" r:id="rId8" display="https://podminky.urs.cz/item/CS_URS_2022_01/274313711"/>
    <hyperlink ref="F156" r:id="rId9" display="https://podminky.urs.cz/item/CS_URS_2022_01/274351121"/>
    <hyperlink ref="F159" r:id="rId10" display="https://podminky.urs.cz/item/CS_URS_2022_01/274351122"/>
    <hyperlink ref="F161" r:id="rId11" display="https://podminky.urs.cz/item/CS_URS_2022_01/279113143"/>
    <hyperlink ref="F167" r:id="rId12" display="https://podminky.urs.cz/item/CS_URS_2022_01/279113144"/>
    <hyperlink ref="F171" r:id="rId13" display="https://podminky.urs.cz/item/CS_URS_2022_01/430321515"/>
    <hyperlink ref="F180" r:id="rId14" display="https://podminky.urs.cz/item/CS_URS_2022_01/434351141"/>
    <hyperlink ref="F183" r:id="rId15" display="https://podminky.urs.cz/item/CS_URS_2022_01/434351142"/>
    <hyperlink ref="F186" r:id="rId16" display="https://podminky.urs.cz/item/CS_URS_2022_01/564261111"/>
    <hyperlink ref="F191" r:id="rId17" display="https://podminky.urs.cz/item/CS_URS_2022_01/564261111"/>
    <hyperlink ref="F198" r:id="rId18" display="https://podminky.urs.cz/item/CS_URS_2022_01/565211111"/>
    <hyperlink ref="F204" r:id="rId19" display="https://podminky.urs.cz/item/CS_URS_2022_01/573111111"/>
    <hyperlink ref="F206" r:id="rId20" display="https://podminky.urs.cz/item/CS_URS_2022_01/573211106"/>
    <hyperlink ref="F208" r:id="rId21" display="https://podminky.urs.cz/item/CS_URS_2022_01/573211106"/>
    <hyperlink ref="F210" r:id="rId22" display="https://podminky.urs.cz/item/CS_URS_2022_01/576133111"/>
    <hyperlink ref="F213" r:id="rId23" display="https://podminky.urs.cz/item/CS_URS_2022_01/576133111"/>
    <hyperlink ref="F215" r:id="rId24" display="https://podminky.urs.cz/item/CS_URS_2022_01/577165131"/>
    <hyperlink ref="F217" r:id="rId25" display="https://podminky.urs.cz/item/CS_URS_2022_01/591111111"/>
    <hyperlink ref="F222" r:id="rId26" display="https://podminky.urs.cz/item/CS_URS_2022_01/591411111"/>
    <hyperlink ref="F235" r:id="rId27" display="https://podminky.urs.cz/item/CS_URS_2022_01/916111111"/>
    <hyperlink ref="F245" r:id="rId28" display="https://podminky.urs.cz/item/CS_URS_2022_01/916241213"/>
    <hyperlink ref="F252" r:id="rId29" display="https://podminky.urs.cz/item/CS_URS_2022_01/916241213"/>
    <hyperlink ref="F257" r:id="rId30" display="https://podminky.urs.cz/item/CS_URS_2022_01/916241213"/>
    <hyperlink ref="F263" r:id="rId31" display="https://podminky.urs.cz/item/CS_URS_2022_01/916241213"/>
    <hyperlink ref="F269" r:id="rId32" display="https://podminky.urs.cz/item/CS_URS_2022_01/916991121"/>
    <hyperlink ref="F274" r:id="rId33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127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nezpůsobilé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128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1070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21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26</v>
      </c>
      <c r="F15" s="40"/>
      <c r="G15" s="40"/>
      <c r="H15" s="40"/>
      <c r="I15" s="142" t="s">
        <v>27</v>
      </c>
      <c r="J15" s="145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28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30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31</v>
      </c>
      <c r="F21" s="40"/>
      <c r="G21" s="40"/>
      <c r="H21" s="40"/>
      <c r="I21" s="142" t="s">
        <v>27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33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34</v>
      </c>
      <c r="F24" s="40"/>
      <c r="G24" s="40"/>
      <c r="H24" s="40"/>
      <c r="I24" s="142" t="s">
        <v>27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37</v>
      </c>
      <c r="E30" s="40"/>
      <c r="F30" s="40"/>
      <c r="G30" s="40"/>
      <c r="H30" s="40"/>
      <c r="I30" s="40"/>
      <c r="J30" s="153">
        <f>ROUND(J128,2)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39</v>
      </c>
      <c r="G32" s="40"/>
      <c r="H32" s="40"/>
      <c r="I32" s="154" t="s">
        <v>38</v>
      </c>
      <c r="J32" s="154" t="s">
        <v>40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41</v>
      </c>
      <c r="E33" s="142" t="s">
        <v>42</v>
      </c>
      <c r="F33" s="156">
        <f>ROUND((SUM(BE128:BE356)),2)</f>
        <v>0</v>
      </c>
      <c r="G33" s="40"/>
      <c r="H33" s="40"/>
      <c r="I33" s="157">
        <v>0.21</v>
      </c>
      <c r="J33" s="156">
        <f>ROUND(((SUM(BE128:BE356))*I33),2)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43</v>
      </c>
      <c r="F34" s="156">
        <f>ROUND((SUM(BF128:BF356)),2)</f>
        <v>0</v>
      </c>
      <c r="G34" s="40"/>
      <c r="H34" s="40"/>
      <c r="I34" s="157">
        <v>0.15</v>
      </c>
      <c r="J34" s="156">
        <f>ROUND(((SUM(BF128:BF356))*I34),2)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44</v>
      </c>
      <c r="F35" s="156">
        <f>ROUND((SUM(BG128:BG356)),2)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45</v>
      </c>
      <c r="F36" s="156">
        <f>ROUND((SUM(BH128:BH356)),2)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46</v>
      </c>
      <c r="F37" s="156">
        <f>ROUND((SUM(BI128:BI356)),2)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50</v>
      </c>
      <c r="E50" s="166"/>
      <c r="F50" s="166"/>
      <c r="G50" s="165" t="s">
        <v>51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52</v>
      </c>
      <c r="E61" s="168"/>
      <c r="F61" s="169" t="s">
        <v>53</v>
      </c>
      <c r="G61" s="167" t="s">
        <v>52</v>
      </c>
      <c r="H61" s="168"/>
      <c r="I61" s="168"/>
      <c r="J61" s="170" t="s">
        <v>53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54</v>
      </c>
      <c r="E65" s="171"/>
      <c r="F65" s="171"/>
      <c r="G65" s="165" t="s">
        <v>55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52</v>
      </c>
      <c r="E76" s="168"/>
      <c r="F76" s="169" t="s">
        <v>53</v>
      </c>
      <c r="G76" s="167" t="s">
        <v>52</v>
      </c>
      <c r="H76" s="168"/>
      <c r="I76" s="168"/>
      <c r="J76" s="170" t="s">
        <v>53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131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nezpůsobilé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128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SO301 - Modrozelená infrastruktura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Hlavní 120/125, 62400 Brno - 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30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28</v>
      </c>
      <c r="D92" s="42"/>
      <c r="E92" s="42"/>
      <c r="F92" s="28" t="str">
        <f>IF(E18="","",E18)</f>
        <v>Vyplň údaj</v>
      </c>
      <c r="G92" s="42"/>
      <c r="H92" s="42"/>
      <c r="I92" s="33" t="s">
        <v>33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132</v>
      </c>
      <c r="D94" s="178"/>
      <c r="E94" s="178"/>
      <c r="F94" s="178"/>
      <c r="G94" s="178"/>
      <c r="H94" s="178"/>
      <c r="I94" s="178"/>
      <c r="J94" s="179" t="s">
        <v>133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134</v>
      </c>
      <c r="D96" s="42"/>
      <c r="E96" s="42"/>
      <c r="F96" s="42"/>
      <c r="G96" s="42"/>
      <c r="H96" s="42"/>
      <c r="I96" s="42"/>
      <c r="J96" s="112">
        <f>J128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135</v>
      </c>
    </row>
    <row r="97" spans="1:31" s="9" customFormat="1" ht="24.95" customHeight="1">
      <c r="A97" s="9"/>
      <c r="B97" s="181"/>
      <c r="C97" s="182"/>
      <c r="D97" s="183" t="s">
        <v>553</v>
      </c>
      <c r="E97" s="184"/>
      <c r="F97" s="184"/>
      <c r="G97" s="184"/>
      <c r="H97" s="184"/>
      <c r="I97" s="184"/>
      <c r="J97" s="185">
        <f>J129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554</v>
      </c>
      <c r="E98" s="190"/>
      <c r="F98" s="190"/>
      <c r="G98" s="190"/>
      <c r="H98" s="190"/>
      <c r="I98" s="190"/>
      <c r="J98" s="191">
        <f>J130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1071</v>
      </c>
      <c r="E99" s="190"/>
      <c r="F99" s="190"/>
      <c r="G99" s="190"/>
      <c r="H99" s="190"/>
      <c r="I99" s="190"/>
      <c r="J99" s="191">
        <f>J176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794</v>
      </c>
      <c r="E100" s="190"/>
      <c r="F100" s="190"/>
      <c r="G100" s="190"/>
      <c r="H100" s="190"/>
      <c r="I100" s="190"/>
      <c r="J100" s="191">
        <f>J224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1072</v>
      </c>
      <c r="E101" s="190"/>
      <c r="F101" s="190"/>
      <c r="G101" s="190"/>
      <c r="H101" s="190"/>
      <c r="I101" s="190"/>
      <c r="J101" s="191">
        <f>J233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555</v>
      </c>
      <c r="E102" s="190"/>
      <c r="F102" s="190"/>
      <c r="G102" s="190"/>
      <c r="H102" s="190"/>
      <c r="I102" s="190"/>
      <c r="J102" s="191">
        <f>J315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1"/>
      <c r="C103" s="182"/>
      <c r="D103" s="183" t="s">
        <v>136</v>
      </c>
      <c r="E103" s="184"/>
      <c r="F103" s="184"/>
      <c r="G103" s="184"/>
      <c r="H103" s="184"/>
      <c r="I103" s="184"/>
      <c r="J103" s="185">
        <f>J330</f>
        <v>0</v>
      </c>
      <c r="K103" s="182"/>
      <c r="L103" s="18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7"/>
      <c r="C104" s="188"/>
      <c r="D104" s="189" t="s">
        <v>1073</v>
      </c>
      <c r="E104" s="190"/>
      <c r="F104" s="190"/>
      <c r="G104" s="190"/>
      <c r="H104" s="190"/>
      <c r="I104" s="190"/>
      <c r="J104" s="191">
        <f>J331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7"/>
      <c r="C105" s="188"/>
      <c r="D105" s="189" t="s">
        <v>1074</v>
      </c>
      <c r="E105" s="190"/>
      <c r="F105" s="190"/>
      <c r="G105" s="190"/>
      <c r="H105" s="190"/>
      <c r="I105" s="190"/>
      <c r="J105" s="191">
        <f>J336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7"/>
      <c r="C106" s="188"/>
      <c r="D106" s="189" t="s">
        <v>1075</v>
      </c>
      <c r="E106" s="190"/>
      <c r="F106" s="190"/>
      <c r="G106" s="190"/>
      <c r="H106" s="190"/>
      <c r="I106" s="190"/>
      <c r="J106" s="191">
        <f>J349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1"/>
      <c r="C107" s="182"/>
      <c r="D107" s="183" t="s">
        <v>138</v>
      </c>
      <c r="E107" s="184"/>
      <c r="F107" s="184"/>
      <c r="G107" s="184"/>
      <c r="H107" s="184"/>
      <c r="I107" s="184"/>
      <c r="J107" s="185">
        <f>J354</f>
        <v>0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7"/>
      <c r="C108" s="188"/>
      <c r="D108" s="189" t="s">
        <v>139</v>
      </c>
      <c r="E108" s="190"/>
      <c r="F108" s="190"/>
      <c r="G108" s="190"/>
      <c r="H108" s="190"/>
      <c r="I108" s="190"/>
      <c r="J108" s="191">
        <f>J355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4" t="s">
        <v>141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6.25" customHeight="1">
      <c r="A118" s="40"/>
      <c r="B118" s="41"/>
      <c r="C118" s="42"/>
      <c r="D118" s="42"/>
      <c r="E118" s="176" t="str">
        <f>E7</f>
        <v>Rekonstrukce společenského centra Stará hasička a přilehlého veřejného prostoru - nezpůsobilé výdaje</v>
      </c>
      <c r="F118" s="33"/>
      <c r="G118" s="33"/>
      <c r="H118" s="33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128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SO301 - Modrozelená infrastruktura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20</v>
      </c>
      <c r="D122" s="42"/>
      <c r="E122" s="42"/>
      <c r="F122" s="28" t="str">
        <f>F12</f>
        <v>Hlavní 120/125, 62400 Brno - Komín</v>
      </c>
      <c r="G122" s="42"/>
      <c r="H122" s="42"/>
      <c r="I122" s="33" t="s">
        <v>22</v>
      </c>
      <c r="J122" s="81" t="str">
        <f>IF(J12="","",J12)</f>
        <v>26. 6. 2022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40.05" customHeight="1">
      <c r="A124" s="40"/>
      <c r="B124" s="41"/>
      <c r="C124" s="33" t="s">
        <v>24</v>
      </c>
      <c r="D124" s="42"/>
      <c r="E124" s="42"/>
      <c r="F124" s="28" t="str">
        <f>E15</f>
        <v>Statutární město Brno, městská část Brno-Komín</v>
      </c>
      <c r="G124" s="42"/>
      <c r="H124" s="42"/>
      <c r="I124" s="33" t="s">
        <v>30</v>
      </c>
      <c r="J124" s="38" t="str">
        <f>E21</f>
        <v>Dipl.-Ing. Janosch Welzien, ČKA 383/2022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25.65" customHeight="1">
      <c r="A125" s="40"/>
      <c r="B125" s="41"/>
      <c r="C125" s="33" t="s">
        <v>28</v>
      </c>
      <c r="D125" s="42"/>
      <c r="E125" s="42"/>
      <c r="F125" s="28" t="str">
        <f>IF(E18="","",E18)</f>
        <v>Vyplň údaj</v>
      </c>
      <c r="G125" s="42"/>
      <c r="H125" s="42"/>
      <c r="I125" s="33" t="s">
        <v>33</v>
      </c>
      <c r="J125" s="38" t="str">
        <f>E24</f>
        <v xml:space="preserve">schwerpunkt architekti 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193"/>
      <c r="B127" s="194"/>
      <c r="C127" s="195" t="s">
        <v>142</v>
      </c>
      <c r="D127" s="196" t="s">
        <v>62</v>
      </c>
      <c r="E127" s="196" t="s">
        <v>58</v>
      </c>
      <c r="F127" s="196" t="s">
        <v>59</v>
      </c>
      <c r="G127" s="196" t="s">
        <v>143</v>
      </c>
      <c r="H127" s="196" t="s">
        <v>144</v>
      </c>
      <c r="I127" s="196" t="s">
        <v>145</v>
      </c>
      <c r="J127" s="196" t="s">
        <v>133</v>
      </c>
      <c r="K127" s="197" t="s">
        <v>146</v>
      </c>
      <c r="L127" s="198"/>
      <c r="M127" s="102" t="s">
        <v>1</v>
      </c>
      <c r="N127" s="103" t="s">
        <v>41</v>
      </c>
      <c r="O127" s="103" t="s">
        <v>147</v>
      </c>
      <c r="P127" s="103" t="s">
        <v>148</v>
      </c>
      <c r="Q127" s="103" t="s">
        <v>149</v>
      </c>
      <c r="R127" s="103" t="s">
        <v>150</v>
      </c>
      <c r="S127" s="103" t="s">
        <v>151</v>
      </c>
      <c r="T127" s="104" t="s">
        <v>152</v>
      </c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63" s="2" customFormat="1" ht="22.8" customHeight="1">
      <c r="A128" s="40"/>
      <c r="B128" s="41"/>
      <c r="C128" s="109" t="s">
        <v>153</v>
      </c>
      <c r="D128" s="42"/>
      <c r="E128" s="42"/>
      <c r="F128" s="42"/>
      <c r="G128" s="42"/>
      <c r="H128" s="42"/>
      <c r="I128" s="42"/>
      <c r="J128" s="199">
        <f>BK128</f>
        <v>0</v>
      </c>
      <c r="K128" s="42"/>
      <c r="L128" s="46"/>
      <c r="M128" s="105"/>
      <c r="N128" s="200"/>
      <c r="O128" s="106"/>
      <c r="P128" s="201">
        <f>P129+P330+P354</f>
        <v>0</v>
      </c>
      <c r="Q128" s="106"/>
      <c r="R128" s="201">
        <f>R129+R330+R354</f>
        <v>176.54027168000002</v>
      </c>
      <c r="S128" s="106"/>
      <c r="T128" s="202">
        <f>T129+T330+T354</f>
        <v>8.8798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76</v>
      </c>
      <c r="AU128" s="18" t="s">
        <v>135</v>
      </c>
      <c r="BK128" s="203">
        <f>BK129+BK330+BK354</f>
        <v>0</v>
      </c>
    </row>
    <row r="129" spans="1:63" s="12" customFormat="1" ht="25.9" customHeight="1">
      <c r="A129" s="12"/>
      <c r="B129" s="204"/>
      <c r="C129" s="205"/>
      <c r="D129" s="206" t="s">
        <v>76</v>
      </c>
      <c r="E129" s="207" t="s">
        <v>557</v>
      </c>
      <c r="F129" s="207" t="s">
        <v>558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P130+P176+P224+P233+P315</f>
        <v>0</v>
      </c>
      <c r="Q129" s="212"/>
      <c r="R129" s="213">
        <f>R130+R176+R224+R233+R315</f>
        <v>176.22944168</v>
      </c>
      <c r="S129" s="212"/>
      <c r="T129" s="214">
        <f>T130+T176+T224+T233+T315</f>
        <v>8.8798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85</v>
      </c>
      <c r="AT129" s="216" t="s">
        <v>76</v>
      </c>
      <c r="AU129" s="216" t="s">
        <v>77</v>
      </c>
      <c r="AY129" s="215" t="s">
        <v>156</v>
      </c>
      <c r="BK129" s="217">
        <f>BK130+BK176+BK224+BK233+BK315</f>
        <v>0</v>
      </c>
    </row>
    <row r="130" spans="1:63" s="12" customFormat="1" ht="22.8" customHeight="1">
      <c r="A130" s="12"/>
      <c r="B130" s="204"/>
      <c r="C130" s="205"/>
      <c r="D130" s="206" t="s">
        <v>76</v>
      </c>
      <c r="E130" s="231" t="s">
        <v>85</v>
      </c>
      <c r="F130" s="231" t="s">
        <v>559</v>
      </c>
      <c r="G130" s="205"/>
      <c r="H130" s="205"/>
      <c r="I130" s="208"/>
      <c r="J130" s="232">
        <f>BK130</f>
        <v>0</v>
      </c>
      <c r="K130" s="205"/>
      <c r="L130" s="210"/>
      <c r="M130" s="211"/>
      <c r="N130" s="212"/>
      <c r="O130" s="212"/>
      <c r="P130" s="213">
        <f>SUM(P131:P175)</f>
        <v>0</v>
      </c>
      <c r="Q130" s="212"/>
      <c r="R130" s="213">
        <f>SUM(R131:R175)</f>
        <v>29.807148100000003</v>
      </c>
      <c r="S130" s="212"/>
      <c r="T130" s="214">
        <f>SUM(T131:T175)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85</v>
      </c>
      <c r="AT130" s="216" t="s">
        <v>76</v>
      </c>
      <c r="AU130" s="216" t="s">
        <v>85</v>
      </c>
      <c r="AY130" s="215" t="s">
        <v>156</v>
      </c>
      <c r="BK130" s="217">
        <f>SUM(BK131:BK175)</f>
        <v>0</v>
      </c>
    </row>
    <row r="131" spans="1:65" s="2" customFormat="1" ht="24.15" customHeight="1">
      <c r="A131" s="40"/>
      <c r="B131" s="41"/>
      <c r="C131" s="218" t="s">
        <v>85</v>
      </c>
      <c r="D131" s="218" t="s">
        <v>157</v>
      </c>
      <c r="E131" s="219" t="s">
        <v>1076</v>
      </c>
      <c r="F131" s="220" t="s">
        <v>1077</v>
      </c>
      <c r="G131" s="221" t="s">
        <v>355</v>
      </c>
      <c r="H131" s="222">
        <v>5.2</v>
      </c>
      <c r="I131" s="223"/>
      <c r="J131" s="224">
        <f>ROUND(I131*H131,2)</f>
        <v>0</v>
      </c>
      <c r="K131" s="220" t="s">
        <v>234</v>
      </c>
      <c r="L131" s="46"/>
      <c r="M131" s="225" t="s">
        <v>1</v>
      </c>
      <c r="N131" s="226" t="s">
        <v>42</v>
      </c>
      <c r="O131" s="93"/>
      <c r="P131" s="227">
        <f>O131*H131</f>
        <v>0</v>
      </c>
      <c r="Q131" s="227">
        <v>0.00868</v>
      </c>
      <c r="R131" s="227">
        <f>Q131*H131</f>
        <v>0.045136</v>
      </c>
      <c r="S131" s="227">
        <v>0</v>
      </c>
      <c r="T131" s="22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9" t="s">
        <v>161</v>
      </c>
      <c r="AT131" s="229" t="s">
        <v>157</v>
      </c>
      <c r="AU131" s="229" t="s">
        <v>87</v>
      </c>
      <c r="AY131" s="18" t="s">
        <v>156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8" t="s">
        <v>85</v>
      </c>
      <c r="BK131" s="230">
        <f>ROUND(I131*H131,2)</f>
        <v>0</v>
      </c>
      <c r="BL131" s="18" t="s">
        <v>161</v>
      </c>
      <c r="BM131" s="229" t="s">
        <v>1078</v>
      </c>
    </row>
    <row r="132" spans="1:47" s="2" customFormat="1" ht="12">
      <c r="A132" s="40"/>
      <c r="B132" s="41"/>
      <c r="C132" s="42"/>
      <c r="D132" s="256" t="s">
        <v>236</v>
      </c>
      <c r="E132" s="42"/>
      <c r="F132" s="257" t="s">
        <v>1079</v>
      </c>
      <c r="G132" s="42"/>
      <c r="H132" s="42"/>
      <c r="I132" s="258"/>
      <c r="J132" s="42"/>
      <c r="K132" s="42"/>
      <c r="L132" s="46"/>
      <c r="M132" s="259"/>
      <c r="N132" s="260"/>
      <c r="O132" s="93"/>
      <c r="P132" s="93"/>
      <c r="Q132" s="93"/>
      <c r="R132" s="93"/>
      <c r="S132" s="93"/>
      <c r="T132" s="94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236</v>
      </c>
      <c r="AU132" s="18" t="s">
        <v>87</v>
      </c>
    </row>
    <row r="133" spans="1:65" s="2" customFormat="1" ht="16.5" customHeight="1">
      <c r="A133" s="40"/>
      <c r="B133" s="41"/>
      <c r="C133" s="218" t="s">
        <v>87</v>
      </c>
      <c r="D133" s="218" t="s">
        <v>157</v>
      </c>
      <c r="E133" s="219" t="s">
        <v>1080</v>
      </c>
      <c r="F133" s="220" t="s">
        <v>1081</v>
      </c>
      <c r="G133" s="221" t="s">
        <v>355</v>
      </c>
      <c r="H133" s="222">
        <v>2</v>
      </c>
      <c r="I133" s="223"/>
      <c r="J133" s="224">
        <f>ROUND(I133*H133,2)</f>
        <v>0</v>
      </c>
      <c r="K133" s="220" t="s">
        <v>234</v>
      </c>
      <c r="L133" s="46"/>
      <c r="M133" s="225" t="s">
        <v>1</v>
      </c>
      <c r="N133" s="226" t="s">
        <v>42</v>
      </c>
      <c r="O133" s="93"/>
      <c r="P133" s="227">
        <f>O133*H133</f>
        <v>0</v>
      </c>
      <c r="Q133" s="227">
        <v>0.0369</v>
      </c>
      <c r="R133" s="227">
        <f>Q133*H133</f>
        <v>0.0738</v>
      </c>
      <c r="S133" s="227">
        <v>0</v>
      </c>
      <c r="T133" s="22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9" t="s">
        <v>161</v>
      </c>
      <c r="AT133" s="229" t="s">
        <v>157</v>
      </c>
      <c r="AU133" s="229" t="s">
        <v>87</v>
      </c>
      <c r="AY133" s="18" t="s">
        <v>156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8" t="s">
        <v>85</v>
      </c>
      <c r="BK133" s="230">
        <f>ROUND(I133*H133,2)</f>
        <v>0</v>
      </c>
      <c r="BL133" s="18" t="s">
        <v>161</v>
      </c>
      <c r="BM133" s="229" t="s">
        <v>1082</v>
      </c>
    </row>
    <row r="134" spans="1:47" s="2" customFormat="1" ht="12">
      <c r="A134" s="40"/>
      <c r="B134" s="41"/>
      <c r="C134" s="42"/>
      <c r="D134" s="256" t="s">
        <v>236</v>
      </c>
      <c r="E134" s="42"/>
      <c r="F134" s="257" t="s">
        <v>1083</v>
      </c>
      <c r="G134" s="42"/>
      <c r="H134" s="42"/>
      <c r="I134" s="258"/>
      <c r="J134" s="42"/>
      <c r="K134" s="42"/>
      <c r="L134" s="46"/>
      <c r="M134" s="259"/>
      <c r="N134" s="260"/>
      <c r="O134" s="93"/>
      <c r="P134" s="93"/>
      <c r="Q134" s="93"/>
      <c r="R134" s="93"/>
      <c r="S134" s="93"/>
      <c r="T134" s="94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236</v>
      </c>
      <c r="AU134" s="18" t="s">
        <v>87</v>
      </c>
    </row>
    <row r="135" spans="1:65" s="2" customFormat="1" ht="24.15" customHeight="1">
      <c r="A135" s="40"/>
      <c r="B135" s="41"/>
      <c r="C135" s="218" t="s">
        <v>168</v>
      </c>
      <c r="D135" s="218" t="s">
        <v>157</v>
      </c>
      <c r="E135" s="219" t="s">
        <v>1084</v>
      </c>
      <c r="F135" s="220" t="s">
        <v>1085</v>
      </c>
      <c r="G135" s="221" t="s">
        <v>355</v>
      </c>
      <c r="H135" s="222">
        <v>4.8</v>
      </c>
      <c r="I135" s="223"/>
      <c r="J135" s="224">
        <f>ROUND(I135*H135,2)</f>
        <v>0</v>
      </c>
      <c r="K135" s="220" t="s">
        <v>234</v>
      </c>
      <c r="L135" s="46"/>
      <c r="M135" s="225" t="s">
        <v>1</v>
      </c>
      <c r="N135" s="226" t="s">
        <v>42</v>
      </c>
      <c r="O135" s="93"/>
      <c r="P135" s="227">
        <f>O135*H135</f>
        <v>0</v>
      </c>
      <c r="Q135" s="227">
        <v>0.0369</v>
      </c>
      <c r="R135" s="227">
        <f>Q135*H135</f>
        <v>0.17712</v>
      </c>
      <c r="S135" s="227">
        <v>0</v>
      </c>
      <c r="T135" s="22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9" t="s">
        <v>161</v>
      </c>
      <c r="AT135" s="229" t="s">
        <v>157</v>
      </c>
      <c r="AU135" s="229" t="s">
        <v>87</v>
      </c>
      <c r="AY135" s="18" t="s">
        <v>156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8" t="s">
        <v>85</v>
      </c>
      <c r="BK135" s="230">
        <f>ROUND(I135*H135,2)</f>
        <v>0</v>
      </c>
      <c r="BL135" s="18" t="s">
        <v>161</v>
      </c>
      <c r="BM135" s="229" t="s">
        <v>1086</v>
      </c>
    </row>
    <row r="136" spans="1:47" s="2" customFormat="1" ht="12">
      <c r="A136" s="40"/>
      <c r="B136" s="41"/>
      <c r="C136" s="42"/>
      <c r="D136" s="256" t="s">
        <v>236</v>
      </c>
      <c r="E136" s="42"/>
      <c r="F136" s="257" t="s">
        <v>1087</v>
      </c>
      <c r="G136" s="42"/>
      <c r="H136" s="42"/>
      <c r="I136" s="258"/>
      <c r="J136" s="42"/>
      <c r="K136" s="42"/>
      <c r="L136" s="46"/>
      <c r="M136" s="259"/>
      <c r="N136" s="260"/>
      <c r="O136" s="93"/>
      <c r="P136" s="93"/>
      <c r="Q136" s="93"/>
      <c r="R136" s="93"/>
      <c r="S136" s="93"/>
      <c r="T136" s="94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236</v>
      </c>
      <c r="AU136" s="18" t="s">
        <v>87</v>
      </c>
    </row>
    <row r="137" spans="1:65" s="2" customFormat="1" ht="24.15" customHeight="1">
      <c r="A137" s="40"/>
      <c r="B137" s="41"/>
      <c r="C137" s="218" t="s">
        <v>161</v>
      </c>
      <c r="D137" s="218" t="s">
        <v>157</v>
      </c>
      <c r="E137" s="219" t="s">
        <v>1088</v>
      </c>
      <c r="F137" s="220" t="s">
        <v>1089</v>
      </c>
      <c r="G137" s="221" t="s">
        <v>233</v>
      </c>
      <c r="H137" s="222">
        <v>27.091</v>
      </c>
      <c r="I137" s="223"/>
      <c r="J137" s="224">
        <f>ROUND(I137*H137,2)</f>
        <v>0</v>
      </c>
      <c r="K137" s="220" t="s">
        <v>234</v>
      </c>
      <c r="L137" s="46"/>
      <c r="M137" s="225" t="s">
        <v>1</v>
      </c>
      <c r="N137" s="226" t="s">
        <v>42</v>
      </c>
      <c r="O137" s="9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9" t="s">
        <v>161</v>
      </c>
      <c r="AT137" s="229" t="s">
        <v>157</v>
      </c>
      <c r="AU137" s="229" t="s">
        <v>87</v>
      </c>
      <c r="AY137" s="18" t="s">
        <v>156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85</v>
      </c>
      <c r="BK137" s="230">
        <f>ROUND(I137*H137,2)</f>
        <v>0</v>
      </c>
      <c r="BL137" s="18" t="s">
        <v>161</v>
      </c>
      <c r="BM137" s="229" t="s">
        <v>1090</v>
      </c>
    </row>
    <row r="138" spans="1:47" s="2" customFormat="1" ht="12">
      <c r="A138" s="40"/>
      <c r="B138" s="41"/>
      <c r="C138" s="42"/>
      <c r="D138" s="256" t="s">
        <v>236</v>
      </c>
      <c r="E138" s="42"/>
      <c r="F138" s="257" t="s">
        <v>1091</v>
      </c>
      <c r="G138" s="42"/>
      <c r="H138" s="42"/>
      <c r="I138" s="258"/>
      <c r="J138" s="42"/>
      <c r="K138" s="42"/>
      <c r="L138" s="46"/>
      <c r="M138" s="259"/>
      <c r="N138" s="260"/>
      <c r="O138" s="93"/>
      <c r="P138" s="93"/>
      <c r="Q138" s="93"/>
      <c r="R138" s="93"/>
      <c r="S138" s="93"/>
      <c r="T138" s="94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236</v>
      </c>
      <c r="AU138" s="18" t="s">
        <v>87</v>
      </c>
    </row>
    <row r="139" spans="1:65" s="2" customFormat="1" ht="24.15" customHeight="1">
      <c r="A139" s="40"/>
      <c r="B139" s="41"/>
      <c r="C139" s="218" t="s">
        <v>179</v>
      </c>
      <c r="D139" s="218" t="s">
        <v>157</v>
      </c>
      <c r="E139" s="219" t="s">
        <v>1092</v>
      </c>
      <c r="F139" s="220" t="s">
        <v>1093</v>
      </c>
      <c r="G139" s="221" t="s">
        <v>233</v>
      </c>
      <c r="H139" s="222">
        <v>47.41</v>
      </c>
      <c r="I139" s="223"/>
      <c r="J139" s="224">
        <f>ROUND(I139*H139,2)</f>
        <v>0</v>
      </c>
      <c r="K139" s="220" t="s">
        <v>234</v>
      </c>
      <c r="L139" s="46"/>
      <c r="M139" s="225" t="s">
        <v>1</v>
      </c>
      <c r="N139" s="226" t="s">
        <v>42</v>
      </c>
      <c r="O139" s="9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9" t="s">
        <v>161</v>
      </c>
      <c r="AT139" s="229" t="s">
        <v>157</v>
      </c>
      <c r="AU139" s="229" t="s">
        <v>87</v>
      </c>
      <c r="AY139" s="18" t="s">
        <v>156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8" t="s">
        <v>85</v>
      </c>
      <c r="BK139" s="230">
        <f>ROUND(I139*H139,2)</f>
        <v>0</v>
      </c>
      <c r="BL139" s="18" t="s">
        <v>161</v>
      </c>
      <c r="BM139" s="229" t="s">
        <v>1094</v>
      </c>
    </row>
    <row r="140" spans="1:47" s="2" customFormat="1" ht="12">
      <c r="A140" s="40"/>
      <c r="B140" s="41"/>
      <c r="C140" s="42"/>
      <c r="D140" s="256" t="s">
        <v>236</v>
      </c>
      <c r="E140" s="42"/>
      <c r="F140" s="257" t="s">
        <v>1095</v>
      </c>
      <c r="G140" s="42"/>
      <c r="H140" s="42"/>
      <c r="I140" s="258"/>
      <c r="J140" s="42"/>
      <c r="K140" s="42"/>
      <c r="L140" s="46"/>
      <c r="M140" s="259"/>
      <c r="N140" s="260"/>
      <c r="O140" s="93"/>
      <c r="P140" s="93"/>
      <c r="Q140" s="93"/>
      <c r="R140" s="93"/>
      <c r="S140" s="93"/>
      <c r="T140" s="94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236</v>
      </c>
      <c r="AU140" s="18" t="s">
        <v>87</v>
      </c>
    </row>
    <row r="141" spans="1:65" s="2" customFormat="1" ht="24.15" customHeight="1">
      <c r="A141" s="40"/>
      <c r="B141" s="41"/>
      <c r="C141" s="218" t="s">
        <v>183</v>
      </c>
      <c r="D141" s="218" t="s">
        <v>157</v>
      </c>
      <c r="E141" s="219" t="s">
        <v>1096</v>
      </c>
      <c r="F141" s="220" t="s">
        <v>1097</v>
      </c>
      <c r="G141" s="221" t="s">
        <v>233</v>
      </c>
      <c r="H141" s="222">
        <v>27.091</v>
      </c>
      <c r="I141" s="223"/>
      <c r="J141" s="224">
        <f>ROUND(I141*H141,2)</f>
        <v>0</v>
      </c>
      <c r="K141" s="220" t="s">
        <v>234</v>
      </c>
      <c r="L141" s="46"/>
      <c r="M141" s="225" t="s">
        <v>1</v>
      </c>
      <c r="N141" s="226" t="s">
        <v>42</v>
      </c>
      <c r="O141" s="9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9" t="s">
        <v>161</v>
      </c>
      <c r="AT141" s="229" t="s">
        <v>157</v>
      </c>
      <c r="AU141" s="229" t="s">
        <v>87</v>
      </c>
      <c r="AY141" s="18" t="s">
        <v>156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8" t="s">
        <v>85</v>
      </c>
      <c r="BK141" s="230">
        <f>ROUND(I141*H141,2)</f>
        <v>0</v>
      </c>
      <c r="BL141" s="18" t="s">
        <v>161</v>
      </c>
      <c r="BM141" s="229" t="s">
        <v>1098</v>
      </c>
    </row>
    <row r="142" spans="1:47" s="2" customFormat="1" ht="12">
      <c r="A142" s="40"/>
      <c r="B142" s="41"/>
      <c r="C142" s="42"/>
      <c r="D142" s="256" t="s">
        <v>236</v>
      </c>
      <c r="E142" s="42"/>
      <c r="F142" s="257" t="s">
        <v>1099</v>
      </c>
      <c r="G142" s="42"/>
      <c r="H142" s="42"/>
      <c r="I142" s="258"/>
      <c r="J142" s="42"/>
      <c r="K142" s="42"/>
      <c r="L142" s="46"/>
      <c r="M142" s="259"/>
      <c r="N142" s="260"/>
      <c r="O142" s="93"/>
      <c r="P142" s="93"/>
      <c r="Q142" s="93"/>
      <c r="R142" s="93"/>
      <c r="S142" s="93"/>
      <c r="T142" s="94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236</v>
      </c>
      <c r="AU142" s="18" t="s">
        <v>87</v>
      </c>
    </row>
    <row r="143" spans="1:65" s="2" customFormat="1" ht="33" customHeight="1">
      <c r="A143" s="40"/>
      <c r="B143" s="41"/>
      <c r="C143" s="218" t="s">
        <v>189</v>
      </c>
      <c r="D143" s="218" t="s">
        <v>157</v>
      </c>
      <c r="E143" s="219" t="s">
        <v>1100</v>
      </c>
      <c r="F143" s="220" t="s">
        <v>1101</v>
      </c>
      <c r="G143" s="221" t="s">
        <v>233</v>
      </c>
      <c r="H143" s="222">
        <v>47.41</v>
      </c>
      <c r="I143" s="223"/>
      <c r="J143" s="224">
        <f>ROUND(I143*H143,2)</f>
        <v>0</v>
      </c>
      <c r="K143" s="220" t="s">
        <v>234</v>
      </c>
      <c r="L143" s="46"/>
      <c r="M143" s="225" t="s">
        <v>1</v>
      </c>
      <c r="N143" s="226" t="s">
        <v>42</v>
      </c>
      <c r="O143" s="9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9" t="s">
        <v>161</v>
      </c>
      <c r="AT143" s="229" t="s">
        <v>157</v>
      </c>
      <c r="AU143" s="229" t="s">
        <v>87</v>
      </c>
      <c r="AY143" s="18" t="s">
        <v>156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85</v>
      </c>
      <c r="BK143" s="230">
        <f>ROUND(I143*H143,2)</f>
        <v>0</v>
      </c>
      <c r="BL143" s="18" t="s">
        <v>161</v>
      </c>
      <c r="BM143" s="229" t="s">
        <v>1102</v>
      </c>
    </row>
    <row r="144" spans="1:47" s="2" customFormat="1" ht="12">
      <c r="A144" s="40"/>
      <c r="B144" s="41"/>
      <c r="C144" s="42"/>
      <c r="D144" s="256" t="s">
        <v>236</v>
      </c>
      <c r="E144" s="42"/>
      <c r="F144" s="257" t="s">
        <v>1103</v>
      </c>
      <c r="G144" s="42"/>
      <c r="H144" s="42"/>
      <c r="I144" s="258"/>
      <c r="J144" s="42"/>
      <c r="K144" s="42"/>
      <c r="L144" s="46"/>
      <c r="M144" s="259"/>
      <c r="N144" s="260"/>
      <c r="O144" s="93"/>
      <c r="P144" s="93"/>
      <c r="Q144" s="93"/>
      <c r="R144" s="93"/>
      <c r="S144" s="93"/>
      <c r="T144" s="94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236</v>
      </c>
      <c r="AU144" s="18" t="s">
        <v>87</v>
      </c>
    </row>
    <row r="145" spans="1:65" s="2" customFormat="1" ht="24.15" customHeight="1">
      <c r="A145" s="40"/>
      <c r="B145" s="41"/>
      <c r="C145" s="218" t="s">
        <v>193</v>
      </c>
      <c r="D145" s="218" t="s">
        <v>157</v>
      </c>
      <c r="E145" s="219" t="s">
        <v>1104</v>
      </c>
      <c r="F145" s="220" t="s">
        <v>1105</v>
      </c>
      <c r="G145" s="221" t="s">
        <v>233</v>
      </c>
      <c r="H145" s="222">
        <v>27.091</v>
      </c>
      <c r="I145" s="223"/>
      <c r="J145" s="224">
        <f>ROUND(I145*H145,2)</f>
        <v>0</v>
      </c>
      <c r="K145" s="220" t="s">
        <v>234</v>
      </c>
      <c r="L145" s="46"/>
      <c r="M145" s="225" t="s">
        <v>1</v>
      </c>
      <c r="N145" s="226" t="s">
        <v>42</v>
      </c>
      <c r="O145" s="9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9" t="s">
        <v>161</v>
      </c>
      <c r="AT145" s="229" t="s">
        <v>157</v>
      </c>
      <c r="AU145" s="229" t="s">
        <v>87</v>
      </c>
      <c r="AY145" s="18" t="s">
        <v>156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8" t="s">
        <v>85</v>
      </c>
      <c r="BK145" s="230">
        <f>ROUND(I145*H145,2)</f>
        <v>0</v>
      </c>
      <c r="BL145" s="18" t="s">
        <v>161</v>
      </c>
      <c r="BM145" s="229" t="s">
        <v>1106</v>
      </c>
    </row>
    <row r="146" spans="1:47" s="2" customFormat="1" ht="12">
      <c r="A146" s="40"/>
      <c r="B146" s="41"/>
      <c r="C146" s="42"/>
      <c r="D146" s="256" t="s">
        <v>236</v>
      </c>
      <c r="E146" s="42"/>
      <c r="F146" s="257" t="s">
        <v>1107</v>
      </c>
      <c r="G146" s="42"/>
      <c r="H146" s="42"/>
      <c r="I146" s="258"/>
      <c r="J146" s="42"/>
      <c r="K146" s="42"/>
      <c r="L146" s="46"/>
      <c r="M146" s="259"/>
      <c r="N146" s="260"/>
      <c r="O146" s="93"/>
      <c r="P146" s="93"/>
      <c r="Q146" s="93"/>
      <c r="R146" s="93"/>
      <c r="S146" s="93"/>
      <c r="T146" s="94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236</v>
      </c>
      <c r="AU146" s="18" t="s">
        <v>87</v>
      </c>
    </row>
    <row r="147" spans="1:65" s="2" customFormat="1" ht="33" customHeight="1">
      <c r="A147" s="40"/>
      <c r="B147" s="41"/>
      <c r="C147" s="218" t="s">
        <v>197</v>
      </c>
      <c r="D147" s="218" t="s">
        <v>157</v>
      </c>
      <c r="E147" s="219" t="s">
        <v>1108</v>
      </c>
      <c r="F147" s="220" t="s">
        <v>1109</v>
      </c>
      <c r="G147" s="221" t="s">
        <v>233</v>
      </c>
      <c r="H147" s="222">
        <v>63.213</v>
      </c>
      <c r="I147" s="223"/>
      <c r="J147" s="224">
        <f>ROUND(I147*H147,2)</f>
        <v>0</v>
      </c>
      <c r="K147" s="220" t="s">
        <v>234</v>
      </c>
      <c r="L147" s="46"/>
      <c r="M147" s="225" t="s">
        <v>1</v>
      </c>
      <c r="N147" s="226" t="s">
        <v>42</v>
      </c>
      <c r="O147" s="9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9" t="s">
        <v>161</v>
      </c>
      <c r="AT147" s="229" t="s">
        <v>157</v>
      </c>
      <c r="AU147" s="229" t="s">
        <v>87</v>
      </c>
      <c r="AY147" s="18" t="s">
        <v>156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8" t="s">
        <v>85</v>
      </c>
      <c r="BK147" s="230">
        <f>ROUND(I147*H147,2)</f>
        <v>0</v>
      </c>
      <c r="BL147" s="18" t="s">
        <v>161</v>
      </c>
      <c r="BM147" s="229" t="s">
        <v>1110</v>
      </c>
    </row>
    <row r="148" spans="1:47" s="2" customFormat="1" ht="12">
      <c r="A148" s="40"/>
      <c r="B148" s="41"/>
      <c r="C148" s="42"/>
      <c r="D148" s="256" t="s">
        <v>236</v>
      </c>
      <c r="E148" s="42"/>
      <c r="F148" s="257" t="s">
        <v>1111</v>
      </c>
      <c r="G148" s="42"/>
      <c r="H148" s="42"/>
      <c r="I148" s="258"/>
      <c r="J148" s="42"/>
      <c r="K148" s="42"/>
      <c r="L148" s="46"/>
      <c r="M148" s="259"/>
      <c r="N148" s="260"/>
      <c r="O148" s="93"/>
      <c r="P148" s="93"/>
      <c r="Q148" s="93"/>
      <c r="R148" s="93"/>
      <c r="S148" s="93"/>
      <c r="T148" s="94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8" t="s">
        <v>236</v>
      </c>
      <c r="AU148" s="18" t="s">
        <v>87</v>
      </c>
    </row>
    <row r="149" spans="1:65" s="2" customFormat="1" ht="37.8" customHeight="1">
      <c r="A149" s="40"/>
      <c r="B149" s="41"/>
      <c r="C149" s="218" t="s">
        <v>201</v>
      </c>
      <c r="D149" s="218" t="s">
        <v>157</v>
      </c>
      <c r="E149" s="219" t="s">
        <v>1112</v>
      </c>
      <c r="F149" s="220" t="s">
        <v>1113</v>
      </c>
      <c r="G149" s="221" t="s">
        <v>233</v>
      </c>
      <c r="H149" s="222">
        <v>6.513</v>
      </c>
      <c r="I149" s="223"/>
      <c r="J149" s="224">
        <f>ROUND(I149*H149,2)</f>
        <v>0</v>
      </c>
      <c r="K149" s="220" t="s">
        <v>234</v>
      </c>
      <c r="L149" s="46"/>
      <c r="M149" s="225" t="s">
        <v>1</v>
      </c>
      <c r="N149" s="226" t="s">
        <v>42</v>
      </c>
      <c r="O149" s="9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9" t="s">
        <v>161</v>
      </c>
      <c r="AT149" s="229" t="s">
        <v>157</v>
      </c>
      <c r="AU149" s="229" t="s">
        <v>87</v>
      </c>
      <c r="AY149" s="18" t="s">
        <v>156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8" t="s">
        <v>85</v>
      </c>
      <c r="BK149" s="230">
        <f>ROUND(I149*H149,2)</f>
        <v>0</v>
      </c>
      <c r="BL149" s="18" t="s">
        <v>161</v>
      </c>
      <c r="BM149" s="229" t="s">
        <v>1114</v>
      </c>
    </row>
    <row r="150" spans="1:47" s="2" customFormat="1" ht="12">
      <c r="A150" s="40"/>
      <c r="B150" s="41"/>
      <c r="C150" s="42"/>
      <c r="D150" s="256" t="s">
        <v>236</v>
      </c>
      <c r="E150" s="42"/>
      <c r="F150" s="257" t="s">
        <v>1115</v>
      </c>
      <c r="G150" s="42"/>
      <c r="H150" s="42"/>
      <c r="I150" s="258"/>
      <c r="J150" s="42"/>
      <c r="K150" s="42"/>
      <c r="L150" s="46"/>
      <c r="M150" s="259"/>
      <c r="N150" s="260"/>
      <c r="O150" s="93"/>
      <c r="P150" s="93"/>
      <c r="Q150" s="93"/>
      <c r="R150" s="93"/>
      <c r="S150" s="93"/>
      <c r="T150" s="94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236</v>
      </c>
      <c r="AU150" s="18" t="s">
        <v>87</v>
      </c>
    </row>
    <row r="151" spans="1:65" s="2" customFormat="1" ht="33" customHeight="1">
      <c r="A151" s="40"/>
      <c r="B151" s="41"/>
      <c r="C151" s="218" t="s">
        <v>205</v>
      </c>
      <c r="D151" s="218" t="s">
        <v>157</v>
      </c>
      <c r="E151" s="219" t="s">
        <v>1116</v>
      </c>
      <c r="F151" s="220" t="s">
        <v>1117</v>
      </c>
      <c r="G151" s="221" t="s">
        <v>233</v>
      </c>
      <c r="H151" s="222">
        <v>15.197</v>
      </c>
      <c r="I151" s="223"/>
      <c r="J151" s="224">
        <f>ROUND(I151*H151,2)</f>
        <v>0</v>
      </c>
      <c r="K151" s="220" t="s">
        <v>234</v>
      </c>
      <c r="L151" s="46"/>
      <c r="M151" s="225" t="s">
        <v>1</v>
      </c>
      <c r="N151" s="226" t="s">
        <v>42</v>
      </c>
      <c r="O151" s="9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9" t="s">
        <v>161</v>
      </c>
      <c r="AT151" s="229" t="s">
        <v>157</v>
      </c>
      <c r="AU151" s="229" t="s">
        <v>87</v>
      </c>
      <c r="AY151" s="18" t="s">
        <v>156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8" t="s">
        <v>85</v>
      </c>
      <c r="BK151" s="230">
        <f>ROUND(I151*H151,2)</f>
        <v>0</v>
      </c>
      <c r="BL151" s="18" t="s">
        <v>161</v>
      </c>
      <c r="BM151" s="229" t="s">
        <v>1118</v>
      </c>
    </row>
    <row r="152" spans="1:47" s="2" customFormat="1" ht="12">
      <c r="A152" s="40"/>
      <c r="B152" s="41"/>
      <c r="C152" s="42"/>
      <c r="D152" s="256" t="s">
        <v>236</v>
      </c>
      <c r="E152" s="42"/>
      <c r="F152" s="257" t="s">
        <v>1119</v>
      </c>
      <c r="G152" s="42"/>
      <c r="H152" s="42"/>
      <c r="I152" s="258"/>
      <c r="J152" s="42"/>
      <c r="K152" s="42"/>
      <c r="L152" s="46"/>
      <c r="M152" s="259"/>
      <c r="N152" s="260"/>
      <c r="O152" s="93"/>
      <c r="P152" s="93"/>
      <c r="Q152" s="93"/>
      <c r="R152" s="93"/>
      <c r="S152" s="93"/>
      <c r="T152" s="94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8" t="s">
        <v>236</v>
      </c>
      <c r="AU152" s="18" t="s">
        <v>87</v>
      </c>
    </row>
    <row r="153" spans="1:65" s="2" customFormat="1" ht="37.8" customHeight="1">
      <c r="A153" s="40"/>
      <c r="B153" s="41"/>
      <c r="C153" s="218" t="s">
        <v>209</v>
      </c>
      <c r="D153" s="218" t="s">
        <v>157</v>
      </c>
      <c r="E153" s="219" t="s">
        <v>1120</v>
      </c>
      <c r="F153" s="220" t="s">
        <v>1121</v>
      </c>
      <c r="G153" s="221" t="s">
        <v>233</v>
      </c>
      <c r="H153" s="222">
        <v>6.513</v>
      </c>
      <c r="I153" s="223"/>
      <c r="J153" s="224">
        <f>ROUND(I153*H153,2)</f>
        <v>0</v>
      </c>
      <c r="K153" s="220" t="s">
        <v>234</v>
      </c>
      <c r="L153" s="46"/>
      <c r="M153" s="225" t="s">
        <v>1</v>
      </c>
      <c r="N153" s="226" t="s">
        <v>42</v>
      </c>
      <c r="O153" s="9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9" t="s">
        <v>161</v>
      </c>
      <c r="AT153" s="229" t="s">
        <v>157</v>
      </c>
      <c r="AU153" s="229" t="s">
        <v>87</v>
      </c>
      <c r="AY153" s="18" t="s">
        <v>156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8" t="s">
        <v>85</v>
      </c>
      <c r="BK153" s="230">
        <f>ROUND(I153*H153,2)</f>
        <v>0</v>
      </c>
      <c r="BL153" s="18" t="s">
        <v>161</v>
      </c>
      <c r="BM153" s="229" t="s">
        <v>1122</v>
      </c>
    </row>
    <row r="154" spans="1:47" s="2" customFormat="1" ht="12">
      <c r="A154" s="40"/>
      <c r="B154" s="41"/>
      <c r="C154" s="42"/>
      <c r="D154" s="256" t="s">
        <v>236</v>
      </c>
      <c r="E154" s="42"/>
      <c r="F154" s="257" t="s">
        <v>1123</v>
      </c>
      <c r="G154" s="42"/>
      <c r="H154" s="42"/>
      <c r="I154" s="258"/>
      <c r="J154" s="42"/>
      <c r="K154" s="42"/>
      <c r="L154" s="46"/>
      <c r="M154" s="259"/>
      <c r="N154" s="260"/>
      <c r="O154" s="93"/>
      <c r="P154" s="93"/>
      <c r="Q154" s="93"/>
      <c r="R154" s="93"/>
      <c r="S154" s="93"/>
      <c r="T154" s="94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236</v>
      </c>
      <c r="AU154" s="18" t="s">
        <v>87</v>
      </c>
    </row>
    <row r="155" spans="1:65" s="2" customFormat="1" ht="33" customHeight="1">
      <c r="A155" s="40"/>
      <c r="B155" s="41"/>
      <c r="C155" s="218" t="s">
        <v>213</v>
      </c>
      <c r="D155" s="218" t="s">
        <v>157</v>
      </c>
      <c r="E155" s="219" t="s">
        <v>1124</v>
      </c>
      <c r="F155" s="220" t="s">
        <v>1125</v>
      </c>
      <c r="G155" s="221" t="s">
        <v>233</v>
      </c>
      <c r="H155" s="222">
        <v>15.197</v>
      </c>
      <c r="I155" s="223"/>
      <c r="J155" s="224">
        <f>ROUND(I155*H155,2)</f>
        <v>0</v>
      </c>
      <c r="K155" s="220" t="s">
        <v>234</v>
      </c>
      <c r="L155" s="46"/>
      <c r="M155" s="225" t="s">
        <v>1</v>
      </c>
      <c r="N155" s="226" t="s">
        <v>42</v>
      </c>
      <c r="O155" s="9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9" t="s">
        <v>161</v>
      </c>
      <c r="AT155" s="229" t="s">
        <v>157</v>
      </c>
      <c r="AU155" s="229" t="s">
        <v>87</v>
      </c>
      <c r="AY155" s="18" t="s">
        <v>156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8" t="s">
        <v>85</v>
      </c>
      <c r="BK155" s="230">
        <f>ROUND(I155*H155,2)</f>
        <v>0</v>
      </c>
      <c r="BL155" s="18" t="s">
        <v>161</v>
      </c>
      <c r="BM155" s="229" t="s">
        <v>1126</v>
      </c>
    </row>
    <row r="156" spans="1:47" s="2" customFormat="1" ht="12">
      <c r="A156" s="40"/>
      <c r="B156" s="41"/>
      <c r="C156" s="42"/>
      <c r="D156" s="256" t="s">
        <v>236</v>
      </c>
      <c r="E156" s="42"/>
      <c r="F156" s="257" t="s">
        <v>1127</v>
      </c>
      <c r="G156" s="42"/>
      <c r="H156" s="42"/>
      <c r="I156" s="258"/>
      <c r="J156" s="42"/>
      <c r="K156" s="42"/>
      <c r="L156" s="46"/>
      <c r="M156" s="259"/>
      <c r="N156" s="260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236</v>
      </c>
      <c r="AU156" s="18" t="s">
        <v>87</v>
      </c>
    </row>
    <row r="157" spans="1:65" s="2" customFormat="1" ht="37.8" customHeight="1">
      <c r="A157" s="40"/>
      <c r="B157" s="41"/>
      <c r="C157" s="218" t="s">
        <v>217</v>
      </c>
      <c r="D157" s="218" t="s">
        <v>157</v>
      </c>
      <c r="E157" s="219" t="s">
        <v>1128</v>
      </c>
      <c r="F157" s="220" t="s">
        <v>1129</v>
      </c>
      <c r="G157" s="221" t="s">
        <v>233</v>
      </c>
      <c r="H157" s="222">
        <v>8.684</v>
      </c>
      <c r="I157" s="223"/>
      <c r="J157" s="224">
        <f>ROUND(I157*H157,2)</f>
        <v>0</v>
      </c>
      <c r="K157" s="220" t="s">
        <v>234</v>
      </c>
      <c r="L157" s="46"/>
      <c r="M157" s="225" t="s">
        <v>1</v>
      </c>
      <c r="N157" s="226" t="s">
        <v>42</v>
      </c>
      <c r="O157" s="9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9" t="s">
        <v>161</v>
      </c>
      <c r="AT157" s="229" t="s">
        <v>157</v>
      </c>
      <c r="AU157" s="229" t="s">
        <v>87</v>
      </c>
      <c r="AY157" s="18" t="s">
        <v>156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8" t="s">
        <v>85</v>
      </c>
      <c r="BK157" s="230">
        <f>ROUND(I157*H157,2)</f>
        <v>0</v>
      </c>
      <c r="BL157" s="18" t="s">
        <v>161</v>
      </c>
      <c r="BM157" s="229" t="s">
        <v>1130</v>
      </c>
    </row>
    <row r="158" spans="1:47" s="2" customFormat="1" ht="12">
      <c r="A158" s="40"/>
      <c r="B158" s="41"/>
      <c r="C158" s="42"/>
      <c r="D158" s="256" t="s">
        <v>236</v>
      </c>
      <c r="E158" s="42"/>
      <c r="F158" s="257" t="s">
        <v>1131</v>
      </c>
      <c r="G158" s="42"/>
      <c r="H158" s="42"/>
      <c r="I158" s="258"/>
      <c r="J158" s="42"/>
      <c r="K158" s="42"/>
      <c r="L158" s="46"/>
      <c r="M158" s="259"/>
      <c r="N158" s="260"/>
      <c r="O158" s="93"/>
      <c r="P158" s="93"/>
      <c r="Q158" s="93"/>
      <c r="R158" s="93"/>
      <c r="S158" s="93"/>
      <c r="T158" s="94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236</v>
      </c>
      <c r="AU158" s="18" t="s">
        <v>87</v>
      </c>
    </row>
    <row r="159" spans="1:65" s="2" customFormat="1" ht="33" customHeight="1">
      <c r="A159" s="40"/>
      <c r="B159" s="41"/>
      <c r="C159" s="218" t="s">
        <v>8</v>
      </c>
      <c r="D159" s="218" t="s">
        <v>157</v>
      </c>
      <c r="E159" s="219" t="s">
        <v>1132</v>
      </c>
      <c r="F159" s="220" t="s">
        <v>1133</v>
      </c>
      <c r="G159" s="221" t="s">
        <v>233</v>
      </c>
      <c r="H159" s="222">
        <v>20.263</v>
      </c>
      <c r="I159" s="223"/>
      <c r="J159" s="224">
        <f>ROUND(I159*H159,2)</f>
        <v>0</v>
      </c>
      <c r="K159" s="220" t="s">
        <v>234</v>
      </c>
      <c r="L159" s="46"/>
      <c r="M159" s="225" t="s">
        <v>1</v>
      </c>
      <c r="N159" s="226" t="s">
        <v>42</v>
      </c>
      <c r="O159" s="9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9" t="s">
        <v>161</v>
      </c>
      <c r="AT159" s="229" t="s">
        <v>157</v>
      </c>
      <c r="AU159" s="229" t="s">
        <v>87</v>
      </c>
      <c r="AY159" s="18" t="s">
        <v>156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8" t="s">
        <v>85</v>
      </c>
      <c r="BK159" s="230">
        <f>ROUND(I159*H159,2)</f>
        <v>0</v>
      </c>
      <c r="BL159" s="18" t="s">
        <v>161</v>
      </c>
      <c r="BM159" s="229" t="s">
        <v>1134</v>
      </c>
    </row>
    <row r="160" spans="1:47" s="2" customFormat="1" ht="12">
      <c r="A160" s="40"/>
      <c r="B160" s="41"/>
      <c r="C160" s="42"/>
      <c r="D160" s="256" t="s">
        <v>236</v>
      </c>
      <c r="E160" s="42"/>
      <c r="F160" s="257" t="s">
        <v>1135</v>
      </c>
      <c r="G160" s="42"/>
      <c r="H160" s="42"/>
      <c r="I160" s="258"/>
      <c r="J160" s="42"/>
      <c r="K160" s="42"/>
      <c r="L160" s="46"/>
      <c r="M160" s="259"/>
      <c r="N160" s="260"/>
      <c r="O160" s="93"/>
      <c r="P160" s="93"/>
      <c r="Q160" s="93"/>
      <c r="R160" s="93"/>
      <c r="S160" s="93"/>
      <c r="T160" s="94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236</v>
      </c>
      <c r="AU160" s="18" t="s">
        <v>87</v>
      </c>
    </row>
    <row r="161" spans="1:65" s="2" customFormat="1" ht="24.15" customHeight="1">
      <c r="A161" s="40"/>
      <c r="B161" s="41"/>
      <c r="C161" s="218" t="s">
        <v>320</v>
      </c>
      <c r="D161" s="218" t="s">
        <v>157</v>
      </c>
      <c r="E161" s="219" t="s">
        <v>1136</v>
      </c>
      <c r="F161" s="220" t="s">
        <v>1137</v>
      </c>
      <c r="G161" s="221" t="s">
        <v>233</v>
      </c>
      <c r="H161" s="222">
        <v>14.4</v>
      </c>
      <c r="I161" s="223"/>
      <c r="J161" s="224">
        <f>ROUND(I161*H161,2)</f>
        <v>0</v>
      </c>
      <c r="K161" s="220" t="s">
        <v>234</v>
      </c>
      <c r="L161" s="46"/>
      <c r="M161" s="225" t="s">
        <v>1</v>
      </c>
      <c r="N161" s="226" t="s">
        <v>42</v>
      </c>
      <c r="O161" s="9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9" t="s">
        <v>161</v>
      </c>
      <c r="AT161" s="229" t="s">
        <v>157</v>
      </c>
      <c r="AU161" s="229" t="s">
        <v>87</v>
      </c>
      <c r="AY161" s="18" t="s">
        <v>156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8" t="s">
        <v>85</v>
      </c>
      <c r="BK161" s="230">
        <f>ROUND(I161*H161,2)</f>
        <v>0</v>
      </c>
      <c r="BL161" s="18" t="s">
        <v>161</v>
      </c>
      <c r="BM161" s="229" t="s">
        <v>1138</v>
      </c>
    </row>
    <row r="162" spans="1:47" s="2" customFormat="1" ht="12">
      <c r="A162" s="40"/>
      <c r="B162" s="41"/>
      <c r="C162" s="42"/>
      <c r="D162" s="256" t="s">
        <v>236</v>
      </c>
      <c r="E162" s="42"/>
      <c r="F162" s="257" t="s">
        <v>1139</v>
      </c>
      <c r="G162" s="42"/>
      <c r="H162" s="42"/>
      <c r="I162" s="258"/>
      <c r="J162" s="42"/>
      <c r="K162" s="42"/>
      <c r="L162" s="46"/>
      <c r="M162" s="259"/>
      <c r="N162" s="260"/>
      <c r="O162" s="93"/>
      <c r="P162" s="93"/>
      <c r="Q162" s="93"/>
      <c r="R162" s="93"/>
      <c r="S162" s="93"/>
      <c r="T162" s="94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8" t="s">
        <v>236</v>
      </c>
      <c r="AU162" s="18" t="s">
        <v>87</v>
      </c>
    </row>
    <row r="163" spans="1:65" s="2" customFormat="1" ht="24.15" customHeight="1">
      <c r="A163" s="40"/>
      <c r="B163" s="41"/>
      <c r="C163" s="218" t="s">
        <v>324</v>
      </c>
      <c r="D163" s="218" t="s">
        <v>157</v>
      </c>
      <c r="E163" s="219" t="s">
        <v>1140</v>
      </c>
      <c r="F163" s="220" t="s">
        <v>1141</v>
      </c>
      <c r="G163" s="221" t="s">
        <v>250</v>
      </c>
      <c r="H163" s="222">
        <v>274.83</v>
      </c>
      <c r="I163" s="223"/>
      <c r="J163" s="224">
        <f>ROUND(I163*H163,2)</f>
        <v>0</v>
      </c>
      <c r="K163" s="220" t="s">
        <v>234</v>
      </c>
      <c r="L163" s="46"/>
      <c r="M163" s="225" t="s">
        <v>1</v>
      </c>
      <c r="N163" s="226" t="s">
        <v>42</v>
      </c>
      <c r="O163" s="93"/>
      <c r="P163" s="227">
        <f>O163*H163</f>
        <v>0</v>
      </c>
      <c r="Q163" s="227">
        <v>0.00059</v>
      </c>
      <c r="R163" s="227">
        <f>Q163*H163</f>
        <v>0.1621497</v>
      </c>
      <c r="S163" s="227">
        <v>0</v>
      </c>
      <c r="T163" s="228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9" t="s">
        <v>161</v>
      </c>
      <c r="AT163" s="229" t="s">
        <v>157</v>
      </c>
      <c r="AU163" s="229" t="s">
        <v>87</v>
      </c>
      <c r="AY163" s="18" t="s">
        <v>156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8" t="s">
        <v>85</v>
      </c>
      <c r="BK163" s="230">
        <f>ROUND(I163*H163,2)</f>
        <v>0</v>
      </c>
      <c r="BL163" s="18" t="s">
        <v>161</v>
      </c>
      <c r="BM163" s="229" t="s">
        <v>1142</v>
      </c>
    </row>
    <row r="164" spans="1:47" s="2" customFormat="1" ht="12">
      <c r="A164" s="40"/>
      <c r="B164" s="41"/>
      <c r="C164" s="42"/>
      <c r="D164" s="256" t="s">
        <v>236</v>
      </c>
      <c r="E164" s="42"/>
      <c r="F164" s="257" t="s">
        <v>1143</v>
      </c>
      <c r="G164" s="42"/>
      <c r="H164" s="42"/>
      <c r="I164" s="258"/>
      <c r="J164" s="42"/>
      <c r="K164" s="42"/>
      <c r="L164" s="46"/>
      <c r="M164" s="259"/>
      <c r="N164" s="260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236</v>
      </c>
      <c r="AU164" s="18" t="s">
        <v>87</v>
      </c>
    </row>
    <row r="165" spans="1:65" s="2" customFormat="1" ht="24.15" customHeight="1">
      <c r="A165" s="40"/>
      <c r="B165" s="41"/>
      <c r="C165" s="218" t="s">
        <v>328</v>
      </c>
      <c r="D165" s="218" t="s">
        <v>157</v>
      </c>
      <c r="E165" s="219" t="s">
        <v>1144</v>
      </c>
      <c r="F165" s="220" t="s">
        <v>1145</v>
      </c>
      <c r="G165" s="221" t="s">
        <v>250</v>
      </c>
      <c r="H165" s="222">
        <v>274.83</v>
      </c>
      <c r="I165" s="223"/>
      <c r="J165" s="224">
        <f>ROUND(I165*H165,2)</f>
        <v>0</v>
      </c>
      <c r="K165" s="220" t="s">
        <v>234</v>
      </c>
      <c r="L165" s="46"/>
      <c r="M165" s="225" t="s">
        <v>1</v>
      </c>
      <c r="N165" s="226" t="s">
        <v>42</v>
      </c>
      <c r="O165" s="93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9" t="s">
        <v>161</v>
      </c>
      <c r="AT165" s="229" t="s">
        <v>157</v>
      </c>
      <c r="AU165" s="229" t="s">
        <v>87</v>
      </c>
      <c r="AY165" s="18" t="s">
        <v>156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8" t="s">
        <v>85</v>
      </c>
      <c r="BK165" s="230">
        <f>ROUND(I165*H165,2)</f>
        <v>0</v>
      </c>
      <c r="BL165" s="18" t="s">
        <v>161</v>
      </c>
      <c r="BM165" s="229" t="s">
        <v>1146</v>
      </c>
    </row>
    <row r="166" spans="1:47" s="2" customFormat="1" ht="12">
      <c r="A166" s="40"/>
      <c r="B166" s="41"/>
      <c r="C166" s="42"/>
      <c r="D166" s="256" t="s">
        <v>236</v>
      </c>
      <c r="E166" s="42"/>
      <c r="F166" s="257" t="s">
        <v>1147</v>
      </c>
      <c r="G166" s="42"/>
      <c r="H166" s="42"/>
      <c r="I166" s="258"/>
      <c r="J166" s="42"/>
      <c r="K166" s="42"/>
      <c r="L166" s="46"/>
      <c r="M166" s="259"/>
      <c r="N166" s="260"/>
      <c r="O166" s="93"/>
      <c r="P166" s="93"/>
      <c r="Q166" s="93"/>
      <c r="R166" s="93"/>
      <c r="S166" s="93"/>
      <c r="T166" s="94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236</v>
      </c>
      <c r="AU166" s="18" t="s">
        <v>87</v>
      </c>
    </row>
    <row r="167" spans="1:65" s="2" customFormat="1" ht="24.15" customHeight="1">
      <c r="A167" s="40"/>
      <c r="B167" s="41"/>
      <c r="C167" s="218" t="s">
        <v>332</v>
      </c>
      <c r="D167" s="218" t="s">
        <v>157</v>
      </c>
      <c r="E167" s="219" t="s">
        <v>1148</v>
      </c>
      <c r="F167" s="220" t="s">
        <v>1149</v>
      </c>
      <c r="G167" s="221" t="s">
        <v>233</v>
      </c>
      <c r="H167" s="222">
        <v>2.6</v>
      </c>
      <c r="I167" s="223"/>
      <c r="J167" s="224">
        <f>ROUND(I167*H167,2)</f>
        <v>0</v>
      </c>
      <c r="K167" s="220" t="s">
        <v>234</v>
      </c>
      <c r="L167" s="46"/>
      <c r="M167" s="225" t="s">
        <v>1</v>
      </c>
      <c r="N167" s="226" t="s">
        <v>42</v>
      </c>
      <c r="O167" s="9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9" t="s">
        <v>161</v>
      </c>
      <c r="AT167" s="229" t="s">
        <v>157</v>
      </c>
      <c r="AU167" s="229" t="s">
        <v>87</v>
      </c>
      <c r="AY167" s="18" t="s">
        <v>156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8" t="s">
        <v>85</v>
      </c>
      <c r="BK167" s="230">
        <f>ROUND(I167*H167,2)</f>
        <v>0</v>
      </c>
      <c r="BL167" s="18" t="s">
        <v>161</v>
      </c>
      <c r="BM167" s="229" t="s">
        <v>1150</v>
      </c>
    </row>
    <row r="168" spans="1:47" s="2" customFormat="1" ht="12">
      <c r="A168" s="40"/>
      <c r="B168" s="41"/>
      <c r="C168" s="42"/>
      <c r="D168" s="256" t="s">
        <v>236</v>
      </c>
      <c r="E168" s="42"/>
      <c r="F168" s="257" t="s">
        <v>1151</v>
      </c>
      <c r="G168" s="42"/>
      <c r="H168" s="42"/>
      <c r="I168" s="258"/>
      <c r="J168" s="42"/>
      <c r="K168" s="42"/>
      <c r="L168" s="46"/>
      <c r="M168" s="259"/>
      <c r="N168" s="260"/>
      <c r="O168" s="93"/>
      <c r="P168" s="93"/>
      <c r="Q168" s="93"/>
      <c r="R168" s="93"/>
      <c r="S168" s="93"/>
      <c r="T168" s="94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236</v>
      </c>
      <c r="AU168" s="18" t="s">
        <v>87</v>
      </c>
    </row>
    <row r="169" spans="1:65" s="2" customFormat="1" ht="24.15" customHeight="1">
      <c r="A169" s="40"/>
      <c r="B169" s="41"/>
      <c r="C169" s="218" t="s">
        <v>336</v>
      </c>
      <c r="D169" s="218" t="s">
        <v>157</v>
      </c>
      <c r="E169" s="219" t="s">
        <v>1152</v>
      </c>
      <c r="F169" s="220" t="s">
        <v>1153</v>
      </c>
      <c r="G169" s="221" t="s">
        <v>233</v>
      </c>
      <c r="H169" s="222">
        <v>15.409</v>
      </c>
      <c r="I169" s="223"/>
      <c r="J169" s="224">
        <f>ROUND(I169*H169,2)</f>
        <v>0</v>
      </c>
      <c r="K169" s="220" t="s">
        <v>234</v>
      </c>
      <c r="L169" s="46"/>
      <c r="M169" s="225" t="s">
        <v>1</v>
      </c>
      <c r="N169" s="226" t="s">
        <v>42</v>
      </c>
      <c r="O169" s="93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9" t="s">
        <v>161</v>
      </c>
      <c r="AT169" s="229" t="s">
        <v>157</v>
      </c>
      <c r="AU169" s="229" t="s">
        <v>87</v>
      </c>
      <c r="AY169" s="18" t="s">
        <v>156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8" t="s">
        <v>85</v>
      </c>
      <c r="BK169" s="230">
        <f>ROUND(I169*H169,2)</f>
        <v>0</v>
      </c>
      <c r="BL169" s="18" t="s">
        <v>161</v>
      </c>
      <c r="BM169" s="229" t="s">
        <v>1154</v>
      </c>
    </row>
    <row r="170" spans="1:47" s="2" customFormat="1" ht="12">
      <c r="A170" s="40"/>
      <c r="B170" s="41"/>
      <c r="C170" s="42"/>
      <c r="D170" s="256" t="s">
        <v>236</v>
      </c>
      <c r="E170" s="42"/>
      <c r="F170" s="257" t="s">
        <v>1155</v>
      </c>
      <c r="G170" s="42"/>
      <c r="H170" s="42"/>
      <c r="I170" s="258"/>
      <c r="J170" s="42"/>
      <c r="K170" s="42"/>
      <c r="L170" s="46"/>
      <c r="M170" s="259"/>
      <c r="N170" s="260"/>
      <c r="O170" s="93"/>
      <c r="P170" s="93"/>
      <c r="Q170" s="93"/>
      <c r="R170" s="93"/>
      <c r="S170" s="93"/>
      <c r="T170" s="94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236</v>
      </c>
      <c r="AU170" s="18" t="s">
        <v>87</v>
      </c>
    </row>
    <row r="171" spans="1:65" s="2" customFormat="1" ht="16.5" customHeight="1">
      <c r="A171" s="40"/>
      <c r="B171" s="41"/>
      <c r="C171" s="286" t="s">
        <v>7</v>
      </c>
      <c r="D171" s="286" t="s">
        <v>414</v>
      </c>
      <c r="E171" s="287" t="s">
        <v>1156</v>
      </c>
      <c r="F171" s="288" t="s">
        <v>1157</v>
      </c>
      <c r="G171" s="289" t="s">
        <v>444</v>
      </c>
      <c r="H171" s="290">
        <v>29.277</v>
      </c>
      <c r="I171" s="291"/>
      <c r="J171" s="292">
        <f>ROUND(I171*H171,2)</f>
        <v>0</v>
      </c>
      <c r="K171" s="288" t="s">
        <v>234</v>
      </c>
      <c r="L171" s="293"/>
      <c r="M171" s="294" t="s">
        <v>1</v>
      </c>
      <c r="N171" s="295" t="s">
        <v>42</v>
      </c>
      <c r="O171" s="93"/>
      <c r="P171" s="227">
        <f>O171*H171</f>
        <v>0</v>
      </c>
      <c r="Q171" s="227">
        <v>1</v>
      </c>
      <c r="R171" s="227">
        <f>Q171*H171</f>
        <v>29.277</v>
      </c>
      <c r="S171" s="227">
        <v>0</v>
      </c>
      <c r="T171" s="228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9" t="s">
        <v>193</v>
      </c>
      <c r="AT171" s="229" t="s">
        <v>414</v>
      </c>
      <c r="AU171" s="229" t="s">
        <v>87</v>
      </c>
      <c r="AY171" s="18" t="s">
        <v>156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8" t="s">
        <v>85</v>
      </c>
      <c r="BK171" s="230">
        <f>ROUND(I171*H171,2)</f>
        <v>0</v>
      </c>
      <c r="BL171" s="18" t="s">
        <v>161</v>
      </c>
      <c r="BM171" s="229" t="s">
        <v>1158</v>
      </c>
    </row>
    <row r="172" spans="1:65" s="2" customFormat="1" ht="33" customHeight="1">
      <c r="A172" s="40"/>
      <c r="B172" s="41"/>
      <c r="C172" s="218" t="s">
        <v>344</v>
      </c>
      <c r="D172" s="218" t="s">
        <v>157</v>
      </c>
      <c r="E172" s="219" t="s">
        <v>1159</v>
      </c>
      <c r="F172" s="220" t="s">
        <v>1160</v>
      </c>
      <c r="G172" s="221" t="s">
        <v>355</v>
      </c>
      <c r="H172" s="222">
        <v>160.847</v>
      </c>
      <c r="I172" s="223"/>
      <c r="J172" s="224">
        <f>ROUND(I172*H172,2)</f>
        <v>0</v>
      </c>
      <c r="K172" s="220" t="s">
        <v>234</v>
      </c>
      <c r="L172" s="46"/>
      <c r="M172" s="225" t="s">
        <v>1</v>
      </c>
      <c r="N172" s="226" t="s">
        <v>42</v>
      </c>
      <c r="O172" s="93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9" t="s">
        <v>161</v>
      </c>
      <c r="AT172" s="229" t="s">
        <v>157</v>
      </c>
      <c r="AU172" s="229" t="s">
        <v>87</v>
      </c>
      <c r="AY172" s="18" t="s">
        <v>156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8" t="s">
        <v>85</v>
      </c>
      <c r="BK172" s="230">
        <f>ROUND(I172*H172,2)</f>
        <v>0</v>
      </c>
      <c r="BL172" s="18" t="s">
        <v>161</v>
      </c>
      <c r="BM172" s="229" t="s">
        <v>1161</v>
      </c>
    </row>
    <row r="173" spans="1:47" s="2" customFormat="1" ht="12">
      <c r="A173" s="40"/>
      <c r="B173" s="41"/>
      <c r="C173" s="42"/>
      <c r="D173" s="256" t="s">
        <v>236</v>
      </c>
      <c r="E173" s="42"/>
      <c r="F173" s="257" t="s">
        <v>1162</v>
      </c>
      <c r="G173" s="42"/>
      <c r="H173" s="42"/>
      <c r="I173" s="258"/>
      <c r="J173" s="42"/>
      <c r="K173" s="42"/>
      <c r="L173" s="46"/>
      <c r="M173" s="259"/>
      <c r="N173" s="260"/>
      <c r="O173" s="93"/>
      <c r="P173" s="93"/>
      <c r="Q173" s="93"/>
      <c r="R173" s="93"/>
      <c r="S173" s="93"/>
      <c r="T173" s="94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8" t="s">
        <v>236</v>
      </c>
      <c r="AU173" s="18" t="s">
        <v>87</v>
      </c>
    </row>
    <row r="174" spans="1:65" s="2" customFormat="1" ht="24.15" customHeight="1">
      <c r="A174" s="40"/>
      <c r="B174" s="41"/>
      <c r="C174" s="286" t="s">
        <v>348</v>
      </c>
      <c r="D174" s="286" t="s">
        <v>414</v>
      </c>
      <c r="E174" s="287" t="s">
        <v>1163</v>
      </c>
      <c r="F174" s="288" t="s">
        <v>1164</v>
      </c>
      <c r="G174" s="289" t="s">
        <v>250</v>
      </c>
      <c r="H174" s="290">
        <v>239.808</v>
      </c>
      <c r="I174" s="291"/>
      <c r="J174" s="292">
        <f>ROUND(I174*H174,2)</f>
        <v>0</v>
      </c>
      <c r="K174" s="288" t="s">
        <v>234</v>
      </c>
      <c r="L174" s="293"/>
      <c r="M174" s="294" t="s">
        <v>1</v>
      </c>
      <c r="N174" s="295" t="s">
        <v>42</v>
      </c>
      <c r="O174" s="93"/>
      <c r="P174" s="227">
        <f>O174*H174</f>
        <v>0</v>
      </c>
      <c r="Q174" s="227">
        <v>0.0003</v>
      </c>
      <c r="R174" s="227">
        <f>Q174*H174</f>
        <v>0.07194239999999999</v>
      </c>
      <c r="S174" s="227">
        <v>0</v>
      </c>
      <c r="T174" s="228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9" t="s">
        <v>193</v>
      </c>
      <c r="AT174" s="229" t="s">
        <v>414</v>
      </c>
      <c r="AU174" s="229" t="s">
        <v>87</v>
      </c>
      <c r="AY174" s="18" t="s">
        <v>156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8" t="s">
        <v>85</v>
      </c>
      <c r="BK174" s="230">
        <f>ROUND(I174*H174,2)</f>
        <v>0</v>
      </c>
      <c r="BL174" s="18" t="s">
        <v>161</v>
      </c>
      <c r="BM174" s="229" t="s">
        <v>1165</v>
      </c>
    </row>
    <row r="175" spans="1:65" s="2" customFormat="1" ht="16.5" customHeight="1">
      <c r="A175" s="40"/>
      <c r="B175" s="41"/>
      <c r="C175" s="286" t="s">
        <v>352</v>
      </c>
      <c r="D175" s="286" t="s">
        <v>414</v>
      </c>
      <c r="E175" s="287" t="s">
        <v>1166</v>
      </c>
      <c r="F175" s="288" t="s">
        <v>1167</v>
      </c>
      <c r="G175" s="289" t="s">
        <v>250</v>
      </c>
      <c r="H175" s="290">
        <v>157.475</v>
      </c>
      <c r="I175" s="291"/>
      <c r="J175" s="292">
        <f>ROUND(I175*H175,2)</f>
        <v>0</v>
      </c>
      <c r="K175" s="288" t="s">
        <v>1</v>
      </c>
      <c r="L175" s="293"/>
      <c r="M175" s="294" t="s">
        <v>1</v>
      </c>
      <c r="N175" s="295" t="s">
        <v>42</v>
      </c>
      <c r="O175" s="9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9" t="s">
        <v>193</v>
      </c>
      <c r="AT175" s="229" t="s">
        <v>414</v>
      </c>
      <c r="AU175" s="229" t="s">
        <v>87</v>
      </c>
      <c r="AY175" s="18" t="s">
        <v>156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8" t="s">
        <v>85</v>
      </c>
      <c r="BK175" s="230">
        <f>ROUND(I175*H175,2)</f>
        <v>0</v>
      </c>
      <c r="BL175" s="18" t="s">
        <v>161</v>
      </c>
      <c r="BM175" s="229" t="s">
        <v>1168</v>
      </c>
    </row>
    <row r="176" spans="1:63" s="12" customFormat="1" ht="22.8" customHeight="1">
      <c r="A176" s="12"/>
      <c r="B176" s="204"/>
      <c r="C176" s="205"/>
      <c r="D176" s="206" t="s">
        <v>76</v>
      </c>
      <c r="E176" s="231" t="s">
        <v>201</v>
      </c>
      <c r="F176" s="231" t="s">
        <v>1169</v>
      </c>
      <c r="G176" s="205"/>
      <c r="H176" s="205"/>
      <c r="I176" s="208"/>
      <c r="J176" s="232">
        <f>BK176</f>
        <v>0</v>
      </c>
      <c r="K176" s="205"/>
      <c r="L176" s="210"/>
      <c r="M176" s="211"/>
      <c r="N176" s="212"/>
      <c r="O176" s="212"/>
      <c r="P176" s="213">
        <f>SUM(P177:P223)</f>
        <v>0</v>
      </c>
      <c r="Q176" s="212"/>
      <c r="R176" s="213">
        <f>SUM(R177:R223)</f>
        <v>0</v>
      </c>
      <c r="S176" s="212"/>
      <c r="T176" s="214">
        <f>SUM(T177:T223)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85</v>
      </c>
      <c r="AT176" s="216" t="s">
        <v>76</v>
      </c>
      <c r="AU176" s="216" t="s">
        <v>85</v>
      </c>
      <c r="AY176" s="215" t="s">
        <v>156</v>
      </c>
      <c r="BK176" s="217">
        <f>SUM(BK177:BK223)</f>
        <v>0</v>
      </c>
    </row>
    <row r="177" spans="1:65" s="2" customFormat="1" ht="33" customHeight="1">
      <c r="A177" s="40"/>
      <c r="B177" s="41"/>
      <c r="C177" s="218" t="s">
        <v>360</v>
      </c>
      <c r="D177" s="218" t="s">
        <v>157</v>
      </c>
      <c r="E177" s="219" t="s">
        <v>1170</v>
      </c>
      <c r="F177" s="220" t="s">
        <v>1171</v>
      </c>
      <c r="G177" s="221" t="s">
        <v>342</v>
      </c>
      <c r="H177" s="222">
        <v>1765</v>
      </c>
      <c r="I177" s="223"/>
      <c r="J177" s="224">
        <f>ROUND(I177*H177,2)</f>
        <v>0</v>
      </c>
      <c r="K177" s="220" t="s">
        <v>234</v>
      </c>
      <c r="L177" s="46"/>
      <c r="M177" s="225" t="s">
        <v>1</v>
      </c>
      <c r="N177" s="226" t="s">
        <v>42</v>
      </c>
      <c r="O177" s="9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9" t="s">
        <v>161</v>
      </c>
      <c r="AT177" s="229" t="s">
        <v>157</v>
      </c>
      <c r="AU177" s="229" t="s">
        <v>87</v>
      </c>
      <c r="AY177" s="18" t="s">
        <v>156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8" t="s">
        <v>85</v>
      </c>
      <c r="BK177" s="230">
        <f>ROUND(I177*H177,2)</f>
        <v>0</v>
      </c>
      <c r="BL177" s="18" t="s">
        <v>161</v>
      </c>
      <c r="BM177" s="229" t="s">
        <v>1172</v>
      </c>
    </row>
    <row r="178" spans="1:47" s="2" customFormat="1" ht="12">
      <c r="A178" s="40"/>
      <c r="B178" s="41"/>
      <c r="C178" s="42"/>
      <c r="D178" s="256" t="s">
        <v>236</v>
      </c>
      <c r="E178" s="42"/>
      <c r="F178" s="257" t="s">
        <v>1173</v>
      </c>
      <c r="G178" s="42"/>
      <c r="H178" s="42"/>
      <c r="I178" s="258"/>
      <c r="J178" s="42"/>
      <c r="K178" s="42"/>
      <c r="L178" s="46"/>
      <c r="M178" s="259"/>
      <c r="N178" s="260"/>
      <c r="O178" s="93"/>
      <c r="P178" s="93"/>
      <c r="Q178" s="93"/>
      <c r="R178" s="93"/>
      <c r="S178" s="93"/>
      <c r="T178" s="94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8" t="s">
        <v>236</v>
      </c>
      <c r="AU178" s="18" t="s">
        <v>87</v>
      </c>
    </row>
    <row r="179" spans="1:65" s="2" customFormat="1" ht="21.75" customHeight="1">
      <c r="A179" s="40"/>
      <c r="B179" s="41"/>
      <c r="C179" s="218" t="s">
        <v>226</v>
      </c>
      <c r="D179" s="218" t="s">
        <v>157</v>
      </c>
      <c r="E179" s="219" t="s">
        <v>1174</v>
      </c>
      <c r="F179" s="220" t="s">
        <v>1175</v>
      </c>
      <c r="G179" s="221" t="s">
        <v>342</v>
      </c>
      <c r="H179" s="222">
        <v>465</v>
      </c>
      <c r="I179" s="223"/>
      <c r="J179" s="224">
        <f>ROUND(I179*H179,2)</f>
        <v>0</v>
      </c>
      <c r="K179" s="220" t="s">
        <v>234</v>
      </c>
      <c r="L179" s="46"/>
      <c r="M179" s="225" t="s">
        <v>1</v>
      </c>
      <c r="N179" s="226" t="s">
        <v>42</v>
      </c>
      <c r="O179" s="9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9" t="s">
        <v>161</v>
      </c>
      <c r="AT179" s="229" t="s">
        <v>157</v>
      </c>
      <c r="AU179" s="229" t="s">
        <v>87</v>
      </c>
      <c r="AY179" s="18" t="s">
        <v>156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8" t="s">
        <v>85</v>
      </c>
      <c r="BK179" s="230">
        <f>ROUND(I179*H179,2)</f>
        <v>0</v>
      </c>
      <c r="BL179" s="18" t="s">
        <v>161</v>
      </c>
      <c r="BM179" s="229" t="s">
        <v>1176</v>
      </c>
    </row>
    <row r="180" spans="1:47" s="2" customFormat="1" ht="12">
      <c r="A180" s="40"/>
      <c r="B180" s="41"/>
      <c r="C180" s="42"/>
      <c r="D180" s="256" t="s">
        <v>236</v>
      </c>
      <c r="E180" s="42"/>
      <c r="F180" s="257" t="s">
        <v>1177</v>
      </c>
      <c r="G180" s="42"/>
      <c r="H180" s="42"/>
      <c r="I180" s="258"/>
      <c r="J180" s="42"/>
      <c r="K180" s="42"/>
      <c r="L180" s="46"/>
      <c r="M180" s="259"/>
      <c r="N180" s="260"/>
      <c r="O180" s="93"/>
      <c r="P180" s="93"/>
      <c r="Q180" s="93"/>
      <c r="R180" s="93"/>
      <c r="S180" s="93"/>
      <c r="T180" s="94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236</v>
      </c>
      <c r="AU180" s="18" t="s">
        <v>87</v>
      </c>
    </row>
    <row r="181" spans="1:65" s="2" customFormat="1" ht="16.5" customHeight="1">
      <c r="A181" s="40"/>
      <c r="B181" s="41"/>
      <c r="C181" s="286" t="s">
        <v>372</v>
      </c>
      <c r="D181" s="286" t="s">
        <v>414</v>
      </c>
      <c r="E181" s="287" t="s">
        <v>1178</v>
      </c>
      <c r="F181" s="288" t="s">
        <v>1179</v>
      </c>
      <c r="G181" s="289" t="s">
        <v>490</v>
      </c>
      <c r="H181" s="290">
        <v>465</v>
      </c>
      <c r="I181" s="291"/>
      <c r="J181" s="292">
        <f>ROUND(I181*H181,2)</f>
        <v>0</v>
      </c>
      <c r="K181" s="288" t="s">
        <v>1</v>
      </c>
      <c r="L181" s="293"/>
      <c r="M181" s="294" t="s">
        <v>1</v>
      </c>
      <c r="N181" s="295" t="s">
        <v>42</v>
      </c>
      <c r="O181" s="9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9" t="s">
        <v>193</v>
      </c>
      <c r="AT181" s="229" t="s">
        <v>414</v>
      </c>
      <c r="AU181" s="229" t="s">
        <v>87</v>
      </c>
      <c r="AY181" s="18" t="s">
        <v>156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8" t="s">
        <v>85</v>
      </c>
      <c r="BK181" s="230">
        <f>ROUND(I181*H181,2)</f>
        <v>0</v>
      </c>
      <c r="BL181" s="18" t="s">
        <v>161</v>
      </c>
      <c r="BM181" s="229" t="s">
        <v>1180</v>
      </c>
    </row>
    <row r="182" spans="1:65" s="2" customFormat="1" ht="16.5" customHeight="1">
      <c r="A182" s="40"/>
      <c r="B182" s="41"/>
      <c r="C182" s="218" t="s">
        <v>376</v>
      </c>
      <c r="D182" s="218" t="s">
        <v>157</v>
      </c>
      <c r="E182" s="219" t="s">
        <v>1181</v>
      </c>
      <c r="F182" s="220" t="s">
        <v>1182</v>
      </c>
      <c r="G182" s="221" t="s">
        <v>342</v>
      </c>
      <c r="H182" s="222">
        <v>1300</v>
      </c>
      <c r="I182" s="223"/>
      <c r="J182" s="224">
        <f>ROUND(I182*H182,2)</f>
        <v>0</v>
      </c>
      <c r="K182" s="220" t="s">
        <v>234</v>
      </c>
      <c r="L182" s="46"/>
      <c r="M182" s="225" t="s">
        <v>1</v>
      </c>
      <c r="N182" s="226" t="s">
        <v>42</v>
      </c>
      <c r="O182" s="9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9" t="s">
        <v>161</v>
      </c>
      <c r="AT182" s="229" t="s">
        <v>157</v>
      </c>
      <c r="AU182" s="229" t="s">
        <v>87</v>
      </c>
      <c r="AY182" s="18" t="s">
        <v>156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8" t="s">
        <v>85</v>
      </c>
      <c r="BK182" s="230">
        <f>ROUND(I182*H182,2)</f>
        <v>0</v>
      </c>
      <c r="BL182" s="18" t="s">
        <v>161</v>
      </c>
      <c r="BM182" s="229" t="s">
        <v>1183</v>
      </c>
    </row>
    <row r="183" spans="1:47" s="2" customFormat="1" ht="12">
      <c r="A183" s="40"/>
      <c r="B183" s="41"/>
      <c r="C183" s="42"/>
      <c r="D183" s="256" t="s">
        <v>236</v>
      </c>
      <c r="E183" s="42"/>
      <c r="F183" s="257" t="s">
        <v>1184</v>
      </c>
      <c r="G183" s="42"/>
      <c r="H183" s="42"/>
      <c r="I183" s="258"/>
      <c r="J183" s="42"/>
      <c r="K183" s="42"/>
      <c r="L183" s="46"/>
      <c r="M183" s="259"/>
      <c r="N183" s="260"/>
      <c r="O183" s="93"/>
      <c r="P183" s="93"/>
      <c r="Q183" s="93"/>
      <c r="R183" s="93"/>
      <c r="S183" s="93"/>
      <c r="T183" s="94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236</v>
      </c>
      <c r="AU183" s="18" t="s">
        <v>87</v>
      </c>
    </row>
    <row r="184" spans="1:65" s="2" customFormat="1" ht="16.5" customHeight="1">
      <c r="A184" s="40"/>
      <c r="B184" s="41"/>
      <c r="C184" s="286" t="s">
        <v>380</v>
      </c>
      <c r="D184" s="286" t="s">
        <v>414</v>
      </c>
      <c r="E184" s="287" t="s">
        <v>1185</v>
      </c>
      <c r="F184" s="288" t="s">
        <v>1186</v>
      </c>
      <c r="G184" s="289" t="s">
        <v>490</v>
      </c>
      <c r="H184" s="290">
        <v>1300</v>
      </c>
      <c r="I184" s="291"/>
      <c r="J184" s="292">
        <f>ROUND(I184*H184,2)</f>
        <v>0</v>
      </c>
      <c r="K184" s="288" t="s">
        <v>1</v>
      </c>
      <c r="L184" s="293"/>
      <c r="M184" s="294" t="s">
        <v>1</v>
      </c>
      <c r="N184" s="295" t="s">
        <v>42</v>
      </c>
      <c r="O184" s="93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9" t="s">
        <v>193</v>
      </c>
      <c r="AT184" s="229" t="s">
        <v>414</v>
      </c>
      <c r="AU184" s="229" t="s">
        <v>87</v>
      </c>
      <c r="AY184" s="18" t="s">
        <v>156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8" t="s">
        <v>85</v>
      </c>
      <c r="BK184" s="230">
        <f>ROUND(I184*H184,2)</f>
        <v>0</v>
      </c>
      <c r="BL184" s="18" t="s">
        <v>161</v>
      </c>
      <c r="BM184" s="229" t="s">
        <v>1187</v>
      </c>
    </row>
    <row r="185" spans="1:65" s="2" customFormat="1" ht="24.15" customHeight="1">
      <c r="A185" s="40"/>
      <c r="B185" s="41"/>
      <c r="C185" s="218" t="s">
        <v>384</v>
      </c>
      <c r="D185" s="218" t="s">
        <v>157</v>
      </c>
      <c r="E185" s="219" t="s">
        <v>1188</v>
      </c>
      <c r="F185" s="220" t="s">
        <v>1189</v>
      </c>
      <c r="G185" s="221" t="s">
        <v>342</v>
      </c>
      <c r="H185" s="222">
        <v>6</v>
      </c>
      <c r="I185" s="223"/>
      <c r="J185" s="224">
        <f>ROUND(I185*H185,2)</f>
        <v>0</v>
      </c>
      <c r="K185" s="220" t="s">
        <v>234</v>
      </c>
      <c r="L185" s="46"/>
      <c r="M185" s="225" t="s">
        <v>1</v>
      </c>
      <c r="N185" s="226" t="s">
        <v>42</v>
      </c>
      <c r="O185" s="93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9" t="s">
        <v>161</v>
      </c>
      <c r="AT185" s="229" t="s">
        <v>157</v>
      </c>
      <c r="AU185" s="229" t="s">
        <v>87</v>
      </c>
      <c r="AY185" s="18" t="s">
        <v>156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8" t="s">
        <v>85</v>
      </c>
      <c r="BK185" s="230">
        <f>ROUND(I185*H185,2)</f>
        <v>0</v>
      </c>
      <c r="BL185" s="18" t="s">
        <v>161</v>
      </c>
      <c r="BM185" s="229" t="s">
        <v>1190</v>
      </c>
    </row>
    <row r="186" spans="1:47" s="2" customFormat="1" ht="12">
      <c r="A186" s="40"/>
      <c r="B186" s="41"/>
      <c r="C186" s="42"/>
      <c r="D186" s="256" t="s">
        <v>236</v>
      </c>
      <c r="E186" s="42"/>
      <c r="F186" s="257" t="s">
        <v>1191</v>
      </c>
      <c r="G186" s="42"/>
      <c r="H186" s="42"/>
      <c r="I186" s="258"/>
      <c r="J186" s="42"/>
      <c r="K186" s="42"/>
      <c r="L186" s="46"/>
      <c r="M186" s="259"/>
      <c r="N186" s="260"/>
      <c r="O186" s="93"/>
      <c r="P186" s="93"/>
      <c r="Q186" s="93"/>
      <c r="R186" s="93"/>
      <c r="S186" s="93"/>
      <c r="T186" s="94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236</v>
      </c>
      <c r="AU186" s="18" t="s">
        <v>87</v>
      </c>
    </row>
    <row r="187" spans="1:65" s="2" customFormat="1" ht="21.75" customHeight="1">
      <c r="A187" s="40"/>
      <c r="B187" s="41"/>
      <c r="C187" s="218" t="s">
        <v>388</v>
      </c>
      <c r="D187" s="218" t="s">
        <v>157</v>
      </c>
      <c r="E187" s="219" t="s">
        <v>1192</v>
      </c>
      <c r="F187" s="220" t="s">
        <v>1193</v>
      </c>
      <c r="G187" s="221" t="s">
        <v>342</v>
      </c>
      <c r="H187" s="222">
        <v>6</v>
      </c>
      <c r="I187" s="223"/>
      <c r="J187" s="224">
        <f>ROUND(I187*H187,2)</f>
        <v>0</v>
      </c>
      <c r="K187" s="220" t="s">
        <v>234</v>
      </c>
      <c r="L187" s="46"/>
      <c r="M187" s="225" t="s">
        <v>1</v>
      </c>
      <c r="N187" s="226" t="s">
        <v>42</v>
      </c>
      <c r="O187" s="9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9" t="s">
        <v>161</v>
      </c>
      <c r="AT187" s="229" t="s">
        <v>157</v>
      </c>
      <c r="AU187" s="229" t="s">
        <v>87</v>
      </c>
      <c r="AY187" s="18" t="s">
        <v>156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8" t="s">
        <v>85</v>
      </c>
      <c r="BK187" s="230">
        <f>ROUND(I187*H187,2)</f>
        <v>0</v>
      </c>
      <c r="BL187" s="18" t="s">
        <v>161</v>
      </c>
      <c r="BM187" s="229" t="s">
        <v>1194</v>
      </c>
    </row>
    <row r="188" spans="1:47" s="2" customFormat="1" ht="12">
      <c r="A188" s="40"/>
      <c r="B188" s="41"/>
      <c r="C188" s="42"/>
      <c r="D188" s="256" t="s">
        <v>236</v>
      </c>
      <c r="E188" s="42"/>
      <c r="F188" s="257" t="s">
        <v>1195</v>
      </c>
      <c r="G188" s="42"/>
      <c r="H188" s="42"/>
      <c r="I188" s="258"/>
      <c r="J188" s="42"/>
      <c r="K188" s="42"/>
      <c r="L188" s="46"/>
      <c r="M188" s="259"/>
      <c r="N188" s="260"/>
      <c r="O188" s="93"/>
      <c r="P188" s="93"/>
      <c r="Q188" s="93"/>
      <c r="R188" s="93"/>
      <c r="S188" s="93"/>
      <c r="T188" s="94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236</v>
      </c>
      <c r="AU188" s="18" t="s">
        <v>87</v>
      </c>
    </row>
    <row r="189" spans="1:65" s="2" customFormat="1" ht="21.75" customHeight="1">
      <c r="A189" s="40"/>
      <c r="B189" s="41"/>
      <c r="C189" s="218" t="s">
        <v>392</v>
      </c>
      <c r="D189" s="218" t="s">
        <v>157</v>
      </c>
      <c r="E189" s="219" t="s">
        <v>1196</v>
      </c>
      <c r="F189" s="220" t="s">
        <v>1197</v>
      </c>
      <c r="G189" s="221" t="s">
        <v>233</v>
      </c>
      <c r="H189" s="222">
        <v>1.2</v>
      </c>
      <c r="I189" s="223"/>
      <c r="J189" s="224">
        <f>ROUND(I189*H189,2)</f>
        <v>0</v>
      </c>
      <c r="K189" s="220" t="s">
        <v>234</v>
      </c>
      <c r="L189" s="46"/>
      <c r="M189" s="225" t="s">
        <v>1</v>
      </c>
      <c r="N189" s="226" t="s">
        <v>42</v>
      </c>
      <c r="O189" s="9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9" t="s">
        <v>161</v>
      </c>
      <c r="AT189" s="229" t="s">
        <v>157</v>
      </c>
      <c r="AU189" s="229" t="s">
        <v>87</v>
      </c>
      <c r="AY189" s="18" t="s">
        <v>156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8" t="s">
        <v>85</v>
      </c>
      <c r="BK189" s="230">
        <f>ROUND(I189*H189,2)</f>
        <v>0</v>
      </c>
      <c r="BL189" s="18" t="s">
        <v>161</v>
      </c>
      <c r="BM189" s="229" t="s">
        <v>1198</v>
      </c>
    </row>
    <row r="190" spans="1:47" s="2" customFormat="1" ht="12">
      <c r="A190" s="40"/>
      <c r="B190" s="41"/>
      <c r="C190" s="42"/>
      <c r="D190" s="256" t="s">
        <v>236</v>
      </c>
      <c r="E190" s="42"/>
      <c r="F190" s="257" t="s">
        <v>1199</v>
      </c>
      <c r="G190" s="42"/>
      <c r="H190" s="42"/>
      <c r="I190" s="258"/>
      <c r="J190" s="42"/>
      <c r="K190" s="42"/>
      <c r="L190" s="46"/>
      <c r="M190" s="259"/>
      <c r="N190" s="260"/>
      <c r="O190" s="93"/>
      <c r="P190" s="93"/>
      <c r="Q190" s="93"/>
      <c r="R190" s="93"/>
      <c r="S190" s="93"/>
      <c r="T190" s="94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236</v>
      </c>
      <c r="AU190" s="18" t="s">
        <v>87</v>
      </c>
    </row>
    <row r="191" spans="1:65" s="2" customFormat="1" ht="24.15" customHeight="1">
      <c r="A191" s="40"/>
      <c r="B191" s="41"/>
      <c r="C191" s="218" t="s">
        <v>396</v>
      </c>
      <c r="D191" s="218" t="s">
        <v>157</v>
      </c>
      <c r="E191" s="219" t="s">
        <v>789</v>
      </c>
      <c r="F191" s="220" t="s">
        <v>1200</v>
      </c>
      <c r="G191" s="221" t="s">
        <v>233</v>
      </c>
      <c r="H191" s="222">
        <v>50</v>
      </c>
      <c r="I191" s="223"/>
      <c r="J191" s="224">
        <f>ROUND(I191*H191,2)</f>
        <v>0</v>
      </c>
      <c r="K191" s="220" t="s">
        <v>1</v>
      </c>
      <c r="L191" s="46"/>
      <c r="M191" s="225" t="s">
        <v>1</v>
      </c>
      <c r="N191" s="226" t="s">
        <v>42</v>
      </c>
      <c r="O191" s="9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9" t="s">
        <v>161</v>
      </c>
      <c r="AT191" s="229" t="s">
        <v>157</v>
      </c>
      <c r="AU191" s="229" t="s">
        <v>87</v>
      </c>
      <c r="AY191" s="18" t="s">
        <v>156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8" t="s">
        <v>85</v>
      </c>
      <c r="BK191" s="230">
        <f>ROUND(I191*H191,2)</f>
        <v>0</v>
      </c>
      <c r="BL191" s="18" t="s">
        <v>161</v>
      </c>
      <c r="BM191" s="229" t="s">
        <v>1201</v>
      </c>
    </row>
    <row r="192" spans="1:65" s="2" customFormat="1" ht="24.15" customHeight="1">
      <c r="A192" s="40"/>
      <c r="B192" s="41"/>
      <c r="C192" s="218" t="s">
        <v>400</v>
      </c>
      <c r="D192" s="218" t="s">
        <v>157</v>
      </c>
      <c r="E192" s="219" t="s">
        <v>1202</v>
      </c>
      <c r="F192" s="220" t="s">
        <v>1203</v>
      </c>
      <c r="G192" s="221" t="s">
        <v>250</v>
      </c>
      <c r="H192" s="222">
        <v>14</v>
      </c>
      <c r="I192" s="223"/>
      <c r="J192" s="224">
        <f>ROUND(I192*H192,2)</f>
        <v>0</v>
      </c>
      <c r="K192" s="220" t="s">
        <v>1</v>
      </c>
      <c r="L192" s="46"/>
      <c r="M192" s="225" t="s">
        <v>1</v>
      </c>
      <c r="N192" s="226" t="s">
        <v>42</v>
      </c>
      <c r="O192" s="93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9" t="s">
        <v>161</v>
      </c>
      <c r="AT192" s="229" t="s">
        <v>157</v>
      </c>
      <c r="AU192" s="229" t="s">
        <v>87</v>
      </c>
      <c r="AY192" s="18" t="s">
        <v>156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8" t="s">
        <v>85</v>
      </c>
      <c r="BK192" s="230">
        <f>ROUND(I192*H192,2)</f>
        <v>0</v>
      </c>
      <c r="BL192" s="18" t="s">
        <v>161</v>
      </c>
      <c r="BM192" s="229" t="s">
        <v>1204</v>
      </c>
    </row>
    <row r="193" spans="1:65" s="2" customFormat="1" ht="44.25" customHeight="1">
      <c r="A193" s="40"/>
      <c r="B193" s="41"/>
      <c r="C193" s="218" t="s">
        <v>406</v>
      </c>
      <c r="D193" s="218" t="s">
        <v>157</v>
      </c>
      <c r="E193" s="219" t="s">
        <v>1205</v>
      </c>
      <c r="F193" s="220" t="s">
        <v>1206</v>
      </c>
      <c r="G193" s="221" t="s">
        <v>342</v>
      </c>
      <c r="H193" s="222">
        <v>2</v>
      </c>
      <c r="I193" s="223"/>
      <c r="J193" s="224">
        <f>ROUND(I193*H193,2)</f>
        <v>0</v>
      </c>
      <c r="K193" s="220" t="s">
        <v>1</v>
      </c>
      <c r="L193" s="46"/>
      <c r="M193" s="225" t="s">
        <v>1</v>
      </c>
      <c r="N193" s="226" t="s">
        <v>42</v>
      </c>
      <c r="O193" s="9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9" t="s">
        <v>161</v>
      </c>
      <c r="AT193" s="229" t="s">
        <v>157</v>
      </c>
      <c r="AU193" s="229" t="s">
        <v>87</v>
      </c>
      <c r="AY193" s="18" t="s">
        <v>156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8" t="s">
        <v>85</v>
      </c>
      <c r="BK193" s="230">
        <f>ROUND(I193*H193,2)</f>
        <v>0</v>
      </c>
      <c r="BL193" s="18" t="s">
        <v>161</v>
      </c>
      <c r="BM193" s="229" t="s">
        <v>1207</v>
      </c>
    </row>
    <row r="194" spans="1:65" s="2" customFormat="1" ht="44.25" customHeight="1">
      <c r="A194" s="40"/>
      <c r="B194" s="41"/>
      <c r="C194" s="218" t="s">
        <v>413</v>
      </c>
      <c r="D194" s="218" t="s">
        <v>157</v>
      </c>
      <c r="E194" s="219" t="s">
        <v>977</v>
      </c>
      <c r="F194" s="220" t="s">
        <v>1208</v>
      </c>
      <c r="G194" s="221" t="s">
        <v>342</v>
      </c>
      <c r="H194" s="222">
        <v>4</v>
      </c>
      <c r="I194" s="223"/>
      <c r="J194" s="224">
        <f>ROUND(I194*H194,2)</f>
        <v>0</v>
      </c>
      <c r="K194" s="220" t="s">
        <v>1</v>
      </c>
      <c r="L194" s="46"/>
      <c r="M194" s="225" t="s">
        <v>1</v>
      </c>
      <c r="N194" s="226" t="s">
        <v>42</v>
      </c>
      <c r="O194" s="93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9" t="s">
        <v>161</v>
      </c>
      <c r="AT194" s="229" t="s">
        <v>157</v>
      </c>
      <c r="AU194" s="229" t="s">
        <v>87</v>
      </c>
      <c r="AY194" s="18" t="s">
        <v>156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8" t="s">
        <v>85</v>
      </c>
      <c r="BK194" s="230">
        <f>ROUND(I194*H194,2)</f>
        <v>0</v>
      </c>
      <c r="BL194" s="18" t="s">
        <v>161</v>
      </c>
      <c r="BM194" s="229" t="s">
        <v>1209</v>
      </c>
    </row>
    <row r="195" spans="1:65" s="2" customFormat="1" ht="24.15" customHeight="1">
      <c r="A195" s="40"/>
      <c r="B195" s="41"/>
      <c r="C195" s="218" t="s">
        <v>419</v>
      </c>
      <c r="D195" s="218" t="s">
        <v>157</v>
      </c>
      <c r="E195" s="219" t="s">
        <v>984</v>
      </c>
      <c r="F195" s="220" t="s">
        <v>1210</v>
      </c>
      <c r="G195" s="221" t="s">
        <v>342</v>
      </c>
      <c r="H195" s="222">
        <v>2</v>
      </c>
      <c r="I195" s="223"/>
      <c r="J195" s="224">
        <f>ROUND(I195*H195,2)</f>
        <v>0</v>
      </c>
      <c r="K195" s="220" t="s">
        <v>1</v>
      </c>
      <c r="L195" s="46"/>
      <c r="M195" s="225" t="s">
        <v>1</v>
      </c>
      <c r="N195" s="226" t="s">
        <v>42</v>
      </c>
      <c r="O195" s="93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9" t="s">
        <v>161</v>
      </c>
      <c r="AT195" s="229" t="s">
        <v>157</v>
      </c>
      <c r="AU195" s="229" t="s">
        <v>87</v>
      </c>
      <c r="AY195" s="18" t="s">
        <v>156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8" t="s">
        <v>85</v>
      </c>
      <c r="BK195" s="230">
        <f>ROUND(I195*H195,2)</f>
        <v>0</v>
      </c>
      <c r="BL195" s="18" t="s">
        <v>161</v>
      </c>
      <c r="BM195" s="229" t="s">
        <v>1211</v>
      </c>
    </row>
    <row r="196" spans="1:65" s="2" customFormat="1" ht="24.15" customHeight="1">
      <c r="A196" s="40"/>
      <c r="B196" s="41"/>
      <c r="C196" s="218" t="s">
        <v>424</v>
      </c>
      <c r="D196" s="218" t="s">
        <v>157</v>
      </c>
      <c r="E196" s="219" t="s">
        <v>1212</v>
      </c>
      <c r="F196" s="220" t="s">
        <v>1213</v>
      </c>
      <c r="G196" s="221" t="s">
        <v>342</v>
      </c>
      <c r="H196" s="222">
        <v>6</v>
      </c>
      <c r="I196" s="223"/>
      <c r="J196" s="224">
        <f>ROUND(I196*H196,2)</f>
        <v>0</v>
      </c>
      <c r="K196" s="220" t="s">
        <v>1</v>
      </c>
      <c r="L196" s="46"/>
      <c r="M196" s="225" t="s">
        <v>1</v>
      </c>
      <c r="N196" s="226" t="s">
        <v>42</v>
      </c>
      <c r="O196" s="93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9" t="s">
        <v>161</v>
      </c>
      <c r="AT196" s="229" t="s">
        <v>157</v>
      </c>
      <c r="AU196" s="229" t="s">
        <v>87</v>
      </c>
      <c r="AY196" s="18" t="s">
        <v>156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8" t="s">
        <v>85</v>
      </c>
      <c r="BK196" s="230">
        <f>ROUND(I196*H196,2)</f>
        <v>0</v>
      </c>
      <c r="BL196" s="18" t="s">
        <v>161</v>
      </c>
      <c r="BM196" s="229" t="s">
        <v>1214</v>
      </c>
    </row>
    <row r="197" spans="1:65" s="2" customFormat="1" ht="24.15" customHeight="1">
      <c r="A197" s="40"/>
      <c r="B197" s="41"/>
      <c r="C197" s="218" t="s">
        <v>430</v>
      </c>
      <c r="D197" s="218" t="s">
        <v>157</v>
      </c>
      <c r="E197" s="219" t="s">
        <v>1215</v>
      </c>
      <c r="F197" s="220" t="s">
        <v>1216</v>
      </c>
      <c r="G197" s="221" t="s">
        <v>233</v>
      </c>
      <c r="H197" s="222">
        <v>6</v>
      </c>
      <c r="I197" s="223"/>
      <c r="J197" s="224">
        <f>ROUND(I197*H197,2)</f>
        <v>0</v>
      </c>
      <c r="K197" s="220" t="s">
        <v>1</v>
      </c>
      <c r="L197" s="46"/>
      <c r="M197" s="225" t="s">
        <v>1</v>
      </c>
      <c r="N197" s="226" t="s">
        <v>42</v>
      </c>
      <c r="O197" s="93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9" t="s">
        <v>161</v>
      </c>
      <c r="AT197" s="229" t="s">
        <v>157</v>
      </c>
      <c r="AU197" s="229" t="s">
        <v>87</v>
      </c>
      <c r="AY197" s="18" t="s">
        <v>156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8" t="s">
        <v>85</v>
      </c>
      <c r="BK197" s="230">
        <f>ROUND(I197*H197,2)</f>
        <v>0</v>
      </c>
      <c r="BL197" s="18" t="s">
        <v>161</v>
      </c>
      <c r="BM197" s="229" t="s">
        <v>1217</v>
      </c>
    </row>
    <row r="198" spans="1:65" s="2" customFormat="1" ht="16.5" customHeight="1">
      <c r="A198" s="40"/>
      <c r="B198" s="41"/>
      <c r="C198" s="218" t="s">
        <v>436</v>
      </c>
      <c r="D198" s="218" t="s">
        <v>157</v>
      </c>
      <c r="E198" s="219" t="s">
        <v>1218</v>
      </c>
      <c r="F198" s="220" t="s">
        <v>1219</v>
      </c>
      <c r="G198" s="221" t="s">
        <v>233</v>
      </c>
      <c r="H198" s="222">
        <v>0.55</v>
      </c>
      <c r="I198" s="223"/>
      <c r="J198" s="224">
        <f>ROUND(I198*H198,2)</f>
        <v>0</v>
      </c>
      <c r="K198" s="220" t="s">
        <v>1</v>
      </c>
      <c r="L198" s="46"/>
      <c r="M198" s="225" t="s">
        <v>1</v>
      </c>
      <c r="N198" s="226" t="s">
        <v>42</v>
      </c>
      <c r="O198" s="93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9" t="s">
        <v>161</v>
      </c>
      <c r="AT198" s="229" t="s">
        <v>157</v>
      </c>
      <c r="AU198" s="229" t="s">
        <v>87</v>
      </c>
      <c r="AY198" s="18" t="s">
        <v>156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8" t="s">
        <v>85</v>
      </c>
      <c r="BK198" s="230">
        <f>ROUND(I198*H198,2)</f>
        <v>0</v>
      </c>
      <c r="BL198" s="18" t="s">
        <v>161</v>
      </c>
      <c r="BM198" s="229" t="s">
        <v>1220</v>
      </c>
    </row>
    <row r="199" spans="1:65" s="2" customFormat="1" ht="33" customHeight="1">
      <c r="A199" s="40"/>
      <c r="B199" s="41"/>
      <c r="C199" s="218" t="s">
        <v>441</v>
      </c>
      <c r="D199" s="218" t="s">
        <v>157</v>
      </c>
      <c r="E199" s="219" t="s">
        <v>1221</v>
      </c>
      <c r="F199" s="220" t="s">
        <v>1222</v>
      </c>
      <c r="G199" s="221" t="s">
        <v>1223</v>
      </c>
      <c r="H199" s="222">
        <v>0.6</v>
      </c>
      <c r="I199" s="223"/>
      <c r="J199" s="224">
        <f>ROUND(I199*H199,2)</f>
        <v>0</v>
      </c>
      <c r="K199" s="220" t="s">
        <v>1</v>
      </c>
      <c r="L199" s="46"/>
      <c r="M199" s="225" t="s">
        <v>1</v>
      </c>
      <c r="N199" s="226" t="s">
        <v>42</v>
      </c>
      <c r="O199" s="93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9" t="s">
        <v>161</v>
      </c>
      <c r="AT199" s="229" t="s">
        <v>157</v>
      </c>
      <c r="AU199" s="229" t="s">
        <v>87</v>
      </c>
      <c r="AY199" s="18" t="s">
        <v>156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8" t="s">
        <v>85</v>
      </c>
      <c r="BK199" s="230">
        <f>ROUND(I199*H199,2)</f>
        <v>0</v>
      </c>
      <c r="BL199" s="18" t="s">
        <v>161</v>
      </c>
      <c r="BM199" s="229" t="s">
        <v>1224</v>
      </c>
    </row>
    <row r="200" spans="1:65" s="2" customFormat="1" ht="33" customHeight="1">
      <c r="A200" s="40"/>
      <c r="B200" s="41"/>
      <c r="C200" s="218" t="s">
        <v>449</v>
      </c>
      <c r="D200" s="218" t="s">
        <v>157</v>
      </c>
      <c r="E200" s="219" t="s">
        <v>1225</v>
      </c>
      <c r="F200" s="220" t="s">
        <v>1226</v>
      </c>
      <c r="G200" s="221" t="s">
        <v>1223</v>
      </c>
      <c r="H200" s="222">
        <v>1.5</v>
      </c>
      <c r="I200" s="223"/>
      <c r="J200" s="224">
        <f>ROUND(I200*H200,2)</f>
        <v>0</v>
      </c>
      <c r="K200" s="220" t="s">
        <v>1</v>
      </c>
      <c r="L200" s="46"/>
      <c r="M200" s="225" t="s">
        <v>1</v>
      </c>
      <c r="N200" s="226" t="s">
        <v>42</v>
      </c>
      <c r="O200" s="93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9" t="s">
        <v>161</v>
      </c>
      <c r="AT200" s="229" t="s">
        <v>157</v>
      </c>
      <c r="AU200" s="229" t="s">
        <v>87</v>
      </c>
      <c r="AY200" s="18" t="s">
        <v>156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8" t="s">
        <v>85</v>
      </c>
      <c r="BK200" s="230">
        <f>ROUND(I200*H200,2)</f>
        <v>0</v>
      </c>
      <c r="BL200" s="18" t="s">
        <v>161</v>
      </c>
      <c r="BM200" s="229" t="s">
        <v>1227</v>
      </c>
    </row>
    <row r="201" spans="1:65" s="2" customFormat="1" ht="16.5" customHeight="1">
      <c r="A201" s="40"/>
      <c r="B201" s="41"/>
      <c r="C201" s="218" t="s">
        <v>454</v>
      </c>
      <c r="D201" s="218" t="s">
        <v>157</v>
      </c>
      <c r="E201" s="219" t="s">
        <v>1228</v>
      </c>
      <c r="F201" s="220" t="s">
        <v>1229</v>
      </c>
      <c r="G201" s="221" t="s">
        <v>233</v>
      </c>
      <c r="H201" s="222">
        <v>12.5</v>
      </c>
      <c r="I201" s="223"/>
      <c r="J201" s="224">
        <f>ROUND(I201*H201,2)</f>
        <v>0</v>
      </c>
      <c r="K201" s="220" t="s">
        <v>1</v>
      </c>
      <c r="L201" s="46"/>
      <c r="M201" s="225" t="s">
        <v>1</v>
      </c>
      <c r="N201" s="226" t="s">
        <v>42</v>
      </c>
      <c r="O201" s="93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9" t="s">
        <v>161</v>
      </c>
      <c r="AT201" s="229" t="s">
        <v>157</v>
      </c>
      <c r="AU201" s="229" t="s">
        <v>87</v>
      </c>
      <c r="AY201" s="18" t="s">
        <v>156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8" t="s">
        <v>85</v>
      </c>
      <c r="BK201" s="230">
        <f>ROUND(I201*H201,2)</f>
        <v>0</v>
      </c>
      <c r="BL201" s="18" t="s">
        <v>161</v>
      </c>
      <c r="BM201" s="229" t="s">
        <v>1230</v>
      </c>
    </row>
    <row r="202" spans="1:65" s="2" customFormat="1" ht="16.5" customHeight="1">
      <c r="A202" s="40"/>
      <c r="B202" s="41"/>
      <c r="C202" s="218" t="s">
        <v>458</v>
      </c>
      <c r="D202" s="218" t="s">
        <v>157</v>
      </c>
      <c r="E202" s="219" t="s">
        <v>1231</v>
      </c>
      <c r="F202" s="220" t="s">
        <v>1232</v>
      </c>
      <c r="G202" s="221" t="s">
        <v>233</v>
      </c>
      <c r="H202" s="222">
        <v>3.1</v>
      </c>
      <c r="I202" s="223"/>
      <c r="J202" s="224">
        <f>ROUND(I202*H202,2)</f>
        <v>0</v>
      </c>
      <c r="K202" s="220" t="s">
        <v>1</v>
      </c>
      <c r="L202" s="46"/>
      <c r="M202" s="225" t="s">
        <v>1</v>
      </c>
      <c r="N202" s="226" t="s">
        <v>42</v>
      </c>
      <c r="O202" s="93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9" t="s">
        <v>161</v>
      </c>
      <c r="AT202" s="229" t="s">
        <v>157</v>
      </c>
      <c r="AU202" s="229" t="s">
        <v>87</v>
      </c>
      <c r="AY202" s="18" t="s">
        <v>156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8" t="s">
        <v>85</v>
      </c>
      <c r="BK202" s="230">
        <f>ROUND(I202*H202,2)</f>
        <v>0</v>
      </c>
      <c r="BL202" s="18" t="s">
        <v>161</v>
      </c>
      <c r="BM202" s="229" t="s">
        <v>1233</v>
      </c>
    </row>
    <row r="203" spans="1:65" s="2" customFormat="1" ht="16.5" customHeight="1">
      <c r="A203" s="40"/>
      <c r="B203" s="41"/>
      <c r="C203" s="218" t="s">
        <v>463</v>
      </c>
      <c r="D203" s="218" t="s">
        <v>157</v>
      </c>
      <c r="E203" s="219" t="s">
        <v>1234</v>
      </c>
      <c r="F203" s="220" t="s">
        <v>1235</v>
      </c>
      <c r="G203" s="221" t="s">
        <v>233</v>
      </c>
      <c r="H203" s="222">
        <v>3.1</v>
      </c>
      <c r="I203" s="223"/>
      <c r="J203" s="224">
        <f>ROUND(I203*H203,2)</f>
        <v>0</v>
      </c>
      <c r="K203" s="220" t="s">
        <v>1</v>
      </c>
      <c r="L203" s="46"/>
      <c r="M203" s="225" t="s">
        <v>1</v>
      </c>
      <c r="N203" s="226" t="s">
        <v>42</v>
      </c>
      <c r="O203" s="93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9" t="s">
        <v>161</v>
      </c>
      <c r="AT203" s="229" t="s">
        <v>157</v>
      </c>
      <c r="AU203" s="229" t="s">
        <v>87</v>
      </c>
      <c r="AY203" s="18" t="s">
        <v>156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8" t="s">
        <v>85</v>
      </c>
      <c r="BK203" s="230">
        <f>ROUND(I203*H203,2)</f>
        <v>0</v>
      </c>
      <c r="BL203" s="18" t="s">
        <v>161</v>
      </c>
      <c r="BM203" s="229" t="s">
        <v>1236</v>
      </c>
    </row>
    <row r="204" spans="1:65" s="2" customFormat="1" ht="21.75" customHeight="1">
      <c r="A204" s="40"/>
      <c r="B204" s="41"/>
      <c r="C204" s="218" t="s">
        <v>467</v>
      </c>
      <c r="D204" s="218" t="s">
        <v>157</v>
      </c>
      <c r="E204" s="219" t="s">
        <v>1237</v>
      </c>
      <c r="F204" s="220" t="s">
        <v>1238</v>
      </c>
      <c r="G204" s="221" t="s">
        <v>233</v>
      </c>
      <c r="H204" s="222">
        <v>155</v>
      </c>
      <c r="I204" s="223"/>
      <c r="J204" s="224">
        <f>ROUND(I204*H204,2)</f>
        <v>0</v>
      </c>
      <c r="K204" s="220" t="s">
        <v>1</v>
      </c>
      <c r="L204" s="46"/>
      <c r="M204" s="225" t="s">
        <v>1</v>
      </c>
      <c r="N204" s="226" t="s">
        <v>42</v>
      </c>
      <c r="O204" s="93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9" t="s">
        <v>161</v>
      </c>
      <c r="AT204" s="229" t="s">
        <v>157</v>
      </c>
      <c r="AU204" s="229" t="s">
        <v>87</v>
      </c>
      <c r="AY204" s="18" t="s">
        <v>156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8" t="s">
        <v>85</v>
      </c>
      <c r="BK204" s="230">
        <f>ROUND(I204*H204,2)</f>
        <v>0</v>
      </c>
      <c r="BL204" s="18" t="s">
        <v>161</v>
      </c>
      <c r="BM204" s="229" t="s">
        <v>1239</v>
      </c>
    </row>
    <row r="205" spans="1:65" s="2" customFormat="1" ht="16.5" customHeight="1">
      <c r="A205" s="40"/>
      <c r="B205" s="41"/>
      <c r="C205" s="218" t="s">
        <v>474</v>
      </c>
      <c r="D205" s="218" t="s">
        <v>157</v>
      </c>
      <c r="E205" s="219" t="s">
        <v>1240</v>
      </c>
      <c r="F205" s="220" t="s">
        <v>1241</v>
      </c>
      <c r="G205" s="221" t="s">
        <v>342</v>
      </c>
      <c r="H205" s="222">
        <v>6</v>
      </c>
      <c r="I205" s="223"/>
      <c r="J205" s="224">
        <f>ROUND(I205*H205,2)</f>
        <v>0</v>
      </c>
      <c r="K205" s="220" t="s">
        <v>1</v>
      </c>
      <c r="L205" s="46"/>
      <c r="M205" s="225" t="s">
        <v>1</v>
      </c>
      <c r="N205" s="226" t="s">
        <v>42</v>
      </c>
      <c r="O205" s="93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9" t="s">
        <v>161</v>
      </c>
      <c r="AT205" s="229" t="s">
        <v>157</v>
      </c>
      <c r="AU205" s="229" t="s">
        <v>87</v>
      </c>
      <c r="AY205" s="18" t="s">
        <v>156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8" t="s">
        <v>85</v>
      </c>
      <c r="BK205" s="230">
        <f>ROUND(I205*H205,2)</f>
        <v>0</v>
      </c>
      <c r="BL205" s="18" t="s">
        <v>161</v>
      </c>
      <c r="BM205" s="229" t="s">
        <v>1242</v>
      </c>
    </row>
    <row r="206" spans="1:65" s="2" customFormat="1" ht="16.5" customHeight="1">
      <c r="A206" s="40"/>
      <c r="B206" s="41"/>
      <c r="C206" s="218" t="s">
        <v>478</v>
      </c>
      <c r="D206" s="218" t="s">
        <v>157</v>
      </c>
      <c r="E206" s="219" t="s">
        <v>1243</v>
      </c>
      <c r="F206" s="220" t="s">
        <v>1244</v>
      </c>
      <c r="G206" s="221" t="s">
        <v>250</v>
      </c>
      <c r="H206" s="222">
        <v>160</v>
      </c>
      <c r="I206" s="223"/>
      <c r="J206" s="224">
        <f>ROUND(I206*H206,2)</f>
        <v>0</v>
      </c>
      <c r="K206" s="220" t="s">
        <v>1</v>
      </c>
      <c r="L206" s="46"/>
      <c r="M206" s="225" t="s">
        <v>1</v>
      </c>
      <c r="N206" s="226" t="s">
        <v>42</v>
      </c>
      <c r="O206" s="93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9" t="s">
        <v>161</v>
      </c>
      <c r="AT206" s="229" t="s">
        <v>157</v>
      </c>
      <c r="AU206" s="229" t="s">
        <v>87</v>
      </c>
      <c r="AY206" s="18" t="s">
        <v>156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8" t="s">
        <v>85</v>
      </c>
      <c r="BK206" s="230">
        <f>ROUND(I206*H206,2)</f>
        <v>0</v>
      </c>
      <c r="BL206" s="18" t="s">
        <v>161</v>
      </c>
      <c r="BM206" s="229" t="s">
        <v>1245</v>
      </c>
    </row>
    <row r="207" spans="1:65" s="2" customFormat="1" ht="33" customHeight="1">
      <c r="A207" s="40"/>
      <c r="B207" s="41"/>
      <c r="C207" s="218" t="s">
        <v>989</v>
      </c>
      <c r="D207" s="218" t="s">
        <v>157</v>
      </c>
      <c r="E207" s="219" t="s">
        <v>1246</v>
      </c>
      <c r="F207" s="220" t="s">
        <v>1247</v>
      </c>
      <c r="G207" s="221" t="s">
        <v>233</v>
      </c>
      <c r="H207" s="222">
        <v>1.83</v>
      </c>
      <c r="I207" s="223"/>
      <c r="J207" s="224">
        <f>ROUND(I207*H207,2)</f>
        <v>0</v>
      </c>
      <c r="K207" s="220" t="s">
        <v>1</v>
      </c>
      <c r="L207" s="46"/>
      <c r="M207" s="225" t="s">
        <v>1</v>
      </c>
      <c r="N207" s="226" t="s">
        <v>42</v>
      </c>
      <c r="O207" s="93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9" t="s">
        <v>161</v>
      </c>
      <c r="AT207" s="229" t="s">
        <v>157</v>
      </c>
      <c r="AU207" s="229" t="s">
        <v>87</v>
      </c>
      <c r="AY207" s="18" t="s">
        <v>156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8" t="s">
        <v>85</v>
      </c>
      <c r="BK207" s="230">
        <f>ROUND(I207*H207,2)</f>
        <v>0</v>
      </c>
      <c r="BL207" s="18" t="s">
        <v>161</v>
      </c>
      <c r="BM207" s="229" t="s">
        <v>1248</v>
      </c>
    </row>
    <row r="208" spans="1:65" s="2" customFormat="1" ht="24.15" customHeight="1">
      <c r="A208" s="40"/>
      <c r="B208" s="41"/>
      <c r="C208" s="286" t="s">
        <v>994</v>
      </c>
      <c r="D208" s="286" t="s">
        <v>414</v>
      </c>
      <c r="E208" s="287" t="s">
        <v>1249</v>
      </c>
      <c r="F208" s="288" t="s">
        <v>1250</v>
      </c>
      <c r="G208" s="289" t="s">
        <v>233</v>
      </c>
      <c r="H208" s="290">
        <v>1.83</v>
      </c>
      <c r="I208" s="291"/>
      <c r="J208" s="292">
        <f>ROUND(I208*H208,2)</f>
        <v>0</v>
      </c>
      <c r="K208" s="288" t="s">
        <v>1</v>
      </c>
      <c r="L208" s="293"/>
      <c r="M208" s="294" t="s">
        <v>1</v>
      </c>
      <c r="N208" s="295" t="s">
        <v>42</v>
      </c>
      <c r="O208" s="93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9" t="s">
        <v>193</v>
      </c>
      <c r="AT208" s="229" t="s">
        <v>414</v>
      </c>
      <c r="AU208" s="229" t="s">
        <v>87</v>
      </c>
      <c r="AY208" s="18" t="s">
        <v>156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8" t="s">
        <v>85</v>
      </c>
      <c r="BK208" s="230">
        <f>ROUND(I208*H208,2)</f>
        <v>0</v>
      </c>
      <c r="BL208" s="18" t="s">
        <v>161</v>
      </c>
      <c r="BM208" s="229" t="s">
        <v>1251</v>
      </c>
    </row>
    <row r="209" spans="1:65" s="2" customFormat="1" ht="24.15" customHeight="1">
      <c r="A209" s="40"/>
      <c r="B209" s="41"/>
      <c r="C209" s="218" t="s">
        <v>1001</v>
      </c>
      <c r="D209" s="218" t="s">
        <v>157</v>
      </c>
      <c r="E209" s="219" t="s">
        <v>1252</v>
      </c>
      <c r="F209" s="220" t="s">
        <v>1253</v>
      </c>
      <c r="G209" s="221" t="s">
        <v>233</v>
      </c>
      <c r="H209" s="222">
        <v>155</v>
      </c>
      <c r="I209" s="223"/>
      <c r="J209" s="224">
        <f>ROUND(I209*H209,2)</f>
        <v>0</v>
      </c>
      <c r="K209" s="220" t="s">
        <v>1</v>
      </c>
      <c r="L209" s="46"/>
      <c r="M209" s="225" t="s">
        <v>1</v>
      </c>
      <c r="N209" s="226" t="s">
        <v>42</v>
      </c>
      <c r="O209" s="93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9" t="s">
        <v>161</v>
      </c>
      <c r="AT209" s="229" t="s">
        <v>157</v>
      </c>
      <c r="AU209" s="229" t="s">
        <v>87</v>
      </c>
      <c r="AY209" s="18" t="s">
        <v>156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8" t="s">
        <v>85</v>
      </c>
      <c r="BK209" s="230">
        <f>ROUND(I209*H209,2)</f>
        <v>0</v>
      </c>
      <c r="BL209" s="18" t="s">
        <v>161</v>
      </c>
      <c r="BM209" s="229" t="s">
        <v>1254</v>
      </c>
    </row>
    <row r="210" spans="1:65" s="2" customFormat="1" ht="16.5" customHeight="1">
      <c r="A210" s="40"/>
      <c r="B210" s="41"/>
      <c r="C210" s="218" t="s">
        <v>1006</v>
      </c>
      <c r="D210" s="218" t="s">
        <v>157</v>
      </c>
      <c r="E210" s="219" t="s">
        <v>1255</v>
      </c>
      <c r="F210" s="220" t="s">
        <v>1256</v>
      </c>
      <c r="G210" s="221" t="s">
        <v>250</v>
      </c>
      <c r="H210" s="222">
        <v>50</v>
      </c>
      <c r="I210" s="223"/>
      <c r="J210" s="224">
        <f>ROUND(I210*H210,2)</f>
        <v>0</v>
      </c>
      <c r="K210" s="220" t="s">
        <v>1</v>
      </c>
      <c r="L210" s="46"/>
      <c r="M210" s="225" t="s">
        <v>1</v>
      </c>
      <c r="N210" s="226" t="s">
        <v>42</v>
      </c>
      <c r="O210" s="93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9" t="s">
        <v>161</v>
      </c>
      <c r="AT210" s="229" t="s">
        <v>157</v>
      </c>
      <c r="AU210" s="229" t="s">
        <v>87</v>
      </c>
      <c r="AY210" s="18" t="s">
        <v>156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8" t="s">
        <v>85</v>
      </c>
      <c r="BK210" s="230">
        <f>ROUND(I210*H210,2)</f>
        <v>0</v>
      </c>
      <c r="BL210" s="18" t="s">
        <v>161</v>
      </c>
      <c r="BM210" s="229" t="s">
        <v>1257</v>
      </c>
    </row>
    <row r="211" spans="1:65" s="2" customFormat="1" ht="16.5" customHeight="1">
      <c r="A211" s="40"/>
      <c r="B211" s="41"/>
      <c r="C211" s="218" t="s">
        <v>1010</v>
      </c>
      <c r="D211" s="218" t="s">
        <v>157</v>
      </c>
      <c r="E211" s="219" t="s">
        <v>1258</v>
      </c>
      <c r="F211" s="220" t="s">
        <v>1259</v>
      </c>
      <c r="G211" s="221" t="s">
        <v>250</v>
      </c>
      <c r="H211" s="222">
        <v>14</v>
      </c>
      <c r="I211" s="223"/>
      <c r="J211" s="224">
        <f>ROUND(I211*H211,2)</f>
        <v>0</v>
      </c>
      <c r="K211" s="220" t="s">
        <v>1</v>
      </c>
      <c r="L211" s="46"/>
      <c r="M211" s="225" t="s">
        <v>1</v>
      </c>
      <c r="N211" s="226" t="s">
        <v>42</v>
      </c>
      <c r="O211" s="93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9" t="s">
        <v>161</v>
      </c>
      <c r="AT211" s="229" t="s">
        <v>157</v>
      </c>
      <c r="AU211" s="229" t="s">
        <v>87</v>
      </c>
      <c r="AY211" s="18" t="s">
        <v>156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8" t="s">
        <v>85</v>
      </c>
      <c r="BK211" s="230">
        <f>ROUND(I211*H211,2)</f>
        <v>0</v>
      </c>
      <c r="BL211" s="18" t="s">
        <v>161</v>
      </c>
      <c r="BM211" s="229" t="s">
        <v>1260</v>
      </c>
    </row>
    <row r="212" spans="1:65" s="2" customFormat="1" ht="24.15" customHeight="1">
      <c r="A212" s="40"/>
      <c r="B212" s="41"/>
      <c r="C212" s="218" t="s">
        <v>1014</v>
      </c>
      <c r="D212" s="218" t="s">
        <v>157</v>
      </c>
      <c r="E212" s="219" t="s">
        <v>1261</v>
      </c>
      <c r="F212" s="220" t="s">
        <v>1262</v>
      </c>
      <c r="G212" s="221" t="s">
        <v>342</v>
      </c>
      <c r="H212" s="222">
        <v>6</v>
      </c>
      <c r="I212" s="223"/>
      <c r="J212" s="224">
        <f>ROUND(I212*H212,2)</f>
        <v>0</v>
      </c>
      <c r="K212" s="220" t="s">
        <v>1</v>
      </c>
      <c r="L212" s="46"/>
      <c r="M212" s="225" t="s">
        <v>1</v>
      </c>
      <c r="N212" s="226" t="s">
        <v>42</v>
      </c>
      <c r="O212" s="9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9" t="s">
        <v>161</v>
      </c>
      <c r="AT212" s="229" t="s">
        <v>157</v>
      </c>
      <c r="AU212" s="229" t="s">
        <v>87</v>
      </c>
      <c r="AY212" s="18" t="s">
        <v>156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8" t="s">
        <v>85</v>
      </c>
      <c r="BK212" s="230">
        <f>ROUND(I212*H212,2)</f>
        <v>0</v>
      </c>
      <c r="BL212" s="18" t="s">
        <v>161</v>
      </c>
      <c r="BM212" s="229" t="s">
        <v>1263</v>
      </c>
    </row>
    <row r="213" spans="1:65" s="2" customFormat="1" ht="21.75" customHeight="1">
      <c r="A213" s="40"/>
      <c r="B213" s="41"/>
      <c r="C213" s="218" t="s">
        <v>1018</v>
      </c>
      <c r="D213" s="218" t="s">
        <v>157</v>
      </c>
      <c r="E213" s="219" t="s">
        <v>1264</v>
      </c>
      <c r="F213" s="220" t="s">
        <v>1265</v>
      </c>
      <c r="G213" s="221" t="s">
        <v>342</v>
      </c>
      <c r="H213" s="222">
        <v>6</v>
      </c>
      <c r="I213" s="223"/>
      <c r="J213" s="224">
        <f>ROUND(I213*H213,2)</f>
        <v>0</v>
      </c>
      <c r="K213" s="220" t="s">
        <v>1</v>
      </c>
      <c r="L213" s="46"/>
      <c r="M213" s="225" t="s">
        <v>1</v>
      </c>
      <c r="N213" s="226" t="s">
        <v>42</v>
      </c>
      <c r="O213" s="93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9" t="s">
        <v>161</v>
      </c>
      <c r="AT213" s="229" t="s">
        <v>157</v>
      </c>
      <c r="AU213" s="229" t="s">
        <v>87</v>
      </c>
      <c r="AY213" s="18" t="s">
        <v>156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8" t="s">
        <v>85</v>
      </c>
      <c r="BK213" s="230">
        <f>ROUND(I213*H213,2)</f>
        <v>0</v>
      </c>
      <c r="BL213" s="18" t="s">
        <v>161</v>
      </c>
      <c r="BM213" s="229" t="s">
        <v>1266</v>
      </c>
    </row>
    <row r="214" spans="1:65" s="2" customFormat="1" ht="16.5" customHeight="1">
      <c r="A214" s="40"/>
      <c r="B214" s="41"/>
      <c r="C214" s="218" t="s">
        <v>1022</v>
      </c>
      <c r="D214" s="218" t="s">
        <v>157</v>
      </c>
      <c r="E214" s="219" t="s">
        <v>1267</v>
      </c>
      <c r="F214" s="220" t="s">
        <v>1268</v>
      </c>
      <c r="G214" s="221" t="s">
        <v>233</v>
      </c>
      <c r="H214" s="222">
        <v>6</v>
      </c>
      <c r="I214" s="223"/>
      <c r="J214" s="224">
        <f>ROUND(I214*H214,2)</f>
        <v>0</v>
      </c>
      <c r="K214" s="220" t="s">
        <v>1</v>
      </c>
      <c r="L214" s="46"/>
      <c r="M214" s="225" t="s">
        <v>1</v>
      </c>
      <c r="N214" s="226" t="s">
        <v>42</v>
      </c>
      <c r="O214" s="93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9" t="s">
        <v>161</v>
      </c>
      <c r="AT214" s="229" t="s">
        <v>157</v>
      </c>
      <c r="AU214" s="229" t="s">
        <v>87</v>
      </c>
      <c r="AY214" s="18" t="s">
        <v>156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8" t="s">
        <v>85</v>
      </c>
      <c r="BK214" s="230">
        <f>ROUND(I214*H214,2)</f>
        <v>0</v>
      </c>
      <c r="BL214" s="18" t="s">
        <v>161</v>
      </c>
      <c r="BM214" s="229" t="s">
        <v>1269</v>
      </c>
    </row>
    <row r="215" spans="1:65" s="2" customFormat="1" ht="16.5" customHeight="1">
      <c r="A215" s="40"/>
      <c r="B215" s="41"/>
      <c r="C215" s="218" t="s">
        <v>1026</v>
      </c>
      <c r="D215" s="218" t="s">
        <v>157</v>
      </c>
      <c r="E215" s="219" t="s">
        <v>1270</v>
      </c>
      <c r="F215" s="220" t="s">
        <v>1271</v>
      </c>
      <c r="G215" s="221" t="s">
        <v>250</v>
      </c>
      <c r="H215" s="222">
        <v>11</v>
      </c>
      <c r="I215" s="223"/>
      <c r="J215" s="224">
        <f>ROUND(I215*H215,2)</f>
        <v>0</v>
      </c>
      <c r="K215" s="220" t="s">
        <v>1</v>
      </c>
      <c r="L215" s="46"/>
      <c r="M215" s="225" t="s">
        <v>1</v>
      </c>
      <c r="N215" s="226" t="s">
        <v>42</v>
      </c>
      <c r="O215" s="93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9" t="s">
        <v>161</v>
      </c>
      <c r="AT215" s="229" t="s">
        <v>157</v>
      </c>
      <c r="AU215" s="229" t="s">
        <v>87</v>
      </c>
      <c r="AY215" s="18" t="s">
        <v>156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8" t="s">
        <v>85</v>
      </c>
      <c r="BK215" s="230">
        <f>ROUND(I215*H215,2)</f>
        <v>0</v>
      </c>
      <c r="BL215" s="18" t="s">
        <v>161</v>
      </c>
      <c r="BM215" s="229" t="s">
        <v>1272</v>
      </c>
    </row>
    <row r="216" spans="1:65" s="2" customFormat="1" ht="24.15" customHeight="1">
      <c r="A216" s="40"/>
      <c r="B216" s="41"/>
      <c r="C216" s="218" t="s">
        <v>1030</v>
      </c>
      <c r="D216" s="218" t="s">
        <v>157</v>
      </c>
      <c r="E216" s="219" t="s">
        <v>1273</v>
      </c>
      <c r="F216" s="220" t="s">
        <v>1274</v>
      </c>
      <c r="G216" s="221" t="s">
        <v>342</v>
      </c>
      <c r="H216" s="222">
        <v>6</v>
      </c>
      <c r="I216" s="223"/>
      <c r="J216" s="224">
        <f>ROUND(I216*H216,2)</f>
        <v>0</v>
      </c>
      <c r="K216" s="220" t="s">
        <v>1</v>
      </c>
      <c r="L216" s="46"/>
      <c r="M216" s="225" t="s">
        <v>1</v>
      </c>
      <c r="N216" s="226" t="s">
        <v>42</v>
      </c>
      <c r="O216" s="93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9" t="s">
        <v>161</v>
      </c>
      <c r="AT216" s="229" t="s">
        <v>157</v>
      </c>
      <c r="AU216" s="229" t="s">
        <v>87</v>
      </c>
      <c r="AY216" s="18" t="s">
        <v>156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8" t="s">
        <v>85</v>
      </c>
      <c r="BK216" s="230">
        <f>ROUND(I216*H216,2)</f>
        <v>0</v>
      </c>
      <c r="BL216" s="18" t="s">
        <v>161</v>
      </c>
      <c r="BM216" s="229" t="s">
        <v>1275</v>
      </c>
    </row>
    <row r="217" spans="1:65" s="2" customFormat="1" ht="24.15" customHeight="1">
      <c r="A217" s="40"/>
      <c r="B217" s="41"/>
      <c r="C217" s="218" t="s">
        <v>1034</v>
      </c>
      <c r="D217" s="218" t="s">
        <v>157</v>
      </c>
      <c r="E217" s="219" t="s">
        <v>1276</v>
      </c>
      <c r="F217" s="220" t="s">
        <v>1277</v>
      </c>
      <c r="G217" s="221" t="s">
        <v>342</v>
      </c>
      <c r="H217" s="222">
        <v>6</v>
      </c>
      <c r="I217" s="223"/>
      <c r="J217" s="224">
        <f>ROUND(I217*H217,2)</f>
        <v>0</v>
      </c>
      <c r="K217" s="220" t="s">
        <v>1</v>
      </c>
      <c r="L217" s="46"/>
      <c r="M217" s="225" t="s">
        <v>1</v>
      </c>
      <c r="N217" s="226" t="s">
        <v>42</v>
      </c>
      <c r="O217" s="93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9" t="s">
        <v>161</v>
      </c>
      <c r="AT217" s="229" t="s">
        <v>157</v>
      </c>
      <c r="AU217" s="229" t="s">
        <v>87</v>
      </c>
      <c r="AY217" s="18" t="s">
        <v>156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8" t="s">
        <v>85</v>
      </c>
      <c r="BK217" s="230">
        <f>ROUND(I217*H217,2)</f>
        <v>0</v>
      </c>
      <c r="BL217" s="18" t="s">
        <v>161</v>
      </c>
      <c r="BM217" s="229" t="s">
        <v>1278</v>
      </c>
    </row>
    <row r="218" spans="1:65" s="2" customFormat="1" ht="16.5" customHeight="1">
      <c r="A218" s="40"/>
      <c r="B218" s="41"/>
      <c r="C218" s="218" t="s">
        <v>1038</v>
      </c>
      <c r="D218" s="218" t="s">
        <v>157</v>
      </c>
      <c r="E218" s="219" t="s">
        <v>1279</v>
      </c>
      <c r="F218" s="220" t="s">
        <v>1280</v>
      </c>
      <c r="G218" s="221" t="s">
        <v>250</v>
      </c>
      <c r="H218" s="222">
        <v>117</v>
      </c>
      <c r="I218" s="223"/>
      <c r="J218" s="224">
        <f>ROUND(I218*H218,2)</f>
        <v>0</v>
      </c>
      <c r="K218" s="220" t="s">
        <v>1</v>
      </c>
      <c r="L218" s="46"/>
      <c r="M218" s="225" t="s">
        <v>1</v>
      </c>
      <c r="N218" s="226" t="s">
        <v>42</v>
      </c>
      <c r="O218" s="93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9" t="s">
        <v>161</v>
      </c>
      <c r="AT218" s="229" t="s">
        <v>157</v>
      </c>
      <c r="AU218" s="229" t="s">
        <v>87</v>
      </c>
      <c r="AY218" s="18" t="s">
        <v>156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8" t="s">
        <v>85</v>
      </c>
      <c r="BK218" s="230">
        <f>ROUND(I218*H218,2)</f>
        <v>0</v>
      </c>
      <c r="BL218" s="18" t="s">
        <v>161</v>
      </c>
      <c r="BM218" s="229" t="s">
        <v>1281</v>
      </c>
    </row>
    <row r="219" spans="1:65" s="2" customFormat="1" ht="16.5" customHeight="1">
      <c r="A219" s="40"/>
      <c r="B219" s="41"/>
      <c r="C219" s="218" t="s">
        <v>1042</v>
      </c>
      <c r="D219" s="218" t="s">
        <v>157</v>
      </c>
      <c r="E219" s="219" t="s">
        <v>1282</v>
      </c>
      <c r="F219" s="220" t="s">
        <v>1283</v>
      </c>
      <c r="G219" s="221" t="s">
        <v>233</v>
      </c>
      <c r="H219" s="222">
        <v>1.2</v>
      </c>
      <c r="I219" s="223"/>
      <c r="J219" s="224">
        <f>ROUND(I219*H219,2)</f>
        <v>0</v>
      </c>
      <c r="K219" s="220" t="s">
        <v>1</v>
      </c>
      <c r="L219" s="46"/>
      <c r="M219" s="225" t="s">
        <v>1</v>
      </c>
      <c r="N219" s="226" t="s">
        <v>42</v>
      </c>
      <c r="O219" s="93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9" t="s">
        <v>161</v>
      </c>
      <c r="AT219" s="229" t="s">
        <v>157</v>
      </c>
      <c r="AU219" s="229" t="s">
        <v>87</v>
      </c>
      <c r="AY219" s="18" t="s">
        <v>156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8" t="s">
        <v>85</v>
      </c>
      <c r="BK219" s="230">
        <f>ROUND(I219*H219,2)</f>
        <v>0</v>
      </c>
      <c r="BL219" s="18" t="s">
        <v>161</v>
      </c>
      <c r="BM219" s="229" t="s">
        <v>1284</v>
      </c>
    </row>
    <row r="220" spans="1:65" s="2" customFormat="1" ht="24.15" customHeight="1">
      <c r="A220" s="40"/>
      <c r="B220" s="41"/>
      <c r="C220" s="218" t="s">
        <v>1046</v>
      </c>
      <c r="D220" s="218" t="s">
        <v>157</v>
      </c>
      <c r="E220" s="219" t="s">
        <v>1285</v>
      </c>
      <c r="F220" s="220" t="s">
        <v>1286</v>
      </c>
      <c r="G220" s="221" t="s">
        <v>250</v>
      </c>
      <c r="H220" s="222">
        <v>61</v>
      </c>
      <c r="I220" s="223"/>
      <c r="J220" s="224">
        <f>ROUND(I220*H220,2)</f>
        <v>0</v>
      </c>
      <c r="K220" s="220" t="s">
        <v>1</v>
      </c>
      <c r="L220" s="46"/>
      <c r="M220" s="225" t="s">
        <v>1</v>
      </c>
      <c r="N220" s="226" t="s">
        <v>42</v>
      </c>
      <c r="O220" s="93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9" t="s">
        <v>161</v>
      </c>
      <c r="AT220" s="229" t="s">
        <v>157</v>
      </c>
      <c r="AU220" s="229" t="s">
        <v>87</v>
      </c>
      <c r="AY220" s="18" t="s">
        <v>156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8" t="s">
        <v>85</v>
      </c>
      <c r="BK220" s="230">
        <f>ROUND(I220*H220,2)</f>
        <v>0</v>
      </c>
      <c r="BL220" s="18" t="s">
        <v>161</v>
      </c>
      <c r="BM220" s="229" t="s">
        <v>1287</v>
      </c>
    </row>
    <row r="221" spans="1:65" s="2" customFormat="1" ht="16.5" customHeight="1">
      <c r="A221" s="40"/>
      <c r="B221" s="41"/>
      <c r="C221" s="218" t="s">
        <v>1050</v>
      </c>
      <c r="D221" s="218" t="s">
        <v>157</v>
      </c>
      <c r="E221" s="219" t="s">
        <v>1288</v>
      </c>
      <c r="F221" s="220" t="s">
        <v>1289</v>
      </c>
      <c r="G221" s="221" t="s">
        <v>250</v>
      </c>
      <c r="H221" s="222">
        <v>160</v>
      </c>
      <c r="I221" s="223"/>
      <c r="J221" s="224">
        <f>ROUND(I221*H221,2)</f>
        <v>0</v>
      </c>
      <c r="K221" s="220" t="s">
        <v>1</v>
      </c>
      <c r="L221" s="46"/>
      <c r="M221" s="225" t="s">
        <v>1</v>
      </c>
      <c r="N221" s="226" t="s">
        <v>42</v>
      </c>
      <c r="O221" s="93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9" t="s">
        <v>161</v>
      </c>
      <c r="AT221" s="229" t="s">
        <v>157</v>
      </c>
      <c r="AU221" s="229" t="s">
        <v>87</v>
      </c>
      <c r="AY221" s="18" t="s">
        <v>156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8" t="s">
        <v>85</v>
      </c>
      <c r="BK221" s="230">
        <f>ROUND(I221*H221,2)</f>
        <v>0</v>
      </c>
      <c r="BL221" s="18" t="s">
        <v>161</v>
      </c>
      <c r="BM221" s="229" t="s">
        <v>1290</v>
      </c>
    </row>
    <row r="222" spans="1:65" s="2" customFormat="1" ht="24.15" customHeight="1">
      <c r="A222" s="40"/>
      <c r="B222" s="41"/>
      <c r="C222" s="218" t="s">
        <v>1054</v>
      </c>
      <c r="D222" s="218" t="s">
        <v>157</v>
      </c>
      <c r="E222" s="219" t="s">
        <v>1291</v>
      </c>
      <c r="F222" s="220" t="s">
        <v>1292</v>
      </c>
      <c r="G222" s="221" t="s">
        <v>160</v>
      </c>
      <c r="H222" s="222">
        <v>1</v>
      </c>
      <c r="I222" s="223"/>
      <c r="J222" s="224">
        <f>ROUND(I222*H222,2)</f>
        <v>0</v>
      </c>
      <c r="K222" s="220" t="s">
        <v>1</v>
      </c>
      <c r="L222" s="46"/>
      <c r="M222" s="225" t="s">
        <v>1</v>
      </c>
      <c r="N222" s="226" t="s">
        <v>42</v>
      </c>
      <c r="O222" s="93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9" t="s">
        <v>161</v>
      </c>
      <c r="AT222" s="229" t="s">
        <v>157</v>
      </c>
      <c r="AU222" s="229" t="s">
        <v>87</v>
      </c>
      <c r="AY222" s="18" t="s">
        <v>156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8" t="s">
        <v>85</v>
      </c>
      <c r="BK222" s="230">
        <f>ROUND(I222*H222,2)</f>
        <v>0</v>
      </c>
      <c r="BL222" s="18" t="s">
        <v>161</v>
      </c>
      <c r="BM222" s="229" t="s">
        <v>1293</v>
      </c>
    </row>
    <row r="223" spans="1:65" s="2" customFormat="1" ht="24.15" customHeight="1">
      <c r="A223" s="40"/>
      <c r="B223" s="41"/>
      <c r="C223" s="218" t="s">
        <v>1058</v>
      </c>
      <c r="D223" s="218" t="s">
        <v>157</v>
      </c>
      <c r="E223" s="219" t="s">
        <v>1294</v>
      </c>
      <c r="F223" s="220" t="s">
        <v>1295</v>
      </c>
      <c r="G223" s="221" t="s">
        <v>342</v>
      </c>
      <c r="H223" s="222">
        <v>6</v>
      </c>
      <c r="I223" s="223"/>
      <c r="J223" s="224">
        <f>ROUND(I223*H223,2)</f>
        <v>0</v>
      </c>
      <c r="K223" s="220" t="s">
        <v>1</v>
      </c>
      <c r="L223" s="46"/>
      <c r="M223" s="225" t="s">
        <v>1</v>
      </c>
      <c r="N223" s="226" t="s">
        <v>42</v>
      </c>
      <c r="O223" s="93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9" t="s">
        <v>161</v>
      </c>
      <c r="AT223" s="229" t="s">
        <v>157</v>
      </c>
      <c r="AU223" s="229" t="s">
        <v>87</v>
      </c>
      <c r="AY223" s="18" t="s">
        <v>156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8" t="s">
        <v>85</v>
      </c>
      <c r="BK223" s="230">
        <f>ROUND(I223*H223,2)</f>
        <v>0</v>
      </c>
      <c r="BL223" s="18" t="s">
        <v>161</v>
      </c>
      <c r="BM223" s="229" t="s">
        <v>1296</v>
      </c>
    </row>
    <row r="224" spans="1:63" s="12" customFormat="1" ht="22.8" customHeight="1">
      <c r="A224" s="12"/>
      <c r="B224" s="204"/>
      <c r="C224" s="205"/>
      <c r="D224" s="206" t="s">
        <v>76</v>
      </c>
      <c r="E224" s="231" t="s">
        <v>161</v>
      </c>
      <c r="F224" s="231" t="s">
        <v>860</v>
      </c>
      <c r="G224" s="205"/>
      <c r="H224" s="205"/>
      <c r="I224" s="208"/>
      <c r="J224" s="232">
        <f>BK224</f>
        <v>0</v>
      </c>
      <c r="K224" s="205"/>
      <c r="L224" s="210"/>
      <c r="M224" s="211"/>
      <c r="N224" s="212"/>
      <c r="O224" s="212"/>
      <c r="P224" s="213">
        <f>SUM(P225:P232)</f>
        <v>0</v>
      </c>
      <c r="Q224" s="212"/>
      <c r="R224" s="213">
        <f>SUM(R225:R232)</f>
        <v>139.96608726</v>
      </c>
      <c r="S224" s="212"/>
      <c r="T224" s="214">
        <f>SUM(T225:T232)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5" t="s">
        <v>85</v>
      </c>
      <c r="AT224" s="216" t="s">
        <v>76</v>
      </c>
      <c r="AU224" s="216" t="s">
        <v>85</v>
      </c>
      <c r="AY224" s="215" t="s">
        <v>156</v>
      </c>
      <c r="BK224" s="217">
        <f>SUM(BK225:BK232)</f>
        <v>0</v>
      </c>
    </row>
    <row r="225" spans="1:65" s="2" customFormat="1" ht="24.15" customHeight="1">
      <c r="A225" s="40"/>
      <c r="B225" s="41"/>
      <c r="C225" s="218" t="s">
        <v>1062</v>
      </c>
      <c r="D225" s="218" t="s">
        <v>157</v>
      </c>
      <c r="E225" s="219" t="s">
        <v>1297</v>
      </c>
      <c r="F225" s="220" t="s">
        <v>1298</v>
      </c>
      <c r="G225" s="221" t="s">
        <v>233</v>
      </c>
      <c r="H225" s="222">
        <v>47.522</v>
      </c>
      <c r="I225" s="223"/>
      <c r="J225" s="224">
        <f>ROUND(I225*H225,2)</f>
        <v>0</v>
      </c>
      <c r="K225" s="220" t="s">
        <v>234</v>
      </c>
      <c r="L225" s="46"/>
      <c r="M225" s="225" t="s">
        <v>1</v>
      </c>
      <c r="N225" s="226" t="s">
        <v>42</v>
      </c>
      <c r="O225" s="93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9" t="s">
        <v>161</v>
      </c>
      <c r="AT225" s="229" t="s">
        <v>157</v>
      </c>
      <c r="AU225" s="229" t="s">
        <v>87</v>
      </c>
      <c r="AY225" s="18" t="s">
        <v>156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8" t="s">
        <v>85</v>
      </c>
      <c r="BK225" s="230">
        <f>ROUND(I225*H225,2)</f>
        <v>0</v>
      </c>
      <c r="BL225" s="18" t="s">
        <v>161</v>
      </c>
      <c r="BM225" s="229" t="s">
        <v>1299</v>
      </c>
    </row>
    <row r="226" spans="1:47" s="2" customFormat="1" ht="12">
      <c r="A226" s="40"/>
      <c r="B226" s="41"/>
      <c r="C226" s="42"/>
      <c r="D226" s="256" t="s">
        <v>236</v>
      </c>
      <c r="E226" s="42"/>
      <c r="F226" s="257" t="s">
        <v>1300</v>
      </c>
      <c r="G226" s="42"/>
      <c r="H226" s="42"/>
      <c r="I226" s="258"/>
      <c r="J226" s="42"/>
      <c r="K226" s="42"/>
      <c r="L226" s="46"/>
      <c r="M226" s="259"/>
      <c r="N226" s="260"/>
      <c r="O226" s="93"/>
      <c r="P226" s="93"/>
      <c r="Q226" s="93"/>
      <c r="R226" s="93"/>
      <c r="S226" s="93"/>
      <c r="T226" s="94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8" t="s">
        <v>236</v>
      </c>
      <c r="AU226" s="18" t="s">
        <v>87</v>
      </c>
    </row>
    <row r="227" spans="1:65" s="2" customFormat="1" ht="16.5" customHeight="1">
      <c r="A227" s="40"/>
      <c r="B227" s="41"/>
      <c r="C227" s="286" t="s">
        <v>1066</v>
      </c>
      <c r="D227" s="286" t="s">
        <v>414</v>
      </c>
      <c r="E227" s="287" t="s">
        <v>1301</v>
      </c>
      <c r="F227" s="288" t="s">
        <v>1302</v>
      </c>
      <c r="G227" s="289" t="s">
        <v>444</v>
      </c>
      <c r="H227" s="290">
        <v>99.321</v>
      </c>
      <c r="I227" s="291"/>
      <c r="J227" s="292">
        <f>ROUND(I227*H227,2)</f>
        <v>0</v>
      </c>
      <c r="K227" s="288" t="s">
        <v>234</v>
      </c>
      <c r="L227" s="293"/>
      <c r="M227" s="294" t="s">
        <v>1</v>
      </c>
      <c r="N227" s="295" t="s">
        <v>42</v>
      </c>
      <c r="O227" s="93"/>
      <c r="P227" s="227">
        <f>O227*H227</f>
        <v>0</v>
      </c>
      <c r="Q227" s="227">
        <v>1</v>
      </c>
      <c r="R227" s="227">
        <f>Q227*H227</f>
        <v>99.321</v>
      </c>
      <c r="S227" s="227">
        <v>0</v>
      </c>
      <c r="T227" s="228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9" t="s">
        <v>193</v>
      </c>
      <c r="AT227" s="229" t="s">
        <v>414</v>
      </c>
      <c r="AU227" s="229" t="s">
        <v>87</v>
      </c>
      <c r="AY227" s="18" t="s">
        <v>156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8" t="s">
        <v>85</v>
      </c>
      <c r="BK227" s="230">
        <f>ROUND(I227*H227,2)</f>
        <v>0</v>
      </c>
      <c r="BL227" s="18" t="s">
        <v>161</v>
      </c>
      <c r="BM227" s="229" t="s">
        <v>1303</v>
      </c>
    </row>
    <row r="228" spans="1:65" s="2" customFormat="1" ht="24.15" customHeight="1">
      <c r="A228" s="40"/>
      <c r="B228" s="41"/>
      <c r="C228" s="218" t="s">
        <v>1304</v>
      </c>
      <c r="D228" s="218" t="s">
        <v>157</v>
      </c>
      <c r="E228" s="219" t="s">
        <v>1297</v>
      </c>
      <c r="F228" s="220" t="s">
        <v>1298</v>
      </c>
      <c r="G228" s="221" t="s">
        <v>233</v>
      </c>
      <c r="H228" s="222">
        <v>6</v>
      </c>
      <c r="I228" s="223"/>
      <c r="J228" s="224">
        <f>ROUND(I228*H228,2)</f>
        <v>0</v>
      </c>
      <c r="K228" s="220" t="s">
        <v>234</v>
      </c>
      <c r="L228" s="46"/>
      <c r="M228" s="225" t="s">
        <v>1</v>
      </c>
      <c r="N228" s="226" t="s">
        <v>42</v>
      </c>
      <c r="O228" s="93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9" t="s">
        <v>161</v>
      </c>
      <c r="AT228" s="229" t="s">
        <v>157</v>
      </c>
      <c r="AU228" s="229" t="s">
        <v>87</v>
      </c>
      <c r="AY228" s="18" t="s">
        <v>156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8" t="s">
        <v>85</v>
      </c>
      <c r="BK228" s="230">
        <f>ROUND(I228*H228,2)</f>
        <v>0</v>
      </c>
      <c r="BL228" s="18" t="s">
        <v>161</v>
      </c>
      <c r="BM228" s="229" t="s">
        <v>1305</v>
      </c>
    </row>
    <row r="229" spans="1:47" s="2" customFormat="1" ht="12">
      <c r="A229" s="40"/>
      <c r="B229" s="41"/>
      <c r="C229" s="42"/>
      <c r="D229" s="256" t="s">
        <v>236</v>
      </c>
      <c r="E229" s="42"/>
      <c r="F229" s="257" t="s">
        <v>1300</v>
      </c>
      <c r="G229" s="42"/>
      <c r="H229" s="42"/>
      <c r="I229" s="258"/>
      <c r="J229" s="42"/>
      <c r="K229" s="42"/>
      <c r="L229" s="46"/>
      <c r="M229" s="259"/>
      <c r="N229" s="260"/>
      <c r="O229" s="93"/>
      <c r="P229" s="93"/>
      <c r="Q229" s="93"/>
      <c r="R229" s="93"/>
      <c r="S229" s="93"/>
      <c r="T229" s="94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236</v>
      </c>
      <c r="AU229" s="18" t="s">
        <v>87</v>
      </c>
    </row>
    <row r="230" spans="1:65" s="2" customFormat="1" ht="16.5" customHeight="1">
      <c r="A230" s="40"/>
      <c r="B230" s="41"/>
      <c r="C230" s="286" t="s">
        <v>1306</v>
      </c>
      <c r="D230" s="286" t="s">
        <v>414</v>
      </c>
      <c r="E230" s="287" t="s">
        <v>1301</v>
      </c>
      <c r="F230" s="288" t="s">
        <v>1302</v>
      </c>
      <c r="G230" s="289" t="s">
        <v>444</v>
      </c>
      <c r="H230" s="290">
        <v>22.8</v>
      </c>
      <c r="I230" s="291"/>
      <c r="J230" s="292">
        <f>ROUND(I230*H230,2)</f>
        <v>0</v>
      </c>
      <c r="K230" s="288" t="s">
        <v>234</v>
      </c>
      <c r="L230" s="293"/>
      <c r="M230" s="294" t="s">
        <v>1</v>
      </c>
      <c r="N230" s="295" t="s">
        <v>42</v>
      </c>
      <c r="O230" s="93"/>
      <c r="P230" s="227">
        <f>O230*H230</f>
        <v>0</v>
      </c>
      <c r="Q230" s="227">
        <v>1</v>
      </c>
      <c r="R230" s="227">
        <f>Q230*H230</f>
        <v>22.8</v>
      </c>
      <c r="S230" s="227">
        <v>0</v>
      </c>
      <c r="T230" s="228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9" t="s">
        <v>193</v>
      </c>
      <c r="AT230" s="229" t="s">
        <v>414</v>
      </c>
      <c r="AU230" s="229" t="s">
        <v>87</v>
      </c>
      <c r="AY230" s="18" t="s">
        <v>156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8" t="s">
        <v>85</v>
      </c>
      <c r="BK230" s="230">
        <f>ROUND(I230*H230,2)</f>
        <v>0</v>
      </c>
      <c r="BL230" s="18" t="s">
        <v>161</v>
      </c>
      <c r="BM230" s="229" t="s">
        <v>1307</v>
      </c>
    </row>
    <row r="231" spans="1:65" s="2" customFormat="1" ht="24.15" customHeight="1">
      <c r="A231" s="40"/>
      <c r="B231" s="41"/>
      <c r="C231" s="218" t="s">
        <v>1308</v>
      </c>
      <c r="D231" s="218" t="s">
        <v>157</v>
      </c>
      <c r="E231" s="219" t="s">
        <v>1309</v>
      </c>
      <c r="F231" s="220" t="s">
        <v>1310</v>
      </c>
      <c r="G231" s="221" t="s">
        <v>233</v>
      </c>
      <c r="H231" s="222">
        <v>9.438</v>
      </c>
      <c r="I231" s="223"/>
      <c r="J231" s="224">
        <f>ROUND(I231*H231,2)</f>
        <v>0</v>
      </c>
      <c r="K231" s="220" t="s">
        <v>234</v>
      </c>
      <c r="L231" s="46"/>
      <c r="M231" s="225" t="s">
        <v>1</v>
      </c>
      <c r="N231" s="226" t="s">
        <v>42</v>
      </c>
      <c r="O231" s="93"/>
      <c r="P231" s="227">
        <f>O231*H231</f>
        <v>0</v>
      </c>
      <c r="Q231" s="227">
        <v>1.89077</v>
      </c>
      <c r="R231" s="227">
        <f>Q231*H231</f>
        <v>17.845087260000003</v>
      </c>
      <c r="S231" s="227">
        <v>0</v>
      </c>
      <c r="T231" s="228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9" t="s">
        <v>161</v>
      </c>
      <c r="AT231" s="229" t="s">
        <v>157</v>
      </c>
      <c r="AU231" s="229" t="s">
        <v>87</v>
      </c>
      <c r="AY231" s="18" t="s">
        <v>156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8" t="s">
        <v>85</v>
      </c>
      <c r="BK231" s="230">
        <f>ROUND(I231*H231,2)</f>
        <v>0</v>
      </c>
      <c r="BL231" s="18" t="s">
        <v>161</v>
      </c>
      <c r="BM231" s="229" t="s">
        <v>1311</v>
      </c>
    </row>
    <row r="232" spans="1:47" s="2" customFormat="1" ht="12">
      <c r="A232" s="40"/>
      <c r="B232" s="41"/>
      <c r="C232" s="42"/>
      <c r="D232" s="256" t="s">
        <v>236</v>
      </c>
      <c r="E232" s="42"/>
      <c r="F232" s="257" t="s">
        <v>1312</v>
      </c>
      <c r="G232" s="42"/>
      <c r="H232" s="42"/>
      <c r="I232" s="258"/>
      <c r="J232" s="42"/>
      <c r="K232" s="42"/>
      <c r="L232" s="46"/>
      <c r="M232" s="259"/>
      <c r="N232" s="260"/>
      <c r="O232" s="93"/>
      <c r="P232" s="93"/>
      <c r="Q232" s="93"/>
      <c r="R232" s="93"/>
      <c r="S232" s="93"/>
      <c r="T232" s="94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8" t="s">
        <v>236</v>
      </c>
      <c r="AU232" s="18" t="s">
        <v>87</v>
      </c>
    </row>
    <row r="233" spans="1:63" s="12" customFormat="1" ht="22.8" customHeight="1">
      <c r="A233" s="12"/>
      <c r="B233" s="204"/>
      <c r="C233" s="205"/>
      <c r="D233" s="206" t="s">
        <v>76</v>
      </c>
      <c r="E233" s="231" t="s">
        <v>193</v>
      </c>
      <c r="F233" s="231" t="s">
        <v>1313</v>
      </c>
      <c r="G233" s="205"/>
      <c r="H233" s="205"/>
      <c r="I233" s="208"/>
      <c r="J233" s="232">
        <f>BK233</f>
        <v>0</v>
      </c>
      <c r="K233" s="205"/>
      <c r="L233" s="210"/>
      <c r="M233" s="211"/>
      <c r="N233" s="212"/>
      <c r="O233" s="212"/>
      <c r="P233" s="213">
        <f>SUM(P234:P314)</f>
        <v>0</v>
      </c>
      <c r="Q233" s="212"/>
      <c r="R233" s="213">
        <f>SUM(R234:R314)</f>
        <v>6.35994252</v>
      </c>
      <c r="S233" s="212"/>
      <c r="T233" s="214">
        <f>SUM(T234:T314)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5" t="s">
        <v>85</v>
      </c>
      <c r="AT233" s="216" t="s">
        <v>76</v>
      </c>
      <c r="AU233" s="216" t="s">
        <v>85</v>
      </c>
      <c r="AY233" s="215" t="s">
        <v>156</v>
      </c>
      <c r="BK233" s="217">
        <f>SUM(BK234:BK314)</f>
        <v>0</v>
      </c>
    </row>
    <row r="234" spans="1:65" s="2" customFormat="1" ht="44.25" customHeight="1">
      <c r="A234" s="40"/>
      <c r="B234" s="41"/>
      <c r="C234" s="218" t="s">
        <v>1314</v>
      </c>
      <c r="D234" s="218" t="s">
        <v>157</v>
      </c>
      <c r="E234" s="219" t="s">
        <v>1315</v>
      </c>
      <c r="F234" s="220" t="s">
        <v>1316</v>
      </c>
      <c r="G234" s="221" t="s">
        <v>342</v>
      </c>
      <c r="H234" s="222">
        <v>2</v>
      </c>
      <c r="I234" s="223"/>
      <c r="J234" s="224">
        <f>ROUND(I234*H234,2)</f>
        <v>0</v>
      </c>
      <c r="K234" s="220" t="s">
        <v>1</v>
      </c>
      <c r="L234" s="46"/>
      <c r="M234" s="225" t="s">
        <v>1</v>
      </c>
      <c r="N234" s="226" t="s">
        <v>42</v>
      </c>
      <c r="O234" s="93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9" t="s">
        <v>161</v>
      </c>
      <c r="AT234" s="229" t="s">
        <v>157</v>
      </c>
      <c r="AU234" s="229" t="s">
        <v>87</v>
      </c>
      <c r="AY234" s="18" t="s">
        <v>156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8" t="s">
        <v>85</v>
      </c>
      <c r="BK234" s="230">
        <f>ROUND(I234*H234,2)</f>
        <v>0</v>
      </c>
      <c r="BL234" s="18" t="s">
        <v>161</v>
      </c>
      <c r="BM234" s="229" t="s">
        <v>1317</v>
      </c>
    </row>
    <row r="235" spans="1:65" s="2" customFormat="1" ht="21.75" customHeight="1">
      <c r="A235" s="40"/>
      <c r="B235" s="41"/>
      <c r="C235" s="218" t="s">
        <v>1318</v>
      </c>
      <c r="D235" s="218" t="s">
        <v>157</v>
      </c>
      <c r="E235" s="219" t="s">
        <v>1319</v>
      </c>
      <c r="F235" s="220" t="s">
        <v>1320</v>
      </c>
      <c r="G235" s="221" t="s">
        <v>355</v>
      </c>
      <c r="H235" s="222">
        <v>75.6</v>
      </c>
      <c r="I235" s="223"/>
      <c r="J235" s="224">
        <f>ROUND(I235*H235,2)</f>
        <v>0</v>
      </c>
      <c r="K235" s="220" t="s">
        <v>234</v>
      </c>
      <c r="L235" s="46"/>
      <c r="M235" s="225" t="s">
        <v>1</v>
      </c>
      <c r="N235" s="226" t="s">
        <v>42</v>
      </c>
      <c r="O235" s="93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9" t="s">
        <v>161</v>
      </c>
      <c r="AT235" s="229" t="s">
        <v>157</v>
      </c>
      <c r="AU235" s="229" t="s">
        <v>87</v>
      </c>
      <c r="AY235" s="18" t="s">
        <v>156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8" t="s">
        <v>85</v>
      </c>
      <c r="BK235" s="230">
        <f>ROUND(I235*H235,2)</f>
        <v>0</v>
      </c>
      <c r="BL235" s="18" t="s">
        <v>161</v>
      </c>
      <c r="BM235" s="229" t="s">
        <v>1321</v>
      </c>
    </row>
    <row r="236" spans="1:47" s="2" customFormat="1" ht="12">
      <c r="A236" s="40"/>
      <c r="B236" s="41"/>
      <c r="C236" s="42"/>
      <c r="D236" s="256" t="s">
        <v>236</v>
      </c>
      <c r="E236" s="42"/>
      <c r="F236" s="257" t="s">
        <v>1322</v>
      </c>
      <c r="G236" s="42"/>
      <c r="H236" s="42"/>
      <c r="I236" s="258"/>
      <c r="J236" s="42"/>
      <c r="K236" s="42"/>
      <c r="L236" s="46"/>
      <c r="M236" s="259"/>
      <c r="N236" s="260"/>
      <c r="O236" s="93"/>
      <c r="P236" s="93"/>
      <c r="Q236" s="93"/>
      <c r="R236" s="93"/>
      <c r="S236" s="93"/>
      <c r="T236" s="94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8" t="s">
        <v>236</v>
      </c>
      <c r="AU236" s="18" t="s">
        <v>87</v>
      </c>
    </row>
    <row r="237" spans="1:65" s="2" customFormat="1" ht="33" customHeight="1">
      <c r="A237" s="40"/>
      <c r="B237" s="41"/>
      <c r="C237" s="218" t="s">
        <v>1323</v>
      </c>
      <c r="D237" s="218" t="s">
        <v>157</v>
      </c>
      <c r="E237" s="219" t="s">
        <v>1324</v>
      </c>
      <c r="F237" s="220" t="s">
        <v>1325</v>
      </c>
      <c r="G237" s="221" t="s">
        <v>355</v>
      </c>
      <c r="H237" s="222">
        <v>9.9</v>
      </c>
      <c r="I237" s="223"/>
      <c r="J237" s="224">
        <f>ROUND(I237*H237,2)</f>
        <v>0</v>
      </c>
      <c r="K237" s="220" t="s">
        <v>234</v>
      </c>
      <c r="L237" s="46"/>
      <c r="M237" s="225" t="s">
        <v>1</v>
      </c>
      <c r="N237" s="226" t="s">
        <v>42</v>
      </c>
      <c r="O237" s="93"/>
      <c r="P237" s="227">
        <f>O237*H237</f>
        <v>0</v>
      </c>
      <c r="Q237" s="227">
        <v>3E-05</v>
      </c>
      <c r="R237" s="227">
        <f>Q237*H237</f>
        <v>0.000297</v>
      </c>
      <c r="S237" s="227">
        <v>0</v>
      </c>
      <c r="T237" s="228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9" t="s">
        <v>161</v>
      </c>
      <c r="AT237" s="229" t="s">
        <v>157</v>
      </c>
      <c r="AU237" s="229" t="s">
        <v>87</v>
      </c>
      <c r="AY237" s="18" t="s">
        <v>156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8" t="s">
        <v>85</v>
      </c>
      <c r="BK237" s="230">
        <f>ROUND(I237*H237,2)</f>
        <v>0</v>
      </c>
      <c r="BL237" s="18" t="s">
        <v>161</v>
      </c>
      <c r="BM237" s="229" t="s">
        <v>1326</v>
      </c>
    </row>
    <row r="238" spans="1:47" s="2" customFormat="1" ht="12">
      <c r="A238" s="40"/>
      <c r="B238" s="41"/>
      <c r="C238" s="42"/>
      <c r="D238" s="256" t="s">
        <v>236</v>
      </c>
      <c r="E238" s="42"/>
      <c r="F238" s="257" t="s">
        <v>1327</v>
      </c>
      <c r="G238" s="42"/>
      <c r="H238" s="42"/>
      <c r="I238" s="258"/>
      <c r="J238" s="42"/>
      <c r="K238" s="42"/>
      <c r="L238" s="46"/>
      <c r="M238" s="259"/>
      <c r="N238" s="260"/>
      <c r="O238" s="93"/>
      <c r="P238" s="93"/>
      <c r="Q238" s="93"/>
      <c r="R238" s="93"/>
      <c r="S238" s="93"/>
      <c r="T238" s="94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8" t="s">
        <v>236</v>
      </c>
      <c r="AU238" s="18" t="s">
        <v>87</v>
      </c>
    </row>
    <row r="239" spans="1:65" s="2" customFormat="1" ht="24.15" customHeight="1">
      <c r="A239" s="40"/>
      <c r="B239" s="41"/>
      <c r="C239" s="286" t="s">
        <v>1328</v>
      </c>
      <c r="D239" s="286" t="s">
        <v>414</v>
      </c>
      <c r="E239" s="287" t="s">
        <v>1329</v>
      </c>
      <c r="F239" s="288" t="s">
        <v>1330</v>
      </c>
      <c r="G239" s="289" t="s">
        <v>355</v>
      </c>
      <c r="H239" s="290">
        <v>10.049</v>
      </c>
      <c r="I239" s="291"/>
      <c r="J239" s="292">
        <f>ROUND(I239*H239,2)</f>
        <v>0</v>
      </c>
      <c r="K239" s="288" t="s">
        <v>234</v>
      </c>
      <c r="L239" s="293"/>
      <c r="M239" s="294" t="s">
        <v>1</v>
      </c>
      <c r="N239" s="295" t="s">
        <v>42</v>
      </c>
      <c r="O239" s="93"/>
      <c r="P239" s="227">
        <f>O239*H239</f>
        <v>0</v>
      </c>
      <c r="Q239" s="227">
        <v>0.024</v>
      </c>
      <c r="R239" s="227">
        <f>Q239*H239</f>
        <v>0.241176</v>
      </c>
      <c r="S239" s="227">
        <v>0</v>
      </c>
      <c r="T239" s="228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9" t="s">
        <v>193</v>
      </c>
      <c r="AT239" s="229" t="s">
        <v>414</v>
      </c>
      <c r="AU239" s="229" t="s">
        <v>87</v>
      </c>
      <c r="AY239" s="18" t="s">
        <v>156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8" t="s">
        <v>85</v>
      </c>
      <c r="BK239" s="230">
        <f>ROUND(I239*H239,2)</f>
        <v>0</v>
      </c>
      <c r="BL239" s="18" t="s">
        <v>161</v>
      </c>
      <c r="BM239" s="229" t="s">
        <v>1331</v>
      </c>
    </row>
    <row r="240" spans="1:65" s="2" customFormat="1" ht="24.15" customHeight="1">
      <c r="A240" s="40"/>
      <c r="B240" s="41"/>
      <c r="C240" s="218" t="s">
        <v>1332</v>
      </c>
      <c r="D240" s="218" t="s">
        <v>157</v>
      </c>
      <c r="E240" s="219" t="s">
        <v>1333</v>
      </c>
      <c r="F240" s="220" t="s">
        <v>1334</v>
      </c>
      <c r="G240" s="221" t="s">
        <v>355</v>
      </c>
      <c r="H240" s="222">
        <v>30.6</v>
      </c>
      <c r="I240" s="223"/>
      <c r="J240" s="224">
        <f>ROUND(I240*H240,2)</f>
        <v>0</v>
      </c>
      <c r="K240" s="220" t="s">
        <v>234</v>
      </c>
      <c r="L240" s="46"/>
      <c r="M240" s="225" t="s">
        <v>1</v>
      </c>
      <c r="N240" s="226" t="s">
        <v>42</v>
      </c>
      <c r="O240" s="93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9" t="s">
        <v>161</v>
      </c>
      <c r="AT240" s="229" t="s">
        <v>157</v>
      </c>
      <c r="AU240" s="229" t="s">
        <v>87</v>
      </c>
      <c r="AY240" s="18" t="s">
        <v>156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8" t="s">
        <v>85</v>
      </c>
      <c r="BK240" s="230">
        <f>ROUND(I240*H240,2)</f>
        <v>0</v>
      </c>
      <c r="BL240" s="18" t="s">
        <v>161</v>
      </c>
      <c r="BM240" s="229" t="s">
        <v>1335</v>
      </c>
    </row>
    <row r="241" spans="1:47" s="2" customFormat="1" ht="12">
      <c r="A241" s="40"/>
      <c r="B241" s="41"/>
      <c r="C241" s="42"/>
      <c r="D241" s="256" t="s">
        <v>236</v>
      </c>
      <c r="E241" s="42"/>
      <c r="F241" s="257" t="s">
        <v>1336</v>
      </c>
      <c r="G241" s="42"/>
      <c r="H241" s="42"/>
      <c r="I241" s="258"/>
      <c r="J241" s="42"/>
      <c r="K241" s="42"/>
      <c r="L241" s="46"/>
      <c r="M241" s="259"/>
      <c r="N241" s="260"/>
      <c r="O241" s="93"/>
      <c r="P241" s="93"/>
      <c r="Q241" s="93"/>
      <c r="R241" s="93"/>
      <c r="S241" s="93"/>
      <c r="T241" s="94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8" t="s">
        <v>236</v>
      </c>
      <c r="AU241" s="18" t="s">
        <v>87</v>
      </c>
    </row>
    <row r="242" spans="1:65" s="2" customFormat="1" ht="24.15" customHeight="1">
      <c r="A242" s="40"/>
      <c r="B242" s="41"/>
      <c r="C242" s="286" t="s">
        <v>1337</v>
      </c>
      <c r="D242" s="286" t="s">
        <v>414</v>
      </c>
      <c r="E242" s="287" t="s">
        <v>1338</v>
      </c>
      <c r="F242" s="288" t="s">
        <v>1339</v>
      </c>
      <c r="G242" s="289" t="s">
        <v>355</v>
      </c>
      <c r="H242" s="290">
        <v>31.059</v>
      </c>
      <c r="I242" s="291"/>
      <c r="J242" s="292">
        <f>ROUND(I242*H242,2)</f>
        <v>0</v>
      </c>
      <c r="K242" s="288" t="s">
        <v>234</v>
      </c>
      <c r="L242" s="293"/>
      <c r="M242" s="294" t="s">
        <v>1</v>
      </c>
      <c r="N242" s="295" t="s">
        <v>42</v>
      </c>
      <c r="O242" s="93"/>
      <c r="P242" s="227">
        <f>O242*H242</f>
        <v>0</v>
      </c>
      <c r="Q242" s="227">
        <v>0.00028</v>
      </c>
      <c r="R242" s="227">
        <f>Q242*H242</f>
        <v>0.00869652</v>
      </c>
      <c r="S242" s="227">
        <v>0</v>
      </c>
      <c r="T242" s="228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9" t="s">
        <v>193</v>
      </c>
      <c r="AT242" s="229" t="s">
        <v>414</v>
      </c>
      <c r="AU242" s="229" t="s">
        <v>87</v>
      </c>
      <c r="AY242" s="18" t="s">
        <v>156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8" t="s">
        <v>85</v>
      </c>
      <c r="BK242" s="230">
        <f>ROUND(I242*H242,2)</f>
        <v>0</v>
      </c>
      <c r="BL242" s="18" t="s">
        <v>161</v>
      </c>
      <c r="BM242" s="229" t="s">
        <v>1340</v>
      </c>
    </row>
    <row r="243" spans="1:65" s="2" customFormat="1" ht="24.15" customHeight="1">
      <c r="A243" s="40"/>
      <c r="B243" s="41"/>
      <c r="C243" s="218" t="s">
        <v>1341</v>
      </c>
      <c r="D243" s="218" t="s">
        <v>157</v>
      </c>
      <c r="E243" s="219" t="s">
        <v>1342</v>
      </c>
      <c r="F243" s="220" t="s">
        <v>1343</v>
      </c>
      <c r="G243" s="221" t="s">
        <v>355</v>
      </c>
      <c r="H243" s="222">
        <v>115.7</v>
      </c>
      <c r="I243" s="223"/>
      <c r="J243" s="224">
        <f>ROUND(I243*H243,2)</f>
        <v>0</v>
      </c>
      <c r="K243" s="220" t="s">
        <v>234</v>
      </c>
      <c r="L243" s="46"/>
      <c r="M243" s="225" t="s">
        <v>1</v>
      </c>
      <c r="N243" s="226" t="s">
        <v>42</v>
      </c>
      <c r="O243" s="93"/>
      <c r="P243" s="227">
        <f>O243*H243</f>
        <v>0</v>
      </c>
      <c r="Q243" s="227">
        <v>1E-05</v>
      </c>
      <c r="R243" s="227">
        <f>Q243*H243</f>
        <v>0.001157</v>
      </c>
      <c r="S243" s="227">
        <v>0</v>
      </c>
      <c r="T243" s="228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9" t="s">
        <v>161</v>
      </c>
      <c r="AT243" s="229" t="s">
        <v>157</v>
      </c>
      <c r="AU243" s="229" t="s">
        <v>87</v>
      </c>
      <c r="AY243" s="18" t="s">
        <v>156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8" t="s">
        <v>85</v>
      </c>
      <c r="BK243" s="230">
        <f>ROUND(I243*H243,2)</f>
        <v>0</v>
      </c>
      <c r="BL243" s="18" t="s">
        <v>161</v>
      </c>
      <c r="BM243" s="229" t="s">
        <v>1344</v>
      </c>
    </row>
    <row r="244" spans="1:47" s="2" customFormat="1" ht="12">
      <c r="A244" s="40"/>
      <c r="B244" s="41"/>
      <c r="C244" s="42"/>
      <c r="D244" s="256" t="s">
        <v>236</v>
      </c>
      <c r="E244" s="42"/>
      <c r="F244" s="257" t="s">
        <v>1345</v>
      </c>
      <c r="G244" s="42"/>
      <c r="H244" s="42"/>
      <c r="I244" s="258"/>
      <c r="J244" s="42"/>
      <c r="K244" s="42"/>
      <c r="L244" s="46"/>
      <c r="M244" s="259"/>
      <c r="N244" s="260"/>
      <c r="O244" s="93"/>
      <c r="P244" s="93"/>
      <c r="Q244" s="93"/>
      <c r="R244" s="93"/>
      <c r="S244" s="93"/>
      <c r="T244" s="94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8" t="s">
        <v>236</v>
      </c>
      <c r="AU244" s="18" t="s">
        <v>87</v>
      </c>
    </row>
    <row r="245" spans="1:65" s="2" customFormat="1" ht="21.75" customHeight="1">
      <c r="A245" s="40"/>
      <c r="B245" s="41"/>
      <c r="C245" s="286" t="s">
        <v>1346</v>
      </c>
      <c r="D245" s="286" t="s">
        <v>414</v>
      </c>
      <c r="E245" s="287" t="s">
        <v>1347</v>
      </c>
      <c r="F245" s="288" t="s">
        <v>1348</v>
      </c>
      <c r="G245" s="289" t="s">
        <v>355</v>
      </c>
      <c r="H245" s="290">
        <v>69.3</v>
      </c>
      <c r="I245" s="291"/>
      <c r="J245" s="292">
        <f>ROUND(I245*H245,2)</f>
        <v>0</v>
      </c>
      <c r="K245" s="288" t="s">
        <v>234</v>
      </c>
      <c r="L245" s="293"/>
      <c r="M245" s="294" t="s">
        <v>1</v>
      </c>
      <c r="N245" s="295" t="s">
        <v>42</v>
      </c>
      <c r="O245" s="93"/>
      <c r="P245" s="227">
        <f>O245*H245</f>
        <v>0</v>
      </c>
      <c r="Q245" s="227">
        <v>0.00345</v>
      </c>
      <c r="R245" s="227">
        <f>Q245*H245</f>
        <v>0.239085</v>
      </c>
      <c r="S245" s="227">
        <v>0</v>
      </c>
      <c r="T245" s="228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9" t="s">
        <v>193</v>
      </c>
      <c r="AT245" s="229" t="s">
        <v>414</v>
      </c>
      <c r="AU245" s="229" t="s">
        <v>87</v>
      </c>
      <c r="AY245" s="18" t="s">
        <v>156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8" t="s">
        <v>85</v>
      </c>
      <c r="BK245" s="230">
        <f>ROUND(I245*H245,2)</f>
        <v>0</v>
      </c>
      <c r="BL245" s="18" t="s">
        <v>161</v>
      </c>
      <c r="BM245" s="229" t="s">
        <v>1349</v>
      </c>
    </row>
    <row r="246" spans="1:65" s="2" customFormat="1" ht="21.75" customHeight="1">
      <c r="A246" s="40"/>
      <c r="B246" s="41"/>
      <c r="C246" s="286" t="s">
        <v>1350</v>
      </c>
      <c r="D246" s="286" t="s">
        <v>414</v>
      </c>
      <c r="E246" s="287" t="s">
        <v>1351</v>
      </c>
      <c r="F246" s="288" t="s">
        <v>1352</v>
      </c>
      <c r="G246" s="289" t="s">
        <v>355</v>
      </c>
      <c r="H246" s="290">
        <v>2.97</v>
      </c>
      <c r="I246" s="291"/>
      <c r="J246" s="292">
        <f>ROUND(I246*H246,2)</f>
        <v>0</v>
      </c>
      <c r="K246" s="288" t="s">
        <v>234</v>
      </c>
      <c r="L246" s="293"/>
      <c r="M246" s="294" t="s">
        <v>1</v>
      </c>
      <c r="N246" s="295" t="s">
        <v>42</v>
      </c>
      <c r="O246" s="93"/>
      <c r="P246" s="227">
        <f>O246*H246</f>
        <v>0</v>
      </c>
      <c r="Q246" s="227">
        <v>0.0023</v>
      </c>
      <c r="R246" s="227">
        <f>Q246*H246</f>
        <v>0.006831</v>
      </c>
      <c r="S246" s="227">
        <v>0</v>
      </c>
      <c r="T246" s="228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9" t="s">
        <v>193</v>
      </c>
      <c r="AT246" s="229" t="s">
        <v>414</v>
      </c>
      <c r="AU246" s="229" t="s">
        <v>87</v>
      </c>
      <c r="AY246" s="18" t="s">
        <v>156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8" t="s">
        <v>85</v>
      </c>
      <c r="BK246" s="230">
        <f>ROUND(I246*H246,2)</f>
        <v>0</v>
      </c>
      <c r="BL246" s="18" t="s">
        <v>161</v>
      </c>
      <c r="BM246" s="229" t="s">
        <v>1353</v>
      </c>
    </row>
    <row r="247" spans="1:65" s="2" customFormat="1" ht="24.15" customHeight="1">
      <c r="A247" s="40"/>
      <c r="B247" s="41"/>
      <c r="C247" s="286" t="s">
        <v>1354</v>
      </c>
      <c r="D247" s="286" t="s">
        <v>414</v>
      </c>
      <c r="E247" s="287" t="s">
        <v>1355</v>
      </c>
      <c r="F247" s="288" t="s">
        <v>1356</v>
      </c>
      <c r="G247" s="289" t="s">
        <v>355</v>
      </c>
      <c r="H247" s="290">
        <v>50</v>
      </c>
      <c r="I247" s="291"/>
      <c r="J247" s="292">
        <f>ROUND(I247*H247,2)</f>
        <v>0</v>
      </c>
      <c r="K247" s="288" t="s">
        <v>1</v>
      </c>
      <c r="L247" s="293"/>
      <c r="M247" s="294" t="s">
        <v>1</v>
      </c>
      <c r="N247" s="295" t="s">
        <v>42</v>
      </c>
      <c r="O247" s="93"/>
      <c r="P247" s="227">
        <f>O247*H247</f>
        <v>0</v>
      </c>
      <c r="Q247" s="227">
        <v>0.0013</v>
      </c>
      <c r="R247" s="227">
        <f>Q247*H247</f>
        <v>0.065</v>
      </c>
      <c r="S247" s="227">
        <v>0</v>
      </c>
      <c r="T247" s="228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9" t="s">
        <v>193</v>
      </c>
      <c r="AT247" s="229" t="s">
        <v>414</v>
      </c>
      <c r="AU247" s="229" t="s">
        <v>87</v>
      </c>
      <c r="AY247" s="18" t="s">
        <v>156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8" t="s">
        <v>85</v>
      </c>
      <c r="BK247" s="230">
        <f>ROUND(I247*H247,2)</f>
        <v>0</v>
      </c>
      <c r="BL247" s="18" t="s">
        <v>161</v>
      </c>
      <c r="BM247" s="229" t="s">
        <v>1357</v>
      </c>
    </row>
    <row r="248" spans="1:65" s="2" customFormat="1" ht="24.15" customHeight="1">
      <c r="A248" s="40"/>
      <c r="B248" s="41"/>
      <c r="C248" s="218" t="s">
        <v>1358</v>
      </c>
      <c r="D248" s="218" t="s">
        <v>157</v>
      </c>
      <c r="E248" s="219" t="s">
        <v>1359</v>
      </c>
      <c r="F248" s="220" t="s">
        <v>1360</v>
      </c>
      <c r="G248" s="221" t="s">
        <v>342</v>
      </c>
      <c r="H248" s="222">
        <v>8</v>
      </c>
      <c r="I248" s="223"/>
      <c r="J248" s="224">
        <f>ROUND(I248*H248,2)</f>
        <v>0</v>
      </c>
      <c r="K248" s="220" t="s">
        <v>234</v>
      </c>
      <c r="L248" s="46"/>
      <c r="M248" s="225" t="s">
        <v>1</v>
      </c>
      <c r="N248" s="226" t="s">
        <v>42</v>
      </c>
      <c r="O248" s="93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9" t="s">
        <v>161</v>
      </c>
      <c r="AT248" s="229" t="s">
        <v>157</v>
      </c>
      <c r="AU248" s="229" t="s">
        <v>87</v>
      </c>
      <c r="AY248" s="18" t="s">
        <v>156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8" t="s">
        <v>85</v>
      </c>
      <c r="BK248" s="230">
        <f>ROUND(I248*H248,2)</f>
        <v>0</v>
      </c>
      <c r="BL248" s="18" t="s">
        <v>161</v>
      </c>
      <c r="BM248" s="229" t="s">
        <v>1361</v>
      </c>
    </row>
    <row r="249" spans="1:47" s="2" customFormat="1" ht="12">
      <c r="A249" s="40"/>
      <c r="B249" s="41"/>
      <c r="C249" s="42"/>
      <c r="D249" s="256" t="s">
        <v>236</v>
      </c>
      <c r="E249" s="42"/>
      <c r="F249" s="257" t="s">
        <v>1362</v>
      </c>
      <c r="G249" s="42"/>
      <c r="H249" s="42"/>
      <c r="I249" s="258"/>
      <c r="J249" s="42"/>
      <c r="K249" s="42"/>
      <c r="L249" s="46"/>
      <c r="M249" s="259"/>
      <c r="N249" s="260"/>
      <c r="O249" s="93"/>
      <c r="P249" s="93"/>
      <c r="Q249" s="93"/>
      <c r="R249" s="93"/>
      <c r="S249" s="93"/>
      <c r="T249" s="94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8" t="s">
        <v>236</v>
      </c>
      <c r="AU249" s="18" t="s">
        <v>87</v>
      </c>
    </row>
    <row r="250" spans="1:65" s="2" customFormat="1" ht="24.15" customHeight="1">
      <c r="A250" s="40"/>
      <c r="B250" s="41"/>
      <c r="C250" s="286" t="s">
        <v>1363</v>
      </c>
      <c r="D250" s="286" t="s">
        <v>414</v>
      </c>
      <c r="E250" s="287" t="s">
        <v>1364</v>
      </c>
      <c r="F250" s="288" t="s">
        <v>1365</v>
      </c>
      <c r="G250" s="289" t="s">
        <v>342</v>
      </c>
      <c r="H250" s="290">
        <v>8</v>
      </c>
      <c r="I250" s="291"/>
      <c r="J250" s="292">
        <f>ROUND(I250*H250,2)</f>
        <v>0</v>
      </c>
      <c r="K250" s="288" t="s">
        <v>234</v>
      </c>
      <c r="L250" s="293"/>
      <c r="M250" s="294" t="s">
        <v>1</v>
      </c>
      <c r="N250" s="295" t="s">
        <v>42</v>
      </c>
      <c r="O250" s="93"/>
      <c r="P250" s="227">
        <f>O250*H250</f>
        <v>0</v>
      </c>
      <c r="Q250" s="227">
        <v>0.0015</v>
      </c>
      <c r="R250" s="227">
        <f>Q250*H250</f>
        <v>0.012</v>
      </c>
      <c r="S250" s="227">
        <v>0</v>
      </c>
      <c r="T250" s="228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9" t="s">
        <v>193</v>
      </c>
      <c r="AT250" s="229" t="s">
        <v>414</v>
      </c>
      <c r="AU250" s="229" t="s">
        <v>87</v>
      </c>
      <c r="AY250" s="18" t="s">
        <v>156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8" t="s">
        <v>85</v>
      </c>
      <c r="BK250" s="230">
        <f>ROUND(I250*H250,2)</f>
        <v>0</v>
      </c>
      <c r="BL250" s="18" t="s">
        <v>161</v>
      </c>
      <c r="BM250" s="229" t="s">
        <v>1366</v>
      </c>
    </row>
    <row r="251" spans="1:65" s="2" customFormat="1" ht="24.15" customHeight="1">
      <c r="A251" s="40"/>
      <c r="B251" s="41"/>
      <c r="C251" s="218" t="s">
        <v>1367</v>
      </c>
      <c r="D251" s="218" t="s">
        <v>157</v>
      </c>
      <c r="E251" s="219" t="s">
        <v>1368</v>
      </c>
      <c r="F251" s="220" t="s">
        <v>1369</v>
      </c>
      <c r="G251" s="221" t="s">
        <v>342</v>
      </c>
      <c r="H251" s="222">
        <v>2</v>
      </c>
      <c r="I251" s="223"/>
      <c r="J251" s="224">
        <f>ROUND(I251*H251,2)</f>
        <v>0</v>
      </c>
      <c r="K251" s="220" t="s">
        <v>234</v>
      </c>
      <c r="L251" s="46"/>
      <c r="M251" s="225" t="s">
        <v>1</v>
      </c>
      <c r="N251" s="226" t="s">
        <v>42</v>
      </c>
      <c r="O251" s="9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9" t="s">
        <v>161</v>
      </c>
      <c r="AT251" s="229" t="s">
        <v>157</v>
      </c>
      <c r="AU251" s="229" t="s">
        <v>87</v>
      </c>
      <c r="AY251" s="18" t="s">
        <v>156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8" t="s">
        <v>85</v>
      </c>
      <c r="BK251" s="230">
        <f>ROUND(I251*H251,2)</f>
        <v>0</v>
      </c>
      <c r="BL251" s="18" t="s">
        <v>161</v>
      </c>
      <c r="BM251" s="229" t="s">
        <v>1370</v>
      </c>
    </row>
    <row r="252" spans="1:47" s="2" customFormat="1" ht="12">
      <c r="A252" s="40"/>
      <c r="B252" s="41"/>
      <c r="C252" s="42"/>
      <c r="D252" s="256" t="s">
        <v>236</v>
      </c>
      <c r="E252" s="42"/>
      <c r="F252" s="257" t="s">
        <v>1371</v>
      </c>
      <c r="G252" s="42"/>
      <c r="H252" s="42"/>
      <c r="I252" s="258"/>
      <c r="J252" s="42"/>
      <c r="K252" s="42"/>
      <c r="L252" s="46"/>
      <c r="M252" s="259"/>
      <c r="N252" s="260"/>
      <c r="O252" s="93"/>
      <c r="P252" s="93"/>
      <c r="Q252" s="93"/>
      <c r="R252" s="93"/>
      <c r="S252" s="93"/>
      <c r="T252" s="94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8" t="s">
        <v>236</v>
      </c>
      <c r="AU252" s="18" t="s">
        <v>87</v>
      </c>
    </row>
    <row r="253" spans="1:65" s="2" customFormat="1" ht="24.15" customHeight="1">
      <c r="A253" s="40"/>
      <c r="B253" s="41"/>
      <c r="C253" s="286" t="s">
        <v>1372</v>
      </c>
      <c r="D253" s="286" t="s">
        <v>414</v>
      </c>
      <c r="E253" s="287" t="s">
        <v>1373</v>
      </c>
      <c r="F253" s="288" t="s">
        <v>1374</v>
      </c>
      <c r="G253" s="289" t="s">
        <v>342</v>
      </c>
      <c r="H253" s="290">
        <v>2</v>
      </c>
      <c r="I253" s="291"/>
      <c r="J253" s="292">
        <f>ROUND(I253*H253,2)</f>
        <v>0</v>
      </c>
      <c r="K253" s="288" t="s">
        <v>1</v>
      </c>
      <c r="L253" s="293"/>
      <c r="M253" s="294" t="s">
        <v>1</v>
      </c>
      <c r="N253" s="295" t="s">
        <v>42</v>
      </c>
      <c r="O253" s="93"/>
      <c r="P253" s="227">
        <f>O253*H253</f>
        <v>0</v>
      </c>
      <c r="Q253" s="227">
        <v>0.0021</v>
      </c>
      <c r="R253" s="227">
        <f>Q253*H253</f>
        <v>0.0042</v>
      </c>
      <c r="S253" s="227">
        <v>0</v>
      </c>
      <c r="T253" s="228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9" t="s">
        <v>193</v>
      </c>
      <c r="AT253" s="229" t="s">
        <v>414</v>
      </c>
      <c r="AU253" s="229" t="s">
        <v>87</v>
      </c>
      <c r="AY253" s="18" t="s">
        <v>156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8" t="s">
        <v>85</v>
      </c>
      <c r="BK253" s="230">
        <f>ROUND(I253*H253,2)</f>
        <v>0</v>
      </c>
      <c r="BL253" s="18" t="s">
        <v>161</v>
      </c>
      <c r="BM253" s="229" t="s">
        <v>1375</v>
      </c>
    </row>
    <row r="254" spans="1:65" s="2" customFormat="1" ht="24.15" customHeight="1">
      <c r="A254" s="40"/>
      <c r="B254" s="41"/>
      <c r="C254" s="286" t="s">
        <v>978</v>
      </c>
      <c r="D254" s="286" t="s">
        <v>414</v>
      </c>
      <c r="E254" s="287" t="s">
        <v>1376</v>
      </c>
      <c r="F254" s="288" t="s">
        <v>1377</v>
      </c>
      <c r="G254" s="289" t="s">
        <v>342</v>
      </c>
      <c r="H254" s="290">
        <v>2</v>
      </c>
      <c r="I254" s="291"/>
      <c r="J254" s="292">
        <f>ROUND(I254*H254,2)</f>
        <v>0</v>
      </c>
      <c r="K254" s="288" t="s">
        <v>1</v>
      </c>
      <c r="L254" s="293"/>
      <c r="M254" s="294" t="s">
        <v>1</v>
      </c>
      <c r="N254" s="295" t="s">
        <v>42</v>
      </c>
      <c r="O254" s="93"/>
      <c r="P254" s="227">
        <f>O254*H254</f>
        <v>0</v>
      </c>
      <c r="Q254" s="227">
        <v>0.0165</v>
      </c>
      <c r="R254" s="227">
        <f>Q254*H254</f>
        <v>0.033</v>
      </c>
      <c r="S254" s="227">
        <v>0</v>
      </c>
      <c r="T254" s="228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9" t="s">
        <v>193</v>
      </c>
      <c r="AT254" s="229" t="s">
        <v>414</v>
      </c>
      <c r="AU254" s="229" t="s">
        <v>87</v>
      </c>
      <c r="AY254" s="18" t="s">
        <v>156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8" t="s">
        <v>85</v>
      </c>
      <c r="BK254" s="230">
        <f>ROUND(I254*H254,2)</f>
        <v>0</v>
      </c>
      <c r="BL254" s="18" t="s">
        <v>161</v>
      </c>
      <c r="BM254" s="229" t="s">
        <v>1378</v>
      </c>
    </row>
    <row r="255" spans="1:65" s="2" customFormat="1" ht="24.15" customHeight="1">
      <c r="A255" s="40"/>
      <c r="B255" s="41"/>
      <c r="C255" s="218" t="s">
        <v>1379</v>
      </c>
      <c r="D255" s="218" t="s">
        <v>157</v>
      </c>
      <c r="E255" s="219" t="s">
        <v>1380</v>
      </c>
      <c r="F255" s="220" t="s">
        <v>1381</v>
      </c>
      <c r="G255" s="221" t="s">
        <v>342</v>
      </c>
      <c r="H255" s="222">
        <v>1</v>
      </c>
      <c r="I255" s="223"/>
      <c r="J255" s="224">
        <f>ROUND(I255*H255,2)</f>
        <v>0</v>
      </c>
      <c r="K255" s="220" t="s">
        <v>234</v>
      </c>
      <c r="L255" s="46"/>
      <c r="M255" s="225" t="s">
        <v>1</v>
      </c>
      <c r="N255" s="226" t="s">
        <v>42</v>
      </c>
      <c r="O255" s="93"/>
      <c r="P255" s="227">
        <f>O255*H255</f>
        <v>0</v>
      </c>
      <c r="Q255" s="227">
        <v>8E-05</v>
      </c>
      <c r="R255" s="227">
        <f>Q255*H255</f>
        <v>8E-05</v>
      </c>
      <c r="S255" s="227">
        <v>0</v>
      </c>
      <c r="T255" s="228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9" t="s">
        <v>161</v>
      </c>
      <c r="AT255" s="229" t="s">
        <v>157</v>
      </c>
      <c r="AU255" s="229" t="s">
        <v>87</v>
      </c>
      <c r="AY255" s="18" t="s">
        <v>156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8" t="s">
        <v>85</v>
      </c>
      <c r="BK255" s="230">
        <f>ROUND(I255*H255,2)</f>
        <v>0</v>
      </c>
      <c r="BL255" s="18" t="s">
        <v>161</v>
      </c>
      <c r="BM255" s="229" t="s">
        <v>1382</v>
      </c>
    </row>
    <row r="256" spans="1:47" s="2" customFormat="1" ht="12">
      <c r="A256" s="40"/>
      <c r="B256" s="41"/>
      <c r="C256" s="42"/>
      <c r="D256" s="256" t="s">
        <v>236</v>
      </c>
      <c r="E256" s="42"/>
      <c r="F256" s="257" t="s">
        <v>1383</v>
      </c>
      <c r="G256" s="42"/>
      <c r="H256" s="42"/>
      <c r="I256" s="258"/>
      <c r="J256" s="42"/>
      <c r="K256" s="42"/>
      <c r="L256" s="46"/>
      <c r="M256" s="259"/>
      <c r="N256" s="260"/>
      <c r="O256" s="93"/>
      <c r="P256" s="93"/>
      <c r="Q256" s="93"/>
      <c r="R256" s="93"/>
      <c r="S256" s="93"/>
      <c r="T256" s="94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8" t="s">
        <v>236</v>
      </c>
      <c r="AU256" s="18" t="s">
        <v>87</v>
      </c>
    </row>
    <row r="257" spans="1:65" s="2" customFormat="1" ht="16.5" customHeight="1">
      <c r="A257" s="40"/>
      <c r="B257" s="41"/>
      <c r="C257" s="286" t="s">
        <v>1384</v>
      </c>
      <c r="D257" s="286" t="s">
        <v>414</v>
      </c>
      <c r="E257" s="287" t="s">
        <v>1385</v>
      </c>
      <c r="F257" s="288" t="s">
        <v>1386</v>
      </c>
      <c r="G257" s="289" t="s">
        <v>342</v>
      </c>
      <c r="H257" s="290">
        <v>1</v>
      </c>
      <c r="I257" s="291"/>
      <c r="J257" s="292">
        <f>ROUND(I257*H257,2)</f>
        <v>0</v>
      </c>
      <c r="K257" s="288" t="s">
        <v>234</v>
      </c>
      <c r="L257" s="293"/>
      <c r="M257" s="294" t="s">
        <v>1</v>
      </c>
      <c r="N257" s="295" t="s">
        <v>42</v>
      </c>
      <c r="O257" s="93"/>
      <c r="P257" s="227">
        <f>O257*H257</f>
        <v>0</v>
      </c>
      <c r="Q257" s="227">
        <v>0.0006</v>
      </c>
      <c r="R257" s="227">
        <f>Q257*H257</f>
        <v>0.0006</v>
      </c>
      <c r="S257" s="227">
        <v>0</v>
      </c>
      <c r="T257" s="228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9" t="s">
        <v>193</v>
      </c>
      <c r="AT257" s="229" t="s">
        <v>414</v>
      </c>
      <c r="AU257" s="229" t="s">
        <v>87</v>
      </c>
      <c r="AY257" s="18" t="s">
        <v>156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8" t="s">
        <v>85</v>
      </c>
      <c r="BK257" s="230">
        <f>ROUND(I257*H257,2)</f>
        <v>0</v>
      </c>
      <c r="BL257" s="18" t="s">
        <v>161</v>
      </c>
      <c r="BM257" s="229" t="s">
        <v>1387</v>
      </c>
    </row>
    <row r="258" spans="1:65" s="2" customFormat="1" ht="16.5" customHeight="1">
      <c r="A258" s="40"/>
      <c r="B258" s="41"/>
      <c r="C258" s="218" t="s">
        <v>1388</v>
      </c>
      <c r="D258" s="218" t="s">
        <v>157</v>
      </c>
      <c r="E258" s="219" t="s">
        <v>1389</v>
      </c>
      <c r="F258" s="220" t="s">
        <v>1390</v>
      </c>
      <c r="G258" s="221" t="s">
        <v>342</v>
      </c>
      <c r="H258" s="222">
        <v>1</v>
      </c>
      <c r="I258" s="223"/>
      <c r="J258" s="224">
        <f>ROUND(I258*H258,2)</f>
        <v>0</v>
      </c>
      <c r="K258" s="220" t="s">
        <v>234</v>
      </c>
      <c r="L258" s="46"/>
      <c r="M258" s="225" t="s">
        <v>1</v>
      </c>
      <c r="N258" s="226" t="s">
        <v>42</v>
      </c>
      <c r="O258" s="93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9" t="s">
        <v>161</v>
      </c>
      <c r="AT258" s="229" t="s">
        <v>157</v>
      </c>
      <c r="AU258" s="229" t="s">
        <v>87</v>
      </c>
      <c r="AY258" s="18" t="s">
        <v>156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8" t="s">
        <v>85</v>
      </c>
      <c r="BK258" s="230">
        <f>ROUND(I258*H258,2)</f>
        <v>0</v>
      </c>
      <c r="BL258" s="18" t="s">
        <v>161</v>
      </c>
      <c r="BM258" s="229" t="s">
        <v>1391</v>
      </c>
    </row>
    <row r="259" spans="1:47" s="2" customFormat="1" ht="12">
      <c r="A259" s="40"/>
      <c r="B259" s="41"/>
      <c r="C259" s="42"/>
      <c r="D259" s="256" t="s">
        <v>236</v>
      </c>
      <c r="E259" s="42"/>
      <c r="F259" s="257" t="s">
        <v>1392</v>
      </c>
      <c r="G259" s="42"/>
      <c r="H259" s="42"/>
      <c r="I259" s="258"/>
      <c r="J259" s="42"/>
      <c r="K259" s="42"/>
      <c r="L259" s="46"/>
      <c r="M259" s="259"/>
      <c r="N259" s="260"/>
      <c r="O259" s="93"/>
      <c r="P259" s="93"/>
      <c r="Q259" s="93"/>
      <c r="R259" s="93"/>
      <c r="S259" s="93"/>
      <c r="T259" s="94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8" t="s">
        <v>236</v>
      </c>
      <c r="AU259" s="18" t="s">
        <v>87</v>
      </c>
    </row>
    <row r="260" spans="1:65" s="2" customFormat="1" ht="16.5" customHeight="1">
      <c r="A260" s="40"/>
      <c r="B260" s="41"/>
      <c r="C260" s="286" t="s">
        <v>1393</v>
      </c>
      <c r="D260" s="286" t="s">
        <v>414</v>
      </c>
      <c r="E260" s="287" t="s">
        <v>1394</v>
      </c>
      <c r="F260" s="288" t="s">
        <v>1395</v>
      </c>
      <c r="G260" s="289" t="s">
        <v>342</v>
      </c>
      <c r="H260" s="290">
        <v>1</v>
      </c>
      <c r="I260" s="291"/>
      <c r="J260" s="292">
        <f>ROUND(I260*H260,2)</f>
        <v>0</v>
      </c>
      <c r="K260" s="288" t="s">
        <v>234</v>
      </c>
      <c r="L260" s="293"/>
      <c r="M260" s="294" t="s">
        <v>1</v>
      </c>
      <c r="N260" s="295" t="s">
        <v>42</v>
      </c>
      <c r="O260" s="93"/>
      <c r="P260" s="227">
        <f>O260*H260</f>
        <v>0</v>
      </c>
      <c r="Q260" s="227">
        <v>0.00029</v>
      </c>
      <c r="R260" s="227">
        <f>Q260*H260</f>
        <v>0.00029</v>
      </c>
      <c r="S260" s="227">
        <v>0</v>
      </c>
      <c r="T260" s="228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9" t="s">
        <v>193</v>
      </c>
      <c r="AT260" s="229" t="s">
        <v>414</v>
      </c>
      <c r="AU260" s="229" t="s">
        <v>87</v>
      </c>
      <c r="AY260" s="18" t="s">
        <v>156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8" t="s">
        <v>85</v>
      </c>
      <c r="BK260" s="230">
        <f>ROUND(I260*H260,2)</f>
        <v>0</v>
      </c>
      <c r="BL260" s="18" t="s">
        <v>161</v>
      </c>
      <c r="BM260" s="229" t="s">
        <v>1396</v>
      </c>
    </row>
    <row r="261" spans="1:65" s="2" customFormat="1" ht="24.15" customHeight="1">
      <c r="A261" s="40"/>
      <c r="B261" s="41"/>
      <c r="C261" s="218" t="s">
        <v>1397</v>
      </c>
      <c r="D261" s="218" t="s">
        <v>157</v>
      </c>
      <c r="E261" s="219" t="s">
        <v>1398</v>
      </c>
      <c r="F261" s="220" t="s">
        <v>1399</v>
      </c>
      <c r="G261" s="221" t="s">
        <v>342</v>
      </c>
      <c r="H261" s="222">
        <v>1</v>
      </c>
      <c r="I261" s="223"/>
      <c r="J261" s="224">
        <f>ROUND(I261*H261,2)</f>
        <v>0</v>
      </c>
      <c r="K261" s="220" t="s">
        <v>234</v>
      </c>
      <c r="L261" s="46"/>
      <c r="M261" s="225" t="s">
        <v>1</v>
      </c>
      <c r="N261" s="226" t="s">
        <v>42</v>
      </c>
      <c r="O261" s="93"/>
      <c r="P261" s="227">
        <f>O261*H261</f>
        <v>0</v>
      </c>
      <c r="Q261" s="227">
        <v>0</v>
      </c>
      <c r="R261" s="227">
        <f>Q261*H261</f>
        <v>0</v>
      </c>
      <c r="S261" s="227">
        <v>0</v>
      </c>
      <c r="T261" s="228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9" t="s">
        <v>161</v>
      </c>
      <c r="AT261" s="229" t="s">
        <v>157</v>
      </c>
      <c r="AU261" s="229" t="s">
        <v>87</v>
      </c>
      <c r="AY261" s="18" t="s">
        <v>156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8" t="s">
        <v>85</v>
      </c>
      <c r="BK261" s="230">
        <f>ROUND(I261*H261,2)</f>
        <v>0</v>
      </c>
      <c r="BL261" s="18" t="s">
        <v>161</v>
      </c>
      <c r="BM261" s="229" t="s">
        <v>1400</v>
      </c>
    </row>
    <row r="262" spans="1:47" s="2" customFormat="1" ht="12">
      <c r="A262" s="40"/>
      <c r="B262" s="41"/>
      <c r="C262" s="42"/>
      <c r="D262" s="256" t="s">
        <v>236</v>
      </c>
      <c r="E262" s="42"/>
      <c r="F262" s="257" t="s">
        <v>1401</v>
      </c>
      <c r="G262" s="42"/>
      <c r="H262" s="42"/>
      <c r="I262" s="258"/>
      <c r="J262" s="42"/>
      <c r="K262" s="42"/>
      <c r="L262" s="46"/>
      <c r="M262" s="259"/>
      <c r="N262" s="260"/>
      <c r="O262" s="93"/>
      <c r="P262" s="93"/>
      <c r="Q262" s="93"/>
      <c r="R262" s="93"/>
      <c r="S262" s="93"/>
      <c r="T262" s="94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8" t="s">
        <v>236</v>
      </c>
      <c r="AU262" s="18" t="s">
        <v>87</v>
      </c>
    </row>
    <row r="263" spans="1:65" s="2" customFormat="1" ht="16.5" customHeight="1">
      <c r="A263" s="40"/>
      <c r="B263" s="41"/>
      <c r="C263" s="286" t="s">
        <v>1402</v>
      </c>
      <c r="D263" s="286" t="s">
        <v>414</v>
      </c>
      <c r="E263" s="287" t="s">
        <v>1403</v>
      </c>
      <c r="F263" s="288" t="s">
        <v>1404</v>
      </c>
      <c r="G263" s="289" t="s">
        <v>342</v>
      </c>
      <c r="H263" s="290">
        <v>1</v>
      </c>
      <c r="I263" s="291"/>
      <c r="J263" s="292">
        <f>ROUND(I263*H263,2)</f>
        <v>0</v>
      </c>
      <c r="K263" s="288" t="s">
        <v>1</v>
      </c>
      <c r="L263" s="293"/>
      <c r="M263" s="294" t="s">
        <v>1</v>
      </c>
      <c r="N263" s="295" t="s">
        <v>42</v>
      </c>
      <c r="O263" s="93"/>
      <c r="P263" s="227">
        <f>O263*H263</f>
        <v>0</v>
      </c>
      <c r="Q263" s="227">
        <v>0.0025</v>
      </c>
      <c r="R263" s="227">
        <f>Q263*H263</f>
        <v>0.0025</v>
      </c>
      <c r="S263" s="227">
        <v>0</v>
      </c>
      <c r="T263" s="228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9" t="s">
        <v>193</v>
      </c>
      <c r="AT263" s="229" t="s">
        <v>414</v>
      </c>
      <c r="AU263" s="229" t="s">
        <v>87</v>
      </c>
      <c r="AY263" s="18" t="s">
        <v>156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8" t="s">
        <v>85</v>
      </c>
      <c r="BK263" s="230">
        <f>ROUND(I263*H263,2)</f>
        <v>0</v>
      </c>
      <c r="BL263" s="18" t="s">
        <v>161</v>
      </c>
      <c r="BM263" s="229" t="s">
        <v>1405</v>
      </c>
    </row>
    <row r="264" spans="1:65" s="2" customFormat="1" ht="24.15" customHeight="1">
      <c r="A264" s="40"/>
      <c r="B264" s="41"/>
      <c r="C264" s="286" t="s">
        <v>1406</v>
      </c>
      <c r="D264" s="286" t="s">
        <v>414</v>
      </c>
      <c r="E264" s="287" t="s">
        <v>1407</v>
      </c>
      <c r="F264" s="288" t="s">
        <v>1408</v>
      </c>
      <c r="G264" s="289" t="s">
        <v>342</v>
      </c>
      <c r="H264" s="290">
        <v>1</v>
      </c>
      <c r="I264" s="291"/>
      <c r="J264" s="292">
        <f>ROUND(I264*H264,2)</f>
        <v>0</v>
      </c>
      <c r="K264" s="288" t="s">
        <v>1</v>
      </c>
      <c r="L264" s="293"/>
      <c r="M264" s="294" t="s">
        <v>1</v>
      </c>
      <c r="N264" s="295" t="s">
        <v>42</v>
      </c>
      <c r="O264" s="93"/>
      <c r="P264" s="227">
        <f>O264*H264</f>
        <v>0</v>
      </c>
      <c r="Q264" s="227">
        <v>0.024</v>
      </c>
      <c r="R264" s="227">
        <f>Q264*H264</f>
        <v>0.024</v>
      </c>
      <c r="S264" s="227">
        <v>0</v>
      </c>
      <c r="T264" s="228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9" t="s">
        <v>193</v>
      </c>
      <c r="AT264" s="229" t="s">
        <v>414</v>
      </c>
      <c r="AU264" s="229" t="s">
        <v>87</v>
      </c>
      <c r="AY264" s="18" t="s">
        <v>156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8" t="s">
        <v>85</v>
      </c>
      <c r="BK264" s="230">
        <f>ROUND(I264*H264,2)</f>
        <v>0</v>
      </c>
      <c r="BL264" s="18" t="s">
        <v>161</v>
      </c>
      <c r="BM264" s="229" t="s">
        <v>1409</v>
      </c>
    </row>
    <row r="265" spans="1:65" s="2" customFormat="1" ht="24.15" customHeight="1">
      <c r="A265" s="40"/>
      <c r="B265" s="41"/>
      <c r="C265" s="218" t="s">
        <v>1410</v>
      </c>
      <c r="D265" s="218" t="s">
        <v>157</v>
      </c>
      <c r="E265" s="219" t="s">
        <v>1411</v>
      </c>
      <c r="F265" s="220" t="s">
        <v>1412</v>
      </c>
      <c r="G265" s="221" t="s">
        <v>342</v>
      </c>
      <c r="H265" s="222">
        <v>6</v>
      </c>
      <c r="I265" s="223"/>
      <c r="J265" s="224">
        <f>ROUND(I265*H265,2)</f>
        <v>0</v>
      </c>
      <c r="K265" s="220" t="s">
        <v>234</v>
      </c>
      <c r="L265" s="46"/>
      <c r="M265" s="225" t="s">
        <v>1</v>
      </c>
      <c r="N265" s="226" t="s">
        <v>42</v>
      </c>
      <c r="O265" s="93"/>
      <c r="P265" s="227">
        <f>O265*H265</f>
        <v>0</v>
      </c>
      <c r="Q265" s="227">
        <v>0.0001</v>
      </c>
      <c r="R265" s="227">
        <f>Q265*H265</f>
        <v>0.0006000000000000001</v>
      </c>
      <c r="S265" s="227">
        <v>0</v>
      </c>
      <c r="T265" s="228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9" t="s">
        <v>161</v>
      </c>
      <c r="AT265" s="229" t="s">
        <v>157</v>
      </c>
      <c r="AU265" s="229" t="s">
        <v>87</v>
      </c>
      <c r="AY265" s="18" t="s">
        <v>156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8" t="s">
        <v>85</v>
      </c>
      <c r="BK265" s="230">
        <f>ROUND(I265*H265,2)</f>
        <v>0</v>
      </c>
      <c r="BL265" s="18" t="s">
        <v>161</v>
      </c>
      <c r="BM265" s="229" t="s">
        <v>1413</v>
      </c>
    </row>
    <row r="266" spans="1:47" s="2" customFormat="1" ht="12">
      <c r="A266" s="40"/>
      <c r="B266" s="41"/>
      <c r="C266" s="42"/>
      <c r="D266" s="256" t="s">
        <v>236</v>
      </c>
      <c r="E266" s="42"/>
      <c r="F266" s="257" t="s">
        <v>1414</v>
      </c>
      <c r="G266" s="42"/>
      <c r="H266" s="42"/>
      <c r="I266" s="258"/>
      <c r="J266" s="42"/>
      <c r="K266" s="42"/>
      <c r="L266" s="46"/>
      <c r="M266" s="259"/>
      <c r="N266" s="260"/>
      <c r="O266" s="93"/>
      <c r="P266" s="93"/>
      <c r="Q266" s="93"/>
      <c r="R266" s="93"/>
      <c r="S266" s="93"/>
      <c r="T266" s="94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8" t="s">
        <v>236</v>
      </c>
      <c r="AU266" s="18" t="s">
        <v>87</v>
      </c>
    </row>
    <row r="267" spans="1:65" s="2" customFormat="1" ht="16.5" customHeight="1">
      <c r="A267" s="40"/>
      <c r="B267" s="41"/>
      <c r="C267" s="286" t="s">
        <v>1415</v>
      </c>
      <c r="D267" s="286" t="s">
        <v>414</v>
      </c>
      <c r="E267" s="287" t="s">
        <v>1416</v>
      </c>
      <c r="F267" s="288" t="s">
        <v>1417</v>
      </c>
      <c r="G267" s="289" t="s">
        <v>342</v>
      </c>
      <c r="H267" s="290">
        <v>3</v>
      </c>
      <c r="I267" s="291"/>
      <c r="J267" s="292">
        <f>ROUND(I267*H267,2)</f>
        <v>0</v>
      </c>
      <c r="K267" s="288" t="s">
        <v>234</v>
      </c>
      <c r="L267" s="293"/>
      <c r="M267" s="294" t="s">
        <v>1</v>
      </c>
      <c r="N267" s="295" t="s">
        <v>42</v>
      </c>
      <c r="O267" s="93"/>
      <c r="P267" s="227">
        <f>O267*H267</f>
        <v>0</v>
      </c>
      <c r="Q267" s="227">
        <v>0.0014</v>
      </c>
      <c r="R267" s="227">
        <f>Q267*H267</f>
        <v>0.0042</v>
      </c>
      <c r="S267" s="227">
        <v>0</v>
      </c>
      <c r="T267" s="228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9" t="s">
        <v>193</v>
      </c>
      <c r="AT267" s="229" t="s">
        <v>414</v>
      </c>
      <c r="AU267" s="229" t="s">
        <v>87</v>
      </c>
      <c r="AY267" s="18" t="s">
        <v>156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8" t="s">
        <v>85</v>
      </c>
      <c r="BK267" s="230">
        <f>ROUND(I267*H267,2)</f>
        <v>0</v>
      </c>
      <c r="BL267" s="18" t="s">
        <v>161</v>
      </c>
      <c r="BM267" s="229" t="s">
        <v>1418</v>
      </c>
    </row>
    <row r="268" spans="1:65" s="2" customFormat="1" ht="16.5" customHeight="1">
      <c r="A268" s="40"/>
      <c r="B268" s="41"/>
      <c r="C268" s="286" t="s">
        <v>1419</v>
      </c>
      <c r="D268" s="286" t="s">
        <v>414</v>
      </c>
      <c r="E268" s="287" t="s">
        <v>1420</v>
      </c>
      <c r="F268" s="288" t="s">
        <v>1421</v>
      </c>
      <c r="G268" s="289" t="s">
        <v>342</v>
      </c>
      <c r="H268" s="290">
        <v>3</v>
      </c>
      <c r="I268" s="291"/>
      <c r="J268" s="292">
        <f>ROUND(I268*H268,2)</f>
        <v>0</v>
      </c>
      <c r="K268" s="288" t="s">
        <v>234</v>
      </c>
      <c r="L268" s="293"/>
      <c r="M268" s="294" t="s">
        <v>1</v>
      </c>
      <c r="N268" s="295" t="s">
        <v>42</v>
      </c>
      <c r="O268" s="93"/>
      <c r="P268" s="227">
        <f>O268*H268</f>
        <v>0</v>
      </c>
      <c r="Q268" s="227">
        <v>0.0013</v>
      </c>
      <c r="R268" s="227">
        <f>Q268*H268</f>
        <v>0.0039</v>
      </c>
      <c r="S268" s="227">
        <v>0</v>
      </c>
      <c r="T268" s="228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9" t="s">
        <v>193</v>
      </c>
      <c r="AT268" s="229" t="s">
        <v>414</v>
      </c>
      <c r="AU268" s="229" t="s">
        <v>87</v>
      </c>
      <c r="AY268" s="18" t="s">
        <v>156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8" t="s">
        <v>85</v>
      </c>
      <c r="BK268" s="230">
        <f>ROUND(I268*H268,2)</f>
        <v>0</v>
      </c>
      <c r="BL268" s="18" t="s">
        <v>161</v>
      </c>
      <c r="BM268" s="229" t="s">
        <v>1422</v>
      </c>
    </row>
    <row r="269" spans="1:65" s="2" customFormat="1" ht="24.15" customHeight="1">
      <c r="A269" s="40"/>
      <c r="B269" s="41"/>
      <c r="C269" s="218" t="s">
        <v>1423</v>
      </c>
      <c r="D269" s="218" t="s">
        <v>157</v>
      </c>
      <c r="E269" s="219" t="s">
        <v>1424</v>
      </c>
      <c r="F269" s="220" t="s">
        <v>1425</v>
      </c>
      <c r="G269" s="221" t="s">
        <v>342</v>
      </c>
      <c r="H269" s="222">
        <v>1</v>
      </c>
      <c r="I269" s="223"/>
      <c r="J269" s="224">
        <f>ROUND(I269*H269,2)</f>
        <v>0</v>
      </c>
      <c r="K269" s="220" t="s">
        <v>234</v>
      </c>
      <c r="L269" s="46"/>
      <c r="M269" s="225" t="s">
        <v>1</v>
      </c>
      <c r="N269" s="226" t="s">
        <v>42</v>
      </c>
      <c r="O269" s="93"/>
      <c r="P269" s="227">
        <f>O269*H269</f>
        <v>0</v>
      </c>
      <c r="Q269" s="227">
        <v>0.0001</v>
      </c>
      <c r="R269" s="227">
        <f>Q269*H269</f>
        <v>0.0001</v>
      </c>
      <c r="S269" s="227">
        <v>0</v>
      </c>
      <c r="T269" s="228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9" t="s">
        <v>161</v>
      </c>
      <c r="AT269" s="229" t="s">
        <v>157</v>
      </c>
      <c r="AU269" s="229" t="s">
        <v>87</v>
      </c>
      <c r="AY269" s="18" t="s">
        <v>156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8" t="s">
        <v>85</v>
      </c>
      <c r="BK269" s="230">
        <f>ROUND(I269*H269,2)</f>
        <v>0</v>
      </c>
      <c r="BL269" s="18" t="s">
        <v>161</v>
      </c>
      <c r="BM269" s="229" t="s">
        <v>1426</v>
      </c>
    </row>
    <row r="270" spans="1:47" s="2" customFormat="1" ht="12">
      <c r="A270" s="40"/>
      <c r="B270" s="41"/>
      <c r="C270" s="42"/>
      <c r="D270" s="256" t="s">
        <v>236</v>
      </c>
      <c r="E270" s="42"/>
      <c r="F270" s="257" t="s">
        <v>1427</v>
      </c>
      <c r="G270" s="42"/>
      <c r="H270" s="42"/>
      <c r="I270" s="258"/>
      <c r="J270" s="42"/>
      <c r="K270" s="42"/>
      <c r="L270" s="46"/>
      <c r="M270" s="259"/>
      <c r="N270" s="260"/>
      <c r="O270" s="93"/>
      <c r="P270" s="93"/>
      <c r="Q270" s="93"/>
      <c r="R270" s="93"/>
      <c r="S270" s="93"/>
      <c r="T270" s="94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8" t="s">
        <v>236</v>
      </c>
      <c r="AU270" s="18" t="s">
        <v>87</v>
      </c>
    </row>
    <row r="271" spans="1:65" s="2" customFormat="1" ht="16.5" customHeight="1">
      <c r="A271" s="40"/>
      <c r="B271" s="41"/>
      <c r="C271" s="286" t="s">
        <v>1428</v>
      </c>
      <c r="D271" s="286" t="s">
        <v>414</v>
      </c>
      <c r="E271" s="287" t="s">
        <v>1429</v>
      </c>
      <c r="F271" s="288" t="s">
        <v>1430</v>
      </c>
      <c r="G271" s="289" t="s">
        <v>342</v>
      </c>
      <c r="H271" s="290">
        <v>1</v>
      </c>
      <c r="I271" s="291"/>
      <c r="J271" s="292">
        <f>ROUND(I271*H271,2)</f>
        <v>0</v>
      </c>
      <c r="K271" s="288" t="s">
        <v>234</v>
      </c>
      <c r="L271" s="293"/>
      <c r="M271" s="294" t="s">
        <v>1</v>
      </c>
      <c r="N271" s="295" t="s">
        <v>42</v>
      </c>
      <c r="O271" s="93"/>
      <c r="P271" s="227">
        <f>O271*H271</f>
        <v>0</v>
      </c>
      <c r="Q271" s="227">
        <v>0.0021</v>
      </c>
      <c r="R271" s="227">
        <f>Q271*H271</f>
        <v>0.0021</v>
      </c>
      <c r="S271" s="227">
        <v>0</v>
      </c>
      <c r="T271" s="228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9" t="s">
        <v>193</v>
      </c>
      <c r="AT271" s="229" t="s">
        <v>414</v>
      </c>
      <c r="AU271" s="229" t="s">
        <v>87</v>
      </c>
      <c r="AY271" s="18" t="s">
        <v>156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8" t="s">
        <v>85</v>
      </c>
      <c r="BK271" s="230">
        <f>ROUND(I271*H271,2)</f>
        <v>0</v>
      </c>
      <c r="BL271" s="18" t="s">
        <v>161</v>
      </c>
      <c r="BM271" s="229" t="s">
        <v>1431</v>
      </c>
    </row>
    <row r="272" spans="1:65" s="2" customFormat="1" ht="24.15" customHeight="1">
      <c r="A272" s="40"/>
      <c r="B272" s="41"/>
      <c r="C272" s="218" t="s">
        <v>1432</v>
      </c>
      <c r="D272" s="218" t="s">
        <v>157</v>
      </c>
      <c r="E272" s="219" t="s">
        <v>1433</v>
      </c>
      <c r="F272" s="220" t="s">
        <v>1434</v>
      </c>
      <c r="G272" s="221" t="s">
        <v>342</v>
      </c>
      <c r="H272" s="222">
        <v>7</v>
      </c>
      <c r="I272" s="223"/>
      <c r="J272" s="224">
        <f>ROUND(I272*H272,2)</f>
        <v>0</v>
      </c>
      <c r="K272" s="220" t="s">
        <v>234</v>
      </c>
      <c r="L272" s="46"/>
      <c r="M272" s="225" t="s">
        <v>1</v>
      </c>
      <c r="N272" s="226" t="s">
        <v>42</v>
      </c>
      <c r="O272" s="93"/>
      <c r="P272" s="227">
        <f>O272*H272</f>
        <v>0</v>
      </c>
      <c r="Q272" s="227">
        <v>7E-05</v>
      </c>
      <c r="R272" s="227">
        <f>Q272*H272</f>
        <v>0.00049</v>
      </c>
      <c r="S272" s="227">
        <v>0</v>
      </c>
      <c r="T272" s="228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9" t="s">
        <v>161</v>
      </c>
      <c r="AT272" s="229" t="s">
        <v>157</v>
      </c>
      <c r="AU272" s="229" t="s">
        <v>87</v>
      </c>
      <c r="AY272" s="18" t="s">
        <v>156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8" t="s">
        <v>85</v>
      </c>
      <c r="BK272" s="230">
        <f>ROUND(I272*H272,2)</f>
        <v>0</v>
      </c>
      <c r="BL272" s="18" t="s">
        <v>161</v>
      </c>
      <c r="BM272" s="229" t="s">
        <v>1435</v>
      </c>
    </row>
    <row r="273" spans="1:47" s="2" customFormat="1" ht="12">
      <c r="A273" s="40"/>
      <c r="B273" s="41"/>
      <c r="C273" s="42"/>
      <c r="D273" s="256" t="s">
        <v>236</v>
      </c>
      <c r="E273" s="42"/>
      <c r="F273" s="257" t="s">
        <v>1436</v>
      </c>
      <c r="G273" s="42"/>
      <c r="H273" s="42"/>
      <c r="I273" s="258"/>
      <c r="J273" s="42"/>
      <c r="K273" s="42"/>
      <c r="L273" s="46"/>
      <c r="M273" s="259"/>
      <c r="N273" s="260"/>
      <c r="O273" s="93"/>
      <c r="P273" s="93"/>
      <c r="Q273" s="93"/>
      <c r="R273" s="93"/>
      <c r="S273" s="93"/>
      <c r="T273" s="94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8" t="s">
        <v>236</v>
      </c>
      <c r="AU273" s="18" t="s">
        <v>87</v>
      </c>
    </row>
    <row r="274" spans="1:65" s="2" customFormat="1" ht="16.5" customHeight="1">
      <c r="A274" s="40"/>
      <c r="B274" s="41"/>
      <c r="C274" s="286" t="s">
        <v>1437</v>
      </c>
      <c r="D274" s="286" t="s">
        <v>414</v>
      </c>
      <c r="E274" s="287" t="s">
        <v>1438</v>
      </c>
      <c r="F274" s="288" t="s">
        <v>1439</v>
      </c>
      <c r="G274" s="289" t="s">
        <v>342</v>
      </c>
      <c r="H274" s="290">
        <v>7</v>
      </c>
      <c r="I274" s="291"/>
      <c r="J274" s="292">
        <f>ROUND(I274*H274,2)</f>
        <v>0</v>
      </c>
      <c r="K274" s="288" t="s">
        <v>1</v>
      </c>
      <c r="L274" s="293"/>
      <c r="M274" s="294" t="s">
        <v>1</v>
      </c>
      <c r="N274" s="295" t="s">
        <v>42</v>
      </c>
      <c r="O274" s="93"/>
      <c r="P274" s="227">
        <f>O274*H274</f>
        <v>0</v>
      </c>
      <c r="Q274" s="227">
        <v>0.00149</v>
      </c>
      <c r="R274" s="227">
        <f>Q274*H274</f>
        <v>0.01043</v>
      </c>
      <c r="S274" s="227">
        <v>0</v>
      </c>
      <c r="T274" s="228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9" t="s">
        <v>193</v>
      </c>
      <c r="AT274" s="229" t="s">
        <v>414</v>
      </c>
      <c r="AU274" s="229" t="s">
        <v>87</v>
      </c>
      <c r="AY274" s="18" t="s">
        <v>156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8" t="s">
        <v>85</v>
      </c>
      <c r="BK274" s="230">
        <f>ROUND(I274*H274,2)</f>
        <v>0</v>
      </c>
      <c r="BL274" s="18" t="s">
        <v>161</v>
      </c>
      <c r="BM274" s="229" t="s">
        <v>1440</v>
      </c>
    </row>
    <row r="275" spans="1:65" s="2" customFormat="1" ht="16.5" customHeight="1">
      <c r="A275" s="40"/>
      <c r="B275" s="41"/>
      <c r="C275" s="218" t="s">
        <v>1441</v>
      </c>
      <c r="D275" s="218" t="s">
        <v>157</v>
      </c>
      <c r="E275" s="219" t="s">
        <v>1442</v>
      </c>
      <c r="F275" s="220" t="s">
        <v>1443</v>
      </c>
      <c r="G275" s="221" t="s">
        <v>342</v>
      </c>
      <c r="H275" s="222">
        <v>26</v>
      </c>
      <c r="I275" s="223"/>
      <c r="J275" s="224">
        <f>ROUND(I275*H275,2)</f>
        <v>0</v>
      </c>
      <c r="K275" s="220" t="s">
        <v>234</v>
      </c>
      <c r="L275" s="46"/>
      <c r="M275" s="225" t="s">
        <v>1</v>
      </c>
      <c r="N275" s="226" t="s">
        <v>42</v>
      </c>
      <c r="O275" s="93"/>
      <c r="P275" s="227">
        <f>O275*H275</f>
        <v>0</v>
      </c>
      <c r="Q275" s="227">
        <v>1E-05</v>
      </c>
      <c r="R275" s="227">
        <f>Q275*H275</f>
        <v>0.00026000000000000003</v>
      </c>
      <c r="S275" s="227">
        <v>0</v>
      </c>
      <c r="T275" s="228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9" t="s">
        <v>161</v>
      </c>
      <c r="AT275" s="229" t="s">
        <v>157</v>
      </c>
      <c r="AU275" s="229" t="s">
        <v>87</v>
      </c>
      <c r="AY275" s="18" t="s">
        <v>156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8" t="s">
        <v>85</v>
      </c>
      <c r="BK275" s="230">
        <f>ROUND(I275*H275,2)</f>
        <v>0</v>
      </c>
      <c r="BL275" s="18" t="s">
        <v>161</v>
      </c>
      <c r="BM275" s="229" t="s">
        <v>1444</v>
      </c>
    </row>
    <row r="276" spans="1:47" s="2" customFormat="1" ht="12">
      <c r="A276" s="40"/>
      <c r="B276" s="41"/>
      <c r="C276" s="42"/>
      <c r="D276" s="256" t="s">
        <v>236</v>
      </c>
      <c r="E276" s="42"/>
      <c r="F276" s="257" t="s">
        <v>1445</v>
      </c>
      <c r="G276" s="42"/>
      <c r="H276" s="42"/>
      <c r="I276" s="258"/>
      <c r="J276" s="42"/>
      <c r="K276" s="42"/>
      <c r="L276" s="46"/>
      <c r="M276" s="259"/>
      <c r="N276" s="260"/>
      <c r="O276" s="93"/>
      <c r="P276" s="93"/>
      <c r="Q276" s="93"/>
      <c r="R276" s="93"/>
      <c r="S276" s="93"/>
      <c r="T276" s="94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236</v>
      </c>
      <c r="AU276" s="18" t="s">
        <v>87</v>
      </c>
    </row>
    <row r="277" spans="1:65" s="2" customFormat="1" ht="24.15" customHeight="1">
      <c r="A277" s="40"/>
      <c r="B277" s="41"/>
      <c r="C277" s="286" t="s">
        <v>1446</v>
      </c>
      <c r="D277" s="286" t="s">
        <v>414</v>
      </c>
      <c r="E277" s="287" t="s">
        <v>1447</v>
      </c>
      <c r="F277" s="288" t="s">
        <v>1448</v>
      </c>
      <c r="G277" s="289" t="s">
        <v>342</v>
      </c>
      <c r="H277" s="290">
        <v>26</v>
      </c>
      <c r="I277" s="291"/>
      <c r="J277" s="292">
        <f>ROUND(I277*H277,2)</f>
        <v>0</v>
      </c>
      <c r="K277" s="288" t="s">
        <v>234</v>
      </c>
      <c r="L277" s="293"/>
      <c r="M277" s="294" t="s">
        <v>1</v>
      </c>
      <c r="N277" s="295" t="s">
        <v>42</v>
      </c>
      <c r="O277" s="93"/>
      <c r="P277" s="227">
        <f>O277*H277</f>
        <v>0</v>
      </c>
      <c r="Q277" s="227">
        <v>0.0005</v>
      </c>
      <c r="R277" s="227">
        <f>Q277*H277</f>
        <v>0.013000000000000001</v>
      </c>
      <c r="S277" s="227">
        <v>0</v>
      </c>
      <c r="T277" s="228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9" t="s">
        <v>193</v>
      </c>
      <c r="AT277" s="229" t="s">
        <v>414</v>
      </c>
      <c r="AU277" s="229" t="s">
        <v>87</v>
      </c>
      <c r="AY277" s="18" t="s">
        <v>156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8" t="s">
        <v>85</v>
      </c>
      <c r="BK277" s="230">
        <f>ROUND(I277*H277,2)</f>
        <v>0</v>
      </c>
      <c r="BL277" s="18" t="s">
        <v>161</v>
      </c>
      <c r="BM277" s="229" t="s">
        <v>1449</v>
      </c>
    </row>
    <row r="278" spans="1:65" s="2" customFormat="1" ht="24.15" customHeight="1">
      <c r="A278" s="40"/>
      <c r="B278" s="41"/>
      <c r="C278" s="218" t="s">
        <v>1450</v>
      </c>
      <c r="D278" s="218" t="s">
        <v>157</v>
      </c>
      <c r="E278" s="219" t="s">
        <v>1451</v>
      </c>
      <c r="F278" s="220" t="s">
        <v>1452</v>
      </c>
      <c r="G278" s="221" t="s">
        <v>355</v>
      </c>
      <c r="H278" s="222">
        <v>30.6</v>
      </c>
      <c r="I278" s="223"/>
      <c r="J278" s="224">
        <f>ROUND(I278*H278,2)</f>
        <v>0</v>
      </c>
      <c r="K278" s="220" t="s">
        <v>234</v>
      </c>
      <c r="L278" s="46"/>
      <c r="M278" s="225" t="s">
        <v>1</v>
      </c>
      <c r="N278" s="226" t="s">
        <v>42</v>
      </c>
      <c r="O278" s="93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9" t="s">
        <v>161</v>
      </c>
      <c r="AT278" s="229" t="s">
        <v>157</v>
      </c>
      <c r="AU278" s="229" t="s">
        <v>87</v>
      </c>
      <c r="AY278" s="18" t="s">
        <v>156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8" t="s">
        <v>85</v>
      </c>
      <c r="BK278" s="230">
        <f>ROUND(I278*H278,2)</f>
        <v>0</v>
      </c>
      <c r="BL278" s="18" t="s">
        <v>161</v>
      </c>
      <c r="BM278" s="229" t="s">
        <v>1453</v>
      </c>
    </row>
    <row r="279" spans="1:47" s="2" customFormat="1" ht="12">
      <c r="A279" s="40"/>
      <c r="B279" s="41"/>
      <c r="C279" s="42"/>
      <c r="D279" s="256" t="s">
        <v>236</v>
      </c>
      <c r="E279" s="42"/>
      <c r="F279" s="257" t="s">
        <v>1454</v>
      </c>
      <c r="G279" s="42"/>
      <c r="H279" s="42"/>
      <c r="I279" s="258"/>
      <c r="J279" s="42"/>
      <c r="K279" s="42"/>
      <c r="L279" s="46"/>
      <c r="M279" s="259"/>
      <c r="N279" s="260"/>
      <c r="O279" s="93"/>
      <c r="P279" s="93"/>
      <c r="Q279" s="93"/>
      <c r="R279" s="93"/>
      <c r="S279" s="93"/>
      <c r="T279" s="94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8" t="s">
        <v>236</v>
      </c>
      <c r="AU279" s="18" t="s">
        <v>87</v>
      </c>
    </row>
    <row r="280" spans="1:65" s="2" customFormat="1" ht="16.5" customHeight="1">
      <c r="A280" s="40"/>
      <c r="B280" s="41"/>
      <c r="C280" s="218" t="s">
        <v>1455</v>
      </c>
      <c r="D280" s="218" t="s">
        <v>157</v>
      </c>
      <c r="E280" s="219" t="s">
        <v>1456</v>
      </c>
      <c r="F280" s="220" t="s">
        <v>1457</v>
      </c>
      <c r="G280" s="221" t="s">
        <v>355</v>
      </c>
      <c r="H280" s="222">
        <v>30.6</v>
      </c>
      <c r="I280" s="223"/>
      <c r="J280" s="224">
        <f>ROUND(I280*H280,2)</f>
        <v>0</v>
      </c>
      <c r="K280" s="220" t="s">
        <v>234</v>
      </c>
      <c r="L280" s="46"/>
      <c r="M280" s="225" t="s">
        <v>1</v>
      </c>
      <c r="N280" s="226" t="s">
        <v>42</v>
      </c>
      <c r="O280" s="9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9" t="s">
        <v>161</v>
      </c>
      <c r="AT280" s="229" t="s">
        <v>157</v>
      </c>
      <c r="AU280" s="229" t="s">
        <v>87</v>
      </c>
      <c r="AY280" s="18" t="s">
        <v>156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8" t="s">
        <v>85</v>
      </c>
      <c r="BK280" s="230">
        <f>ROUND(I280*H280,2)</f>
        <v>0</v>
      </c>
      <c r="BL280" s="18" t="s">
        <v>161</v>
      </c>
      <c r="BM280" s="229" t="s">
        <v>1458</v>
      </c>
    </row>
    <row r="281" spans="1:47" s="2" customFormat="1" ht="12">
      <c r="A281" s="40"/>
      <c r="B281" s="41"/>
      <c r="C281" s="42"/>
      <c r="D281" s="256" t="s">
        <v>236</v>
      </c>
      <c r="E281" s="42"/>
      <c r="F281" s="257" t="s">
        <v>1459</v>
      </c>
      <c r="G281" s="42"/>
      <c r="H281" s="42"/>
      <c r="I281" s="258"/>
      <c r="J281" s="42"/>
      <c r="K281" s="42"/>
      <c r="L281" s="46"/>
      <c r="M281" s="259"/>
      <c r="N281" s="260"/>
      <c r="O281" s="93"/>
      <c r="P281" s="93"/>
      <c r="Q281" s="93"/>
      <c r="R281" s="93"/>
      <c r="S281" s="93"/>
      <c r="T281" s="94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8" t="s">
        <v>236</v>
      </c>
      <c r="AU281" s="18" t="s">
        <v>87</v>
      </c>
    </row>
    <row r="282" spans="1:65" s="2" customFormat="1" ht="21.75" customHeight="1">
      <c r="A282" s="40"/>
      <c r="B282" s="41"/>
      <c r="C282" s="218" t="s">
        <v>1460</v>
      </c>
      <c r="D282" s="218" t="s">
        <v>157</v>
      </c>
      <c r="E282" s="219" t="s">
        <v>1461</v>
      </c>
      <c r="F282" s="220" t="s">
        <v>1462</v>
      </c>
      <c r="G282" s="221" t="s">
        <v>355</v>
      </c>
      <c r="H282" s="222">
        <v>75.6</v>
      </c>
      <c r="I282" s="223"/>
      <c r="J282" s="224">
        <f>ROUND(I282*H282,2)</f>
        <v>0</v>
      </c>
      <c r="K282" s="220" t="s">
        <v>234</v>
      </c>
      <c r="L282" s="46"/>
      <c r="M282" s="225" t="s">
        <v>1</v>
      </c>
      <c r="N282" s="226" t="s">
        <v>42</v>
      </c>
      <c r="O282" s="93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9" t="s">
        <v>161</v>
      </c>
      <c r="AT282" s="229" t="s">
        <v>157</v>
      </c>
      <c r="AU282" s="229" t="s">
        <v>87</v>
      </c>
      <c r="AY282" s="18" t="s">
        <v>156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8" t="s">
        <v>85</v>
      </c>
      <c r="BK282" s="230">
        <f>ROUND(I282*H282,2)</f>
        <v>0</v>
      </c>
      <c r="BL282" s="18" t="s">
        <v>161</v>
      </c>
      <c r="BM282" s="229" t="s">
        <v>1463</v>
      </c>
    </row>
    <row r="283" spans="1:47" s="2" customFormat="1" ht="12">
      <c r="A283" s="40"/>
      <c r="B283" s="41"/>
      <c r="C283" s="42"/>
      <c r="D283" s="256" t="s">
        <v>236</v>
      </c>
      <c r="E283" s="42"/>
      <c r="F283" s="257" t="s">
        <v>1464</v>
      </c>
      <c r="G283" s="42"/>
      <c r="H283" s="42"/>
      <c r="I283" s="258"/>
      <c r="J283" s="42"/>
      <c r="K283" s="42"/>
      <c r="L283" s="46"/>
      <c r="M283" s="259"/>
      <c r="N283" s="260"/>
      <c r="O283" s="93"/>
      <c r="P283" s="93"/>
      <c r="Q283" s="93"/>
      <c r="R283" s="93"/>
      <c r="S283" s="93"/>
      <c r="T283" s="94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8" t="s">
        <v>236</v>
      </c>
      <c r="AU283" s="18" t="s">
        <v>87</v>
      </c>
    </row>
    <row r="284" spans="1:65" s="2" customFormat="1" ht="24.15" customHeight="1">
      <c r="A284" s="40"/>
      <c r="B284" s="41"/>
      <c r="C284" s="218" t="s">
        <v>1465</v>
      </c>
      <c r="D284" s="218" t="s">
        <v>157</v>
      </c>
      <c r="E284" s="219" t="s">
        <v>1466</v>
      </c>
      <c r="F284" s="220" t="s">
        <v>1467</v>
      </c>
      <c r="G284" s="221" t="s">
        <v>342</v>
      </c>
      <c r="H284" s="222">
        <v>3</v>
      </c>
      <c r="I284" s="223"/>
      <c r="J284" s="224">
        <f>ROUND(I284*H284,2)</f>
        <v>0</v>
      </c>
      <c r="K284" s="220" t="s">
        <v>234</v>
      </c>
      <c r="L284" s="46"/>
      <c r="M284" s="225" t="s">
        <v>1</v>
      </c>
      <c r="N284" s="226" t="s">
        <v>42</v>
      </c>
      <c r="O284" s="93"/>
      <c r="P284" s="227">
        <f>O284*H284</f>
        <v>0</v>
      </c>
      <c r="Q284" s="227">
        <v>0.06877</v>
      </c>
      <c r="R284" s="227">
        <f>Q284*H284</f>
        <v>0.20631</v>
      </c>
      <c r="S284" s="227">
        <v>0</v>
      </c>
      <c r="T284" s="228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9" t="s">
        <v>161</v>
      </c>
      <c r="AT284" s="229" t="s">
        <v>157</v>
      </c>
      <c r="AU284" s="229" t="s">
        <v>87</v>
      </c>
      <c r="AY284" s="18" t="s">
        <v>156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8" t="s">
        <v>85</v>
      </c>
      <c r="BK284" s="230">
        <f>ROUND(I284*H284,2)</f>
        <v>0</v>
      </c>
      <c r="BL284" s="18" t="s">
        <v>161</v>
      </c>
      <c r="BM284" s="229" t="s">
        <v>1468</v>
      </c>
    </row>
    <row r="285" spans="1:47" s="2" customFormat="1" ht="12">
      <c r="A285" s="40"/>
      <c r="B285" s="41"/>
      <c r="C285" s="42"/>
      <c r="D285" s="256" t="s">
        <v>236</v>
      </c>
      <c r="E285" s="42"/>
      <c r="F285" s="257" t="s">
        <v>1469</v>
      </c>
      <c r="G285" s="42"/>
      <c r="H285" s="42"/>
      <c r="I285" s="258"/>
      <c r="J285" s="42"/>
      <c r="K285" s="42"/>
      <c r="L285" s="46"/>
      <c r="M285" s="259"/>
      <c r="N285" s="260"/>
      <c r="O285" s="93"/>
      <c r="P285" s="93"/>
      <c r="Q285" s="93"/>
      <c r="R285" s="93"/>
      <c r="S285" s="93"/>
      <c r="T285" s="94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8" t="s">
        <v>236</v>
      </c>
      <c r="AU285" s="18" t="s">
        <v>87</v>
      </c>
    </row>
    <row r="286" spans="1:65" s="2" customFormat="1" ht="24.15" customHeight="1">
      <c r="A286" s="40"/>
      <c r="B286" s="41"/>
      <c r="C286" s="218" t="s">
        <v>1470</v>
      </c>
      <c r="D286" s="218" t="s">
        <v>157</v>
      </c>
      <c r="E286" s="219" t="s">
        <v>1471</v>
      </c>
      <c r="F286" s="220" t="s">
        <v>1472</v>
      </c>
      <c r="G286" s="221" t="s">
        <v>342</v>
      </c>
      <c r="H286" s="222">
        <v>2</v>
      </c>
      <c r="I286" s="223"/>
      <c r="J286" s="224">
        <f>ROUND(I286*H286,2)</f>
        <v>0</v>
      </c>
      <c r="K286" s="220" t="s">
        <v>234</v>
      </c>
      <c r="L286" s="46"/>
      <c r="M286" s="225" t="s">
        <v>1</v>
      </c>
      <c r="N286" s="226" t="s">
        <v>42</v>
      </c>
      <c r="O286" s="93"/>
      <c r="P286" s="227">
        <f>O286*H286</f>
        <v>0</v>
      </c>
      <c r="Q286" s="227">
        <v>0.08415</v>
      </c>
      <c r="R286" s="227">
        <f>Q286*H286</f>
        <v>0.1683</v>
      </c>
      <c r="S286" s="227">
        <v>0</v>
      </c>
      <c r="T286" s="228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9" t="s">
        <v>161</v>
      </c>
      <c r="AT286" s="229" t="s">
        <v>157</v>
      </c>
      <c r="AU286" s="229" t="s">
        <v>87</v>
      </c>
      <c r="AY286" s="18" t="s">
        <v>156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8" t="s">
        <v>85</v>
      </c>
      <c r="BK286" s="230">
        <f>ROUND(I286*H286,2)</f>
        <v>0</v>
      </c>
      <c r="BL286" s="18" t="s">
        <v>161</v>
      </c>
      <c r="BM286" s="229" t="s">
        <v>1473</v>
      </c>
    </row>
    <row r="287" spans="1:47" s="2" customFormat="1" ht="12">
      <c r="A287" s="40"/>
      <c r="B287" s="41"/>
      <c r="C287" s="42"/>
      <c r="D287" s="256" t="s">
        <v>236</v>
      </c>
      <c r="E287" s="42"/>
      <c r="F287" s="257" t="s">
        <v>1474</v>
      </c>
      <c r="G287" s="42"/>
      <c r="H287" s="42"/>
      <c r="I287" s="258"/>
      <c r="J287" s="42"/>
      <c r="K287" s="42"/>
      <c r="L287" s="46"/>
      <c r="M287" s="259"/>
      <c r="N287" s="260"/>
      <c r="O287" s="93"/>
      <c r="P287" s="93"/>
      <c r="Q287" s="93"/>
      <c r="R287" s="93"/>
      <c r="S287" s="93"/>
      <c r="T287" s="94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8" t="s">
        <v>236</v>
      </c>
      <c r="AU287" s="18" t="s">
        <v>87</v>
      </c>
    </row>
    <row r="288" spans="1:65" s="2" customFormat="1" ht="24.15" customHeight="1">
      <c r="A288" s="40"/>
      <c r="B288" s="41"/>
      <c r="C288" s="218" t="s">
        <v>1475</v>
      </c>
      <c r="D288" s="218" t="s">
        <v>157</v>
      </c>
      <c r="E288" s="219" t="s">
        <v>1476</v>
      </c>
      <c r="F288" s="220" t="s">
        <v>1477</v>
      </c>
      <c r="G288" s="221" t="s">
        <v>342</v>
      </c>
      <c r="H288" s="222">
        <v>1</v>
      </c>
      <c r="I288" s="223"/>
      <c r="J288" s="224">
        <f>ROUND(I288*H288,2)</f>
        <v>0</v>
      </c>
      <c r="K288" s="220" t="s">
        <v>234</v>
      </c>
      <c r="L288" s="46"/>
      <c r="M288" s="225" t="s">
        <v>1</v>
      </c>
      <c r="N288" s="226" t="s">
        <v>42</v>
      </c>
      <c r="O288" s="93"/>
      <c r="P288" s="227">
        <f>O288*H288</f>
        <v>0</v>
      </c>
      <c r="Q288" s="227">
        <v>0.08612</v>
      </c>
      <c r="R288" s="227">
        <f>Q288*H288</f>
        <v>0.08612</v>
      </c>
      <c r="S288" s="227">
        <v>0</v>
      </c>
      <c r="T288" s="228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9" t="s">
        <v>161</v>
      </c>
      <c r="AT288" s="229" t="s">
        <v>157</v>
      </c>
      <c r="AU288" s="229" t="s">
        <v>87</v>
      </c>
      <c r="AY288" s="18" t="s">
        <v>156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8" t="s">
        <v>85</v>
      </c>
      <c r="BK288" s="230">
        <f>ROUND(I288*H288,2)</f>
        <v>0</v>
      </c>
      <c r="BL288" s="18" t="s">
        <v>161</v>
      </c>
      <c r="BM288" s="229" t="s">
        <v>1478</v>
      </c>
    </row>
    <row r="289" spans="1:47" s="2" customFormat="1" ht="12">
      <c r="A289" s="40"/>
      <c r="B289" s="41"/>
      <c r="C289" s="42"/>
      <c r="D289" s="256" t="s">
        <v>236</v>
      </c>
      <c r="E289" s="42"/>
      <c r="F289" s="257" t="s">
        <v>1479</v>
      </c>
      <c r="G289" s="42"/>
      <c r="H289" s="42"/>
      <c r="I289" s="258"/>
      <c r="J289" s="42"/>
      <c r="K289" s="42"/>
      <c r="L289" s="46"/>
      <c r="M289" s="259"/>
      <c r="N289" s="260"/>
      <c r="O289" s="93"/>
      <c r="P289" s="93"/>
      <c r="Q289" s="93"/>
      <c r="R289" s="93"/>
      <c r="S289" s="93"/>
      <c r="T289" s="94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8" t="s">
        <v>236</v>
      </c>
      <c r="AU289" s="18" t="s">
        <v>87</v>
      </c>
    </row>
    <row r="290" spans="1:65" s="2" customFormat="1" ht="33" customHeight="1">
      <c r="A290" s="40"/>
      <c r="B290" s="41"/>
      <c r="C290" s="218" t="s">
        <v>1480</v>
      </c>
      <c r="D290" s="218" t="s">
        <v>157</v>
      </c>
      <c r="E290" s="219" t="s">
        <v>1481</v>
      </c>
      <c r="F290" s="220" t="s">
        <v>1482</v>
      </c>
      <c r="G290" s="221" t="s">
        <v>342</v>
      </c>
      <c r="H290" s="222">
        <v>3</v>
      </c>
      <c r="I290" s="223"/>
      <c r="J290" s="224">
        <f>ROUND(I290*H290,2)</f>
        <v>0</v>
      </c>
      <c r="K290" s="220" t="s">
        <v>234</v>
      </c>
      <c r="L290" s="46"/>
      <c r="M290" s="225" t="s">
        <v>1</v>
      </c>
      <c r="N290" s="226" t="s">
        <v>42</v>
      </c>
      <c r="O290" s="93"/>
      <c r="P290" s="227">
        <f>O290*H290</f>
        <v>0</v>
      </c>
      <c r="Q290" s="227">
        <v>0.01136</v>
      </c>
      <c r="R290" s="227">
        <f>Q290*H290</f>
        <v>0.03408</v>
      </c>
      <c r="S290" s="227">
        <v>0</v>
      </c>
      <c r="T290" s="228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9" t="s">
        <v>161</v>
      </c>
      <c r="AT290" s="229" t="s">
        <v>157</v>
      </c>
      <c r="AU290" s="229" t="s">
        <v>87</v>
      </c>
      <c r="AY290" s="18" t="s">
        <v>156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8" t="s">
        <v>85</v>
      </c>
      <c r="BK290" s="230">
        <f>ROUND(I290*H290,2)</f>
        <v>0</v>
      </c>
      <c r="BL290" s="18" t="s">
        <v>161</v>
      </c>
      <c r="BM290" s="229" t="s">
        <v>1483</v>
      </c>
    </row>
    <row r="291" spans="1:47" s="2" customFormat="1" ht="12">
      <c r="A291" s="40"/>
      <c r="B291" s="41"/>
      <c r="C291" s="42"/>
      <c r="D291" s="256" t="s">
        <v>236</v>
      </c>
      <c r="E291" s="42"/>
      <c r="F291" s="257" t="s">
        <v>1484</v>
      </c>
      <c r="G291" s="42"/>
      <c r="H291" s="42"/>
      <c r="I291" s="258"/>
      <c r="J291" s="42"/>
      <c r="K291" s="42"/>
      <c r="L291" s="46"/>
      <c r="M291" s="259"/>
      <c r="N291" s="260"/>
      <c r="O291" s="93"/>
      <c r="P291" s="93"/>
      <c r="Q291" s="93"/>
      <c r="R291" s="93"/>
      <c r="S291" s="93"/>
      <c r="T291" s="94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8" t="s">
        <v>236</v>
      </c>
      <c r="AU291" s="18" t="s">
        <v>87</v>
      </c>
    </row>
    <row r="292" spans="1:65" s="2" customFormat="1" ht="24.15" customHeight="1">
      <c r="A292" s="40"/>
      <c r="B292" s="41"/>
      <c r="C292" s="218" t="s">
        <v>1485</v>
      </c>
      <c r="D292" s="218" t="s">
        <v>157</v>
      </c>
      <c r="E292" s="219" t="s">
        <v>1486</v>
      </c>
      <c r="F292" s="220" t="s">
        <v>1487</v>
      </c>
      <c r="G292" s="221" t="s">
        <v>342</v>
      </c>
      <c r="H292" s="222">
        <v>3</v>
      </c>
      <c r="I292" s="223"/>
      <c r="J292" s="224">
        <f>ROUND(I292*H292,2)</f>
        <v>0</v>
      </c>
      <c r="K292" s="220" t="s">
        <v>234</v>
      </c>
      <c r="L292" s="46"/>
      <c r="M292" s="225" t="s">
        <v>1</v>
      </c>
      <c r="N292" s="226" t="s">
        <v>42</v>
      </c>
      <c r="O292" s="93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9" t="s">
        <v>161</v>
      </c>
      <c r="AT292" s="229" t="s">
        <v>157</v>
      </c>
      <c r="AU292" s="229" t="s">
        <v>87</v>
      </c>
      <c r="AY292" s="18" t="s">
        <v>156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8" t="s">
        <v>85</v>
      </c>
      <c r="BK292" s="230">
        <f>ROUND(I292*H292,2)</f>
        <v>0</v>
      </c>
      <c r="BL292" s="18" t="s">
        <v>161</v>
      </c>
      <c r="BM292" s="229" t="s">
        <v>1488</v>
      </c>
    </row>
    <row r="293" spans="1:47" s="2" customFormat="1" ht="12">
      <c r="A293" s="40"/>
      <c r="B293" s="41"/>
      <c r="C293" s="42"/>
      <c r="D293" s="256" t="s">
        <v>236</v>
      </c>
      <c r="E293" s="42"/>
      <c r="F293" s="257" t="s">
        <v>1489</v>
      </c>
      <c r="G293" s="42"/>
      <c r="H293" s="42"/>
      <c r="I293" s="258"/>
      <c r="J293" s="42"/>
      <c r="K293" s="42"/>
      <c r="L293" s="46"/>
      <c r="M293" s="259"/>
      <c r="N293" s="260"/>
      <c r="O293" s="93"/>
      <c r="P293" s="93"/>
      <c r="Q293" s="93"/>
      <c r="R293" s="93"/>
      <c r="S293" s="93"/>
      <c r="T293" s="94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8" t="s">
        <v>236</v>
      </c>
      <c r="AU293" s="18" t="s">
        <v>87</v>
      </c>
    </row>
    <row r="294" spans="1:65" s="2" customFormat="1" ht="33" customHeight="1">
      <c r="A294" s="40"/>
      <c r="B294" s="41"/>
      <c r="C294" s="218" t="s">
        <v>1490</v>
      </c>
      <c r="D294" s="218" t="s">
        <v>157</v>
      </c>
      <c r="E294" s="219" t="s">
        <v>1491</v>
      </c>
      <c r="F294" s="220" t="s">
        <v>1492</v>
      </c>
      <c r="G294" s="221" t="s">
        <v>342</v>
      </c>
      <c r="H294" s="222">
        <v>3</v>
      </c>
      <c r="I294" s="223"/>
      <c r="J294" s="224">
        <f>ROUND(I294*H294,2)</f>
        <v>0</v>
      </c>
      <c r="K294" s="220" t="s">
        <v>234</v>
      </c>
      <c r="L294" s="46"/>
      <c r="M294" s="225" t="s">
        <v>1</v>
      </c>
      <c r="N294" s="226" t="s">
        <v>42</v>
      </c>
      <c r="O294" s="93"/>
      <c r="P294" s="227">
        <f>O294*H294</f>
        <v>0</v>
      </c>
      <c r="Q294" s="227">
        <v>0.15251</v>
      </c>
      <c r="R294" s="227">
        <f>Q294*H294</f>
        <v>0.45753</v>
      </c>
      <c r="S294" s="227">
        <v>0</v>
      </c>
      <c r="T294" s="228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9" t="s">
        <v>161</v>
      </c>
      <c r="AT294" s="229" t="s">
        <v>157</v>
      </c>
      <c r="AU294" s="229" t="s">
        <v>87</v>
      </c>
      <c r="AY294" s="18" t="s">
        <v>156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8" t="s">
        <v>85</v>
      </c>
      <c r="BK294" s="230">
        <f>ROUND(I294*H294,2)</f>
        <v>0</v>
      </c>
      <c r="BL294" s="18" t="s">
        <v>161</v>
      </c>
      <c r="BM294" s="229" t="s">
        <v>1493</v>
      </c>
    </row>
    <row r="295" spans="1:47" s="2" customFormat="1" ht="12">
      <c r="A295" s="40"/>
      <c r="B295" s="41"/>
      <c r="C295" s="42"/>
      <c r="D295" s="256" t="s">
        <v>236</v>
      </c>
      <c r="E295" s="42"/>
      <c r="F295" s="257" t="s">
        <v>1494</v>
      </c>
      <c r="G295" s="42"/>
      <c r="H295" s="42"/>
      <c r="I295" s="258"/>
      <c r="J295" s="42"/>
      <c r="K295" s="42"/>
      <c r="L295" s="46"/>
      <c r="M295" s="259"/>
      <c r="N295" s="260"/>
      <c r="O295" s="93"/>
      <c r="P295" s="93"/>
      <c r="Q295" s="93"/>
      <c r="R295" s="93"/>
      <c r="S295" s="93"/>
      <c r="T295" s="94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8" t="s">
        <v>236</v>
      </c>
      <c r="AU295" s="18" t="s">
        <v>87</v>
      </c>
    </row>
    <row r="296" spans="1:65" s="2" customFormat="1" ht="24.15" customHeight="1">
      <c r="A296" s="40"/>
      <c r="B296" s="41"/>
      <c r="C296" s="218" t="s">
        <v>1495</v>
      </c>
      <c r="D296" s="218" t="s">
        <v>157</v>
      </c>
      <c r="E296" s="219" t="s">
        <v>1496</v>
      </c>
      <c r="F296" s="220" t="s">
        <v>1497</v>
      </c>
      <c r="G296" s="221" t="s">
        <v>342</v>
      </c>
      <c r="H296" s="222">
        <v>3</v>
      </c>
      <c r="I296" s="223"/>
      <c r="J296" s="224">
        <f>ROUND(I296*H296,2)</f>
        <v>0</v>
      </c>
      <c r="K296" s="220" t="s">
        <v>234</v>
      </c>
      <c r="L296" s="46"/>
      <c r="M296" s="225" t="s">
        <v>1</v>
      </c>
      <c r="N296" s="226" t="s">
        <v>42</v>
      </c>
      <c r="O296" s="93"/>
      <c r="P296" s="227">
        <f>O296*H296</f>
        <v>0</v>
      </c>
      <c r="Q296" s="227">
        <v>0.1056</v>
      </c>
      <c r="R296" s="227">
        <f>Q296*H296</f>
        <v>0.31679999999999997</v>
      </c>
      <c r="S296" s="227">
        <v>0</v>
      </c>
      <c r="T296" s="228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9" t="s">
        <v>161</v>
      </c>
      <c r="AT296" s="229" t="s">
        <v>157</v>
      </c>
      <c r="AU296" s="229" t="s">
        <v>87</v>
      </c>
      <c r="AY296" s="18" t="s">
        <v>156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8" t="s">
        <v>85</v>
      </c>
      <c r="BK296" s="230">
        <f>ROUND(I296*H296,2)</f>
        <v>0</v>
      </c>
      <c r="BL296" s="18" t="s">
        <v>161</v>
      </c>
      <c r="BM296" s="229" t="s">
        <v>1498</v>
      </c>
    </row>
    <row r="297" spans="1:47" s="2" customFormat="1" ht="12">
      <c r="A297" s="40"/>
      <c r="B297" s="41"/>
      <c r="C297" s="42"/>
      <c r="D297" s="256" t="s">
        <v>236</v>
      </c>
      <c r="E297" s="42"/>
      <c r="F297" s="257" t="s">
        <v>1499</v>
      </c>
      <c r="G297" s="42"/>
      <c r="H297" s="42"/>
      <c r="I297" s="258"/>
      <c r="J297" s="42"/>
      <c r="K297" s="42"/>
      <c r="L297" s="46"/>
      <c r="M297" s="259"/>
      <c r="N297" s="260"/>
      <c r="O297" s="93"/>
      <c r="P297" s="93"/>
      <c r="Q297" s="93"/>
      <c r="R297" s="93"/>
      <c r="S297" s="93"/>
      <c r="T297" s="94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8" t="s">
        <v>236</v>
      </c>
      <c r="AU297" s="18" t="s">
        <v>87</v>
      </c>
    </row>
    <row r="298" spans="1:65" s="2" customFormat="1" ht="24.15" customHeight="1">
      <c r="A298" s="40"/>
      <c r="B298" s="41"/>
      <c r="C298" s="218" t="s">
        <v>1500</v>
      </c>
      <c r="D298" s="218" t="s">
        <v>157</v>
      </c>
      <c r="E298" s="219" t="s">
        <v>1501</v>
      </c>
      <c r="F298" s="220" t="s">
        <v>1502</v>
      </c>
      <c r="G298" s="221" t="s">
        <v>342</v>
      </c>
      <c r="H298" s="222">
        <v>2</v>
      </c>
      <c r="I298" s="223"/>
      <c r="J298" s="224">
        <f>ROUND(I298*H298,2)</f>
        <v>0</v>
      </c>
      <c r="K298" s="220" t="s">
        <v>234</v>
      </c>
      <c r="L298" s="46"/>
      <c r="M298" s="225" t="s">
        <v>1</v>
      </c>
      <c r="N298" s="226" t="s">
        <v>42</v>
      </c>
      <c r="O298" s="93"/>
      <c r="P298" s="227">
        <f>O298*H298</f>
        <v>0</v>
      </c>
      <c r="Q298" s="227">
        <v>0.10661</v>
      </c>
      <c r="R298" s="227">
        <f>Q298*H298</f>
        <v>0.21322</v>
      </c>
      <c r="S298" s="227">
        <v>0</v>
      </c>
      <c r="T298" s="228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9" t="s">
        <v>161</v>
      </c>
      <c r="AT298" s="229" t="s">
        <v>157</v>
      </c>
      <c r="AU298" s="229" t="s">
        <v>87</v>
      </c>
      <c r="AY298" s="18" t="s">
        <v>156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8" t="s">
        <v>85</v>
      </c>
      <c r="BK298" s="230">
        <f>ROUND(I298*H298,2)</f>
        <v>0</v>
      </c>
      <c r="BL298" s="18" t="s">
        <v>161</v>
      </c>
      <c r="BM298" s="229" t="s">
        <v>1503</v>
      </c>
    </row>
    <row r="299" spans="1:47" s="2" customFormat="1" ht="12">
      <c r="A299" s="40"/>
      <c r="B299" s="41"/>
      <c r="C299" s="42"/>
      <c r="D299" s="256" t="s">
        <v>236</v>
      </c>
      <c r="E299" s="42"/>
      <c r="F299" s="257" t="s">
        <v>1504</v>
      </c>
      <c r="G299" s="42"/>
      <c r="H299" s="42"/>
      <c r="I299" s="258"/>
      <c r="J299" s="42"/>
      <c r="K299" s="42"/>
      <c r="L299" s="46"/>
      <c r="M299" s="259"/>
      <c r="N299" s="260"/>
      <c r="O299" s="93"/>
      <c r="P299" s="93"/>
      <c r="Q299" s="93"/>
      <c r="R299" s="93"/>
      <c r="S299" s="93"/>
      <c r="T299" s="94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8" t="s">
        <v>236</v>
      </c>
      <c r="AU299" s="18" t="s">
        <v>87</v>
      </c>
    </row>
    <row r="300" spans="1:65" s="2" customFormat="1" ht="33" customHeight="1">
      <c r="A300" s="40"/>
      <c r="B300" s="41"/>
      <c r="C300" s="218" t="s">
        <v>1505</v>
      </c>
      <c r="D300" s="218" t="s">
        <v>157</v>
      </c>
      <c r="E300" s="219" t="s">
        <v>1506</v>
      </c>
      <c r="F300" s="220" t="s">
        <v>1507</v>
      </c>
      <c r="G300" s="221" t="s">
        <v>342</v>
      </c>
      <c r="H300" s="222">
        <v>3</v>
      </c>
      <c r="I300" s="223"/>
      <c r="J300" s="224">
        <f>ROUND(I300*H300,2)</f>
        <v>0</v>
      </c>
      <c r="K300" s="220" t="s">
        <v>234</v>
      </c>
      <c r="L300" s="46"/>
      <c r="M300" s="225" t="s">
        <v>1</v>
      </c>
      <c r="N300" s="226" t="s">
        <v>42</v>
      </c>
      <c r="O300" s="93"/>
      <c r="P300" s="227">
        <f>O300*H300</f>
        <v>0</v>
      </c>
      <c r="Q300" s="227">
        <v>0.10762</v>
      </c>
      <c r="R300" s="227">
        <f>Q300*H300</f>
        <v>0.32286</v>
      </c>
      <c r="S300" s="227">
        <v>0</v>
      </c>
      <c r="T300" s="228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9" t="s">
        <v>161</v>
      </c>
      <c r="AT300" s="229" t="s">
        <v>157</v>
      </c>
      <c r="AU300" s="229" t="s">
        <v>87</v>
      </c>
      <c r="AY300" s="18" t="s">
        <v>156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8" t="s">
        <v>85</v>
      </c>
      <c r="BK300" s="230">
        <f>ROUND(I300*H300,2)</f>
        <v>0</v>
      </c>
      <c r="BL300" s="18" t="s">
        <v>161</v>
      </c>
      <c r="BM300" s="229" t="s">
        <v>1508</v>
      </c>
    </row>
    <row r="301" spans="1:47" s="2" customFormat="1" ht="12">
      <c r="A301" s="40"/>
      <c r="B301" s="41"/>
      <c r="C301" s="42"/>
      <c r="D301" s="256" t="s">
        <v>236</v>
      </c>
      <c r="E301" s="42"/>
      <c r="F301" s="257" t="s">
        <v>1509</v>
      </c>
      <c r="G301" s="42"/>
      <c r="H301" s="42"/>
      <c r="I301" s="258"/>
      <c r="J301" s="42"/>
      <c r="K301" s="42"/>
      <c r="L301" s="46"/>
      <c r="M301" s="259"/>
      <c r="N301" s="260"/>
      <c r="O301" s="93"/>
      <c r="P301" s="93"/>
      <c r="Q301" s="93"/>
      <c r="R301" s="93"/>
      <c r="S301" s="93"/>
      <c r="T301" s="94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8" t="s">
        <v>236</v>
      </c>
      <c r="AU301" s="18" t="s">
        <v>87</v>
      </c>
    </row>
    <row r="302" spans="1:65" s="2" customFormat="1" ht="33" customHeight="1">
      <c r="A302" s="40"/>
      <c r="B302" s="41"/>
      <c r="C302" s="218" t="s">
        <v>1510</v>
      </c>
      <c r="D302" s="218" t="s">
        <v>157</v>
      </c>
      <c r="E302" s="219" t="s">
        <v>1511</v>
      </c>
      <c r="F302" s="220" t="s">
        <v>1512</v>
      </c>
      <c r="G302" s="221" t="s">
        <v>342</v>
      </c>
      <c r="H302" s="222">
        <v>2</v>
      </c>
      <c r="I302" s="223"/>
      <c r="J302" s="224">
        <f>ROUND(I302*H302,2)</f>
        <v>0</v>
      </c>
      <c r="K302" s="220" t="s">
        <v>234</v>
      </c>
      <c r="L302" s="46"/>
      <c r="M302" s="225" t="s">
        <v>1</v>
      </c>
      <c r="N302" s="226" t="s">
        <v>42</v>
      </c>
      <c r="O302" s="93"/>
      <c r="P302" s="227">
        <f>O302*H302</f>
        <v>0</v>
      </c>
      <c r="Q302" s="227">
        <v>0.10863</v>
      </c>
      <c r="R302" s="227">
        <f>Q302*H302</f>
        <v>0.21726</v>
      </c>
      <c r="S302" s="227">
        <v>0</v>
      </c>
      <c r="T302" s="228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9" t="s">
        <v>161</v>
      </c>
      <c r="AT302" s="229" t="s">
        <v>157</v>
      </c>
      <c r="AU302" s="229" t="s">
        <v>87</v>
      </c>
      <c r="AY302" s="18" t="s">
        <v>156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8" t="s">
        <v>85</v>
      </c>
      <c r="BK302" s="230">
        <f>ROUND(I302*H302,2)</f>
        <v>0</v>
      </c>
      <c r="BL302" s="18" t="s">
        <v>161</v>
      </c>
      <c r="BM302" s="229" t="s">
        <v>1513</v>
      </c>
    </row>
    <row r="303" spans="1:47" s="2" customFormat="1" ht="12">
      <c r="A303" s="40"/>
      <c r="B303" s="41"/>
      <c r="C303" s="42"/>
      <c r="D303" s="256" t="s">
        <v>236</v>
      </c>
      <c r="E303" s="42"/>
      <c r="F303" s="257" t="s">
        <v>1514</v>
      </c>
      <c r="G303" s="42"/>
      <c r="H303" s="42"/>
      <c r="I303" s="258"/>
      <c r="J303" s="42"/>
      <c r="K303" s="42"/>
      <c r="L303" s="46"/>
      <c r="M303" s="259"/>
      <c r="N303" s="260"/>
      <c r="O303" s="93"/>
      <c r="P303" s="93"/>
      <c r="Q303" s="93"/>
      <c r="R303" s="93"/>
      <c r="S303" s="93"/>
      <c r="T303" s="94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8" t="s">
        <v>236</v>
      </c>
      <c r="AU303" s="18" t="s">
        <v>87</v>
      </c>
    </row>
    <row r="304" spans="1:65" s="2" customFormat="1" ht="24.15" customHeight="1">
      <c r="A304" s="40"/>
      <c r="B304" s="41"/>
      <c r="C304" s="218" t="s">
        <v>1515</v>
      </c>
      <c r="D304" s="218" t="s">
        <v>157</v>
      </c>
      <c r="E304" s="219" t="s">
        <v>1516</v>
      </c>
      <c r="F304" s="220" t="s">
        <v>1517</v>
      </c>
      <c r="G304" s="221" t="s">
        <v>342</v>
      </c>
      <c r="H304" s="222">
        <v>10</v>
      </c>
      <c r="I304" s="223"/>
      <c r="J304" s="224">
        <f>ROUND(I304*H304,2)</f>
        <v>0</v>
      </c>
      <c r="K304" s="220" t="s">
        <v>234</v>
      </c>
      <c r="L304" s="46"/>
      <c r="M304" s="225" t="s">
        <v>1</v>
      </c>
      <c r="N304" s="226" t="s">
        <v>42</v>
      </c>
      <c r="O304" s="93"/>
      <c r="P304" s="227">
        <f>O304*H304</f>
        <v>0</v>
      </c>
      <c r="Q304" s="227">
        <v>0.02424</v>
      </c>
      <c r="R304" s="227">
        <f>Q304*H304</f>
        <v>0.2424</v>
      </c>
      <c r="S304" s="227">
        <v>0</v>
      </c>
      <c r="T304" s="228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9" t="s">
        <v>161</v>
      </c>
      <c r="AT304" s="229" t="s">
        <v>157</v>
      </c>
      <c r="AU304" s="229" t="s">
        <v>87</v>
      </c>
      <c r="AY304" s="18" t="s">
        <v>156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8" t="s">
        <v>85</v>
      </c>
      <c r="BK304" s="230">
        <f>ROUND(I304*H304,2)</f>
        <v>0</v>
      </c>
      <c r="BL304" s="18" t="s">
        <v>161</v>
      </c>
      <c r="BM304" s="229" t="s">
        <v>1518</v>
      </c>
    </row>
    <row r="305" spans="1:47" s="2" customFormat="1" ht="12">
      <c r="A305" s="40"/>
      <c r="B305" s="41"/>
      <c r="C305" s="42"/>
      <c r="D305" s="256" t="s">
        <v>236</v>
      </c>
      <c r="E305" s="42"/>
      <c r="F305" s="257" t="s">
        <v>1519</v>
      </c>
      <c r="G305" s="42"/>
      <c r="H305" s="42"/>
      <c r="I305" s="258"/>
      <c r="J305" s="42"/>
      <c r="K305" s="42"/>
      <c r="L305" s="46"/>
      <c r="M305" s="259"/>
      <c r="N305" s="260"/>
      <c r="O305" s="93"/>
      <c r="P305" s="93"/>
      <c r="Q305" s="93"/>
      <c r="R305" s="93"/>
      <c r="S305" s="93"/>
      <c r="T305" s="94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8" t="s">
        <v>236</v>
      </c>
      <c r="AU305" s="18" t="s">
        <v>87</v>
      </c>
    </row>
    <row r="306" spans="1:65" s="2" customFormat="1" ht="24.15" customHeight="1">
      <c r="A306" s="40"/>
      <c r="B306" s="41"/>
      <c r="C306" s="218" t="s">
        <v>781</v>
      </c>
      <c r="D306" s="218" t="s">
        <v>157</v>
      </c>
      <c r="E306" s="219" t="s">
        <v>1520</v>
      </c>
      <c r="F306" s="220" t="s">
        <v>1521</v>
      </c>
      <c r="G306" s="221" t="s">
        <v>342</v>
      </c>
      <c r="H306" s="222">
        <v>10</v>
      </c>
      <c r="I306" s="223"/>
      <c r="J306" s="224">
        <f>ROUND(I306*H306,2)</f>
        <v>0</v>
      </c>
      <c r="K306" s="220" t="s">
        <v>234</v>
      </c>
      <c r="L306" s="46"/>
      <c r="M306" s="225" t="s">
        <v>1</v>
      </c>
      <c r="N306" s="226" t="s">
        <v>42</v>
      </c>
      <c r="O306" s="9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9" t="s">
        <v>161</v>
      </c>
      <c r="AT306" s="229" t="s">
        <v>157</v>
      </c>
      <c r="AU306" s="229" t="s">
        <v>87</v>
      </c>
      <c r="AY306" s="18" t="s">
        <v>156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8" t="s">
        <v>85</v>
      </c>
      <c r="BK306" s="230">
        <f>ROUND(I306*H306,2)</f>
        <v>0</v>
      </c>
      <c r="BL306" s="18" t="s">
        <v>161</v>
      </c>
      <c r="BM306" s="229" t="s">
        <v>1522</v>
      </c>
    </row>
    <row r="307" spans="1:47" s="2" customFormat="1" ht="12">
      <c r="A307" s="40"/>
      <c r="B307" s="41"/>
      <c r="C307" s="42"/>
      <c r="D307" s="256" t="s">
        <v>236</v>
      </c>
      <c r="E307" s="42"/>
      <c r="F307" s="257" t="s">
        <v>1523</v>
      </c>
      <c r="G307" s="42"/>
      <c r="H307" s="42"/>
      <c r="I307" s="258"/>
      <c r="J307" s="42"/>
      <c r="K307" s="42"/>
      <c r="L307" s="46"/>
      <c r="M307" s="259"/>
      <c r="N307" s="260"/>
      <c r="O307" s="93"/>
      <c r="P307" s="93"/>
      <c r="Q307" s="93"/>
      <c r="R307" s="93"/>
      <c r="S307" s="93"/>
      <c r="T307" s="94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8" t="s">
        <v>236</v>
      </c>
      <c r="AU307" s="18" t="s">
        <v>87</v>
      </c>
    </row>
    <row r="308" spans="1:65" s="2" customFormat="1" ht="21.75" customHeight="1">
      <c r="A308" s="40"/>
      <c r="B308" s="41"/>
      <c r="C308" s="286" t="s">
        <v>1524</v>
      </c>
      <c r="D308" s="286" t="s">
        <v>414</v>
      </c>
      <c r="E308" s="287" t="s">
        <v>1525</v>
      </c>
      <c r="F308" s="288" t="s">
        <v>1526</v>
      </c>
      <c r="G308" s="289" t="s">
        <v>342</v>
      </c>
      <c r="H308" s="290">
        <v>3</v>
      </c>
      <c r="I308" s="291"/>
      <c r="J308" s="292">
        <f>ROUND(I308*H308,2)</f>
        <v>0</v>
      </c>
      <c r="K308" s="288" t="s">
        <v>234</v>
      </c>
      <c r="L308" s="293"/>
      <c r="M308" s="294" t="s">
        <v>1</v>
      </c>
      <c r="N308" s="295" t="s">
        <v>42</v>
      </c>
      <c r="O308" s="93"/>
      <c r="P308" s="227">
        <f>O308*H308</f>
        <v>0</v>
      </c>
      <c r="Q308" s="227">
        <v>0.00065</v>
      </c>
      <c r="R308" s="227">
        <f>Q308*H308</f>
        <v>0.00195</v>
      </c>
      <c r="S308" s="227">
        <v>0</v>
      </c>
      <c r="T308" s="228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9" t="s">
        <v>193</v>
      </c>
      <c r="AT308" s="229" t="s">
        <v>414</v>
      </c>
      <c r="AU308" s="229" t="s">
        <v>87</v>
      </c>
      <c r="AY308" s="18" t="s">
        <v>156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8" t="s">
        <v>85</v>
      </c>
      <c r="BK308" s="230">
        <f>ROUND(I308*H308,2)</f>
        <v>0</v>
      </c>
      <c r="BL308" s="18" t="s">
        <v>161</v>
      </c>
      <c r="BM308" s="229" t="s">
        <v>1527</v>
      </c>
    </row>
    <row r="309" spans="1:65" s="2" customFormat="1" ht="33" customHeight="1">
      <c r="A309" s="40"/>
      <c r="B309" s="41"/>
      <c r="C309" s="218" t="s">
        <v>1528</v>
      </c>
      <c r="D309" s="218" t="s">
        <v>157</v>
      </c>
      <c r="E309" s="219" t="s">
        <v>1529</v>
      </c>
      <c r="F309" s="220" t="s">
        <v>1530</v>
      </c>
      <c r="G309" s="221" t="s">
        <v>342</v>
      </c>
      <c r="H309" s="222">
        <v>9</v>
      </c>
      <c r="I309" s="223"/>
      <c r="J309" s="224">
        <f>ROUND(I309*H309,2)</f>
        <v>0</v>
      </c>
      <c r="K309" s="220" t="s">
        <v>234</v>
      </c>
      <c r="L309" s="46"/>
      <c r="M309" s="225" t="s">
        <v>1</v>
      </c>
      <c r="N309" s="226" t="s">
        <v>42</v>
      </c>
      <c r="O309" s="93"/>
      <c r="P309" s="227">
        <f>O309*H309</f>
        <v>0</v>
      </c>
      <c r="Q309" s="227">
        <v>0.304</v>
      </c>
      <c r="R309" s="227">
        <f>Q309*H309</f>
        <v>2.7359999999999998</v>
      </c>
      <c r="S309" s="227">
        <v>0</v>
      </c>
      <c r="T309" s="228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9" t="s">
        <v>161</v>
      </c>
      <c r="AT309" s="229" t="s">
        <v>157</v>
      </c>
      <c r="AU309" s="229" t="s">
        <v>87</v>
      </c>
      <c r="AY309" s="18" t="s">
        <v>156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8" t="s">
        <v>85</v>
      </c>
      <c r="BK309" s="230">
        <f>ROUND(I309*H309,2)</f>
        <v>0</v>
      </c>
      <c r="BL309" s="18" t="s">
        <v>161</v>
      </c>
      <c r="BM309" s="229" t="s">
        <v>1531</v>
      </c>
    </row>
    <row r="310" spans="1:47" s="2" customFormat="1" ht="12">
      <c r="A310" s="40"/>
      <c r="B310" s="41"/>
      <c r="C310" s="42"/>
      <c r="D310" s="256" t="s">
        <v>236</v>
      </c>
      <c r="E310" s="42"/>
      <c r="F310" s="257" t="s">
        <v>1532</v>
      </c>
      <c r="G310" s="42"/>
      <c r="H310" s="42"/>
      <c r="I310" s="258"/>
      <c r="J310" s="42"/>
      <c r="K310" s="42"/>
      <c r="L310" s="46"/>
      <c r="M310" s="259"/>
      <c r="N310" s="260"/>
      <c r="O310" s="93"/>
      <c r="P310" s="93"/>
      <c r="Q310" s="93"/>
      <c r="R310" s="93"/>
      <c r="S310" s="93"/>
      <c r="T310" s="94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8" t="s">
        <v>236</v>
      </c>
      <c r="AU310" s="18" t="s">
        <v>87</v>
      </c>
    </row>
    <row r="311" spans="1:65" s="2" customFormat="1" ht="37.8" customHeight="1">
      <c r="A311" s="40"/>
      <c r="B311" s="41"/>
      <c r="C311" s="218" t="s">
        <v>1533</v>
      </c>
      <c r="D311" s="218" t="s">
        <v>157</v>
      </c>
      <c r="E311" s="219" t="s">
        <v>1534</v>
      </c>
      <c r="F311" s="220" t="s">
        <v>1535</v>
      </c>
      <c r="G311" s="221" t="s">
        <v>342</v>
      </c>
      <c r="H311" s="222">
        <v>2</v>
      </c>
      <c r="I311" s="223"/>
      <c r="J311" s="224">
        <f>ROUND(I311*H311,2)</f>
        <v>0</v>
      </c>
      <c r="K311" s="220" t="s">
        <v>1</v>
      </c>
      <c r="L311" s="46"/>
      <c r="M311" s="225" t="s">
        <v>1</v>
      </c>
      <c r="N311" s="226" t="s">
        <v>42</v>
      </c>
      <c r="O311" s="93"/>
      <c r="P311" s="227">
        <f>O311*H311</f>
        <v>0</v>
      </c>
      <c r="Q311" s="227">
        <v>0.12422</v>
      </c>
      <c r="R311" s="227">
        <f>Q311*H311</f>
        <v>0.24844</v>
      </c>
      <c r="S311" s="227">
        <v>0</v>
      </c>
      <c r="T311" s="228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9" t="s">
        <v>161</v>
      </c>
      <c r="AT311" s="229" t="s">
        <v>157</v>
      </c>
      <c r="AU311" s="229" t="s">
        <v>87</v>
      </c>
      <c r="AY311" s="18" t="s">
        <v>156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8" t="s">
        <v>85</v>
      </c>
      <c r="BK311" s="230">
        <f>ROUND(I311*H311,2)</f>
        <v>0</v>
      </c>
      <c r="BL311" s="18" t="s">
        <v>161</v>
      </c>
      <c r="BM311" s="229" t="s">
        <v>1536</v>
      </c>
    </row>
    <row r="312" spans="1:65" s="2" customFormat="1" ht="24.15" customHeight="1">
      <c r="A312" s="40"/>
      <c r="B312" s="41"/>
      <c r="C312" s="218" t="s">
        <v>1537</v>
      </c>
      <c r="D312" s="218" t="s">
        <v>157</v>
      </c>
      <c r="E312" s="219" t="s">
        <v>1538</v>
      </c>
      <c r="F312" s="220" t="s">
        <v>1539</v>
      </c>
      <c r="G312" s="221" t="s">
        <v>342</v>
      </c>
      <c r="H312" s="222">
        <v>1</v>
      </c>
      <c r="I312" s="223"/>
      <c r="J312" s="224">
        <f>ROUND(I312*H312,2)</f>
        <v>0</v>
      </c>
      <c r="K312" s="220" t="s">
        <v>1</v>
      </c>
      <c r="L312" s="46"/>
      <c r="M312" s="225" t="s">
        <v>1</v>
      </c>
      <c r="N312" s="226" t="s">
        <v>42</v>
      </c>
      <c r="O312" s="93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9" t="s">
        <v>161</v>
      </c>
      <c r="AT312" s="229" t="s">
        <v>157</v>
      </c>
      <c r="AU312" s="229" t="s">
        <v>87</v>
      </c>
      <c r="AY312" s="18" t="s">
        <v>156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8" t="s">
        <v>85</v>
      </c>
      <c r="BK312" s="230">
        <f>ROUND(I312*H312,2)</f>
        <v>0</v>
      </c>
      <c r="BL312" s="18" t="s">
        <v>161</v>
      </c>
      <c r="BM312" s="229" t="s">
        <v>1540</v>
      </c>
    </row>
    <row r="313" spans="1:65" s="2" customFormat="1" ht="24.15" customHeight="1">
      <c r="A313" s="40"/>
      <c r="B313" s="41"/>
      <c r="C313" s="218" t="s">
        <v>1541</v>
      </c>
      <c r="D313" s="218" t="s">
        <v>157</v>
      </c>
      <c r="E313" s="219" t="s">
        <v>1542</v>
      </c>
      <c r="F313" s="220" t="s">
        <v>1543</v>
      </c>
      <c r="G313" s="221" t="s">
        <v>342</v>
      </c>
      <c r="H313" s="222">
        <v>2</v>
      </c>
      <c r="I313" s="223"/>
      <c r="J313" s="224">
        <f>ROUND(I313*H313,2)</f>
        <v>0</v>
      </c>
      <c r="K313" s="220" t="s">
        <v>234</v>
      </c>
      <c r="L313" s="46"/>
      <c r="M313" s="225" t="s">
        <v>1</v>
      </c>
      <c r="N313" s="226" t="s">
        <v>42</v>
      </c>
      <c r="O313" s="93"/>
      <c r="P313" s="227">
        <f>O313*H313</f>
        <v>0</v>
      </c>
      <c r="Q313" s="227">
        <v>0.21734</v>
      </c>
      <c r="R313" s="227">
        <f>Q313*H313</f>
        <v>0.43468</v>
      </c>
      <c r="S313" s="227">
        <v>0</v>
      </c>
      <c r="T313" s="228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9" t="s">
        <v>161</v>
      </c>
      <c r="AT313" s="229" t="s">
        <v>157</v>
      </c>
      <c r="AU313" s="229" t="s">
        <v>87</v>
      </c>
      <c r="AY313" s="18" t="s">
        <v>156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8" t="s">
        <v>85</v>
      </c>
      <c r="BK313" s="230">
        <f>ROUND(I313*H313,2)</f>
        <v>0</v>
      </c>
      <c r="BL313" s="18" t="s">
        <v>161</v>
      </c>
      <c r="BM313" s="229" t="s">
        <v>1544</v>
      </c>
    </row>
    <row r="314" spans="1:47" s="2" customFormat="1" ht="12">
      <c r="A314" s="40"/>
      <c r="B314" s="41"/>
      <c r="C314" s="42"/>
      <c r="D314" s="256" t="s">
        <v>236</v>
      </c>
      <c r="E314" s="42"/>
      <c r="F314" s="257" t="s">
        <v>1545</v>
      </c>
      <c r="G314" s="42"/>
      <c r="H314" s="42"/>
      <c r="I314" s="258"/>
      <c r="J314" s="42"/>
      <c r="K314" s="42"/>
      <c r="L314" s="46"/>
      <c r="M314" s="259"/>
      <c r="N314" s="260"/>
      <c r="O314" s="93"/>
      <c r="P314" s="93"/>
      <c r="Q314" s="93"/>
      <c r="R314" s="93"/>
      <c r="S314" s="93"/>
      <c r="T314" s="94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8" t="s">
        <v>236</v>
      </c>
      <c r="AU314" s="18" t="s">
        <v>87</v>
      </c>
    </row>
    <row r="315" spans="1:63" s="12" customFormat="1" ht="22.8" customHeight="1">
      <c r="A315" s="12"/>
      <c r="B315" s="204"/>
      <c r="C315" s="205"/>
      <c r="D315" s="206" t="s">
        <v>76</v>
      </c>
      <c r="E315" s="231" t="s">
        <v>197</v>
      </c>
      <c r="F315" s="231" t="s">
        <v>572</v>
      </c>
      <c r="G315" s="205"/>
      <c r="H315" s="205"/>
      <c r="I315" s="208"/>
      <c r="J315" s="232">
        <f>BK315</f>
        <v>0</v>
      </c>
      <c r="K315" s="205"/>
      <c r="L315" s="210"/>
      <c r="M315" s="211"/>
      <c r="N315" s="212"/>
      <c r="O315" s="212"/>
      <c r="P315" s="213">
        <f>SUM(P316:P329)</f>
        <v>0</v>
      </c>
      <c r="Q315" s="212"/>
      <c r="R315" s="213">
        <f>SUM(R316:R329)</f>
        <v>0.09626380000000001</v>
      </c>
      <c r="S315" s="212"/>
      <c r="T315" s="214">
        <f>SUM(T316:T329)</f>
        <v>8.8798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5" t="s">
        <v>85</v>
      </c>
      <c r="AT315" s="216" t="s">
        <v>76</v>
      </c>
      <c r="AU315" s="216" t="s">
        <v>85</v>
      </c>
      <c r="AY315" s="215" t="s">
        <v>156</v>
      </c>
      <c r="BK315" s="217">
        <f>SUM(BK316:BK329)</f>
        <v>0</v>
      </c>
    </row>
    <row r="316" spans="1:65" s="2" customFormat="1" ht="16.5" customHeight="1">
      <c r="A316" s="40"/>
      <c r="B316" s="41"/>
      <c r="C316" s="218" t="s">
        <v>1546</v>
      </c>
      <c r="D316" s="218" t="s">
        <v>157</v>
      </c>
      <c r="E316" s="219" t="s">
        <v>1547</v>
      </c>
      <c r="F316" s="220" t="s">
        <v>1548</v>
      </c>
      <c r="G316" s="221" t="s">
        <v>355</v>
      </c>
      <c r="H316" s="222">
        <v>5.3</v>
      </c>
      <c r="I316" s="223"/>
      <c r="J316" s="224">
        <f>ROUND(I316*H316,2)</f>
        <v>0</v>
      </c>
      <c r="K316" s="220" t="s">
        <v>1</v>
      </c>
      <c r="L316" s="46"/>
      <c r="M316" s="225" t="s">
        <v>1</v>
      </c>
      <c r="N316" s="226" t="s">
        <v>42</v>
      </c>
      <c r="O316" s="93"/>
      <c r="P316" s="227">
        <f>O316*H316</f>
        <v>0</v>
      </c>
      <c r="Q316" s="227">
        <v>0</v>
      </c>
      <c r="R316" s="227">
        <f>Q316*H316</f>
        <v>0</v>
      </c>
      <c r="S316" s="227">
        <v>0</v>
      </c>
      <c r="T316" s="228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9" t="s">
        <v>161</v>
      </c>
      <c r="AT316" s="229" t="s">
        <v>157</v>
      </c>
      <c r="AU316" s="229" t="s">
        <v>87</v>
      </c>
      <c r="AY316" s="18" t="s">
        <v>156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8" t="s">
        <v>85</v>
      </c>
      <c r="BK316" s="230">
        <f>ROUND(I316*H316,2)</f>
        <v>0</v>
      </c>
      <c r="BL316" s="18" t="s">
        <v>161</v>
      </c>
      <c r="BM316" s="229" t="s">
        <v>1549</v>
      </c>
    </row>
    <row r="317" spans="1:65" s="2" customFormat="1" ht="21.75" customHeight="1">
      <c r="A317" s="40"/>
      <c r="B317" s="41"/>
      <c r="C317" s="286" t="s">
        <v>1550</v>
      </c>
      <c r="D317" s="286" t="s">
        <v>414</v>
      </c>
      <c r="E317" s="287" t="s">
        <v>1551</v>
      </c>
      <c r="F317" s="288" t="s">
        <v>1552</v>
      </c>
      <c r="G317" s="289" t="s">
        <v>355</v>
      </c>
      <c r="H317" s="290">
        <v>5.83</v>
      </c>
      <c r="I317" s="291"/>
      <c r="J317" s="292">
        <f>ROUND(I317*H317,2)</f>
        <v>0</v>
      </c>
      <c r="K317" s="288" t="s">
        <v>1</v>
      </c>
      <c r="L317" s="293"/>
      <c r="M317" s="294" t="s">
        <v>1</v>
      </c>
      <c r="N317" s="295" t="s">
        <v>42</v>
      </c>
      <c r="O317" s="93"/>
      <c r="P317" s="227">
        <f>O317*H317</f>
        <v>0</v>
      </c>
      <c r="Q317" s="227">
        <v>0.01596</v>
      </c>
      <c r="R317" s="227">
        <f>Q317*H317</f>
        <v>0.0930468</v>
      </c>
      <c r="S317" s="227">
        <v>0</v>
      </c>
      <c r="T317" s="228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9" t="s">
        <v>193</v>
      </c>
      <c r="AT317" s="229" t="s">
        <v>414</v>
      </c>
      <c r="AU317" s="229" t="s">
        <v>87</v>
      </c>
      <c r="AY317" s="18" t="s">
        <v>156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8" t="s">
        <v>85</v>
      </c>
      <c r="BK317" s="230">
        <f>ROUND(I317*H317,2)</f>
        <v>0</v>
      </c>
      <c r="BL317" s="18" t="s">
        <v>161</v>
      </c>
      <c r="BM317" s="229" t="s">
        <v>1553</v>
      </c>
    </row>
    <row r="318" spans="1:65" s="2" customFormat="1" ht="24.15" customHeight="1">
      <c r="A318" s="40"/>
      <c r="B318" s="41"/>
      <c r="C318" s="286" t="s">
        <v>1554</v>
      </c>
      <c r="D318" s="286" t="s">
        <v>414</v>
      </c>
      <c r="E318" s="287" t="s">
        <v>1555</v>
      </c>
      <c r="F318" s="288" t="s">
        <v>1556</v>
      </c>
      <c r="G318" s="289" t="s">
        <v>342</v>
      </c>
      <c r="H318" s="290">
        <v>2</v>
      </c>
      <c r="I318" s="291"/>
      <c r="J318" s="292">
        <f>ROUND(I318*H318,2)</f>
        <v>0</v>
      </c>
      <c r="K318" s="288" t="s">
        <v>234</v>
      </c>
      <c r="L318" s="293"/>
      <c r="M318" s="294" t="s">
        <v>1</v>
      </c>
      <c r="N318" s="295" t="s">
        <v>42</v>
      </c>
      <c r="O318" s="93"/>
      <c r="P318" s="227">
        <f>O318*H318</f>
        <v>0</v>
      </c>
      <c r="Q318" s="227">
        <v>0.00119</v>
      </c>
      <c r="R318" s="227">
        <f>Q318*H318</f>
        <v>0.00238</v>
      </c>
      <c r="S318" s="227">
        <v>0</v>
      </c>
      <c r="T318" s="228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9" t="s">
        <v>193</v>
      </c>
      <c r="AT318" s="229" t="s">
        <v>414</v>
      </c>
      <c r="AU318" s="229" t="s">
        <v>87</v>
      </c>
      <c r="AY318" s="18" t="s">
        <v>156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8" t="s">
        <v>85</v>
      </c>
      <c r="BK318" s="230">
        <f>ROUND(I318*H318,2)</f>
        <v>0</v>
      </c>
      <c r="BL318" s="18" t="s">
        <v>161</v>
      </c>
      <c r="BM318" s="229" t="s">
        <v>1557</v>
      </c>
    </row>
    <row r="319" spans="1:65" s="2" customFormat="1" ht="24.15" customHeight="1">
      <c r="A319" s="40"/>
      <c r="B319" s="41"/>
      <c r="C319" s="218" t="s">
        <v>1558</v>
      </c>
      <c r="D319" s="218" t="s">
        <v>157</v>
      </c>
      <c r="E319" s="219" t="s">
        <v>1559</v>
      </c>
      <c r="F319" s="220" t="s">
        <v>1560</v>
      </c>
      <c r="G319" s="221" t="s">
        <v>355</v>
      </c>
      <c r="H319" s="222">
        <v>36.2</v>
      </c>
      <c r="I319" s="223"/>
      <c r="J319" s="224">
        <f>ROUND(I319*H319,2)</f>
        <v>0</v>
      </c>
      <c r="K319" s="220" t="s">
        <v>234</v>
      </c>
      <c r="L319" s="46"/>
      <c r="M319" s="225" t="s">
        <v>1</v>
      </c>
      <c r="N319" s="226" t="s">
        <v>42</v>
      </c>
      <c r="O319" s="93"/>
      <c r="P319" s="227">
        <f>O319*H319</f>
        <v>0</v>
      </c>
      <c r="Q319" s="227">
        <v>0</v>
      </c>
      <c r="R319" s="227">
        <f>Q319*H319</f>
        <v>0</v>
      </c>
      <c r="S319" s="227">
        <v>0.065</v>
      </c>
      <c r="T319" s="228">
        <f>S319*H319</f>
        <v>2.353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9" t="s">
        <v>161</v>
      </c>
      <c r="AT319" s="229" t="s">
        <v>157</v>
      </c>
      <c r="AU319" s="229" t="s">
        <v>87</v>
      </c>
      <c r="AY319" s="18" t="s">
        <v>156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8" t="s">
        <v>85</v>
      </c>
      <c r="BK319" s="230">
        <f>ROUND(I319*H319,2)</f>
        <v>0</v>
      </c>
      <c r="BL319" s="18" t="s">
        <v>161</v>
      </c>
      <c r="BM319" s="229" t="s">
        <v>1561</v>
      </c>
    </row>
    <row r="320" spans="1:47" s="2" customFormat="1" ht="12">
      <c r="A320" s="40"/>
      <c r="B320" s="41"/>
      <c r="C320" s="42"/>
      <c r="D320" s="256" t="s">
        <v>236</v>
      </c>
      <c r="E320" s="42"/>
      <c r="F320" s="257" t="s">
        <v>1562</v>
      </c>
      <c r="G320" s="42"/>
      <c r="H320" s="42"/>
      <c r="I320" s="258"/>
      <c r="J320" s="42"/>
      <c r="K320" s="42"/>
      <c r="L320" s="46"/>
      <c r="M320" s="259"/>
      <c r="N320" s="260"/>
      <c r="O320" s="93"/>
      <c r="P320" s="93"/>
      <c r="Q320" s="93"/>
      <c r="R320" s="93"/>
      <c r="S320" s="93"/>
      <c r="T320" s="94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8" t="s">
        <v>236</v>
      </c>
      <c r="AU320" s="18" t="s">
        <v>87</v>
      </c>
    </row>
    <row r="321" spans="1:65" s="2" customFormat="1" ht="24.15" customHeight="1">
      <c r="A321" s="40"/>
      <c r="B321" s="41"/>
      <c r="C321" s="218" t="s">
        <v>1563</v>
      </c>
      <c r="D321" s="218" t="s">
        <v>157</v>
      </c>
      <c r="E321" s="219" t="s">
        <v>1564</v>
      </c>
      <c r="F321" s="220" t="s">
        <v>1565</v>
      </c>
      <c r="G321" s="221" t="s">
        <v>233</v>
      </c>
      <c r="H321" s="222">
        <v>3.5</v>
      </c>
      <c r="I321" s="223"/>
      <c r="J321" s="224">
        <f>ROUND(I321*H321,2)</f>
        <v>0</v>
      </c>
      <c r="K321" s="220" t="s">
        <v>234</v>
      </c>
      <c r="L321" s="46"/>
      <c r="M321" s="225" t="s">
        <v>1</v>
      </c>
      <c r="N321" s="226" t="s">
        <v>42</v>
      </c>
      <c r="O321" s="93"/>
      <c r="P321" s="227">
        <f>O321*H321</f>
        <v>0</v>
      </c>
      <c r="Q321" s="227">
        <v>0</v>
      </c>
      <c r="R321" s="227">
        <f>Q321*H321</f>
        <v>0</v>
      </c>
      <c r="S321" s="227">
        <v>1.76</v>
      </c>
      <c r="T321" s="228">
        <f>S321*H321</f>
        <v>6.16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9" t="s">
        <v>161</v>
      </c>
      <c r="AT321" s="229" t="s">
        <v>157</v>
      </c>
      <c r="AU321" s="229" t="s">
        <v>87</v>
      </c>
      <c r="AY321" s="18" t="s">
        <v>156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8" t="s">
        <v>85</v>
      </c>
      <c r="BK321" s="230">
        <f>ROUND(I321*H321,2)</f>
        <v>0</v>
      </c>
      <c r="BL321" s="18" t="s">
        <v>161</v>
      </c>
      <c r="BM321" s="229" t="s">
        <v>1566</v>
      </c>
    </row>
    <row r="322" spans="1:47" s="2" customFormat="1" ht="12">
      <c r="A322" s="40"/>
      <c r="B322" s="41"/>
      <c r="C322" s="42"/>
      <c r="D322" s="256" t="s">
        <v>236</v>
      </c>
      <c r="E322" s="42"/>
      <c r="F322" s="257" t="s">
        <v>1567</v>
      </c>
      <c r="G322" s="42"/>
      <c r="H322" s="42"/>
      <c r="I322" s="258"/>
      <c r="J322" s="42"/>
      <c r="K322" s="42"/>
      <c r="L322" s="46"/>
      <c r="M322" s="259"/>
      <c r="N322" s="260"/>
      <c r="O322" s="93"/>
      <c r="P322" s="93"/>
      <c r="Q322" s="93"/>
      <c r="R322" s="93"/>
      <c r="S322" s="93"/>
      <c r="T322" s="94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8" t="s">
        <v>236</v>
      </c>
      <c r="AU322" s="18" t="s">
        <v>87</v>
      </c>
    </row>
    <row r="323" spans="1:65" s="2" customFormat="1" ht="24.15" customHeight="1">
      <c r="A323" s="40"/>
      <c r="B323" s="41"/>
      <c r="C323" s="218" t="s">
        <v>1568</v>
      </c>
      <c r="D323" s="218" t="s">
        <v>157</v>
      </c>
      <c r="E323" s="219" t="s">
        <v>1569</v>
      </c>
      <c r="F323" s="220" t="s">
        <v>1570</v>
      </c>
      <c r="G323" s="221" t="s">
        <v>342</v>
      </c>
      <c r="H323" s="222">
        <v>7</v>
      </c>
      <c r="I323" s="223"/>
      <c r="J323" s="224">
        <f>ROUND(I323*H323,2)</f>
        <v>0</v>
      </c>
      <c r="K323" s="220" t="s">
        <v>234</v>
      </c>
      <c r="L323" s="46"/>
      <c r="M323" s="225" t="s">
        <v>1</v>
      </c>
      <c r="N323" s="226" t="s">
        <v>42</v>
      </c>
      <c r="O323" s="93"/>
      <c r="P323" s="227">
        <f>O323*H323</f>
        <v>0</v>
      </c>
      <c r="Q323" s="227">
        <v>0</v>
      </c>
      <c r="R323" s="227">
        <f>Q323*H323</f>
        <v>0</v>
      </c>
      <c r="S323" s="227">
        <v>0.05</v>
      </c>
      <c r="T323" s="228">
        <f>S323*H323</f>
        <v>0.35000000000000003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9" t="s">
        <v>161</v>
      </c>
      <c r="AT323" s="229" t="s">
        <v>157</v>
      </c>
      <c r="AU323" s="229" t="s">
        <v>87</v>
      </c>
      <c r="AY323" s="18" t="s">
        <v>156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8" t="s">
        <v>85</v>
      </c>
      <c r="BK323" s="230">
        <f>ROUND(I323*H323,2)</f>
        <v>0</v>
      </c>
      <c r="BL323" s="18" t="s">
        <v>161</v>
      </c>
      <c r="BM323" s="229" t="s">
        <v>1571</v>
      </c>
    </row>
    <row r="324" spans="1:47" s="2" customFormat="1" ht="12">
      <c r="A324" s="40"/>
      <c r="B324" s="41"/>
      <c r="C324" s="42"/>
      <c r="D324" s="256" t="s">
        <v>236</v>
      </c>
      <c r="E324" s="42"/>
      <c r="F324" s="257" t="s">
        <v>1572</v>
      </c>
      <c r="G324" s="42"/>
      <c r="H324" s="42"/>
      <c r="I324" s="258"/>
      <c r="J324" s="42"/>
      <c r="K324" s="42"/>
      <c r="L324" s="46"/>
      <c r="M324" s="259"/>
      <c r="N324" s="260"/>
      <c r="O324" s="93"/>
      <c r="P324" s="93"/>
      <c r="Q324" s="93"/>
      <c r="R324" s="93"/>
      <c r="S324" s="93"/>
      <c r="T324" s="94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8" t="s">
        <v>236</v>
      </c>
      <c r="AU324" s="18" t="s">
        <v>87</v>
      </c>
    </row>
    <row r="325" spans="1:65" s="2" customFormat="1" ht="21.75" customHeight="1">
      <c r="A325" s="40"/>
      <c r="B325" s="41"/>
      <c r="C325" s="218" t="s">
        <v>1573</v>
      </c>
      <c r="D325" s="218" t="s">
        <v>157</v>
      </c>
      <c r="E325" s="219" t="s">
        <v>1574</v>
      </c>
      <c r="F325" s="220" t="s">
        <v>1575</v>
      </c>
      <c r="G325" s="221" t="s">
        <v>490</v>
      </c>
      <c r="H325" s="222">
        <v>7</v>
      </c>
      <c r="I325" s="223"/>
      <c r="J325" s="224">
        <f>ROUND(I325*H325,2)</f>
        <v>0</v>
      </c>
      <c r="K325" s="220" t="s">
        <v>1</v>
      </c>
      <c r="L325" s="46"/>
      <c r="M325" s="225" t="s">
        <v>1</v>
      </c>
      <c r="N325" s="226" t="s">
        <v>42</v>
      </c>
      <c r="O325" s="93"/>
      <c r="P325" s="227">
        <f>O325*H325</f>
        <v>0</v>
      </c>
      <c r="Q325" s="227">
        <v>0</v>
      </c>
      <c r="R325" s="227">
        <f>Q325*H325</f>
        <v>0</v>
      </c>
      <c r="S325" s="227">
        <v>0</v>
      </c>
      <c r="T325" s="228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9" t="s">
        <v>161</v>
      </c>
      <c r="AT325" s="229" t="s">
        <v>157</v>
      </c>
      <c r="AU325" s="229" t="s">
        <v>87</v>
      </c>
      <c r="AY325" s="18" t="s">
        <v>156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8" t="s">
        <v>85</v>
      </c>
      <c r="BK325" s="230">
        <f>ROUND(I325*H325,2)</f>
        <v>0</v>
      </c>
      <c r="BL325" s="18" t="s">
        <v>161</v>
      </c>
      <c r="BM325" s="229" t="s">
        <v>1576</v>
      </c>
    </row>
    <row r="326" spans="1:65" s="2" customFormat="1" ht="24.15" customHeight="1">
      <c r="A326" s="40"/>
      <c r="B326" s="41"/>
      <c r="C326" s="218" t="s">
        <v>1577</v>
      </c>
      <c r="D326" s="218" t="s">
        <v>157</v>
      </c>
      <c r="E326" s="219" t="s">
        <v>1578</v>
      </c>
      <c r="F326" s="220" t="s">
        <v>1579</v>
      </c>
      <c r="G326" s="221" t="s">
        <v>355</v>
      </c>
      <c r="H326" s="222">
        <v>0.3</v>
      </c>
      <c r="I326" s="223"/>
      <c r="J326" s="224">
        <f>ROUND(I326*H326,2)</f>
        <v>0</v>
      </c>
      <c r="K326" s="220" t="s">
        <v>234</v>
      </c>
      <c r="L326" s="46"/>
      <c r="M326" s="225" t="s">
        <v>1</v>
      </c>
      <c r="N326" s="226" t="s">
        <v>42</v>
      </c>
      <c r="O326" s="93"/>
      <c r="P326" s="227">
        <f>O326*H326</f>
        <v>0</v>
      </c>
      <c r="Q326" s="227">
        <v>0.00279</v>
      </c>
      <c r="R326" s="227">
        <f>Q326*H326</f>
        <v>0.000837</v>
      </c>
      <c r="S326" s="227">
        <v>0.056</v>
      </c>
      <c r="T326" s="228">
        <f>S326*H326</f>
        <v>0.0168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9" t="s">
        <v>161</v>
      </c>
      <c r="AT326" s="229" t="s">
        <v>157</v>
      </c>
      <c r="AU326" s="229" t="s">
        <v>87</v>
      </c>
      <c r="AY326" s="18" t="s">
        <v>156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8" t="s">
        <v>85</v>
      </c>
      <c r="BK326" s="230">
        <f>ROUND(I326*H326,2)</f>
        <v>0</v>
      </c>
      <c r="BL326" s="18" t="s">
        <v>161</v>
      </c>
      <c r="BM326" s="229" t="s">
        <v>1580</v>
      </c>
    </row>
    <row r="327" spans="1:47" s="2" customFormat="1" ht="12">
      <c r="A327" s="40"/>
      <c r="B327" s="41"/>
      <c r="C327" s="42"/>
      <c r="D327" s="256" t="s">
        <v>236</v>
      </c>
      <c r="E327" s="42"/>
      <c r="F327" s="257" t="s">
        <v>1581</v>
      </c>
      <c r="G327" s="42"/>
      <c r="H327" s="42"/>
      <c r="I327" s="258"/>
      <c r="J327" s="42"/>
      <c r="K327" s="42"/>
      <c r="L327" s="46"/>
      <c r="M327" s="259"/>
      <c r="N327" s="260"/>
      <c r="O327" s="93"/>
      <c r="P327" s="93"/>
      <c r="Q327" s="93"/>
      <c r="R327" s="93"/>
      <c r="S327" s="93"/>
      <c r="T327" s="94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8" t="s">
        <v>236</v>
      </c>
      <c r="AU327" s="18" t="s">
        <v>87</v>
      </c>
    </row>
    <row r="328" spans="1:65" s="2" customFormat="1" ht="33" customHeight="1">
      <c r="A328" s="40"/>
      <c r="B328" s="41"/>
      <c r="C328" s="218" t="s">
        <v>1582</v>
      </c>
      <c r="D328" s="218" t="s">
        <v>157</v>
      </c>
      <c r="E328" s="219" t="s">
        <v>1583</v>
      </c>
      <c r="F328" s="220" t="s">
        <v>1584</v>
      </c>
      <c r="G328" s="221" t="s">
        <v>490</v>
      </c>
      <c r="H328" s="222">
        <v>1</v>
      </c>
      <c r="I328" s="223"/>
      <c r="J328" s="224">
        <f>ROUND(I328*H328,2)</f>
        <v>0</v>
      </c>
      <c r="K328" s="220" t="s">
        <v>1</v>
      </c>
      <c r="L328" s="46"/>
      <c r="M328" s="225" t="s">
        <v>1</v>
      </c>
      <c r="N328" s="226" t="s">
        <v>42</v>
      </c>
      <c r="O328" s="93"/>
      <c r="P328" s="227">
        <f>O328*H328</f>
        <v>0</v>
      </c>
      <c r="Q328" s="227">
        <v>0</v>
      </c>
      <c r="R328" s="227">
        <f>Q328*H328</f>
        <v>0</v>
      </c>
      <c r="S328" s="227">
        <v>0</v>
      </c>
      <c r="T328" s="228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9" t="s">
        <v>161</v>
      </c>
      <c r="AT328" s="229" t="s">
        <v>157</v>
      </c>
      <c r="AU328" s="229" t="s">
        <v>87</v>
      </c>
      <c r="AY328" s="18" t="s">
        <v>156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8" t="s">
        <v>85</v>
      </c>
      <c r="BK328" s="230">
        <f>ROUND(I328*H328,2)</f>
        <v>0</v>
      </c>
      <c r="BL328" s="18" t="s">
        <v>161</v>
      </c>
      <c r="BM328" s="229" t="s">
        <v>1585</v>
      </c>
    </row>
    <row r="329" spans="1:65" s="2" customFormat="1" ht="24.15" customHeight="1">
      <c r="A329" s="40"/>
      <c r="B329" s="41"/>
      <c r="C329" s="218" t="s">
        <v>1586</v>
      </c>
      <c r="D329" s="218" t="s">
        <v>157</v>
      </c>
      <c r="E329" s="219" t="s">
        <v>1587</v>
      </c>
      <c r="F329" s="220" t="s">
        <v>1588</v>
      </c>
      <c r="G329" s="221" t="s">
        <v>490</v>
      </c>
      <c r="H329" s="222">
        <v>2</v>
      </c>
      <c r="I329" s="223"/>
      <c r="J329" s="224">
        <f>ROUND(I329*H329,2)</f>
        <v>0</v>
      </c>
      <c r="K329" s="220" t="s">
        <v>1</v>
      </c>
      <c r="L329" s="46"/>
      <c r="M329" s="225" t="s">
        <v>1</v>
      </c>
      <c r="N329" s="226" t="s">
        <v>42</v>
      </c>
      <c r="O329" s="93"/>
      <c r="P329" s="227">
        <f>O329*H329</f>
        <v>0</v>
      </c>
      <c r="Q329" s="227">
        <v>0</v>
      </c>
      <c r="R329" s="227">
        <f>Q329*H329</f>
        <v>0</v>
      </c>
      <c r="S329" s="227">
        <v>0</v>
      </c>
      <c r="T329" s="228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9" t="s">
        <v>161</v>
      </c>
      <c r="AT329" s="229" t="s">
        <v>157</v>
      </c>
      <c r="AU329" s="229" t="s">
        <v>87</v>
      </c>
      <c r="AY329" s="18" t="s">
        <v>156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8" t="s">
        <v>85</v>
      </c>
      <c r="BK329" s="230">
        <f>ROUND(I329*H329,2)</f>
        <v>0</v>
      </c>
      <c r="BL329" s="18" t="s">
        <v>161</v>
      </c>
      <c r="BM329" s="229" t="s">
        <v>1589</v>
      </c>
    </row>
    <row r="330" spans="1:63" s="12" customFormat="1" ht="25.9" customHeight="1">
      <c r="A330" s="12"/>
      <c r="B330" s="204"/>
      <c r="C330" s="205"/>
      <c r="D330" s="206" t="s">
        <v>76</v>
      </c>
      <c r="E330" s="207" t="s">
        <v>154</v>
      </c>
      <c r="F330" s="207" t="s">
        <v>155</v>
      </c>
      <c r="G330" s="205"/>
      <c r="H330" s="205"/>
      <c r="I330" s="208"/>
      <c r="J330" s="209">
        <f>BK330</f>
        <v>0</v>
      </c>
      <c r="K330" s="205"/>
      <c r="L330" s="210"/>
      <c r="M330" s="211"/>
      <c r="N330" s="212"/>
      <c r="O330" s="212"/>
      <c r="P330" s="213">
        <f>P331</f>
        <v>0</v>
      </c>
      <c r="Q330" s="212"/>
      <c r="R330" s="213">
        <f>R331</f>
        <v>0.31083000000000005</v>
      </c>
      <c r="S330" s="212"/>
      <c r="T330" s="214">
        <f>T331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15" t="s">
        <v>87</v>
      </c>
      <c r="AT330" s="216" t="s">
        <v>76</v>
      </c>
      <c r="AU330" s="216" t="s">
        <v>77</v>
      </c>
      <c r="AY330" s="215" t="s">
        <v>156</v>
      </c>
      <c r="BK330" s="217">
        <f>BK331</f>
        <v>0</v>
      </c>
    </row>
    <row r="331" spans="1:63" s="12" customFormat="1" ht="22.8" customHeight="1">
      <c r="A331" s="12"/>
      <c r="B331" s="204"/>
      <c r="C331" s="205"/>
      <c r="D331" s="206" t="s">
        <v>76</v>
      </c>
      <c r="E331" s="231" t="s">
        <v>1590</v>
      </c>
      <c r="F331" s="231" t="s">
        <v>1591</v>
      </c>
      <c r="G331" s="205"/>
      <c r="H331" s="205"/>
      <c r="I331" s="208"/>
      <c r="J331" s="232">
        <f>BK331</f>
        <v>0</v>
      </c>
      <c r="K331" s="205"/>
      <c r="L331" s="210"/>
      <c r="M331" s="211"/>
      <c r="N331" s="212"/>
      <c r="O331" s="212"/>
      <c r="P331" s="213">
        <f>P332+SUM(P333:P336)+P349</f>
        <v>0</v>
      </c>
      <c r="Q331" s="212"/>
      <c r="R331" s="213">
        <f>R332+SUM(R333:R336)+R349</f>
        <v>0.31083000000000005</v>
      </c>
      <c r="S331" s="212"/>
      <c r="T331" s="214">
        <f>T332+SUM(T333:T336)+T349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5" t="s">
        <v>87</v>
      </c>
      <c r="AT331" s="216" t="s">
        <v>76</v>
      </c>
      <c r="AU331" s="216" t="s">
        <v>85</v>
      </c>
      <c r="AY331" s="215" t="s">
        <v>156</v>
      </c>
      <c r="BK331" s="217">
        <f>BK332+SUM(BK333:BK336)+BK349</f>
        <v>0</v>
      </c>
    </row>
    <row r="332" spans="1:65" s="2" customFormat="1" ht="24.15" customHeight="1">
      <c r="A332" s="40"/>
      <c r="B332" s="41"/>
      <c r="C332" s="218" t="s">
        <v>1592</v>
      </c>
      <c r="D332" s="218" t="s">
        <v>157</v>
      </c>
      <c r="E332" s="219" t="s">
        <v>1593</v>
      </c>
      <c r="F332" s="220" t="s">
        <v>1594</v>
      </c>
      <c r="G332" s="221" t="s">
        <v>355</v>
      </c>
      <c r="H332" s="222">
        <v>1</v>
      </c>
      <c r="I332" s="223"/>
      <c r="J332" s="224">
        <f>ROUND(I332*H332,2)</f>
        <v>0</v>
      </c>
      <c r="K332" s="220" t="s">
        <v>234</v>
      </c>
      <c r="L332" s="46"/>
      <c r="M332" s="225" t="s">
        <v>1</v>
      </c>
      <c r="N332" s="226" t="s">
        <v>42</v>
      </c>
      <c r="O332" s="93"/>
      <c r="P332" s="227">
        <f>O332*H332</f>
        <v>0</v>
      </c>
      <c r="Q332" s="227">
        <v>0.29221</v>
      </c>
      <c r="R332" s="227">
        <f>Q332*H332</f>
        <v>0.29221</v>
      </c>
      <c r="S332" s="227">
        <v>0</v>
      </c>
      <c r="T332" s="228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9" t="s">
        <v>161</v>
      </c>
      <c r="AT332" s="229" t="s">
        <v>157</v>
      </c>
      <c r="AU332" s="229" t="s">
        <v>87</v>
      </c>
      <c r="AY332" s="18" t="s">
        <v>156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8" t="s">
        <v>85</v>
      </c>
      <c r="BK332" s="230">
        <f>ROUND(I332*H332,2)</f>
        <v>0</v>
      </c>
      <c r="BL332" s="18" t="s">
        <v>161</v>
      </c>
      <c r="BM332" s="229" t="s">
        <v>1595</v>
      </c>
    </row>
    <row r="333" spans="1:47" s="2" customFormat="1" ht="12">
      <c r="A333" s="40"/>
      <c r="B333" s="41"/>
      <c r="C333" s="42"/>
      <c r="D333" s="256" t="s">
        <v>236</v>
      </c>
      <c r="E333" s="42"/>
      <c r="F333" s="257" t="s">
        <v>1596</v>
      </c>
      <c r="G333" s="42"/>
      <c r="H333" s="42"/>
      <c r="I333" s="258"/>
      <c r="J333" s="42"/>
      <c r="K333" s="42"/>
      <c r="L333" s="46"/>
      <c r="M333" s="259"/>
      <c r="N333" s="260"/>
      <c r="O333" s="93"/>
      <c r="P333" s="93"/>
      <c r="Q333" s="93"/>
      <c r="R333" s="93"/>
      <c r="S333" s="93"/>
      <c r="T333" s="94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8" t="s">
        <v>236</v>
      </c>
      <c r="AU333" s="18" t="s">
        <v>87</v>
      </c>
    </row>
    <row r="334" spans="1:65" s="2" customFormat="1" ht="24.15" customHeight="1">
      <c r="A334" s="40"/>
      <c r="B334" s="41"/>
      <c r="C334" s="286" t="s">
        <v>1597</v>
      </c>
      <c r="D334" s="286" t="s">
        <v>414</v>
      </c>
      <c r="E334" s="287" t="s">
        <v>1598</v>
      </c>
      <c r="F334" s="288" t="s">
        <v>1599</v>
      </c>
      <c r="G334" s="289" t="s">
        <v>355</v>
      </c>
      <c r="H334" s="290">
        <v>1</v>
      </c>
      <c r="I334" s="291"/>
      <c r="J334" s="292">
        <f>ROUND(I334*H334,2)</f>
        <v>0</v>
      </c>
      <c r="K334" s="288" t="s">
        <v>234</v>
      </c>
      <c r="L334" s="293"/>
      <c r="M334" s="294" t="s">
        <v>1</v>
      </c>
      <c r="N334" s="295" t="s">
        <v>42</v>
      </c>
      <c r="O334" s="93"/>
      <c r="P334" s="227">
        <f>O334*H334</f>
        <v>0</v>
      </c>
      <c r="Q334" s="227">
        <v>0.0156</v>
      </c>
      <c r="R334" s="227">
        <f>Q334*H334</f>
        <v>0.0156</v>
      </c>
      <c r="S334" s="227">
        <v>0</v>
      </c>
      <c r="T334" s="228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9" t="s">
        <v>193</v>
      </c>
      <c r="AT334" s="229" t="s">
        <v>414</v>
      </c>
      <c r="AU334" s="229" t="s">
        <v>87</v>
      </c>
      <c r="AY334" s="18" t="s">
        <v>156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8" t="s">
        <v>85</v>
      </c>
      <c r="BK334" s="230">
        <f>ROUND(I334*H334,2)</f>
        <v>0</v>
      </c>
      <c r="BL334" s="18" t="s">
        <v>161</v>
      </c>
      <c r="BM334" s="229" t="s">
        <v>1600</v>
      </c>
    </row>
    <row r="335" spans="1:65" s="2" customFormat="1" ht="24.15" customHeight="1">
      <c r="A335" s="40"/>
      <c r="B335" s="41"/>
      <c r="C335" s="286" t="s">
        <v>1601</v>
      </c>
      <c r="D335" s="286" t="s">
        <v>414</v>
      </c>
      <c r="E335" s="287" t="s">
        <v>1602</v>
      </c>
      <c r="F335" s="288" t="s">
        <v>1603</v>
      </c>
      <c r="G335" s="289" t="s">
        <v>355</v>
      </c>
      <c r="H335" s="290">
        <v>1</v>
      </c>
      <c r="I335" s="291"/>
      <c r="J335" s="292">
        <f>ROUND(I335*H335,2)</f>
        <v>0</v>
      </c>
      <c r="K335" s="288" t="s">
        <v>234</v>
      </c>
      <c r="L335" s="293"/>
      <c r="M335" s="294" t="s">
        <v>1</v>
      </c>
      <c r="N335" s="295" t="s">
        <v>42</v>
      </c>
      <c r="O335" s="93"/>
      <c r="P335" s="227">
        <f>O335*H335</f>
        <v>0</v>
      </c>
      <c r="Q335" s="227">
        <v>0.00302</v>
      </c>
      <c r="R335" s="227">
        <f>Q335*H335</f>
        <v>0.00302</v>
      </c>
      <c r="S335" s="227">
        <v>0</v>
      </c>
      <c r="T335" s="228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9" t="s">
        <v>193</v>
      </c>
      <c r="AT335" s="229" t="s">
        <v>414</v>
      </c>
      <c r="AU335" s="229" t="s">
        <v>87</v>
      </c>
      <c r="AY335" s="18" t="s">
        <v>156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8" t="s">
        <v>85</v>
      </c>
      <c r="BK335" s="230">
        <f>ROUND(I335*H335,2)</f>
        <v>0</v>
      </c>
      <c r="BL335" s="18" t="s">
        <v>161</v>
      </c>
      <c r="BM335" s="229" t="s">
        <v>1604</v>
      </c>
    </row>
    <row r="336" spans="1:63" s="12" customFormat="1" ht="20.85" customHeight="1">
      <c r="A336" s="12"/>
      <c r="B336" s="204"/>
      <c r="C336" s="205"/>
      <c r="D336" s="206" t="s">
        <v>76</v>
      </c>
      <c r="E336" s="231" t="s">
        <v>762</v>
      </c>
      <c r="F336" s="231" t="s">
        <v>763</v>
      </c>
      <c r="G336" s="205"/>
      <c r="H336" s="205"/>
      <c r="I336" s="208"/>
      <c r="J336" s="232">
        <f>BK336</f>
        <v>0</v>
      </c>
      <c r="K336" s="205"/>
      <c r="L336" s="210"/>
      <c r="M336" s="211"/>
      <c r="N336" s="212"/>
      <c r="O336" s="212"/>
      <c r="P336" s="213">
        <f>SUM(P337:P348)</f>
        <v>0</v>
      </c>
      <c r="Q336" s="212"/>
      <c r="R336" s="213">
        <f>SUM(R337:R348)</f>
        <v>0</v>
      </c>
      <c r="S336" s="212"/>
      <c r="T336" s="214">
        <f>SUM(T337:T348)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5" t="s">
        <v>85</v>
      </c>
      <c r="AT336" s="216" t="s">
        <v>76</v>
      </c>
      <c r="AU336" s="216" t="s">
        <v>87</v>
      </c>
      <c r="AY336" s="215" t="s">
        <v>156</v>
      </c>
      <c r="BK336" s="217">
        <f>SUM(BK337:BK348)</f>
        <v>0</v>
      </c>
    </row>
    <row r="337" spans="1:65" s="2" customFormat="1" ht="21.75" customHeight="1">
      <c r="A337" s="40"/>
      <c r="B337" s="41"/>
      <c r="C337" s="218" t="s">
        <v>1605</v>
      </c>
      <c r="D337" s="218" t="s">
        <v>157</v>
      </c>
      <c r="E337" s="219" t="s">
        <v>1606</v>
      </c>
      <c r="F337" s="220" t="s">
        <v>1607</v>
      </c>
      <c r="G337" s="221" t="s">
        <v>444</v>
      </c>
      <c r="H337" s="222">
        <v>137.501</v>
      </c>
      <c r="I337" s="223"/>
      <c r="J337" s="224">
        <f>ROUND(I337*H337,2)</f>
        <v>0</v>
      </c>
      <c r="K337" s="220" t="s">
        <v>234</v>
      </c>
      <c r="L337" s="46"/>
      <c r="M337" s="225" t="s">
        <v>1</v>
      </c>
      <c r="N337" s="226" t="s">
        <v>42</v>
      </c>
      <c r="O337" s="93"/>
      <c r="P337" s="227">
        <f>O337*H337</f>
        <v>0</v>
      </c>
      <c r="Q337" s="227">
        <v>0</v>
      </c>
      <c r="R337" s="227">
        <f>Q337*H337</f>
        <v>0</v>
      </c>
      <c r="S337" s="227">
        <v>0</v>
      </c>
      <c r="T337" s="228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9" t="s">
        <v>161</v>
      </c>
      <c r="AT337" s="229" t="s">
        <v>157</v>
      </c>
      <c r="AU337" s="229" t="s">
        <v>168</v>
      </c>
      <c r="AY337" s="18" t="s">
        <v>156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8" t="s">
        <v>85</v>
      </c>
      <c r="BK337" s="230">
        <f>ROUND(I337*H337,2)</f>
        <v>0</v>
      </c>
      <c r="BL337" s="18" t="s">
        <v>161</v>
      </c>
      <c r="BM337" s="229" t="s">
        <v>1608</v>
      </c>
    </row>
    <row r="338" spans="1:47" s="2" customFormat="1" ht="12">
      <c r="A338" s="40"/>
      <c r="B338" s="41"/>
      <c r="C338" s="42"/>
      <c r="D338" s="256" t="s">
        <v>236</v>
      </c>
      <c r="E338" s="42"/>
      <c r="F338" s="257" t="s">
        <v>1609</v>
      </c>
      <c r="G338" s="42"/>
      <c r="H338" s="42"/>
      <c r="I338" s="258"/>
      <c r="J338" s="42"/>
      <c r="K338" s="42"/>
      <c r="L338" s="46"/>
      <c r="M338" s="259"/>
      <c r="N338" s="260"/>
      <c r="O338" s="93"/>
      <c r="P338" s="93"/>
      <c r="Q338" s="93"/>
      <c r="R338" s="93"/>
      <c r="S338" s="93"/>
      <c r="T338" s="94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8" t="s">
        <v>236</v>
      </c>
      <c r="AU338" s="18" t="s">
        <v>168</v>
      </c>
    </row>
    <row r="339" spans="1:65" s="2" customFormat="1" ht="24.15" customHeight="1">
      <c r="A339" s="40"/>
      <c r="B339" s="41"/>
      <c r="C339" s="218" t="s">
        <v>1610</v>
      </c>
      <c r="D339" s="218" t="s">
        <v>157</v>
      </c>
      <c r="E339" s="219" t="s">
        <v>1611</v>
      </c>
      <c r="F339" s="220" t="s">
        <v>1612</v>
      </c>
      <c r="G339" s="221" t="s">
        <v>444</v>
      </c>
      <c r="H339" s="222">
        <v>275.002</v>
      </c>
      <c r="I339" s="223"/>
      <c r="J339" s="224">
        <f>ROUND(I339*H339,2)</f>
        <v>0</v>
      </c>
      <c r="K339" s="220" t="s">
        <v>234</v>
      </c>
      <c r="L339" s="46"/>
      <c r="M339" s="225" t="s">
        <v>1</v>
      </c>
      <c r="N339" s="226" t="s">
        <v>42</v>
      </c>
      <c r="O339" s="93"/>
      <c r="P339" s="227">
        <f>O339*H339</f>
        <v>0</v>
      </c>
      <c r="Q339" s="227">
        <v>0</v>
      </c>
      <c r="R339" s="227">
        <f>Q339*H339</f>
        <v>0</v>
      </c>
      <c r="S339" s="227">
        <v>0</v>
      </c>
      <c r="T339" s="228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9" t="s">
        <v>161</v>
      </c>
      <c r="AT339" s="229" t="s">
        <v>157</v>
      </c>
      <c r="AU339" s="229" t="s">
        <v>168</v>
      </c>
      <c r="AY339" s="18" t="s">
        <v>156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8" t="s">
        <v>85</v>
      </c>
      <c r="BK339" s="230">
        <f>ROUND(I339*H339,2)</f>
        <v>0</v>
      </c>
      <c r="BL339" s="18" t="s">
        <v>161</v>
      </c>
      <c r="BM339" s="229" t="s">
        <v>1613</v>
      </c>
    </row>
    <row r="340" spans="1:47" s="2" customFormat="1" ht="12">
      <c r="A340" s="40"/>
      <c r="B340" s="41"/>
      <c r="C340" s="42"/>
      <c r="D340" s="256" t="s">
        <v>236</v>
      </c>
      <c r="E340" s="42"/>
      <c r="F340" s="257" t="s">
        <v>1614</v>
      </c>
      <c r="G340" s="42"/>
      <c r="H340" s="42"/>
      <c r="I340" s="258"/>
      <c r="J340" s="42"/>
      <c r="K340" s="42"/>
      <c r="L340" s="46"/>
      <c r="M340" s="259"/>
      <c r="N340" s="260"/>
      <c r="O340" s="93"/>
      <c r="P340" s="93"/>
      <c r="Q340" s="93"/>
      <c r="R340" s="93"/>
      <c r="S340" s="93"/>
      <c r="T340" s="94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8" t="s">
        <v>236</v>
      </c>
      <c r="AU340" s="18" t="s">
        <v>168</v>
      </c>
    </row>
    <row r="341" spans="1:65" s="2" customFormat="1" ht="16.5" customHeight="1">
      <c r="A341" s="40"/>
      <c r="B341" s="41"/>
      <c r="C341" s="218" t="s">
        <v>1615</v>
      </c>
      <c r="D341" s="218" t="s">
        <v>157</v>
      </c>
      <c r="E341" s="219" t="s">
        <v>1616</v>
      </c>
      <c r="F341" s="220" t="s">
        <v>1617</v>
      </c>
      <c r="G341" s="221" t="s">
        <v>444</v>
      </c>
      <c r="H341" s="222">
        <v>8.863</v>
      </c>
      <c r="I341" s="223"/>
      <c r="J341" s="224">
        <f>ROUND(I341*H341,2)</f>
        <v>0</v>
      </c>
      <c r="K341" s="220" t="s">
        <v>234</v>
      </c>
      <c r="L341" s="46"/>
      <c r="M341" s="225" t="s">
        <v>1</v>
      </c>
      <c r="N341" s="226" t="s">
        <v>42</v>
      </c>
      <c r="O341" s="93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9" t="s">
        <v>161</v>
      </c>
      <c r="AT341" s="229" t="s">
        <v>157</v>
      </c>
      <c r="AU341" s="229" t="s">
        <v>168</v>
      </c>
      <c r="AY341" s="18" t="s">
        <v>156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8" t="s">
        <v>85</v>
      </c>
      <c r="BK341" s="230">
        <f>ROUND(I341*H341,2)</f>
        <v>0</v>
      </c>
      <c r="BL341" s="18" t="s">
        <v>161</v>
      </c>
      <c r="BM341" s="229" t="s">
        <v>1618</v>
      </c>
    </row>
    <row r="342" spans="1:47" s="2" customFormat="1" ht="12">
      <c r="A342" s="40"/>
      <c r="B342" s="41"/>
      <c r="C342" s="42"/>
      <c r="D342" s="256" t="s">
        <v>236</v>
      </c>
      <c r="E342" s="42"/>
      <c r="F342" s="257" t="s">
        <v>1619</v>
      </c>
      <c r="G342" s="42"/>
      <c r="H342" s="42"/>
      <c r="I342" s="258"/>
      <c r="J342" s="42"/>
      <c r="K342" s="42"/>
      <c r="L342" s="46"/>
      <c r="M342" s="259"/>
      <c r="N342" s="260"/>
      <c r="O342" s="93"/>
      <c r="P342" s="93"/>
      <c r="Q342" s="93"/>
      <c r="R342" s="93"/>
      <c r="S342" s="93"/>
      <c r="T342" s="94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8" t="s">
        <v>236</v>
      </c>
      <c r="AU342" s="18" t="s">
        <v>168</v>
      </c>
    </row>
    <row r="343" spans="1:65" s="2" customFormat="1" ht="24.15" customHeight="1">
      <c r="A343" s="40"/>
      <c r="B343" s="41"/>
      <c r="C343" s="218" t="s">
        <v>1620</v>
      </c>
      <c r="D343" s="218" t="s">
        <v>157</v>
      </c>
      <c r="E343" s="219" t="s">
        <v>1621</v>
      </c>
      <c r="F343" s="220" t="s">
        <v>1622</v>
      </c>
      <c r="G343" s="221" t="s">
        <v>444</v>
      </c>
      <c r="H343" s="222">
        <v>17.726</v>
      </c>
      <c r="I343" s="223"/>
      <c r="J343" s="224">
        <f>ROUND(I343*H343,2)</f>
        <v>0</v>
      </c>
      <c r="K343" s="220" t="s">
        <v>234</v>
      </c>
      <c r="L343" s="46"/>
      <c r="M343" s="225" t="s">
        <v>1</v>
      </c>
      <c r="N343" s="226" t="s">
        <v>42</v>
      </c>
      <c r="O343" s="93"/>
      <c r="P343" s="227">
        <f>O343*H343</f>
        <v>0</v>
      </c>
      <c r="Q343" s="227">
        <v>0</v>
      </c>
      <c r="R343" s="227">
        <f>Q343*H343</f>
        <v>0</v>
      </c>
      <c r="S343" s="227">
        <v>0</v>
      </c>
      <c r="T343" s="228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9" t="s">
        <v>161</v>
      </c>
      <c r="AT343" s="229" t="s">
        <v>157</v>
      </c>
      <c r="AU343" s="229" t="s">
        <v>168</v>
      </c>
      <c r="AY343" s="18" t="s">
        <v>156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8" t="s">
        <v>85</v>
      </c>
      <c r="BK343" s="230">
        <f>ROUND(I343*H343,2)</f>
        <v>0</v>
      </c>
      <c r="BL343" s="18" t="s">
        <v>161</v>
      </c>
      <c r="BM343" s="229" t="s">
        <v>1623</v>
      </c>
    </row>
    <row r="344" spans="1:47" s="2" customFormat="1" ht="12">
      <c r="A344" s="40"/>
      <c r="B344" s="41"/>
      <c r="C344" s="42"/>
      <c r="D344" s="256" t="s">
        <v>236</v>
      </c>
      <c r="E344" s="42"/>
      <c r="F344" s="257" t="s">
        <v>1624</v>
      </c>
      <c r="G344" s="42"/>
      <c r="H344" s="42"/>
      <c r="I344" s="258"/>
      <c r="J344" s="42"/>
      <c r="K344" s="42"/>
      <c r="L344" s="46"/>
      <c r="M344" s="259"/>
      <c r="N344" s="260"/>
      <c r="O344" s="93"/>
      <c r="P344" s="93"/>
      <c r="Q344" s="93"/>
      <c r="R344" s="93"/>
      <c r="S344" s="93"/>
      <c r="T344" s="94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8" t="s">
        <v>236</v>
      </c>
      <c r="AU344" s="18" t="s">
        <v>168</v>
      </c>
    </row>
    <row r="345" spans="1:65" s="2" customFormat="1" ht="37.8" customHeight="1">
      <c r="A345" s="40"/>
      <c r="B345" s="41"/>
      <c r="C345" s="218" t="s">
        <v>1625</v>
      </c>
      <c r="D345" s="218" t="s">
        <v>157</v>
      </c>
      <c r="E345" s="219" t="s">
        <v>1626</v>
      </c>
      <c r="F345" s="220" t="s">
        <v>1627</v>
      </c>
      <c r="G345" s="221" t="s">
        <v>444</v>
      </c>
      <c r="H345" s="222">
        <v>8.513</v>
      </c>
      <c r="I345" s="223"/>
      <c r="J345" s="224">
        <f>ROUND(I345*H345,2)</f>
        <v>0</v>
      </c>
      <c r="K345" s="220" t="s">
        <v>234</v>
      </c>
      <c r="L345" s="46"/>
      <c r="M345" s="225" t="s">
        <v>1</v>
      </c>
      <c r="N345" s="226" t="s">
        <v>42</v>
      </c>
      <c r="O345" s="9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9" t="s">
        <v>161</v>
      </c>
      <c r="AT345" s="229" t="s">
        <v>157</v>
      </c>
      <c r="AU345" s="229" t="s">
        <v>168</v>
      </c>
      <c r="AY345" s="18" t="s">
        <v>156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18" t="s">
        <v>85</v>
      </c>
      <c r="BK345" s="230">
        <f>ROUND(I345*H345,2)</f>
        <v>0</v>
      </c>
      <c r="BL345" s="18" t="s">
        <v>161</v>
      </c>
      <c r="BM345" s="229" t="s">
        <v>1628</v>
      </c>
    </row>
    <row r="346" spans="1:47" s="2" customFormat="1" ht="12">
      <c r="A346" s="40"/>
      <c r="B346" s="41"/>
      <c r="C346" s="42"/>
      <c r="D346" s="256" t="s">
        <v>236</v>
      </c>
      <c r="E346" s="42"/>
      <c r="F346" s="257" t="s">
        <v>1629</v>
      </c>
      <c r="G346" s="42"/>
      <c r="H346" s="42"/>
      <c r="I346" s="258"/>
      <c r="J346" s="42"/>
      <c r="K346" s="42"/>
      <c r="L346" s="46"/>
      <c r="M346" s="259"/>
      <c r="N346" s="260"/>
      <c r="O346" s="93"/>
      <c r="P346" s="93"/>
      <c r="Q346" s="93"/>
      <c r="R346" s="93"/>
      <c r="S346" s="93"/>
      <c r="T346" s="94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8" t="s">
        <v>236</v>
      </c>
      <c r="AU346" s="18" t="s">
        <v>168</v>
      </c>
    </row>
    <row r="347" spans="1:65" s="2" customFormat="1" ht="44.25" customHeight="1">
      <c r="A347" s="40"/>
      <c r="B347" s="41"/>
      <c r="C347" s="218" t="s">
        <v>1630</v>
      </c>
      <c r="D347" s="218" t="s">
        <v>157</v>
      </c>
      <c r="E347" s="219" t="s">
        <v>782</v>
      </c>
      <c r="F347" s="220" t="s">
        <v>783</v>
      </c>
      <c r="G347" s="221" t="s">
        <v>444</v>
      </c>
      <c r="H347" s="222">
        <v>137.501</v>
      </c>
      <c r="I347" s="223"/>
      <c r="J347" s="224">
        <f>ROUND(I347*H347,2)</f>
        <v>0</v>
      </c>
      <c r="K347" s="220" t="s">
        <v>234</v>
      </c>
      <c r="L347" s="46"/>
      <c r="M347" s="225" t="s">
        <v>1</v>
      </c>
      <c r="N347" s="226" t="s">
        <v>42</v>
      </c>
      <c r="O347" s="93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9" t="s">
        <v>161</v>
      </c>
      <c r="AT347" s="229" t="s">
        <v>157</v>
      </c>
      <c r="AU347" s="229" t="s">
        <v>168</v>
      </c>
      <c r="AY347" s="18" t="s">
        <v>156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8" t="s">
        <v>85</v>
      </c>
      <c r="BK347" s="230">
        <f>ROUND(I347*H347,2)</f>
        <v>0</v>
      </c>
      <c r="BL347" s="18" t="s">
        <v>161</v>
      </c>
      <c r="BM347" s="229" t="s">
        <v>1631</v>
      </c>
    </row>
    <row r="348" spans="1:47" s="2" customFormat="1" ht="12">
      <c r="A348" s="40"/>
      <c r="B348" s="41"/>
      <c r="C348" s="42"/>
      <c r="D348" s="256" t="s">
        <v>236</v>
      </c>
      <c r="E348" s="42"/>
      <c r="F348" s="257" t="s">
        <v>785</v>
      </c>
      <c r="G348" s="42"/>
      <c r="H348" s="42"/>
      <c r="I348" s="258"/>
      <c r="J348" s="42"/>
      <c r="K348" s="42"/>
      <c r="L348" s="46"/>
      <c r="M348" s="259"/>
      <c r="N348" s="260"/>
      <c r="O348" s="93"/>
      <c r="P348" s="93"/>
      <c r="Q348" s="93"/>
      <c r="R348" s="93"/>
      <c r="S348" s="93"/>
      <c r="T348" s="94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8" t="s">
        <v>236</v>
      </c>
      <c r="AU348" s="18" t="s">
        <v>168</v>
      </c>
    </row>
    <row r="349" spans="1:63" s="12" customFormat="1" ht="20.85" customHeight="1">
      <c r="A349" s="12"/>
      <c r="B349" s="204"/>
      <c r="C349" s="205"/>
      <c r="D349" s="206" t="s">
        <v>76</v>
      </c>
      <c r="E349" s="231" t="s">
        <v>999</v>
      </c>
      <c r="F349" s="231" t="s">
        <v>1000</v>
      </c>
      <c r="G349" s="205"/>
      <c r="H349" s="205"/>
      <c r="I349" s="208"/>
      <c r="J349" s="232">
        <f>BK349</f>
        <v>0</v>
      </c>
      <c r="K349" s="205"/>
      <c r="L349" s="210"/>
      <c r="M349" s="211"/>
      <c r="N349" s="212"/>
      <c r="O349" s="212"/>
      <c r="P349" s="213">
        <f>SUM(P350:P353)</f>
        <v>0</v>
      </c>
      <c r="Q349" s="212"/>
      <c r="R349" s="213">
        <f>SUM(R350:R353)</f>
        <v>0</v>
      </c>
      <c r="S349" s="212"/>
      <c r="T349" s="214">
        <f>SUM(T350:T353)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5" t="s">
        <v>85</v>
      </c>
      <c r="AT349" s="216" t="s">
        <v>76</v>
      </c>
      <c r="AU349" s="216" t="s">
        <v>87</v>
      </c>
      <c r="AY349" s="215" t="s">
        <v>156</v>
      </c>
      <c r="BK349" s="217">
        <f>SUM(BK350:BK353)</f>
        <v>0</v>
      </c>
    </row>
    <row r="350" spans="1:65" s="2" customFormat="1" ht="24.15" customHeight="1">
      <c r="A350" s="40"/>
      <c r="B350" s="41"/>
      <c r="C350" s="218" t="s">
        <v>1632</v>
      </c>
      <c r="D350" s="218" t="s">
        <v>157</v>
      </c>
      <c r="E350" s="219" t="s">
        <v>1633</v>
      </c>
      <c r="F350" s="220" t="s">
        <v>1634</v>
      </c>
      <c r="G350" s="221" t="s">
        <v>444</v>
      </c>
      <c r="H350" s="222">
        <v>0.241</v>
      </c>
      <c r="I350" s="223"/>
      <c r="J350" s="224">
        <f>ROUND(I350*H350,2)</f>
        <v>0</v>
      </c>
      <c r="K350" s="220" t="s">
        <v>234</v>
      </c>
      <c r="L350" s="46"/>
      <c r="M350" s="225" t="s">
        <v>1</v>
      </c>
      <c r="N350" s="226" t="s">
        <v>42</v>
      </c>
      <c r="O350" s="93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9" t="s">
        <v>161</v>
      </c>
      <c r="AT350" s="229" t="s">
        <v>157</v>
      </c>
      <c r="AU350" s="229" t="s">
        <v>168</v>
      </c>
      <c r="AY350" s="18" t="s">
        <v>156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8" t="s">
        <v>85</v>
      </c>
      <c r="BK350" s="230">
        <f>ROUND(I350*H350,2)</f>
        <v>0</v>
      </c>
      <c r="BL350" s="18" t="s">
        <v>161</v>
      </c>
      <c r="BM350" s="229" t="s">
        <v>1635</v>
      </c>
    </row>
    <row r="351" spans="1:47" s="2" customFormat="1" ht="12">
      <c r="A351" s="40"/>
      <c r="B351" s="41"/>
      <c r="C351" s="42"/>
      <c r="D351" s="256" t="s">
        <v>236</v>
      </c>
      <c r="E351" s="42"/>
      <c r="F351" s="257" t="s">
        <v>1636</v>
      </c>
      <c r="G351" s="42"/>
      <c r="H351" s="42"/>
      <c r="I351" s="258"/>
      <c r="J351" s="42"/>
      <c r="K351" s="42"/>
      <c r="L351" s="46"/>
      <c r="M351" s="259"/>
      <c r="N351" s="260"/>
      <c r="O351" s="93"/>
      <c r="P351" s="93"/>
      <c r="Q351" s="93"/>
      <c r="R351" s="93"/>
      <c r="S351" s="93"/>
      <c r="T351" s="94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8" t="s">
        <v>236</v>
      </c>
      <c r="AU351" s="18" t="s">
        <v>168</v>
      </c>
    </row>
    <row r="352" spans="1:65" s="2" customFormat="1" ht="24.15" customHeight="1">
      <c r="A352" s="40"/>
      <c r="B352" s="41"/>
      <c r="C352" s="218" t="s">
        <v>1637</v>
      </c>
      <c r="D352" s="218" t="s">
        <v>157</v>
      </c>
      <c r="E352" s="219" t="s">
        <v>1638</v>
      </c>
      <c r="F352" s="220" t="s">
        <v>1639</v>
      </c>
      <c r="G352" s="221" t="s">
        <v>444</v>
      </c>
      <c r="H352" s="222">
        <v>176.298</v>
      </c>
      <c r="I352" s="223"/>
      <c r="J352" s="224">
        <f>ROUND(I352*H352,2)</f>
        <v>0</v>
      </c>
      <c r="K352" s="220" t="s">
        <v>234</v>
      </c>
      <c r="L352" s="46"/>
      <c r="M352" s="225" t="s">
        <v>1</v>
      </c>
      <c r="N352" s="226" t="s">
        <v>42</v>
      </c>
      <c r="O352" s="9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9" t="s">
        <v>161</v>
      </c>
      <c r="AT352" s="229" t="s">
        <v>157</v>
      </c>
      <c r="AU352" s="229" t="s">
        <v>168</v>
      </c>
      <c r="AY352" s="18" t="s">
        <v>156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8" t="s">
        <v>85</v>
      </c>
      <c r="BK352" s="230">
        <f>ROUND(I352*H352,2)</f>
        <v>0</v>
      </c>
      <c r="BL352" s="18" t="s">
        <v>161</v>
      </c>
      <c r="BM352" s="229" t="s">
        <v>1640</v>
      </c>
    </row>
    <row r="353" spans="1:47" s="2" customFormat="1" ht="12">
      <c r="A353" s="40"/>
      <c r="B353" s="41"/>
      <c r="C353" s="42"/>
      <c r="D353" s="256" t="s">
        <v>236</v>
      </c>
      <c r="E353" s="42"/>
      <c r="F353" s="257" t="s">
        <v>1641</v>
      </c>
      <c r="G353" s="42"/>
      <c r="H353" s="42"/>
      <c r="I353" s="258"/>
      <c r="J353" s="42"/>
      <c r="K353" s="42"/>
      <c r="L353" s="46"/>
      <c r="M353" s="259"/>
      <c r="N353" s="260"/>
      <c r="O353" s="93"/>
      <c r="P353" s="93"/>
      <c r="Q353" s="93"/>
      <c r="R353" s="93"/>
      <c r="S353" s="93"/>
      <c r="T353" s="94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8" t="s">
        <v>236</v>
      </c>
      <c r="AU353" s="18" t="s">
        <v>168</v>
      </c>
    </row>
    <row r="354" spans="1:63" s="12" customFormat="1" ht="25.9" customHeight="1">
      <c r="A354" s="12"/>
      <c r="B354" s="204"/>
      <c r="C354" s="205"/>
      <c r="D354" s="206" t="s">
        <v>76</v>
      </c>
      <c r="E354" s="207" t="s">
        <v>175</v>
      </c>
      <c r="F354" s="207" t="s">
        <v>176</v>
      </c>
      <c r="G354" s="205"/>
      <c r="H354" s="205"/>
      <c r="I354" s="208"/>
      <c r="J354" s="209">
        <f>BK354</f>
        <v>0</v>
      </c>
      <c r="K354" s="205"/>
      <c r="L354" s="210"/>
      <c r="M354" s="211"/>
      <c r="N354" s="212"/>
      <c r="O354" s="212"/>
      <c r="P354" s="213">
        <f>P355</f>
        <v>0</v>
      </c>
      <c r="Q354" s="212"/>
      <c r="R354" s="213">
        <f>R355</f>
        <v>0</v>
      </c>
      <c r="S354" s="212"/>
      <c r="T354" s="214">
        <f>T355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5" t="s">
        <v>161</v>
      </c>
      <c r="AT354" s="216" t="s">
        <v>76</v>
      </c>
      <c r="AU354" s="216" t="s">
        <v>77</v>
      </c>
      <c r="AY354" s="215" t="s">
        <v>156</v>
      </c>
      <c r="BK354" s="217">
        <f>BK355</f>
        <v>0</v>
      </c>
    </row>
    <row r="355" spans="1:63" s="12" customFormat="1" ht="22.8" customHeight="1">
      <c r="A355" s="12"/>
      <c r="B355" s="204"/>
      <c r="C355" s="205"/>
      <c r="D355" s="206" t="s">
        <v>76</v>
      </c>
      <c r="E355" s="231" t="s">
        <v>177</v>
      </c>
      <c r="F355" s="231" t="s">
        <v>178</v>
      </c>
      <c r="G355" s="205"/>
      <c r="H355" s="205"/>
      <c r="I355" s="208"/>
      <c r="J355" s="232">
        <f>BK355</f>
        <v>0</v>
      </c>
      <c r="K355" s="205"/>
      <c r="L355" s="210"/>
      <c r="M355" s="211"/>
      <c r="N355" s="212"/>
      <c r="O355" s="212"/>
      <c r="P355" s="213">
        <f>P356</f>
        <v>0</v>
      </c>
      <c r="Q355" s="212"/>
      <c r="R355" s="213">
        <f>R356</f>
        <v>0</v>
      </c>
      <c r="S355" s="212"/>
      <c r="T355" s="214">
        <f>T356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5" t="s">
        <v>161</v>
      </c>
      <c r="AT355" s="216" t="s">
        <v>76</v>
      </c>
      <c r="AU355" s="216" t="s">
        <v>85</v>
      </c>
      <c r="AY355" s="215" t="s">
        <v>156</v>
      </c>
      <c r="BK355" s="217">
        <f>BK356</f>
        <v>0</v>
      </c>
    </row>
    <row r="356" spans="1:65" s="2" customFormat="1" ht="24.15" customHeight="1">
      <c r="A356" s="40"/>
      <c r="B356" s="41"/>
      <c r="C356" s="218" t="s">
        <v>1642</v>
      </c>
      <c r="D356" s="218" t="s">
        <v>157</v>
      </c>
      <c r="E356" s="219" t="s">
        <v>1643</v>
      </c>
      <c r="F356" s="220" t="s">
        <v>1644</v>
      </c>
      <c r="G356" s="221" t="s">
        <v>160</v>
      </c>
      <c r="H356" s="222">
        <v>1</v>
      </c>
      <c r="I356" s="223"/>
      <c r="J356" s="224">
        <f>ROUND(I356*H356,2)</f>
        <v>0</v>
      </c>
      <c r="K356" s="220" t="s">
        <v>1</v>
      </c>
      <c r="L356" s="46"/>
      <c r="M356" s="296" t="s">
        <v>1</v>
      </c>
      <c r="N356" s="297" t="s">
        <v>42</v>
      </c>
      <c r="O356" s="298"/>
      <c r="P356" s="299">
        <f>O356*H356</f>
        <v>0</v>
      </c>
      <c r="Q356" s="299">
        <v>0</v>
      </c>
      <c r="R356" s="299">
        <f>Q356*H356</f>
        <v>0</v>
      </c>
      <c r="S356" s="299">
        <v>0</v>
      </c>
      <c r="T356" s="300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9" t="s">
        <v>1645</v>
      </c>
      <c r="AT356" s="229" t="s">
        <v>157</v>
      </c>
      <c r="AU356" s="229" t="s">
        <v>87</v>
      </c>
      <c r="AY356" s="18" t="s">
        <v>156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8" t="s">
        <v>85</v>
      </c>
      <c r="BK356" s="230">
        <f>ROUND(I356*H356,2)</f>
        <v>0</v>
      </c>
      <c r="BL356" s="18" t="s">
        <v>1645</v>
      </c>
      <c r="BM356" s="229" t="s">
        <v>1646</v>
      </c>
    </row>
    <row r="357" spans="1:31" s="2" customFormat="1" ht="6.95" customHeight="1">
      <c r="A357" s="40"/>
      <c r="B357" s="68"/>
      <c r="C357" s="69"/>
      <c r="D357" s="69"/>
      <c r="E357" s="69"/>
      <c r="F357" s="69"/>
      <c r="G357" s="69"/>
      <c r="H357" s="69"/>
      <c r="I357" s="69"/>
      <c r="J357" s="69"/>
      <c r="K357" s="69"/>
      <c r="L357" s="46"/>
      <c r="M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</row>
  </sheetData>
  <sheetProtection password="CC35" sheet="1" objects="1" scenarios="1" formatColumns="0" formatRows="0" autoFilter="0"/>
  <autoFilter ref="C127:K35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hyperlinks>
    <hyperlink ref="F132" r:id="rId1" display="https://podminky.urs.cz/item/CS_URS_2022_01/119001401"/>
    <hyperlink ref="F134" r:id="rId2" display="https://podminky.urs.cz/item/CS_URS_2022_01/119001405"/>
    <hyperlink ref="F136" r:id="rId3" display="https://podminky.urs.cz/item/CS_URS_2022_01/119001421"/>
    <hyperlink ref="F138" r:id="rId4" display="https://podminky.urs.cz/item/CS_URS_2022_01/131213702"/>
    <hyperlink ref="F140" r:id="rId5" display="https://podminky.urs.cz/item/CS_URS_2022_01/131251102"/>
    <hyperlink ref="F142" r:id="rId6" display="https://podminky.urs.cz/item/CS_URS_2022_01/131313702"/>
    <hyperlink ref="F144" r:id="rId7" display="https://podminky.urs.cz/item/CS_URS_2022_01/131351102"/>
    <hyperlink ref="F146" r:id="rId8" display="https://podminky.urs.cz/item/CS_URS_2022_01/131413702"/>
    <hyperlink ref="F148" r:id="rId9" display="https://podminky.urs.cz/item/CS_URS_2022_01/131451103"/>
    <hyperlink ref="F150" r:id="rId10" display="https://podminky.urs.cz/item/CS_URS_2022_01/132212332"/>
    <hyperlink ref="F152" r:id="rId11" display="https://podminky.urs.cz/item/CS_URS_2022_01/132251251"/>
    <hyperlink ref="F154" r:id="rId12" display="https://podminky.urs.cz/item/CS_URS_2022_01/132312332"/>
    <hyperlink ref="F156" r:id="rId13" display="https://podminky.urs.cz/item/CS_URS_2022_01/132354201"/>
    <hyperlink ref="F158" r:id="rId14" display="https://podminky.urs.cz/item/CS_URS_2022_01/132412332"/>
    <hyperlink ref="F160" r:id="rId15" display="https://podminky.urs.cz/item/CS_URS_2022_01/132451252"/>
    <hyperlink ref="F162" r:id="rId16" display="https://podminky.urs.cz/item/CS_URS_2022_01/139001101"/>
    <hyperlink ref="F164" r:id="rId17" display="https://podminky.urs.cz/item/CS_URS_2022_01/151811132"/>
    <hyperlink ref="F166" r:id="rId18" display="https://podminky.urs.cz/item/CS_URS_2022_01/151811232"/>
    <hyperlink ref="F168" r:id="rId19" display="https://podminky.urs.cz/item/CS_URS_2022_01/171153101"/>
    <hyperlink ref="F170" r:id="rId20" display="https://podminky.urs.cz/item/CS_URS_2022_01/174151101"/>
    <hyperlink ref="F173" r:id="rId21" display="https://podminky.urs.cz/item/CS_URS_2022_01/183106614"/>
    <hyperlink ref="F178" r:id="rId22" display="https://podminky.urs.cz/item/CS_URS_2022_01/183111211"/>
    <hyperlink ref="F180" r:id="rId23" display="https://podminky.urs.cz/item/CS_URS_2022_01/183211312"/>
    <hyperlink ref="F183" r:id="rId24" display="https://podminky.urs.cz/item/CS_URS_2022_01/183211313"/>
    <hyperlink ref="F186" r:id="rId25" display="https://podminky.urs.cz/item/CS_URS_2022_01/184102116"/>
    <hyperlink ref="F188" r:id="rId26" display="https://podminky.urs.cz/item/CS_URS_2022_01/184852322"/>
    <hyperlink ref="F190" r:id="rId27" display="https://podminky.urs.cz/item/CS_URS_2022_01/185851121"/>
    <hyperlink ref="F226" r:id="rId28" display="https://podminky.urs.cz/item/CS_URS_2022_01/175111101"/>
    <hyperlink ref="F229" r:id="rId29" display="https://podminky.urs.cz/item/CS_URS_2022_01/175111101"/>
    <hyperlink ref="F232" r:id="rId30" display="https://podminky.urs.cz/item/CS_URS_2022_01/451572111"/>
    <hyperlink ref="F236" r:id="rId31" display="https://podminky.urs.cz/item/CS_URS_2022_01/359901211"/>
    <hyperlink ref="F238" r:id="rId32" display="https://podminky.urs.cz/item/CS_URS_2022_01/831312121"/>
    <hyperlink ref="F241" r:id="rId33" display="https://podminky.urs.cz/item/CS_URS_2022_01/871161141"/>
    <hyperlink ref="F244" r:id="rId34" display="https://podminky.urs.cz/item/CS_URS_2022_01/871350410"/>
    <hyperlink ref="F249" r:id="rId35" display="https://podminky.urs.cz/item/CS_URS_2022_01/877265271"/>
    <hyperlink ref="F252" r:id="rId36" display="https://podminky.urs.cz/item/CS_URS_2022_01/877310320"/>
    <hyperlink ref="F256" r:id="rId37" display="https://podminky.urs.cz/item/CS_URS_2022_01/877310410"/>
    <hyperlink ref="F259" r:id="rId38" display="https://podminky.urs.cz/item/CS_URS_2022_01/877315231"/>
    <hyperlink ref="F262" r:id="rId39" display="https://podminky.urs.cz/item/CS_URS_2022_01/877350320"/>
    <hyperlink ref="F266" r:id="rId40" display="https://podminky.urs.cz/item/CS_URS_2022_01/877350410"/>
    <hyperlink ref="F270" r:id="rId41" display="https://podminky.urs.cz/item/CS_URS_2022_01/877350420"/>
    <hyperlink ref="F273" r:id="rId42" display="https://podminky.urs.cz/item/CS_URS_2022_01/877355121"/>
    <hyperlink ref="F276" r:id="rId43" display="https://podminky.urs.cz/item/CS_URS_2022_01/877355231"/>
    <hyperlink ref="F279" r:id="rId44" display="https://podminky.urs.cz/item/CS_URS_2022_01/892233122"/>
    <hyperlink ref="F281" r:id="rId45" display="https://podminky.urs.cz/item/CS_URS_2022_01/892241111"/>
    <hyperlink ref="F283" r:id="rId46" display="https://podminky.urs.cz/item/CS_URS_2022_01/892351111"/>
    <hyperlink ref="F285" r:id="rId47" display="https://podminky.urs.cz/item/CS_URS_2022_01/894812203"/>
    <hyperlink ref="F287" r:id="rId48" display="https://podminky.urs.cz/item/CS_URS_2022_01/894812207"/>
    <hyperlink ref="F289" r:id="rId49" display="https://podminky.urs.cz/item/CS_URS_2022_01/894812208"/>
    <hyperlink ref="F291" r:id="rId50" display="https://podminky.urs.cz/item/CS_URS_2022_01/894812231"/>
    <hyperlink ref="F293" r:id="rId51" display="https://podminky.urs.cz/item/CS_URS_2022_01/894812249"/>
    <hyperlink ref="F295" r:id="rId52" display="https://podminky.urs.cz/item/CS_URS_2022_01/894812251"/>
    <hyperlink ref="F297" r:id="rId53" display="https://podminky.urs.cz/item/CS_URS_2022_01/894812312"/>
    <hyperlink ref="F299" r:id="rId54" display="https://podminky.urs.cz/item/CS_URS_2022_01/894812315"/>
    <hyperlink ref="F301" r:id="rId55" display="https://podminky.urs.cz/item/CS_URS_2022_01/894812317"/>
    <hyperlink ref="F303" r:id="rId56" display="https://podminky.urs.cz/item/CS_URS_2022_01/894812318"/>
    <hyperlink ref="F305" r:id="rId57" display="https://podminky.urs.cz/item/CS_URS_2022_01/894812332"/>
    <hyperlink ref="F307" r:id="rId58" display="https://podminky.urs.cz/item/CS_URS_2022_01/894812339"/>
    <hyperlink ref="F310" r:id="rId59" display="https://podminky.urs.cz/item/CS_URS_2022_01/894812356"/>
    <hyperlink ref="F314" r:id="rId60" display="https://podminky.urs.cz/item/CS_URS_2022_01/899103112"/>
    <hyperlink ref="F320" r:id="rId61" display="https://podminky.urs.cz/item/CS_URS_2022_01/830361811"/>
    <hyperlink ref="F322" r:id="rId62" display="https://podminky.urs.cz/item/CS_URS_2022_01/890211811"/>
    <hyperlink ref="F324" r:id="rId63" display="https://podminky.urs.cz/item/CS_URS_2022_01/899201211"/>
    <hyperlink ref="F327" r:id="rId64" display="https://podminky.urs.cz/item/CS_URS_2022_01/977151124"/>
    <hyperlink ref="F333" r:id="rId65" display="https://podminky.urs.cz/item/CS_URS_2022_01/935113111"/>
    <hyperlink ref="F338" r:id="rId66" display="https://podminky.urs.cz/item/CS_URS_2022_01/997221551"/>
    <hyperlink ref="F340" r:id="rId67" display="https://podminky.urs.cz/item/CS_URS_2022_01/997221559"/>
    <hyperlink ref="F342" r:id="rId68" display="https://podminky.urs.cz/item/CS_URS_2022_01/997221571"/>
    <hyperlink ref="F344" r:id="rId69" display="https://podminky.urs.cz/item/CS_URS_2022_01/997221579"/>
    <hyperlink ref="F346" r:id="rId70" display="https://podminky.urs.cz/item/CS_URS_2022_01/997221861"/>
    <hyperlink ref="F348" r:id="rId71" display="https://podminky.urs.cz/item/CS_URS_2022_01/997221873"/>
    <hyperlink ref="F351" r:id="rId72" display="https://podminky.urs.cz/item/CS_URS_2022_01/998275101"/>
    <hyperlink ref="F353" r:id="rId73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Chytil</dc:creator>
  <cp:keywords/>
  <dc:description/>
  <cp:lastModifiedBy>Jaroslav Chytil</cp:lastModifiedBy>
  <dcterms:created xsi:type="dcterms:W3CDTF">2023-06-26T12:27:42Z</dcterms:created>
  <dcterms:modified xsi:type="dcterms:W3CDTF">2023-06-26T12:27:59Z</dcterms:modified>
  <cp:category/>
  <cp:version/>
  <cp:contentType/>
  <cp:contentStatus/>
</cp:coreProperties>
</file>