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OSTb - OST - způsobilé vý..." sheetId="2" r:id="rId2"/>
    <sheet name="SO01a - Nové konstrukce" sheetId="3" r:id="rId3"/>
    <sheet name="SO01b - Bourací práce" sheetId="4" r:id="rId4"/>
    <sheet name="SO01c - Hasička ZTI" sheetId="5" r:id="rId5"/>
    <sheet name="SO01d - Hasička ÚT" sheetId="6" r:id="rId6"/>
    <sheet name="SO01e - VZT" sheetId="7" r:id="rId7"/>
    <sheet name="SO01f - El Silnoproud" sheetId="8" r:id="rId8"/>
    <sheet name="SO01g - Slaboproud" sheetId="9" r:id="rId9"/>
    <sheet name="SO01h. -  El Bleskosvod" sheetId="10" r:id="rId10"/>
    <sheet name="Seznam figur" sheetId="11" r:id="rId11"/>
  </sheets>
  <definedNames>
    <definedName name="_xlnm.Print_Area" localSheetId="0">'Rekapitulace stavby'!$D$4:$AO$76,'Rekapitulace stavby'!$C$82:$AQ$104</definedName>
    <definedName name="_xlnm._FilterDatabase" localSheetId="1" hidden="1">'OSTb - OST - způsobilé vý...'!$C$116:$K$119</definedName>
    <definedName name="_xlnm.Print_Area" localSheetId="1">'OSTb - OST - způsobilé vý...'!$C$4:$J$76,'OSTb - OST - způsobilé vý...'!$C$82:$J$98,'OSTb - OST - způsobilé vý...'!$C$104:$K$119</definedName>
    <definedName name="_xlnm._FilterDatabase" localSheetId="2" hidden="1">'SO01a - Nové konstrukce'!$C$142:$K$1693</definedName>
    <definedName name="_xlnm.Print_Area" localSheetId="2">'SO01a - Nové konstrukce'!$C$4:$J$76,'SO01a - Nové konstrukce'!$C$82:$J$124,'SO01a - Nové konstrukce'!$C$130:$K$1693</definedName>
    <definedName name="_xlnm._FilterDatabase" localSheetId="3" hidden="1">'SO01b - Bourací práce'!$C$127:$K$356</definedName>
    <definedName name="_xlnm.Print_Area" localSheetId="3">'SO01b - Bourací práce'!$C$4:$J$76,'SO01b - Bourací práce'!$C$82:$J$109,'SO01b - Bourací práce'!$C$115:$K$356</definedName>
    <definedName name="_xlnm._FilterDatabase" localSheetId="4" hidden="1">'SO01c - Hasička ZTI'!$C$121:$K$245</definedName>
    <definedName name="_xlnm.Print_Area" localSheetId="4">'SO01c - Hasička ZTI'!$C$4:$J$76,'SO01c - Hasička ZTI'!$C$82:$J$103,'SO01c - Hasička ZTI'!$C$109:$K$245</definedName>
    <definedName name="_xlnm._FilterDatabase" localSheetId="5" hidden="1">'SO01d - Hasička ÚT'!$C$119:$K$208</definedName>
    <definedName name="_xlnm.Print_Area" localSheetId="5">'SO01d - Hasička ÚT'!$C$4:$J$76,'SO01d - Hasička ÚT'!$C$82:$J$101,'SO01d - Hasička ÚT'!$C$107:$K$208</definedName>
    <definedName name="_xlnm._FilterDatabase" localSheetId="6" hidden="1">'SO01e - VZT'!$C$121:$K$223</definedName>
    <definedName name="_xlnm.Print_Area" localSheetId="6">'SO01e - VZT'!$C$4:$J$76,'SO01e - VZT'!$C$82:$J$103,'SO01e - VZT'!$C$109:$K$223</definedName>
    <definedName name="_xlnm._FilterDatabase" localSheetId="7" hidden="1">'SO01f - El Silnoproud'!$C$118:$K$206</definedName>
    <definedName name="_xlnm.Print_Area" localSheetId="7">'SO01f - El Silnoproud'!$C$4:$J$76,'SO01f - El Silnoproud'!$C$82:$J$100,'SO01f - El Silnoproud'!$C$106:$K$206</definedName>
    <definedName name="_xlnm._FilterDatabase" localSheetId="8" hidden="1">'SO01g - Slaboproud'!$C$118:$K$145</definedName>
    <definedName name="_xlnm.Print_Area" localSheetId="8">'SO01g - Slaboproud'!$C$4:$J$76,'SO01g - Slaboproud'!$C$82:$J$100,'SO01g - Slaboproud'!$C$106:$K$145</definedName>
    <definedName name="_xlnm._FilterDatabase" localSheetId="9" hidden="1">'SO01h. -  El Bleskosvod'!$C$117:$K$155</definedName>
    <definedName name="_xlnm.Print_Area" localSheetId="9">'SO01h. -  El Bleskosvod'!$C$4:$J$76,'SO01h. -  El Bleskosvod'!$C$82:$J$99,'SO01h. -  El Bleskosvod'!$C$105:$K$155</definedName>
    <definedName name="_xlnm.Print_Area" localSheetId="10">'Seznam figur'!$C$4:$G$253</definedName>
    <definedName name="_xlnm.Print_Titles" localSheetId="0">'Rekapitulace stavby'!$92:$92</definedName>
    <definedName name="_xlnm.Print_Titles" localSheetId="1">'OSTb - OST - způsobilé vý...'!$116:$116</definedName>
    <definedName name="_xlnm.Print_Titles" localSheetId="2">'SO01a - Nové konstrukce'!$142:$142</definedName>
    <definedName name="_xlnm.Print_Titles" localSheetId="3">'SO01b - Bourací práce'!$127:$127</definedName>
    <definedName name="_xlnm.Print_Titles" localSheetId="4">'SO01c - Hasička ZTI'!$121:$121</definedName>
    <definedName name="_xlnm.Print_Titles" localSheetId="5">'SO01d - Hasička ÚT'!$119:$119</definedName>
    <definedName name="_xlnm.Print_Titles" localSheetId="6">'SO01e - VZT'!$121:$121</definedName>
    <definedName name="_xlnm.Print_Titles" localSheetId="7">'SO01f - El Silnoproud'!$118:$118</definedName>
    <definedName name="_xlnm.Print_Titles" localSheetId="8">'SO01g - Slaboproud'!$118:$118</definedName>
    <definedName name="_xlnm.Print_Titles" localSheetId="9">'SO01h. -  El Bleskosvod'!$117:$117</definedName>
    <definedName name="_xlnm.Print_Titles" localSheetId="10">'Seznam figur'!$9:$9</definedName>
  </definedNames>
  <calcPr fullCalcOnLoad="1"/>
</workbook>
</file>

<file path=xl/sharedStrings.xml><?xml version="1.0" encoding="utf-8"?>
<sst xmlns="http://schemas.openxmlformats.org/spreadsheetml/2006/main" count="26331" uniqueCount="3698">
  <si>
    <t>Export Komplet</t>
  </si>
  <si>
    <t/>
  </si>
  <si>
    <t>2.0</t>
  </si>
  <si>
    <t>ZAMOK</t>
  </si>
  <si>
    <t>False</t>
  </si>
  <si>
    <t>{6974d90a-44a1-48e9-a103-c0424c7d85b0}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</si>
  <si>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</si>
  <si>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</si>
  <si>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</si>
  <si>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</si>
  <si>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</si>
  <si>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</si>
  <si>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</si>
  <si>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</si>
  <si>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113/2022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</si>
  <si>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</si>
  <si>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</si>
  <si>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společenského centra Stará hasička a přilehlého veřejného prostoru - způsobilé výdaje</t>
  </si>
  <si>
    <t>KSO:</t>
  </si>
  <si>
    <t>CC-CZ:</t>
  </si>
  <si>
    <t>Místo:</t>
  </si>
  <si>
    <t>Hlavní 120/125, 62400 Brno - Komín</t>
  </si>
  <si>
    <t>Datum:</t>
  </si>
  <si>
    <t>26. 6. 2022</t>
  </si>
  <si>
    <t>Zadavatel:</t>
  </si>
  <si>
    <t>IČ:</t>
  </si>
  <si>
    <t>44992785</t>
  </si>
  <si>
    <t>Statutární město Brno, městská část Brno-Komín</t>
  </si>
  <si>
    <t>DIČ:</t>
  </si>
  <si>
    <t>CZ44992785</t>
  </si>
  <si>
    <t>Uchazeč:</t>
  </si>
  <si>
    <t>Vyplň údaj</t>
  </si>
  <si>
    <t>Projektant:</t>
  </si>
  <si>
    <t>Dipl.-Ing. Janosch Welzien, ČKA 383/2022</t>
  </si>
  <si>
    <t>True</t>
  </si>
  <si>
    <t>Zpracovatel:</t>
  </si>
  <si>
    <t xml:space="preserve">Schwerpunkt architekti </t>
  </si>
  <si>
    <t>Poznámka:</t>
  </si>
  <si>
    <t>Rozpočet je zpracován z dokumentace pro provádění stavby.
Všechny položky ve výkazu jsou, pokud není v popisu řečeno jinak, stanoveny jako čisté! Rezervu na prostřih a spojovací materiál, prořez, provozní odpad apod. je dodavatel povinen kalkulovat do jednotlivých položkových cen v rozsahu dle vlastních technologických předpisů a realizačních zvyklostí." a dále "Soupis prací a výkaz výměr nenahrazují projektovou dokumentaci a nejsou dle zákona její součástí. Dodavatel je povinen reflektovat, dodržet a realizovat veškerá ustanovení, specifikace a standardy stanovené v dokumentaci pro provedení stavby
a) veškeré položky na přípomoce,  dopravu, montáž, zpevněné montážní plochy, atd...  zahrnout do jednotlivých jednotkových cen. :
b) součásti prací jsou veškeré zkoušky, potřebná měření, inspekce, uvedení zařízení do provozu, zaškolení obsluhy, provozní řády, manuály a revize v českém jazyce. Za komplexní vyzkoušení se považuje bezporuchový provoz po dobu minimálně 96 hod. :
c) součástí dodávky je zpracování veškeré dílenské dokumentace a dokumentace skutečného provedení :
d) součástí dodávky je kompletní dokladová část díla nutná k získání kolaudačního souhlasu stavby :
e) v rozsahu prací zhotovitele jsou rovněž jakékoliv prvky, zařízení, práce a pomocné materiály, neuvedené v tomto soupisu výkonů, které jsou ale nezbytně nutné k dodání, instalaci , dokončení a provozování díla, včetně ztratného a prořezů :
f) součástí dodávky jsou veškerá geodetická měření jako například vytyčení konstrukcí, kontrolní měření, zaměření skutečného stavu apod. :
g) součástí dodávky jsou i náklady na případná  opatření související s ochranou stávajících sítí, komunikací či staveb :
h) součástí jednotkových cen jsou i vícenáklady související s výstavbou v zimním období, průběžný úklid staveniště a přilehlých komunikací, likvidaci odpadů, dočasná dopravní omezení atd. :
k)pokud se v dokumentaci vyskytují obchodní názvy, jedná se pouze o vymezení minimálních požadovaných standardů výrobku, technologie či materiálu a zadavatel připouští použití i jiného, kvalitativně či technologicky obdobného řešení, které splňuje minimální parametry uvedené ve specifikaci projektové dokumentace :
Nedílnou součástí výkazu výměr (slepého rozpočtu ) je projektová dokumentace !! :
Zpracovatel nabídky je povinen prověřit specifikace a výměry uvedené ve výkazu výměr. :
V případě zjištěných : rozdílů má na tyto rozdíly upozornit ve lhůtě pro podání nabídek prostřednictvím žádosti o dodatečné informace k zadávacím podmínkám. Uchazeč vyplní všechny položky soupisu prací.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</si>
  <si>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</si>
  <si>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</si>
  <si>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</si>
  <si>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</si>
  <si>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</si>
  <si>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</si>
  <si>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</si>
  <si>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</si>
  <si>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</si>
  <si>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</si>
  <si>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</si>
  <si>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</si>
  <si>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</si>
  <si>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</si>
  <si>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</si>
  <si>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</si>
  <si>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</si>
  <si>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</si>
  <si>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</si>
  <si>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</si>
  <si>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</si>
  <si>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</si>
  <si>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</si>
  <si>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</si>
  <si>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</si>
  <si>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</si>
  <si>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</si>
  <si>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</si>
  <si>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</si>
  <si>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</si>
  <si>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</si>
  <si>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</si>
  <si>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</si>
  <si>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</si>
  <si>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</si>
  <si>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</si>
  <si>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</si>
  <si>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</si>
  <si>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</si>
  <si>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</si>
  <si>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</si>
  <si>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</si>
  <si>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</si>
  <si>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</si>
  <si>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</si>
  <si>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OSTb</t>
  </si>
  <si>
    <t>OST - způsobilé výdaje</t>
  </si>
  <si>
    <t>STA</t>
  </si>
  <si>
    <t>1</t>
  </si>
  <si>
    <t>{11c07cc0-1ffc-411d-982d-7a4b9f88d099}</t>
  </si>
  <si>
    <t>2</t>
  </si>
  <si>
    <t>SO01a</t>
  </si>
  <si>
    <t>Nové konstrukce</t>
  </si>
  <si>
    <t>{290b1e43-15e5-44ac-81c4-ee5a04123aa4}</t>
  </si>
  <si>
    <t>SO01b</t>
  </si>
  <si>
    <t>Bourací práce</t>
  </si>
  <si>
    <t>{5e0b7f54-0fee-4ce0-97bd-6fab6554050c}</t>
  </si>
  <si>
    <t>SO01c</t>
  </si>
  <si>
    <t>Hasička ZTI</t>
  </si>
  <si>
    <t>{3f2d3de3-af4a-4a1e-bf6a-6ff7a8e9260c}</t>
  </si>
  <si>
    <t>SO01d</t>
  </si>
  <si>
    <t>Hasička ÚT</t>
  </si>
  <si>
    <t>{2a8abf91-0a53-4fb3-ae81-8455410e6c0a}</t>
  </si>
  <si>
    <t>SO01e</t>
  </si>
  <si>
    <t>VZT</t>
  </si>
  <si>
    <t>{b2c85f7f-fbfa-4d10-aa11-8b7cc5802f2a}</t>
  </si>
  <si>
    <t>SO01f</t>
  </si>
  <si>
    <t>El Silnoproud</t>
  </si>
  <si>
    <t>{0453d0bd-08ea-4ff7-8711-7384c0d6af36}</t>
  </si>
  <si>
    <t>SO01g</t>
  </si>
  <si>
    <t>Slaboproud</t>
  </si>
  <si>
    <t>{30ee02c0-224f-4dc3-8aa2-58a25cbbd0f0}</t>
  </si>
  <si>
    <t>SO01h.</t>
  </si>
  <si>
    <t xml:space="preserve"> El Bleskosvod</t>
  </si>
  <si>
    <t>{fa7da9bd-7894-4959-b033-75c307f32f88}</t>
  </si>
  <si>
    <t>KRYCÍ LIST SOUPISU PRACÍ</t>
  </si>
  <si>
    <t>Objekt:</t>
  </si>
  <si>
    <t>OSTb - OST - způsobilé výdaje</t>
  </si>
  <si>
    <t xml:space="preserve"> 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</si>
  <si>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</si>
  <si>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</si>
  <si>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</si>
  <si>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</si>
  <si>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</si>
  <si>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</si>
  <si>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</si>
  <si>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</si>
  <si>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</si>
  <si>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</si>
  <si>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</si>
  <si>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</si>
  <si>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</si>
  <si>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</si>
  <si>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</si>
  <si>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</si>
  <si>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</si>
  <si>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</si>
  <si>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</si>
  <si>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</si>
  <si>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</si>
  <si>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</si>
  <si>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K</t>
  </si>
  <si>
    <t>O01-102</t>
  </si>
  <si>
    <t xml:space="preserve">Zkoušky a revize vyplývající z příslušné technické zprávy (např. zkouška hutnění) Pozn. (Pro montáže a práce jejichž revize není uvedena samostatně v soupisu prací jednotlivých profesí)
</t>
  </si>
  <si>
    <t>kpl</t>
  </si>
  <si>
    <t>4</t>
  </si>
  <si>
    <t>676760842</t>
  </si>
  <si>
    <t>apu</t>
  </si>
  <si>
    <t>délka ostění</t>
  </si>
  <si>
    <t>96,615</t>
  </si>
  <si>
    <t>3</t>
  </si>
  <si>
    <t>f1</t>
  </si>
  <si>
    <t>skladba S1 (PU2)</t>
  </si>
  <si>
    <t>299,405</t>
  </si>
  <si>
    <t>f2</t>
  </si>
  <si>
    <t>Skladba F2 (PU1)</t>
  </si>
  <si>
    <t>298,963</t>
  </si>
  <si>
    <t>f3</t>
  </si>
  <si>
    <t>skladba f3, původní zdivo</t>
  </si>
  <si>
    <t>222,47</t>
  </si>
  <si>
    <t>f4</t>
  </si>
  <si>
    <t>Skladba F4</t>
  </si>
  <si>
    <t>39,64</t>
  </si>
  <si>
    <t>f5</t>
  </si>
  <si>
    <t>sklada F5, fasáda na terase</t>
  </si>
  <si>
    <t>16,479</t>
  </si>
  <si>
    <t>f6</t>
  </si>
  <si>
    <t>skladba F6</t>
  </si>
  <si>
    <t>20,766</t>
  </si>
  <si>
    <t>SO01a - Nové konstrukce</t>
  </si>
  <si>
    <t>np1</t>
  </si>
  <si>
    <t>Plocha 1.np</t>
  </si>
  <si>
    <t>259,6</t>
  </si>
  <si>
    <t>np2</t>
  </si>
  <si>
    <t>Plocha 2.np</t>
  </si>
  <si>
    <t>139,3</t>
  </si>
  <si>
    <t>np3</t>
  </si>
  <si>
    <t>Plocha 3.np</t>
  </si>
  <si>
    <t>49,6</t>
  </si>
  <si>
    <t>Brno-Komín</t>
  </si>
  <si>
    <t>okna</t>
  </si>
  <si>
    <t>Plocha oken</t>
  </si>
  <si>
    <t>46,029</t>
  </si>
  <si>
    <t>P1</t>
  </si>
  <si>
    <t>Skladba P1</t>
  </si>
  <si>
    <t>83</t>
  </si>
  <si>
    <t>P2</t>
  </si>
  <si>
    <t>Skladba P2</t>
  </si>
  <si>
    <t>26</t>
  </si>
  <si>
    <t>P3</t>
  </si>
  <si>
    <t>Skladba P3</t>
  </si>
  <si>
    <t>195,8</t>
  </si>
  <si>
    <t>P4</t>
  </si>
  <si>
    <t>Skladba P4</t>
  </si>
  <si>
    <t>63,8</t>
  </si>
  <si>
    <t>P5</t>
  </si>
  <si>
    <t>Skladba P5</t>
  </si>
  <si>
    <t>67,4</t>
  </si>
  <si>
    <t>P6</t>
  </si>
  <si>
    <t>Skladba P6</t>
  </si>
  <si>
    <t>73,6</t>
  </si>
  <si>
    <t>P7</t>
  </si>
  <si>
    <t>Skladba P7</t>
  </si>
  <si>
    <t>15,2</t>
  </si>
  <si>
    <t>P8</t>
  </si>
  <si>
    <t>Skladba P8</t>
  </si>
  <si>
    <t>5</t>
  </si>
  <si>
    <t>pp1</t>
  </si>
  <si>
    <t>plocha 1.pp</t>
  </si>
  <si>
    <t>pu1</t>
  </si>
  <si>
    <t>Povrchová uprava pu1</t>
  </si>
  <si>
    <t>244,5</t>
  </si>
  <si>
    <t>pu10</t>
  </si>
  <si>
    <t>Epoxidový nátěr</t>
  </si>
  <si>
    <t>70,1</t>
  </si>
  <si>
    <t>pu11</t>
  </si>
  <si>
    <t>povrchová uprava stropu</t>
  </si>
  <si>
    <t>287</t>
  </si>
  <si>
    <t>pu15</t>
  </si>
  <si>
    <t>pu5</t>
  </si>
  <si>
    <t>povrchová úprava 5</t>
  </si>
  <si>
    <t>267,2</t>
  </si>
  <si>
    <t>pu7</t>
  </si>
  <si>
    <t>povrchová uprava pu7</t>
  </si>
  <si>
    <t>142,242</t>
  </si>
  <si>
    <t>S1</t>
  </si>
  <si>
    <t>Plocha střechy S1 - keramická krytina</t>
  </si>
  <si>
    <t>282</t>
  </si>
  <si>
    <t>S2</t>
  </si>
  <si>
    <t>Skladba S2</t>
  </si>
  <si>
    <t>12</t>
  </si>
  <si>
    <t>S3</t>
  </si>
  <si>
    <t>Skladba S3</t>
  </si>
  <si>
    <t>44,5</t>
  </si>
  <si>
    <t>S4</t>
  </si>
  <si>
    <t>Skladba S4</t>
  </si>
  <si>
    <t>11,4</t>
  </si>
  <si>
    <t>strop</t>
  </si>
  <si>
    <t>Plocha nového stropu</t>
  </si>
  <si>
    <t>61</t>
  </si>
  <si>
    <t>atika</t>
  </si>
  <si>
    <t>Plocha atiky</t>
  </si>
  <si>
    <t>59,606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</si>
  <si>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</si>
  <si>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</si>
  <si>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</si>
  <si>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</si>
  <si>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</si>
  <si>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</si>
  <si>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61 - Úprava povrchů vnitřních</t>
  </si>
  <si>
    <t xml:space="preserve">    9 - Ostatní konstrukce a práce, bourání</t>
  </si>
  <si>
    <t xml:space="preserve">    94 - Lešení a stavební výtahy</t>
  </si>
  <si>
    <t xml:space="preserve">    998 - Přesun hmot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</si>
  <si>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</si>
  <si>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</si>
  <si>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</si>
  <si>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</si>
  <si>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</si>
  <si>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</si>
  <si>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</si>
  <si>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</si>
  <si>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</si>
  <si>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</si>
  <si>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</si>
  <si>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</si>
  <si>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</si>
  <si>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</si>
  <si>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</si>
  <si>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715 - Ostatní činnosti</t>
  </si>
  <si>
    <t>HSV</t>
  </si>
  <si>
    <t>Práce a dodávky HSV</t>
  </si>
  <si>
    <t>Zemní práce</t>
  </si>
  <si>
    <t>122251104</t>
  </si>
  <si>
    <t>Odkopávky a prokopávky nezapažené v hornině třídy těžitelnosti I skupiny 3 objem do 500 m3 strojně</t>
  </si>
  <si>
    <t>m3</t>
  </si>
  <si>
    <t>CS ÚRS 2022 01</t>
  </si>
  <si>
    <t>54628218</t>
  </si>
  <si>
    <t>Online PSC</t>
  </si>
  <si>
    <t>https://podminky.urs.cz/item/CS_URS_2022_01/122251104</t>
  </si>
  <si>
    <t>VV</t>
  </si>
  <si>
    <t>348</t>
  </si>
  <si>
    <t>v místě budou stavby</t>
  </si>
  <si>
    <t>132251103</t>
  </si>
  <si>
    <t>Hloubení rýh nezapažených  š do 800 mm v hornině třídy těžitelnosti I, skupiny 3 objem do 100 m3 strojně</t>
  </si>
  <si>
    <t>-728236605</t>
  </si>
  <si>
    <t>https://podminky.urs.cz/item/CS_URS_2022_01/132251103</t>
  </si>
  <si>
    <t>dle PD</t>
  </si>
  <si>
    <t>101</t>
  </si>
  <si>
    <t>Součet</t>
  </si>
  <si>
    <t>162751117</t>
  </si>
  <si>
    <t>Vodorovné přemístění do 10000 m výkopku/sypaniny z horniny třídy těžitelnosti I, skupiny 1 až 3</t>
  </si>
  <si>
    <t>-1652447082</t>
  </si>
  <si>
    <t>https://podminky.urs.cz/item/CS_URS_2022_01/162751117</t>
  </si>
  <si>
    <t xml:space="preserve">150 m3 deponováno na staveništi, </t>
  </si>
  <si>
    <t>zbytek se musí odvést na skládku (mezi skládku)</t>
  </si>
  <si>
    <t>348+101-150</t>
  </si>
  <si>
    <t>navožení zpět</t>
  </si>
  <si>
    <t>299</t>
  </si>
  <si>
    <t>171151101</t>
  </si>
  <si>
    <t>Hutnění boků násypů pro jakýkoliv sklon a míru zhutnění svahu</t>
  </si>
  <si>
    <t>m2</t>
  </si>
  <si>
    <t>364209399</t>
  </si>
  <si>
    <t>https://podminky.urs.cz/item/CS_URS_2022_01/171151101</t>
  </si>
  <si>
    <t>p6</t>
  </si>
  <si>
    <t>171201231</t>
  </si>
  <si>
    <t>Poplatek za uložení zeminy a kamení na recyklační skládce (skládkovné) kód odpadu 17 05 04</t>
  </si>
  <si>
    <t>t</t>
  </si>
  <si>
    <t>921681808</t>
  </si>
  <si>
    <t>https://podminky.urs.cz/item/CS_URS_2022_01/171201231</t>
  </si>
  <si>
    <t>(348+101-150)*1,8</t>
  </si>
  <si>
    <t>poplatek za nákup zeminy?</t>
  </si>
  <si>
    <t>6</t>
  </si>
  <si>
    <t>175151201</t>
  </si>
  <si>
    <t>Obsypání objektu nad přilehlým původním terénem sypaninou bez prohození, uloženou do 3 m strojně</t>
  </si>
  <si>
    <t>-1957607989</t>
  </si>
  <si>
    <t>https://podminky.urs.cz/item/CS_URS_2022_01/175151201</t>
  </si>
  <si>
    <t>7</t>
  </si>
  <si>
    <t>M</t>
  </si>
  <si>
    <t>10364100</t>
  </si>
  <si>
    <t>zemina pro terénní úpravy - tříděná</t>
  </si>
  <si>
    <t>8</t>
  </si>
  <si>
    <t>1074440828</t>
  </si>
  <si>
    <t>348*2 "Přepočtené koeficientem množství</t>
  </si>
  <si>
    <t>Zakládání</t>
  </si>
  <si>
    <t>271532212</t>
  </si>
  <si>
    <t>Podsyp pod základové konstrukce se zhutněním z hrubého kameniva frakce 16 až 32 mm</t>
  </si>
  <si>
    <t>-1867977345</t>
  </si>
  <si>
    <t>https://podminky.urs.cz/item/CS_URS_2022_01/271532212</t>
  </si>
  <si>
    <t>9</t>
  </si>
  <si>
    <t>273313711</t>
  </si>
  <si>
    <t>Základové desky z betonu tř. C 20/25</t>
  </si>
  <si>
    <t>1575717017</t>
  </si>
  <si>
    <t>https://podminky.urs.cz/item/CS_URS_2022_01/273313711</t>
  </si>
  <si>
    <t>podkladní beton podlahy 1NP</t>
  </si>
  <si>
    <t>28,62</t>
  </si>
  <si>
    <t>10</t>
  </si>
  <si>
    <t>273351121</t>
  </si>
  <si>
    <t>Zřízení bednění základových desek</t>
  </si>
  <si>
    <t>-1322621502</t>
  </si>
  <si>
    <t>https://podminky.urs.cz/item/CS_URS_2022_01/273351121</t>
  </si>
  <si>
    <t>0,25*(7,542+10,08+1,4+2,75+3,96+7,3)</t>
  </si>
  <si>
    <t>11</t>
  </si>
  <si>
    <t>273351122</t>
  </si>
  <si>
    <t>Odstranění bednění základových desek</t>
  </si>
  <si>
    <t>1523883395</t>
  </si>
  <si>
    <t>https://podminky.urs.cz/item/CS_URS_2022_01/273351122</t>
  </si>
  <si>
    <t>274313711</t>
  </si>
  <si>
    <t>Základové pásy z betonu tř. C 20/25</t>
  </si>
  <si>
    <t>-201123099</t>
  </si>
  <si>
    <t>https://podminky.urs.cz/item/CS_URS_2022_01/274313711</t>
  </si>
  <si>
    <t>beton pro základové pasy + stěna pod průvlaky u sklepů</t>
  </si>
  <si>
    <t>48,24</t>
  </si>
  <si>
    <t>13</t>
  </si>
  <si>
    <t>279113142</t>
  </si>
  <si>
    <t>Základová zeď tl přes 150 do 200 mm z tvárnic ztraceného bednění včetně výplně z betonu tř. C 20/25</t>
  </si>
  <si>
    <t>1663420413</t>
  </si>
  <si>
    <t>https://podminky.urs.cz/item/CS_URS_2022_01/279113142</t>
  </si>
  <si>
    <t>řez B-B pod stávající budovou</t>
  </si>
  <si>
    <t>8*1</t>
  </si>
  <si>
    <t>14</t>
  </si>
  <si>
    <t>279113146</t>
  </si>
  <si>
    <t>Základová zeď tl do 500 mm z tvárnic ztraceného bednění včetně výplně z betonu tř. C 20/25</t>
  </si>
  <si>
    <t>-1745556883</t>
  </si>
  <si>
    <t>https://podminky.urs.cz/item/CS_URS_2022_01/279113146</t>
  </si>
  <si>
    <t>2. stupeň základů</t>
  </si>
  <si>
    <t>54,14/0,4</t>
  </si>
  <si>
    <t>27911RX1</t>
  </si>
  <si>
    <t>Zřízení prostupu základem</t>
  </si>
  <si>
    <t>ks</t>
  </si>
  <si>
    <t>-176262295</t>
  </si>
  <si>
    <t xml:space="preserve"> Jedná se o prostup o rozměrech 300x300 mm pro splaškovou skrz armované tvarovky ztraceného bednění šířky 500 mm. Prostupy jsou vyznačeny ve výkresu</t>
  </si>
  <si>
    <t>suterénu</t>
  </si>
  <si>
    <t>16</t>
  </si>
  <si>
    <t>27911RX2</t>
  </si>
  <si>
    <t>Zřízení prostupu stávající zdí</t>
  </si>
  <si>
    <t>-892590658</t>
  </si>
  <si>
    <t xml:space="preserve">Jedná se o prostup pro dešťovou kanalizaci a primární okruh TČ o rozměrech 300x300 mm skrz stávající zeď z pálených cihel o tl. 80 cm. </t>
  </si>
  <si>
    <t>17</t>
  </si>
  <si>
    <t>279311115</t>
  </si>
  <si>
    <t>Postupné podbetonování základového zdiva prostým betonem tř. C 20/25</t>
  </si>
  <si>
    <t>1429681175</t>
  </si>
  <si>
    <t>https://podminky.urs.cz/item/CS_URS_2022_01/279311115</t>
  </si>
  <si>
    <t>0,2*8*1</t>
  </si>
  <si>
    <t>18</t>
  </si>
  <si>
    <t>279361821</t>
  </si>
  <si>
    <t>Výztuž základových zdí nosných betonářskou ocelí 10 505</t>
  </si>
  <si>
    <t>-1950376347</t>
  </si>
  <si>
    <t>https://podminky.urs.cz/item/CS_URS_2022_01/279361821</t>
  </si>
  <si>
    <t>výztuž základového trámu</t>
  </si>
  <si>
    <t>0,573</t>
  </si>
  <si>
    <t>výtuž ztraceného bednění, odhad, bude upřesněno statikem</t>
  </si>
  <si>
    <t>20 kg/m2</t>
  </si>
  <si>
    <t>54,14/0,4*0,02</t>
  </si>
  <si>
    <t>Svislé a kompletní konstrukce</t>
  </si>
  <si>
    <t>19</t>
  </si>
  <si>
    <t>311231127</t>
  </si>
  <si>
    <t>Zdivo nosné z cihel dl 290 mm P20 až 25 na SMS 10 MPa</t>
  </si>
  <si>
    <t>-1996290567</t>
  </si>
  <si>
    <t>https://podminky.urs.cz/item/CS_URS_2022_01/311231127</t>
  </si>
  <si>
    <t>na stávající stěně, pod pozednicí, např. řez A</t>
  </si>
  <si>
    <t>(4,01-2,95)*0,82*(7+17,796)</t>
  </si>
  <si>
    <t>20</t>
  </si>
  <si>
    <t>437829515</t>
  </si>
  <si>
    <t>8*0,25*(7,6+7,3+8,7+10)</t>
  </si>
  <si>
    <t>311235161</t>
  </si>
  <si>
    <t>Zdivo jednovrstvé z cihel broušených přes P10 do P15 na tenkovrstvou maltu tl 300 mm</t>
  </si>
  <si>
    <t>-1819479235</t>
  </si>
  <si>
    <t>https://podminky.urs.cz/item/CS_URS_2022_01/311235161</t>
  </si>
  <si>
    <t>m102</t>
  </si>
  <si>
    <t>7,431*12*0,25</t>
  </si>
  <si>
    <t>štít</t>
  </si>
  <si>
    <t>řez A</t>
  </si>
  <si>
    <t>11*0,25*(7,4)</t>
  </si>
  <si>
    <t>22</t>
  </si>
  <si>
    <t>311235221</t>
  </si>
  <si>
    <t>Zdivo jednovrstvé z cihel broušených přes P10 do P15 na tenkovrstvou maltu tl 440 mm</t>
  </si>
  <si>
    <t>-688350513</t>
  </si>
  <si>
    <t>https://podminky.urs.cz/item/CS_URS_2022_01/311235221</t>
  </si>
  <si>
    <t>1.np</t>
  </si>
  <si>
    <t>m101</t>
  </si>
  <si>
    <t>řez B</t>
  </si>
  <si>
    <t>12*0,25*(15,395+7)</t>
  </si>
  <si>
    <t>otvory</t>
  </si>
  <si>
    <t>-(1,35*2,95+1,6*2,25+1,6*2,25+1,6*2,25)</t>
  </si>
  <si>
    <t>3*(10,488+0,3)</t>
  </si>
  <si>
    <t>-1,9*2,25-0,9*2,28</t>
  </si>
  <si>
    <t>2.np</t>
  </si>
  <si>
    <t>8,2*3/2*2</t>
  </si>
  <si>
    <t>1,1*(6,6+15,4)</t>
  </si>
  <si>
    <t>23</t>
  </si>
  <si>
    <t>311238650</t>
  </si>
  <si>
    <t>Zdivo jednovrstvé tepelně izolační z cihel broušených P8 s vnitřní izolací z minerální vlny na tenkovrstvou maltu U přes 0,18 do 0,22 W/m2K tl 300 mm</t>
  </si>
  <si>
    <t>-1589771911</t>
  </si>
  <si>
    <t>https://podminky.urs.cz/item/CS_URS_2022_01/311238650</t>
  </si>
  <si>
    <t>0,75*(0,3+0,25+7,431+0,07+0,38+0,25)</t>
  </si>
  <si>
    <t>24</t>
  </si>
  <si>
    <t>311270331</t>
  </si>
  <si>
    <t>Zdivo z vápenopískových přesných plných tvárnic 7DF přes P15 do P25 tl 200 mm</t>
  </si>
  <si>
    <t>-105257617</t>
  </si>
  <si>
    <t>https://podminky.urs.cz/item/CS_URS_2022_01/311270331</t>
  </si>
  <si>
    <t>přístavba 103-110</t>
  </si>
  <si>
    <t>obvod</t>
  </si>
  <si>
    <t>3*(10,48+6,9+7,6+2,1+1,1+0,8+0,6)</t>
  </si>
  <si>
    <t xml:space="preserve">vnitřní </t>
  </si>
  <si>
    <t>3*(0,533+1,75+5,451+2,7+0,8+2,7+1,8+0,1+2,7+1,5+1,2)</t>
  </si>
  <si>
    <t>-0,9*2,3-1,7*2,3-0,9*1,4</t>
  </si>
  <si>
    <t>-0,8*2,3*4</t>
  </si>
  <si>
    <t>2,88*(7,08+2,1+3,35+4,12+2,2+2,2+3,5+0,2+1,2+0,617+0,9+2,8+1)</t>
  </si>
  <si>
    <t>vnitřní</t>
  </si>
  <si>
    <t>2,88*(3,115+0,645+2,756+0,9+0,671+5,7)</t>
  </si>
  <si>
    <t>-(0,8*2,65+0,9*2,3+0,6*0,3)</t>
  </si>
  <si>
    <t>3.np</t>
  </si>
  <si>
    <t>3,15*(7,542+10,085+6,9+1,452+2,75+3,96)</t>
  </si>
  <si>
    <t>3,15*(0,428+0,9+3+0,65+4,75)</t>
  </si>
  <si>
    <t>-(2,75*2,73+1,456*3,15+0,9*2,3+0,65*2,7)</t>
  </si>
  <si>
    <t>rez B-B na stávající budově</t>
  </si>
  <si>
    <t>8*3</t>
  </si>
  <si>
    <t>25</t>
  </si>
  <si>
    <t>311272211</t>
  </si>
  <si>
    <t>Zdivo z pórobetonových tvárnic hladkých do P2 do 450 kg/m3 na tenkovrstvou maltu tl 300 mm</t>
  </si>
  <si>
    <t>-1420010767</t>
  </si>
  <si>
    <t>https://podminky.urs.cz/item/CS_URS_2022_01/311272211</t>
  </si>
  <si>
    <t>detail 4, překlad O1</t>
  </si>
  <si>
    <t>4,68</t>
  </si>
  <si>
    <t>311321411</t>
  </si>
  <si>
    <t>Nosná zeď ze ŽB tř. C 25/30 bez výztuže</t>
  </si>
  <si>
    <t>-1270123624</t>
  </si>
  <si>
    <t>https://podminky.urs.cz/item/CS_URS_2022_01/311321411</t>
  </si>
  <si>
    <t>8,61</t>
  </si>
  <si>
    <t>27</t>
  </si>
  <si>
    <t>311351121</t>
  </si>
  <si>
    <t>Zřízení oboustranného bednění nosných nadzákladových zdí</t>
  </si>
  <si>
    <t>287055417</t>
  </si>
  <si>
    <t>https://podminky.urs.cz/item/CS_URS_2022_01/311351121</t>
  </si>
  <si>
    <t>8,61/0,3*2</t>
  </si>
  <si>
    <t>28</t>
  </si>
  <si>
    <t>317151161</t>
  </si>
  <si>
    <t>Překlad plochý vápenopískový š 200 mm v 123 mm na tenkovrstvou maltu dl 875 mm</t>
  </si>
  <si>
    <t>kus</t>
  </si>
  <si>
    <t>CS ÚRS 2023 01</t>
  </si>
  <si>
    <t>-2125364084</t>
  </si>
  <si>
    <t>https://podminky.urs.cz/item/CS_URS_2023_01/317151161</t>
  </si>
  <si>
    <t>PLOCHÝ PŘEKLAD JE NUTNÉ DOPLNIT VYROVNÁVACÍMI SYSTÉMOVÝMI BLOKY (D= 498 MM, V= 123 MM</t>
  </si>
  <si>
    <t>29</t>
  </si>
  <si>
    <t>317151164</t>
  </si>
  <si>
    <t>Překlad plochý vápenopískový š 200 mm v 123 mm na tenkovrstvou maltu dl 1250 mm</t>
  </si>
  <si>
    <t>1826538422</t>
  </si>
  <si>
    <t>https://podminky.urs.cz/item/CS_URS_2023_01/317151164</t>
  </si>
  <si>
    <t>30</t>
  </si>
  <si>
    <t>317151170</t>
  </si>
  <si>
    <t>Překlad plochý vápenopískový š 200 mm v 123 mm na tenkovrstvou maltu dl 2000 mm</t>
  </si>
  <si>
    <t>-1984105090</t>
  </si>
  <si>
    <t>https://podminky.urs.cz/item/CS_URS_2023_01/317151170</t>
  </si>
  <si>
    <t>31</t>
  </si>
  <si>
    <t>317168052.WNR</t>
  </si>
  <si>
    <t>Keramický systémový překlad (Š=70mm, V=238 mm)  dl 1250 mm nebo odpo.</t>
  </si>
  <si>
    <t>2035822435</t>
  </si>
  <si>
    <t>32</t>
  </si>
  <si>
    <t>317168056.WNR</t>
  </si>
  <si>
    <t>Keramický systémový překlad (Š=70mm, V=238 mm) dl 2250 mm nebo odpo.</t>
  </si>
  <si>
    <t>761684391</t>
  </si>
  <si>
    <t>33</t>
  </si>
  <si>
    <t>317168058.WNR</t>
  </si>
  <si>
    <t>Keramický systémový překlad (Š=70mm, V=238 mm) dl 2750 mm nebo odpo.</t>
  </si>
  <si>
    <t>1604358441</t>
  </si>
  <si>
    <t>2,75</t>
  </si>
  <si>
    <t>34</t>
  </si>
  <si>
    <t>317941123</t>
  </si>
  <si>
    <t>Osazování ocelových válcovaných nosníků na zdivu I, IE, U, UE nebo L přes č. 14 do č. 22 nebo výšky do 220 mm</t>
  </si>
  <si>
    <t>-1992455717</t>
  </si>
  <si>
    <t>https://podminky.urs.cz/item/CS_URS_2022_01/317941123</t>
  </si>
  <si>
    <t>statika, strop 2.np</t>
  </si>
  <si>
    <t>UPE 200</t>
  </si>
  <si>
    <t>6,55*22,8/1000</t>
  </si>
  <si>
    <t>35</t>
  </si>
  <si>
    <t>13010938</t>
  </si>
  <si>
    <t>ocel profilová jakost S235JR (11 375) průřez UPE 200</t>
  </si>
  <si>
    <t>1758336177</t>
  </si>
  <si>
    <t>36</t>
  </si>
  <si>
    <t>317944321</t>
  </si>
  <si>
    <t>Válcované nosníky do č.12 dodatečně osazované do připravených otvorů</t>
  </si>
  <si>
    <t>1913164478</t>
  </si>
  <si>
    <t>https://podminky.urs.cz/item/CS_URS_2022_01/317944321</t>
  </si>
  <si>
    <t>překlad i, HEA 100</t>
  </si>
  <si>
    <t>2,25*3*16,7/1000</t>
  </si>
  <si>
    <t>sklep</t>
  </si>
  <si>
    <t>IPE 140</t>
  </si>
  <si>
    <t>4*1,5*12,9/1000</t>
  </si>
  <si>
    <t>IPE120</t>
  </si>
  <si>
    <t>2*1,5*8,1/1000</t>
  </si>
  <si>
    <t>37</t>
  </si>
  <si>
    <t>31920RX1</t>
  </si>
  <si>
    <t>Dodatečná izolace zdiva injektáží</t>
  </si>
  <si>
    <t>-1581883038</t>
  </si>
  <si>
    <t>19,5</t>
  </si>
  <si>
    <t>1.pp</t>
  </si>
  <si>
    <t>15,4</t>
  </si>
  <si>
    <t>svislá</t>
  </si>
  <si>
    <t>3,7</t>
  </si>
  <si>
    <t>38</t>
  </si>
  <si>
    <t>342272245</t>
  </si>
  <si>
    <t>Příčka z pórobetonových hladkých tvárnic na tenkovrstvou maltu tl 150 mm</t>
  </si>
  <si>
    <t>-561816824</t>
  </si>
  <si>
    <t>https://podminky.urs.cz/item/CS_URS_2022_01/342272245</t>
  </si>
  <si>
    <t>suterén, zazdění okna</t>
  </si>
  <si>
    <t>1,4*2,13</t>
  </si>
  <si>
    <t xml:space="preserve">střecha, šachta </t>
  </si>
  <si>
    <t>7*0,25*6</t>
  </si>
  <si>
    <t>Vodorovné konstrukce</t>
  </si>
  <si>
    <t>39</t>
  </si>
  <si>
    <t>411321414</t>
  </si>
  <si>
    <t>Stropy deskové ze ŽB tř. C 25/30</t>
  </si>
  <si>
    <t>-1587386526</t>
  </si>
  <si>
    <t>https://podminky.urs.cz/item/CS_URS_2022_01/411321414</t>
  </si>
  <si>
    <t>deska pod 2.NP</t>
  </si>
  <si>
    <t>deska tl. 250 mm</t>
  </si>
  <si>
    <t>25,2</t>
  </si>
  <si>
    <t>deska pod 2NP, tl. 200mm</t>
  </si>
  <si>
    <t>10,5</t>
  </si>
  <si>
    <t>deska pod 3.NP, 200 mm</t>
  </si>
  <si>
    <t>9,99</t>
  </si>
  <si>
    <t>deska pod střechou, 200mm</t>
  </si>
  <si>
    <t>11,63</t>
  </si>
  <si>
    <t>deska pod terasou, 180mm</t>
  </si>
  <si>
    <t>3,34</t>
  </si>
  <si>
    <t>40</t>
  </si>
  <si>
    <t>411351011</t>
  </si>
  <si>
    <t>Zřízení bednění stropů deskových tl do 25 cm bez podpěrné kce</t>
  </si>
  <si>
    <t>-668972475</t>
  </si>
  <si>
    <t>https://podminky.urs.cz/item/CS_URS_2022_01/411351011</t>
  </si>
  <si>
    <t>25,2/0,25</t>
  </si>
  <si>
    <t>10,5/0,2</t>
  </si>
  <si>
    <t>9,99/0,2</t>
  </si>
  <si>
    <t>11,63/0,2</t>
  </si>
  <si>
    <t>3,34/0,18</t>
  </si>
  <si>
    <t>41</t>
  </si>
  <si>
    <t>411351012</t>
  </si>
  <si>
    <t>Odstranění bednění stropů deskových tl do 25 cm bez podpěrné kce</t>
  </si>
  <si>
    <t>-133574944</t>
  </si>
  <si>
    <t>https://podminky.urs.cz/item/CS_URS_2022_01/411351012</t>
  </si>
  <si>
    <t>42</t>
  </si>
  <si>
    <t>411354313</t>
  </si>
  <si>
    <t>Zřízení podpěrné konstrukce stropů výšky do 4 m tl do 25 cm</t>
  </si>
  <si>
    <t>-309336089</t>
  </si>
  <si>
    <t>https://podminky.urs.cz/item/CS_URS_2022_01/411354313</t>
  </si>
  <si>
    <t>43</t>
  </si>
  <si>
    <t>411354313RX1</t>
  </si>
  <si>
    <t>-552214851</t>
  </si>
  <si>
    <t>výdřeva ve sklepě</t>
  </si>
  <si>
    <t>44</t>
  </si>
  <si>
    <t>411354314</t>
  </si>
  <si>
    <t>Odstranění podpěrné konstrukce stropů výšky do 4 m tl do 25 cm</t>
  </si>
  <si>
    <t>952034073</t>
  </si>
  <si>
    <t>https://podminky.urs.cz/item/CS_URS_2022_01/411354314</t>
  </si>
  <si>
    <t>45</t>
  </si>
  <si>
    <t>1605726544</t>
  </si>
  <si>
    <t>výdřevy pod klenbami</t>
  </si>
  <si>
    <t>46</t>
  </si>
  <si>
    <t>411359111</t>
  </si>
  <si>
    <t>Příplatek k cenám bednění stropů za pohledový beton</t>
  </si>
  <si>
    <t>-227621429</t>
  </si>
  <si>
    <t>https://podminky.urs.cz/item/CS_URS_2022_01/411359111</t>
  </si>
  <si>
    <t>47</t>
  </si>
  <si>
    <t>411361821</t>
  </si>
  <si>
    <t>Výztuž stropů betonářskou ocelí 10 505</t>
  </si>
  <si>
    <t>-1728073425</t>
  </si>
  <si>
    <t>https://podminky.urs.cz/item/CS_URS_2022_01/411361821</t>
  </si>
  <si>
    <t>strponí deska 1. NP - podlaha podkroví</t>
  </si>
  <si>
    <t>dolní</t>
  </si>
  <si>
    <t>4,7776</t>
  </si>
  <si>
    <t>strop 1. NP, dle statiky</t>
  </si>
  <si>
    <t>1,8818</t>
  </si>
  <si>
    <t>strop 2. NP, dle statiky</t>
  </si>
  <si>
    <t>1,128</t>
  </si>
  <si>
    <t>strop 3. NP, dle statiky</t>
  </si>
  <si>
    <t>2,3653</t>
  </si>
  <si>
    <t>48</t>
  </si>
  <si>
    <t>413321414</t>
  </si>
  <si>
    <t>Nosníky ze ŽB tř. C 25/30</t>
  </si>
  <si>
    <t>812260257</t>
  </si>
  <si>
    <t>https://podminky.urs.cz/item/CS_URS_2022_01/413321414</t>
  </si>
  <si>
    <t>okno O3</t>
  </si>
  <si>
    <t>0,35</t>
  </si>
  <si>
    <t>Okno O6</t>
  </si>
  <si>
    <t>0,19</t>
  </si>
  <si>
    <t>Okno D8</t>
  </si>
  <si>
    <t>0,14</t>
  </si>
  <si>
    <t>49</t>
  </si>
  <si>
    <t>413351111</t>
  </si>
  <si>
    <t>Zřízení bednění nosníků a průvlaků bez podpěrné kce výšky do 100 cm</t>
  </si>
  <si>
    <t>-2118741931</t>
  </si>
  <si>
    <t>https://podminky.urs.cz/item/CS_URS_2022_01/413351111</t>
  </si>
  <si>
    <t>O3</t>
  </si>
  <si>
    <t>3,34*(2,65+0,5+0,5)</t>
  </si>
  <si>
    <t>O6</t>
  </si>
  <si>
    <t>2,75*(0,25+0,5+0,5)</t>
  </si>
  <si>
    <t>D8</t>
  </si>
  <si>
    <t>1,9*(0,45+0,5+0,5)</t>
  </si>
  <si>
    <t>50</t>
  </si>
  <si>
    <t>417321414</t>
  </si>
  <si>
    <t>Ztužující pásy a věnce ze ŽB tř. C 20/25</t>
  </si>
  <si>
    <t>933934162</t>
  </si>
  <si>
    <t>https://podminky.urs.cz/item/CS_URS_2022_01/417321414</t>
  </si>
  <si>
    <t>průvlaky nad sklepem</t>
  </si>
  <si>
    <t>4,22</t>
  </si>
  <si>
    <t>podbetonování vstupu</t>
  </si>
  <si>
    <t>2,62</t>
  </si>
  <si>
    <t>věnce pod pozednicí</t>
  </si>
  <si>
    <t>10,16</t>
  </si>
  <si>
    <t>věnce štítové</t>
  </si>
  <si>
    <t>1,4</t>
  </si>
  <si>
    <t>51</t>
  </si>
  <si>
    <t>417351115</t>
  </si>
  <si>
    <t>Zřízení bednění ztužujících věnců</t>
  </si>
  <si>
    <t>927287703</t>
  </si>
  <si>
    <t>https://podminky.urs.cz/item/CS_URS_2022_01/417351115</t>
  </si>
  <si>
    <t>0,25*2*(7+7+15+15)</t>
  </si>
  <si>
    <t>0,25*2*(6*4)</t>
  </si>
  <si>
    <t>52</t>
  </si>
  <si>
    <t>417351116</t>
  </si>
  <si>
    <t>Odstranění bednění ztužujících věnců</t>
  </si>
  <si>
    <t>-1919152025</t>
  </si>
  <si>
    <t>https://podminky.urs.cz/item/CS_URS_2022_01/417351116</t>
  </si>
  <si>
    <t>53</t>
  </si>
  <si>
    <t>417361821</t>
  </si>
  <si>
    <t>Výztuž ztužujících pásů a věnců betonářskou ocelí 10 505</t>
  </si>
  <si>
    <t>-1768805988</t>
  </si>
  <si>
    <t>https://podminky.urs.cz/item/CS_URS_2022_01/417361821</t>
  </si>
  <si>
    <t>výztuž věnců pod pozednicí</t>
  </si>
  <si>
    <t>2,3817</t>
  </si>
  <si>
    <t>54</t>
  </si>
  <si>
    <t>430321414</t>
  </si>
  <si>
    <t>Schodišťová konstrukce a rampa ze ŽB tř. C 25/30</t>
  </si>
  <si>
    <t>-1011721936</t>
  </si>
  <si>
    <t>https://podminky.urs.cz/item/CS_URS_2022_01/430321414</t>
  </si>
  <si>
    <t>schodiště 1.np do 2.np</t>
  </si>
  <si>
    <t>2,22</t>
  </si>
  <si>
    <t>Mezisoučet</t>
  </si>
  <si>
    <t>schodiště do 2.NP až 3. NP</t>
  </si>
  <si>
    <t>2,2</t>
  </si>
  <si>
    <t>55</t>
  </si>
  <si>
    <t>430361821</t>
  </si>
  <si>
    <t>Výztuž schodišťové konstrukce a rampy betonářskou ocelí 10 505</t>
  </si>
  <si>
    <t>2090570980</t>
  </si>
  <si>
    <t>https://podminky.urs.cz/item/CS_URS_2022_01/430361821</t>
  </si>
  <si>
    <t>0,8322</t>
  </si>
  <si>
    <t>56</t>
  </si>
  <si>
    <t>431351121</t>
  </si>
  <si>
    <t>Zřízení bednění podest schodišť a ramp přímočarých v do 4 m</t>
  </si>
  <si>
    <t>744041271</t>
  </si>
  <si>
    <t>https://podminky.urs.cz/item/CS_URS_2022_01/431351121</t>
  </si>
  <si>
    <t>stupně</t>
  </si>
  <si>
    <t>1,17*(2,75+2,76+0,63+0,4+0,28)</t>
  </si>
  <si>
    <t>2,94*1,17</t>
  </si>
  <si>
    <t>1,17*0,18</t>
  </si>
  <si>
    <t>3,53*1,17</t>
  </si>
  <si>
    <t>57</t>
  </si>
  <si>
    <t>431351122</t>
  </si>
  <si>
    <t>Odstranění bednění podest schodišť a ramp přímočarých v do 4 m</t>
  </si>
  <si>
    <t>-1273070342</t>
  </si>
  <si>
    <t>https://podminky.urs.cz/item/CS_URS_2022_01/431351122</t>
  </si>
  <si>
    <t>58</t>
  </si>
  <si>
    <t>433351131</t>
  </si>
  <si>
    <t>Zřízení bednění schodnic přímočarých schodišť v do 4 m</t>
  </si>
  <si>
    <t>-1186905002</t>
  </si>
  <si>
    <t>https://podminky.urs.cz/item/CS_URS_2022_01/433351131</t>
  </si>
  <si>
    <t>1,17*0,154*(9+9)</t>
  </si>
  <si>
    <t>schody z 2.np do 3.np</t>
  </si>
  <si>
    <t>0,154*1,17*19</t>
  </si>
  <si>
    <t>59</t>
  </si>
  <si>
    <t>433351132</t>
  </si>
  <si>
    <t>Odstranění bednění schodnic přímočarých schodišť v do 4 m</t>
  </si>
  <si>
    <t>1678353673</t>
  </si>
  <si>
    <t>https://podminky.urs.cz/item/CS_URS_2022_01/433351132</t>
  </si>
  <si>
    <t>60</t>
  </si>
  <si>
    <t>43335RX1</t>
  </si>
  <si>
    <t>Žulový schod, včetně betonového lože</t>
  </si>
  <si>
    <t>m</t>
  </si>
  <si>
    <t>-1646201065</t>
  </si>
  <si>
    <t>250x200x1800mm</t>
  </si>
  <si>
    <t>1,8</t>
  </si>
  <si>
    <t>250x250x1500mm</t>
  </si>
  <si>
    <t>1,5</t>
  </si>
  <si>
    <t>451577877</t>
  </si>
  <si>
    <t>Podklad nebo lože pod dlažbu vodorovný nebo do sklonu 1:5 ze štěrkopísku tl do 100 mm</t>
  </si>
  <si>
    <t>-1814089225</t>
  </si>
  <si>
    <t>https://podminky.urs.cz/item/CS_URS_2022_01/451577877</t>
  </si>
  <si>
    <t>Úpravy povrchů, podlahy a osazování výplní</t>
  </si>
  <si>
    <t>62</t>
  </si>
  <si>
    <t>611321RX1</t>
  </si>
  <si>
    <t>Očištění kleneb a cihelných stěn pohledových a jejich penetrace</t>
  </si>
  <si>
    <t>1130169009</t>
  </si>
  <si>
    <t>m-101</t>
  </si>
  <si>
    <t>(1,095+0,88+0,348+0,7+1,1+1,8+1,9+0,794+0,94+1,544)*2</t>
  </si>
  <si>
    <t>m-102</t>
  </si>
  <si>
    <t>(3,4+3,2+0,748+1,32+1,39+0,4+1,1+0,271+0,92+0,67)*2</t>
  </si>
  <si>
    <t>m-103</t>
  </si>
  <si>
    <t>(5,48+3,665+1,41+1,242+1,658+1,1+0,88+0,348)*2</t>
  </si>
  <si>
    <t>m-104</t>
  </si>
  <si>
    <t>(9,8+9,8+0,5+0,5+4,4+5,22+5,37+1,5+1,1)*2</t>
  </si>
  <si>
    <t>63</t>
  </si>
  <si>
    <t>611321RX221</t>
  </si>
  <si>
    <t>Adhézní můstek</t>
  </si>
  <si>
    <t>1147143600</t>
  </si>
  <si>
    <t>m106</t>
  </si>
  <si>
    <t>(1,8+2)*3,3</t>
  </si>
  <si>
    <t>m107</t>
  </si>
  <si>
    <t>(2,2+2+1,8+2)*3,3</t>
  </si>
  <si>
    <t>m108</t>
  </si>
  <si>
    <t>(2,7+2,7+2+2+1+1+0,6+0,6+2,2+2,3)</t>
  </si>
  <si>
    <t>m109</t>
  </si>
  <si>
    <t>(1,2+1,2+0,823+2,639+0,823+2,639)</t>
  </si>
  <si>
    <t>m201</t>
  </si>
  <si>
    <t>m202</t>
  </si>
  <si>
    <t>(1,845+3,34+2,43+5,641+0,671+0,9+2,8+3,112+0,645+0,5+2,5)</t>
  </si>
  <si>
    <t>m203</t>
  </si>
  <si>
    <t>(1,2+1,2+6,1+6,1+1,2+4,2+1,5+3)</t>
  </si>
  <si>
    <t>m204</t>
  </si>
  <si>
    <t>(1,2+1,2+2+2)</t>
  </si>
  <si>
    <t>m301</t>
  </si>
  <si>
    <t>(0,428+0,9+3+0,65+4,75+0,97+7,6+7,8+0,6)</t>
  </si>
  <si>
    <t>m302</t>
  </si>
  <si>
    <t>(1,5+1,5+1,1+1,1)</t>
  </si>
  <si>
    <t>m303</t>
  </si>
  <si>
    <t>(1,2+3,6+2,7+2+2,7+1)</t>
  </si>
  <si>
    <t>64</t>
  </si>
  <si>
    <t>612131101</t>
  </si>
  <si>
    <t>Cementový postřik vnitřních stěn nanášený celoplošně ručně</t>
  </si>
  <si>
    <t>-869354610</t>
  </si>
  <si>
    <t>https://podminky.urs.cz/item/CS_URS_2022_01/612131101</t>
  </si>
  <si>
    <t>PU4</t>
  </si>
  <si>
    <t>(6,624+16,381+15,395+6,551)*3,3</t>
  </si>
  <si>
    <t>(11,586+7,515+7,431+10,488)*3</t>
  </si>
  <si>
    <t>m103</t>
  </si>
  <si>
    <t>(2,145+5,451+1,75+0,533+5,4+1,75+0,3+2,2)*2,7</t>
  </si>
  <si>
    <t>m105</t>
  </si>
  <si>
    <t>(6,7+1,6+7+1,8)*3</t>
  </si>
  <si>
    <t>(1,8+2)*3</t>
  </si>
  <si>
    <t>(2,2)*3</t>
  </si>
  <si>
    <t>(2,7+1)*3</t>
  </si>
  <si>
    <t>(0,823+2,639+0,823+2,639)*3</t>
  </si>
  <si>
    <t>m110</t>
  </si>
  <si>
    <t>(1,1+5+0,439+0,9+0,61+1)*3</t>
  </si>
  <si>
    <t>(1,845+3,34+2,43+5,641+0,671+0,9+2,8+3,112+0,645+0,5+2,5)*3,3</t>
  </si>
  <si>
    <t>(1,2+1,2+6,1+6,1+1,2+4,2+1,5+3-6)*3,3</t>
  </si>
  <si>
    <t>(2+2)*3,3</t>
  </si>
  <si>
    <t>(0,428+0,9+3+0,65+4,75+0,97+7,6+7,8+0,6)*3,2</t>
  </si>
  <si>
    <t>(1,2)*3,3</t>
  </si>
  <si>
    <t>(1,2+3,6+2,7+2+2,7+1)*3,3</t>
  </si>
  <si>
    <t>odečíst PU3</t>
  </si>
  <si>
    <t>-(42,2+103,1)</t>
  </si>
  <si>
    <t>65</t>
  </si>
  <si>
    <t>612131151.WBR.001</t>
  </si>
  <si>
    <t>Sanační postřik san podhoz vnitřních stěn nanášený celoplošně ručně</t>
  </si>
  <si>
    <t>1369081942</t>
  </si>
  <si>
    <t>42,2+103,1</t>
  </si>
  <si>
    <t>66</t>
  </si>
  <si>
    <t>612321141</t>
  </si>
  <si>
    <t>Vápenocementová omítka štuková dvouvrstvá vnitřních stěn nanášená ručně</t>
  </si>
  <si>
    <t>-1003388926</t>
  </si>
  <si>
    <t>https://podminky.urs.cz/item/CS_URS_2022_01/612321141</t>
  </si>
  <si>
    <t>67</t>
  </si>
  <si>
    <t>612321191</t>
  </si>
  <si>
    <t>Příplatek k vápenocementové omítce vnitřních stěn za každých dalších 5 mm tloušťky ručně</t>
  </si>
  <si>
    <t>-1146493282</t>
  </si>
  <si>
    <t>https://podminky.urs.cz/item/CS_URS_2022_01/612321191</t>
  </si>
  <si>
    <t>68</t>
  </si>
  <si>
    <t>612821002</t>
  </si>
  <si>
    <t>Vnitřní sanační štuková omítka pro vlhké zdivo prováděná ručně</t>
  </si>
  <si>
    <t>CS ÚRS 2020 01</t>
  </si>
  <si>
    <t>1433168844</t>
  </si>
  <si>
    <t>dle PU3</t>
  </si>
  <si>
    <t>42,2</t>
  </si>
  <si>
    <t>pu4</t>
  </si>
  <si>
    <t>103,1</t>
  </si>
  <si>
    <t>69</t>
  </si>
  <si>
    <t>619325131</t>
  </si>
  <si>
    <t>Vytažení vápenocementových fabionů, hran nebo koutů</t>
  </si>
  <si>
    <t>1362958725</t>
  </si>
  <si>
    <t>https://podminky.urs.cz/item/CS_URS_2022_01/619325131</t>
  </si>
  <si>
    <t>70</t>
  </si>
  <si>
    <t>621211041</t>
  </si>
  <si>
    <t>Montáž kontaktního zateplení vnějších podhledů lepením a mechanickým kotvením polystyrénových desek do betonu nebo zdiva tl přes 160 do 200 mm</t>
  </si>
  <si>
    <t>-874864788</t>
  </si>
  <si>
    <t>https://podminky.urs.cz/item/CS_URS_2022_01/621211041</t>
  </si>
  <si>
    <t>terasa XPS</t>
  </si>
  <si>
    <t>0,4*(3,3+3,3+4,12+4,12+1,7)</t>
  </si>
  <si>
    <t>sokl</t>
  </si>
  <si>
    <t>detail D10</t>
  </si>
  <si>
    <t>3*1</t>
  </si>
  <si>
    <t>detail D29</t>
  </si>
  <si>
    <t>1,25*20</t>
  </si>
  <si>
    <t>D33</t>
  </si>
  <si>
    <t>1,5*3</t>
  </si>
  <si>
    <t>plocha atiky</t>
  </si>
  <si>
    <t>71</t>
  </si>
  <si>
    <t>28376451</t>
  </si>
  <si>
    <t>deska z polystyrénu XPS, hrana polodrážková a hladký povrch 300kPA tl 200mm</t>
  </si>
  <si>
    <t>-1766580140</t>
  </si>
  <si>
    <t>98,7*1,05 "Přepočtené koeficientem množství</t>
  </si>
  <si>
    <t>72</t>
  </si>
  <si>
    <t>621211051</t>
  </si>
  <si>
    <t>Montáž kontaktního zateplení vnějších podhledů lepením a mechanickým kotvením polystyrénových desek do betonu nebo zdiva tl přes 200 do 240 mm</t>
  </si>
  <si>
    <t>-1167225193</t>
  </si>
  <si>
    <t>https://podminky.urs.cz/item/CS_URS_2022_01/621211051</t>
  </si>
  <si>
    <t>plocha atika</t>
  </si>
  <si>
    <t>73</t>
  </si>
  <si>
    <t>28375954</t>
  </si>
  <si>
    <t>deska EPS 70 fasádní λ=0,039 tl 200mm</t>
  </si>
  <si>
    <t>-144231084</t>
  </si>
  <si>
    <t>67,2*1,05 "Přepočtené koeficientem množství</t>
  </si>
  <si>
    <t>74</t>
  </si>
  <si>
    <t>622142001</t>
  </si>
  <si>
    <t>Potažení vnějších stěn sklovláknitým pletivem vtlačeným do tenkovrstvé hmoty</t>
  </si>
  <si>
    <t>-897139588</t>
  </si>
  <si>
    <t>https://podminky.urs.cz/item/CS_URS_2022_01/622142001</t>
  </si>
  <si>
    <t>75</t>
  </si>
  <si>
    <t>622143002</t>
  </si>
  <si>
    <t>Montáž omítkových plastových nebo pozinkovaných dilatačních profilů</t>
  </si>
  <si>
    <t>-957252637</t>
  </si>
  <si>
    <t>https://podminky.urs.cz/item/CS_URS_2022_01/622143002</t>
  </si>
  <si>
    <t>76</t>
  </si>
  <si>
    <t>28342200</t>
  </si>
  <si>
    <t>profil začišťovací PVC 6mm pro tenkovrstvé omítky</t>
  </si>
  <si>
    <t>-229550855</t>
  </si>
  <si>
    <t>77</t>
  </si>
  <si>
    <t>622143003</t>
  </si>
  <si>
    <t>Montáž omítkových plastových nebo pozinkovaných rohových profilů s tkaninou</t>
  </si>
  <si>
    <t>-1288701916</t>
  </si>
  <si>
    <t>https://podminky.urs.cz/item/CS_URS_2022_01/622143003</t>
  </si>
  <si>
    <t>rohy budovy</t>
  </si>
  <si>
    <t>4,5*3</t>
  </si>
  <si>
    <t>4*11</t>
  </si>
  <si>
    <t>78</t>
  </si>
  <si>
    <t>63127416</t>
  </si>
  <si>
    <t>profil rohový PVC 23x23mm s výztužnou tkaninou š 100mm pro ETICS</t>
  </si>
  <si>
    <t>827793743</t>
  </si>
  <si>
    <t>79</t>
  </si>
  <si>
    <t>622221011</t>
  </si>
  <si>
    <t>Montáž kontaktního zateplení vnějších stěn lepením a mechanickým kotvením TI z minerální vlny s podélnou orientací do zdiva a betonu tl přes 40 do 80 mm</t>
  </si>
  <si>
    <t>-886268400</t>
  </si>
  <si>
    <t>https://podminky.urs.cz/item/CS_URS_2022_01/622221011</t>
  </si>
  <si>
    <t>dilatace mezi objekty</t>
  </si>
  <si>
    <t>(10,5+5,4+1,75+0,533)*4</t>
  </si>
  <si>
    <t>80</t>
  </si>
  <si>
    <t>63151519</t>
  </si>
  <si>
    <t>deska tepelně izolační minerální kontaktních fasád podélné vlákno λ=0,036 tl 50mm</t>
  </si>
  <si>
    <t>-1503856949</t>
  </si>
  <si>
    <t>72,732*1,05 "Přepočtené koeficientem množství</t>
  </si>
  <si>
    <t>81</t>
  </si>
  <si>
    <t>622221021</t>
  </si>
  <si>
    <t>Montáž kontaktního zateplení vnějších stěn lepením a mechanickým kotvením desek z minerální vlny s podélnou orientací vláken tl do 120 mm</t>
  </si>
  <si>
    <t>-1684725505</t>
  </si>
  <si>
    <t>https://podminky.urs.cz/item/CS_URS_2022_01/622221021</t>
  </si>
  <si>
    <t>82</t>
  </si>
  <si>
    <t>63151527</t>
  </si>
  <si>
    <t>deska tepelně izolační minerální kontaktních fasád podélné vlákno λ=0,036 tl 100mm</t>
  </si>
  <si>
    <t>-1813198602</t>
  </si>
  <si>
    <t>298,963*1,1 "Přepočtené koeficientem množství</t>
  </si>
  <si>
    <t>622221041</t>
  </si>
  <si>
    <t>Montáž kontaktního zateplení vnějších stěn lepením a mechanickým kotvením desek z minerální vlny s podélnou orientací tl přes 160 mm</t>
  </si>
  <si>
    <t>-1958641804</t>
  </si>
  <si>
    <t>https://podminky.urs.cz/item/CS_URS_2022_01/622221041</t>
  </si>
  <si>
    <t>84</t>
  </si>
  <si>
    <t>63151540</t>
  </si>
  <si>
    <t>deska tepelně izolační minerální kontaktních fasád podélné vlákno λ=0,036 tl 200mm</t>
  </si>
  <si>
    <t>89347663</t>
  </si>
  <si>
    <t>259,715*1,1 "Přepočtené koeficientem množství</t>
  </si>
  <si>
    <t>85</t>
  </si>
  <si>
    <t>622221061</t>
  </si>
  <si>
    <t>Montáž kontaktního zateplení vnějších stěn lepením a mechanickým kotvením desek z minerální vlny s podélnou orientací do zdiva a betonu tl přes 240mm</t>
  </si>
  <si>
    <t>-1621020228</t>
  </si>
  <si>
    <t>https://podminky.urs.cz/item/CS_URS_2022_01/622221061</t>
  </si>
  <si>
    <t>86</t>
  </si>
  <si>
    <t>63151542</t>
  </si>
  <si>
    <t>deska tepelně izolační minerální kontaktních fasád podélné vlákno λ=0,036 tl 240mm</t>
  </si>
  <si>
    <t>-2031479081</t>
  </si>
  <si>
    <t>299,405*1,05 "Přepočtené koeficientem množství</t>
  </si>
  <si>
    <t>87</t>
  </si>
  <si>
    <t>6223211RX1</t>
  </si>
  <si>
    <t>Vápenocementová omítka vnějších stěn nanášená ručně</t>
  </si>
  <si>
    <t>753773807</t>
  </si>
  <si>
    <t>88</t>
  </si>
  <si>
    <t>622531RXcd</t>
  </si>
  <si>
    <t>Lehčená omítka podle DIN EN 998−1 na bázi minerálních pojiv a kvalitních plnidel se svislou kanelurou tl 3-12 mm</t>
  </si>
  <si>
    <t>-666945258</t>
  </si>
  <si>
    <t>89</t>
  </si>
  <si>
    <t>622531RXce</t>
  </si>
  <si>
    <t>Lehčená omítka podle DIN EN 998−1 na bázi minerálních pojiv a kvalitních plnidel</t>
  </si>
  <si>
    <t>2067599233</t>
  </si>
  <si>
    <t>90</t>
  </si>
  <si>
    <t>622531RXc</t>
  </si>
  <si>
    <t>Sol-silikátový podnátěr bez titanové běloby</t>
  </si>
  <si>
    <t>1826338000</t>
  </si>
  <si>
    <t>91</t>
  </si>
  <si>
    <t>622531RXcaaa</t>
  </si>
  <si>
    <t>Sol-silkátový lazurní nátěr pro vytvoření patiny</t>
  </si>
  <si>
    <t>-540080904</t>
  </si>
  <si>
    <t>92</t>
  </si>
  <si>
    <t>631311116</t>
  </si>
  <si>
    <t>Mazanina tl do 80 mm z betonu prostého bez zvýšených nároků na prostředí tř. C 25/30</t>
  </si>
  <si>
    <t>-1250880176</t>
  </si>
  <si>
    <t>https://podminky.urs.cz/item/CS_URS_2022_01/631311116</t>
  </si>
  <si>
    <t>ochranná vrstva hydroizolace</t>
  </si>
  <si>
    <t>(p3+p4+p7)*0,025</t>
  </si>
  <si>
    <t>93</t>
  </si>
  <si>
    <t>631362021</t>
  </si>
  <si>
    <t>Výztuž mazanin svařovanými sítěmi Kari</t>
  </si>
  <si>
    <t>129268097</t>
  </si>
  <si>
    <t>https://podminky.urs.cz/item/CS_URS_2022_01/631362021</t>
  </si>
  <si>
    <t>3,08*1,3*(P1+P2+P3+P4+P5+P7+P8)/1000</t>
  </si>
  <si>
    <t>94</t>
  </si>
  <si>
    <t>632451234</t>
  </si>
  <si>
    <t>Potěr cementový samonivelační litý C25 tl přes 45 do 50 mm</t>
  </si>
  <si>
    <t>-810522765</t>
  </si>
  <si>
    <t>https://podminky.urs.cz/item/CS_URS_2022_01/632451234</t>
  </si>
  <si>
    <t>p1</t>
  </si>
  <si>
    <t>p2</t>
  </si>
  <si>
    <t>p3</t>
  </si>
  <si>
    <t>p4</t>
  </si>
  <si>
    <t>p5</t>
  </si>
  <si>
    <t>p7</t>
  </si>
  <si>
    <t>p8</t>
  </si>
  <si>
    <t>95</t>
  </si>
  <si>
    <t>632451292</t>
  </si>
  <si>
    <t>Příplatek k cementovému samonivelačnímu litému potěru C25 ZKD 5 mm tl přes 50 mm</t>
  </si>
  <si>
    <t>620106083</t>
  </si>
  <si>
    <t>https://podminky.urs.cz/item/CS_URS_2022_01/632451292</t>
  </si>
  <si>
    <t>p1*2</t>
  </si>
  <si>
    <t>p2*5</t>
  </si>
  <si>
    <t>p4*4</t>
  </si>
  <si>
    <t>p5*4</t>
  </si>
  <si>
    <t>p7*2</t>
  </si>
  <si>
    <t>p8*4</t>
  </si>
  <si>
    <t>96</t>
  </si>
  <si>
    <t>632481213</t>
  </si>
  <si>
    <t>Separační vrstva z PE fólie</t>
  </si>
  <si>
    <t>-1719919221</t>
  </si>
  <si>
    <t>https://podminky.urs.cz/item/CS_URS_2022_01/632481213</t>
  </si>
  <si>
    <t>97</t>
  </si>
  <si>
    <t>632481215</t>
  </si>
  <si>
    <t>Separační vrstva z geotextilie</t>
  </si>
  <si>
    <t>1209829450</t>
  </si>
  <si>
    <t>https://podminky.urs.cz/item/CS_URS_2022_01/632481215</t>
  </si>
  <si>
    <t>98</t>
  </si>
  <si>
    <t>633811111</t>
  </si>
  <si>
    <t>Broušení nerovností betonových podlah do 2 mm - stržení šlemu</t>
  </si>
  <si>
    <t>-129095798</t>
  </si>
  <si>
    <t>https://podminky.urs.cz/item/CS_URS_2022_01/633811111</t>
  </si>
  <si>
    <t>99</t>
  </si>
  <si>
    <t>634112115</t>
  </si>
  <si>
    <t>Obvodová dilatace podlahovým páskem z pěnového PE mezi stěnou a mazaninou nebo potěrem v 150 mm</t>
  </si>
  <si>
    <t>-1612501757</t>
  </si>
  <si>
    <t>https://podminky.urs.cz/item/CS_URS_2022_01/634112115</t>
  </si>
  <si>
    <t>(6,624+16,381+15,395+6,551)</t>
  </si>
  <si>
    <t>(11,586+7,515+7,431+10,488)</t>
  </si>
  <si>
    <t>(2,145+5,451+1,75+0,533+5,4+1,75+0,3+2,2)</t>
  </si>
  <si>
    <t>(6,7+1,6+7+1,8)</t>
  </si>
  <si>
    <t>(1,8+1,8+2+2)</t>
  </si>
  <si>
    <t>(2,2+2+1,8+2)</t>
  </si>
  <si>
    <t>100</t>
  </si>
  <si>
    <t>636211131</t>
  </si>
  <si>
    <t>Dlažba z cihel pálených dl 290 mm do štěrku naplocho, včetně štěrku - dle specifikace PU13</t>
  </si>
  <si>
    <t>74305823</t>
  </si>
  <si>
    <t>https://podminky.urs.cz/item/CS_URS_2022_01/636211131</t>
  </si>
  <si>
    <t>636311112</t>
  </si>
  <si>
    <t>Kladení dlažby z betonových dlaždic 40x40cm na sucho na terče z umělé hmoty do výšky do 70 mm</t>
  </si>
  <si>
    <t>1316221014</t>
  </si>
  <si>
    <t>https://podminky.urs.cz/item/CS_URS_2022_01/636311112</t>
  </si>
  <si>
    <t>s4</t>
  </si>
  <si>
    <t>102</t>
  </si>
  <si>
    <t>59246002</t>
  </si>
  <si>
    <t>dlažba plošná betonová terazzo dle PU</t>
  </si>
  <si>
    <t>2027487678</t>
  </si>
  <si>
    <t>11,4*1,1 "Přepočtené koeficientem množství</t>
  </si>
  <si>
    <t>103</t>
  </si>
  <si>
    <t>5628460RX1</t>
  </si>
  <si>
    <t>terče rektifikační pro dlažbu</t>
  </si>
  <si>
    <t>-2103981246</t>
  </si>
  <si>
    <t>Úprava povrchů vnitřních</t>
  </si>
  <si>
    <t>104</t>
  </si>
  <si>
    <t>619996145</t>
  </si>
  <si>
    <t>Ochrana konstrukcí nebo samostatných prvků obalením geotextilií</t>
  </si>
  <si>
    <t>1239806175</t>
  </si>
  <si>
    <t>https://podminky.urs.cz/item/CS_URS_2022_01/619996145</t>
  </si>
  <si>
    <t>105</t>
  </si>
  <si>
    <t>-1275524122</t>
  </si>
  <si>
    <t>3,3*30</t>
  </si>
  <si>
    <t>106</t>
  </si>
  <si>
    <t>55343021</t>
  </si>
  <si>
    <t>profil rohový Pz s kulatou hlavou pro vnitřní omítky tl 12mm</t>
  </si>
  <si>
    <t>-1022437892</t>
  </si>
  <si>
    <t>107</t>
  </si>
  <si>
    <t>622143004</t>
  </si>
  <si>
    <t>Montáž omítkových samolepících začišťovacích profilů pro spojení s okenním rámem</t>
  </si>
  <si>
    <t>-212252257</t>
  </si>
  <si>
    <t>https://podminky.urs.cz/item/CS_URS_2022_01/622143004</t>
  </si>
  <si>
    <t>108</t>
  </si>
  <si>
    <t>59051476</t>
  </si>
  <si>
    <t>profil začišťovací PVC 9mm s výztužnou tkaninou pro ostění ETICS</t>
  </si>
  <si>
    <t>-1327564479</t>
  </si>
  <si>
    <t>Ostatní konstrukce a práce, bourání</t>
  </si>
  <si>
    <t>109</t>
  </si>
  <si>
    <t>919726122</t>
  </si>
  <si>
    <t>Geotextilie pro ochranu, separaci a filtraci netkaná měrná hmotnost do 300 g/m2</t>
  </si>
  <si>
    <t>491766916</t>
  </si>
  <si>
    <t>https://podminky.urs.cz/item/CS_URS_2022_01/919726122</t>
  </si>
  <si>
    <t>s3</t>
  </si>
  <si>
    <t>110</t>
  </si>
  <si>
    <t>941211111</t>
  </si>
  <si>
    <t>Montáž lešení řadového rámového lehkého zatížení do 200 kg/m2 š do 0,9 m v do 10 m</t>
  </si>
  <si>
    <t>-1319369178</t>
  </si>
  <si>
    <t>https://podminky.urs.cz/item/CS_URS_2022_01/941211111</t>
  </si>
  <si>
    <t>(4,6+1+0,6)*(20+20+8)</t>
  </si>
  <si>
    <t>11*(9+12+9+1,5+3+4+2)</t>
  </si>
  <si>
    <t>111</t>
  </si>
  <si>
    <t>941211211</t>
  </si>
  <si>
    <t>Příplatek k lešení řadovému rámovému lehkému š 0,9 m v do 25 m za první a ZKD den použití</t>
  </si>
  <si>
    <t>-1157322177</t>
  </si>
  <si>
    <t>https://podminky.urs.cz/item/CS_URS_2022_01/941211211</t>
  </si>
  <si>
    <t>(4,6+1+0,6)*(20+20+8)*30</t>
  </si>
  <si>
    <t>11*(9+12+9+1,5+3+4+2)*30</t>
  </si>
  <si>
    <t>112</t>
  </si>
  <si>
    <t>943211811</t>
  </si>
  <si>
    <t>Demontáž lešení prostorového rámového lehkého s podlahami zatížení do 200 kg/m2 v do 10 m</t>
  </si>
  <si>
    <t>834896355</t>
  </si>
  <si>
    <t>https://podminky.urs.cz/item/CS_URS_2022_01/943211811</t>
  </si>
  <si>
    <t>113</t>
  </si>
  <si>
    <t>952901111</t>
  </si>
  <si>
    <t>Vyčištění budov bytové a občanské výstavby při výšce podlaží do 4 m</t>
  </si>
  <si>
    <t>605868820</t>
  </si>
  <si>
    <t>https://podminky.urs.cz/item/CS_URS_2022_01/952901111</t>
  </si>
  <si>
    <t>pp1+np1+np2+np3</t>
  </si>
  <si>
    <t>114</t>
  </si>
  <si>
    <t>953611111</t>
  </si>
  <si>
    <t>Schodišťový nosný a zvukově-izolační prvek mezi podestou a stěnou s armokošem</t>
  </si>
  <si>
    <t>877536664</t>
  </si>
  <si>
    <t>https://podminky.urs.cz/item/CS_URS_2022_01/953611111</t>
  </si>
  <si>
    <t>schody 1.np dp 2.np</t>
  </si>
  <si>
    <t>typ L</t>
  </si>
  <si>
    <t>(2,75+2,76)*2</t>
  </si>
  <si>
    <t>do hornípodesty</t>
  </si>
  <si>
    <t>1,2</t>
  </si>
  <si>
    <t>do dolní</t>
  </si>
  <si>
    <t>schody 2.np do 3.np</t>
  </si>
  <si>
    <t>1,17+2,94+2,94+3,53+2,74</t>
  </si>
  <si>
    <t>1,17</t>
  </si>
  <si>
    <t>115</t>
  </si>
  <si>
    <t>953611111.SCW</t>
  </si>
  <si>
    <t>Schodišťový nosný a zvukově-izolační prvek mezi podestou a stěnou.</t>
  </si>
  <si>
    <t>-1538055400</t>
  </si>
  <si>
    <t>schody 1.np do 2.np</t>
  </si>
  <si>
    <t>2.np do 3.np</t>
  </si>
  <si>
    <t>116</t>
  </si>
  <si>
    <t>985131111</t>
  </si>
  <si>
    <t>Očištění ploch stěn, rubu kleneb a podlah tlakovou vodou</t>
  </si>
  <si>
    <t>-1171171434</t>
  </si>
  <si>
    <t>https://podminky.urs.cz/item/CS_URS_2022_01/985131111</t>
  </si>
  <si>
    <t>117</t>
  </si>
  <si>
    <t>985223112</t>
  </si>
  <si>
    <t>Přezdívání cihelného zdiva do aktivované malty přes 3 m3</t>
  </si>
  <si>
    <t>-732410863</t>
  </si>
  <si>
    <t>https://podminky.urs.cz/item/CS_URS_2022_01/985223112</t>
  </si>
  <si>
    <t>původního zdiva 67 m3, předpoklad přezdívání je 75%)</t>
  </si>
  <si>
    <t>67*0,75</t>
  </si>
  <si>
    <t>118</t>
  </si>
  <si>
    <t>59610001</t>
  </si>
  <si>
    <t>cihla pálená plná do P15 290x140x65mm</t>
  </si>
  <si>
    <t>-1911193475</t>
  </si>
  <si>
    <t>50,25*305 "Přepočtené koeficientem množství</t>
  </si>
  <si>
    <t>Lešení a stavební výtahy</t>
  </si>
  <si>
    <t>119</t>
  </si>
  <si>
    <t>949101111</t>
  </si>
  <si>
    <t>Lešení pomocné pro objekty pozemních staveb s lešeňovou podlahou v do 1,9 m zatížení do 150 kg/m2</t>
  </si>
  <si>
    <t>-1044547930</t>
  </si>
  <si>
    <t>https://podminky.urs.cz/item/CS_URS_2022_01/949101111</t>
  </si>
  <si>
    <t>998</t>
  </si>
  <si>
    <t>Přesun hmot</t>
  </si>
  <si>
    <t>120</t>
  </si>
  <si>
    <t>998011002</t>
  </si>
  <si>
    <t>Přesun hmot pro budovy zděné v do 12 m</t>
  </si>
  <si>
    <t>833413748</t>
  </si>
  <si>
    <t>https://podminky.urs.cz/item/CS_URS_2022_01/998011002</t>
  </si>
  <si>
    <t>711</t>
  </si>
  <si>
    <t>Izolace proti vodě, vlhkosti a plynům</t>
  </si>
  <si>
    <t>121</t>
  </si>
  <si>
    <t>711111001</t>
  </si>
  <si>
    <t>Provedení izolace proti zemní vlhkosti vodorovné za studena nátěrem penetračním</t>
  </si>
  <si>
    <t>1864322736</t>
  </si>
  <si>
    <t>https://podminky.urs.cz/item/CS_URS_2022_01/711111001</t>
  </si>
  <si>
    <t>napojení injektáže na svislou HI</t>
  </si>
  <si>
    <t>122</t>
  </si>
  <si>
    <t>11163150</t>
  </si>
  <si>
    <t>lak penetrační asfaltový</t>
  </si>
  <si>
    <t>1406906382</t>
  </si>
  <si>
    <t>20*0,00033 "Přepočtené koeficientem množství</t>
  </si>
  <si>
    <t>123</t>
  </si>
  <si>
    <t>711111002</t>
  </si>
  <si>
    <t>Provedení izolace proti zemní vlhkosti vodorovné za studena lakem asfaltovým</t>
  </si>
  <si>
    <t>-1515075589</t>
  </si>
  <si>
    <t>https://podminky.urs.cz/item/CS_URS_2022_01/711111002</t>
  </si>
  <si>
    <t>(p3+p4+p7)</t>
  </si>
  <si>
    <t>124</t>
  </si>
  <si>
    <t>11163152</t>
  </si>
  <si>
    <t>lak hydroizolační asfaltový</t>
  </si>
  <si>
    <t>-2008650968</t>
  </si>
  <si>
    <t>274,8*0,00039 "Přepočtené koeficientem množství</t>
  </si>
  <si>
    <t>125</t>
  </si>
  <si>
    <t>711141559</t>
  </si>
  <si>
    <t>Provedení izolace proti zemní vlhkosti pásy přitavením vodorovné NAIP</t>
  </si>
  <si>
    <t>1263893268</t>
  </si>
  <si>
    <t>https://podminky.urs.cz/item/CS_URS_2022_01/711141559</t>
  </si>
  <si>
    <t>(p3+p4+p7)*2</t>
  </si>
  <si>
    <t>126</t>
  </si>
  <si>
    <t>62832001</t>
  </si>
  <si>
    <t>pás asfaltový natavitelný oxidovaný tl. 4mm typu V60 S35 s vložkou ze skleněné rohože, s jemnozrnným minerálním posypem</t>
  </si>
  <si>
    <t>-2074605462</t>
  </si>
  <si>
    <t>549,6*1,15 "Přepočtené koeficientem množství</t>
  </si>
  <si>
    <t>127</t>
  </si>
  <si>
    <t>711142559</t>
  </si>
  <si>
    <t>Provedení izolace proti zemní vlhkosti pásy přitavením svislé NAIP</t>
  </si>
  <si>
    <t>-1960002372</t>
  </si>
  <si>
    <t>https://podminky.urs.cz/item/CS_URS_2022_01/711142559</t>
  </si>
  <si>
    <t>Napojení injektáže na novou HI</t>
  </si>
  <si>
    <t>40*0,5</t>
  </si>
  <si>
    <t>128</t>
  </si>
  <si>
    <t>62832001.1</t>
  </si>
  <si>
    <t>-2046002004</t>
  </si>
  <si>
    <t>20*1,221 "Přepočtené koeficientem množství</t>
  </si>
  <si>
    <t>129</t>
  </si>
  <si>
    <t>711161212</t>
  </si>
  <si>
    <t>Izolace proti zemní vlhkosti nopovou fólií svislá, nopek v 8,0 mm, tl do 0,6 mm</t>
  </si>
  <si>
    <t>-329969868</t>
  </si>
  <si>
    <t>https://podminky.urs.cz/item/CS_URS_2022_01/711161212</t>
  </si>
  <si>
    <t>2*(18+20+7+7+10+2)</t>
  </si>
  <si>
    <t>130</t>
  </si>
  <si>
    <t>711192202</t>
  </si>
  <si>
    <t>Provedení izolace proti zemní vlhkosti hydroizolační stěrkou svislé na zdivu, 2 vrstvy</t>
  </si>
  <si>
    <t>-1747052277</t>
  </si>
  <si>
    <t>https://podminky.urs.cz/item/CS_URS_2022_01/711192202</t>
  </si>
  <si>
    <t>detail D7</t>
  </si>
  <si>
    <t>25,5</t>
  </si>
  <si>
    <t>131</t>
  </si>
  <si>
    <t>585810RX1</t>
  </si>
  <si>
    <t>stěrka izolační minerální odolná tlakové vodě</t>
  </si>
  <si>
    <t>490438606</t>
  </si>
  <si>
    <t>132</t>
  </si>
  <si>
    <t>998711102</t>
  </si>
  <si>
    <t>Přesun hmot tonážní pro izolace proti vodě, vlhkosti a plynům v objektech výšky do 12 m</t>
  </si>
  <si>
    <t>-1644901577</t>
  </si>
  <si>
    <t>https://podminky.urs.cz/item/CS_URS_2022_01/998711102</t>
  </si>
  <si>
    <t>712</t>
  </si>
  <si>
    <t>Povlakové krytiny</t>
  </si>
  <si>
    <t>133</t>
  </si>
  <si>
    <t>712311101</t>
  </si>
  <si>
    <t>Provedení povlakové krytiny střech do 10° za studena lakem penetračním nebo asfaltovým</t>
  </si>
  <si>
    <t>535440105</t>
  </si>
  <si>
    <t>https://podminky.urs.cz/item/CS_URS_2022_01/712311101</t>
  </si>
  <si>
    <t>134</t>
  </si>
  <si>
    <t>1740459009</t>
  </si>
  <si>
    <t>55,9*0,00032 "Přepočtené koeficientem množství</t>
  </si>
  <si>
    <t>135</t>
  </si>
  <si>
    <t>712331111</t>
  </si>
  <si>
    <t>Provedení povlakové krytiny střech do 10° podkladní vrstvy pásy na sucho samolepící</t>
  </si>
  <si>
    <t>766253226</t>
  </si>
  <si>
    <t>https://podminky.urs.cz/item/CS_URS_2023_01/712331111</t>
  </si>
  <si>
    <t>136</t>
  </si>
  <si>
    <t>62866281</t>
  </si>
  <si>
    <t>pás asfaltový samolepicí modifikovaný SBS tl 3mm s vložkou ze skleněné tkaniny se spalitelnou fólií nebo jemnozrnným minerálním posypem nebo textilií na horním povrchu</t>
  </si>
  <si>
    <t>-2024435429</t>
  </si>
  <si>
    <t>59,606*1,1655 'Přepočtené koeficientem množství</t>
  </si>
  <si>
    <t>137</t>
  </si>
  <si>
    <t>712341559</t>
  </si>
  <si>
    <t>Provedení povlakové krytiny střech do 10° pásy NAIP přitavením v plné ploše</t>
  </si>
  <si>
    <t>1645924207</t>
  </si>
  <si>
    <t>https://podminky.urs.cz/item/CS_URS_2022_01/712341559</t>
  </si>
  <si>
    <t>138</t>
  </si>
  <si>
    <t>-1079957498</t>
  </si>
  <si>
    <t>55,9*1,1655 "Přepočtené koeficientem množství</t>
  </si>
  <si>
    <t>139</t>
  </si>
  <si>
    <t>712361702</t>
  </si>
  <si>
    <t>Provedení povlakové krytiny střech do 10° fólií přilepenou bodově</t>
  </si>
  <si>
    <t>-1232548627</t>
  </si>
  <si>
    <t>https://podminky.urs.cz/item/CS_URS_2022_01/712361702</t>
  </si>
  <si>
    <t>140</t>
  </si>
  <si>
    <t>28322063</t>
  </si>
  <si>
    <t>fólie hydroizolační střešní mPVC mechanicky kotvená tl 1,2mm se zvýšenou požární odolností</t>
  </si>
  <si>
    <t>1337781517</t>
  </si>
  <si>
    <t>44,5*1,1 "Přepočtené koeficientem množství</t>
  </si>
  <si>
    <t>141</t>
  </si>
  <si>
    <t>1289987348</t>
  </si>
  <si>
    <t>142</t>
  </si>
  <si>
    <t>28342411</t>
  </si>
  <si>
    <t>fólie hydroizolační střešní mPVC s nakašírovaným PES rounem určená k lepení tl 1,5mm (účinná tloušťka)</t>
  </si>
  <si>
    <t>-404524164</t>
  </si>
  <si>
    <t>11,4*1,1655 "Přepočtené koeficientem množství</t>
  </si>
  <si>
    <t>143</t>
  </si>
  <si>
    <t>712361703</t>
  </si>
  <si>
    <t>Provedení povlakové krytiny střech do 10° fólií přilepenou v plné ploše</t>
  </si>
  <si>
    <t>-984351015</t>
  </si>
  <si>
    <t>https://podminky.urs.cz/item/CS_URS_2022_01/712361703</t>
  </si>
  <si>
    <t>144</t>
  </si>
  <si>
    <t>-1017240029</t>
  </si>
  <si>
    <t>67,2*1,1655 "Přepočtené koeficientem množství</t>
  </si>
  <si>
    <t>145</t>
  </si>
  <si>
    <t>712363358</t>
  </si>
  <si>
    <t>Povlakové krytiny střech do 10° z tvarovaných poplastovaných lišt délky 2 m závětrná lišta rš 250 mm</t>
  </si>
  <si>
    <t>-1592847333</t>
  </si>
  <si>
    <t>https://podminky.urs.cz/item/CS_URS_2023_01/712363358</t>
  </si>
  <si>
    <t>33,5</t>
  </si>
  <si>
    <t>146</t>
  </si>
  <si>
    <t>712363384</t>
  </si>
  <si>
    <t>Povlakové krytiny střech do 10° z tvarovaných poplastovaných lišt pro profily atypické výroby o větší rš</t>
  </si>
  <si>
    <t>1532647854</t>
  </si>
  <si>
    <t>https://podminky.urs.cz/item/CS_URS_2023_01/712363384</t>
  </si>
  <si>
    <t>střecha třípodlažního objektu</t>
  </si>
  <si>
    <t>koutová lišta z poplastovaného plechu 50x50 mm (r.š. 100 mm) tl. min. 0,6 mm</t>
  </si>
  <si>
    <t>33,5*0,1</t>
  </si>
  <si>
    <t>koutová lišta z poplastovaného plechu 50x80 mm (r.š. 100 mm) tl. min. 0,6 mm</t>
  </si>
  <si>
    <t>27*0,1</t>
  </si>
  <si>
    <t>rohová lišta z poplastovaného plechu 50x50 mm (r.š. 100 mm) tl. min. 0,6 mm</t>
  </si>
  <si>
    <t>28*0,1</t>
  </si>
  <si>
    <t>6,5*0,1</t>
  </si>
  <si>
    <t>Střecha terasy:</t>
  </si>
  <si>
    <t>14*0,1</t>
  </si>
  <si>
    <t>pásek z poplastovaného plechu 50 mm (r.š. 50 mm) tl. min. 0,6 mm</t>
  </si>
  <si>
    <t>14*0,05</t>
  </si>
  <si>
    <t>147</t>
  </si>
  <si>
    <t>712631111</t>
  </si>
  <si>
    <t>Provedení povlakové krytiny střech přes 30° podkladní vrstvy pásy na sucho samolepící</t>
  </si>
  <si>
    <t>-1305305880</t>
  </si>
  <si>
    <t>https://podminky.urs.cz/item/CS_URS_2022_01/712631111</t>
  </si>
  <si>
    <t>s1</t>
  </si>
  <si>
    <t>s2</t>
  </si>
  <si>
    <t>148</t>
  </si>
  <si>
    <t>-1657086007</t>
  </si>
  <si>
    <t>294*1,15 "Přepočtené koeficientem množství</t>
  </si>
  <si>
    <t>149</t>
  </si>
  <si>
    <t>712771401</t>
  </si>
  <si>
    <t>Provedení vegetační vrstvy ze substrátu tloušťky do 100 mm vegetační střechy sklon do 5°</t>
  </si>
  <si>
    <t>-89955573</t>
  </si>
  <si>
    <t>https://podminky.urs.cz/item/CS_URS_2022_01/712771401</t>
  </si>
  <si>
    <t>150</t>
  </si>
  <si>
    <t>10321225</t>
  </si>
  <si>
    <t>substrát vegetačních střech extenzivní s nízkým obsahem organické složky</t>
  </si>
  <si>
    <t>1545700289</t>
  </si>
  <si>
    <t>s3*0,08</t>
  </si>
  <si>
    <t>151</t>
  </si>
  <si>
    <t>71277RX1</t>
  </si>
  <si>
    <t>Předpěstovaná vegetační rohož se směsí extenzivních rostlin</t>
  </si>
  <si>
    <t>2111067716</t>
  </si>
  <si>
    <t>152</t>
  </si>
  <si>
    <t>998712102</t>
  </si>
  <si>
    <t>Přesun hmot tonážní tonážní pro krytiny povlakové v objektech v do 12 m</t>
  </si>
  <si>
    <t>-771186772</t>
  </si>
  <si>
    <t>https://podminky.urs.cz/item/CS_URS_2022_01/998712102</t>
  </si>
  <si>
    <t>713</t>
  </si>
  <si>
    <t>Izolace tepelné</t>
  </si>
  <si>
    <t>153</t>
  </si>
  <si>
    <t>713121111</t>
  </si>
  <si>
    <t>Montáž izolace tepelné podlah volně kladenými rohožemi, pásy, dílci, deskami 1 vrstva</t>
  </si>
  <si>
    <t>1431016284</t>
  </si>
  <si>
    <t>https://podminky.urs.cz/item/CS_URS_2022_01/713121111</t>
  </si>
  <si>
    <t>154</t>
  </si>
  <si>
    <t>28376552</t>
  </si>
  <si>
    <t>deska polystyrénová pro snížení kročejového hluku (max. zatížení 4 kN/m2) tl 25mm</t>
  </si>
  <si>
    <t>436289996</t>
  </si>
  <si>
    <t>155</t>
  </si>
  <si>
    <t>-290565167</t>
  </si>
  <si>
    <t>156</t>
  </si>
  <si>
    <t>28375908</t>
  </si>
  <si>
    <t>deska EPS 150 pro konstrukce s vysokým zatížením λ=0,035 tl 40mm</t>
  </si>
  <si>
    <t>1627583685</t>
  </si>
  <si>
    <t>274,8*1,05 "Přepočtené koeficientem množství</t>
  </si>
  <si>
    <t>157</t>
  </si>
  <si>
    <t>1723896121</t>
  </si>
  <si>
    <t>158</t>
  </si>
  <si>
    <t>28375912</t>
  </si>
  <si>
    <t>deska EPS 150 pro konstrukce s vysokým zatížením λ=0,035 tl 80mm</t>
  </si>
  <si>
    <t>170409319</t>
  </si>
  <si>
    <t>159</t>
  </si>
  <si>
    <t>713131151</t>
  </si>
  <si>
    <t>Montáž izolace tepelné stěn a základů volně vloženými rohožemi, pásy, dílci, deskami 1 vrstva</t>
  </si>
  <si>
    <t>-1218603164</t>
  </si>
  <si>
    <t>https://podminky.urs.cz/item/CS_URS_2022_01/713131151</t>
  </si>
  <si>
    <t>160</t>
  </si>
  <si>
    <t>63152260</t>
  </si>
  <si>
    <t>deska tepelně izolační minerální kontaktních fasád podélné vlákno λ=0,034 tl 50mm</t>
  </si>
  <si>
    <t>-1858621659</t>
  </si>
  <si>
    <t>39,64*1,1 "Přepočtené koeficientem množství</t>
  </si>
  <si>
    <t>161</t>
  </si>
  <si>
    <t>713141136</t>
  </si>
  <si>
    <t>Montáž izolace tepelné střech plochých lepené za studena nízkoexpanzní (PUR) pěnou 1 vrstva desek</t>
  </si>
  <si>
    <t>-236400826</t>
  </si>
  <si>
    <t>https://podminky.urs.cz/item/CS_URS_2022_01/713141136</t>
  </si>
  <si>
    <t>162</t>
  </si>
  <si>
    <t>28376421</t>
  </si>
  <si>
    <t>deska z polystyrénu XPS, hrana polodrážková a hladký povrch 300kPA tl 80mm</t>
  </si>
  <si>
    <t>-913079824</t>
  </si>
  <si>
    <t>44,5*1,05 "Přepočtené koeficientem množství</t>
  </si>
  <si>
    <t>163</t>
  </si>
  <si>
    <t>713141331</t>
  </si>
  <si>
    <t>Montáž izolace tepelné střech plochých lepené za studena zplna, spádová vrstva</t>
  </si>
  <si>
    <t>-622521195</t>
  </si>
  <si>
    <t>https://podminky.urs.cz/item/CS_URS_2022_01/713141331</t>
  </si>
  <si>
    <t>20,5</t>
  </si>
  <si>
    <t>164</t>
  </si>
  <si>
    <t>28376142</t>
  </si>
  <si>
    <t>klín izolační z pěnového polystyrenu EPS 150 spád do 5%</t>
  </si>
  <si>
    <t>-1004474121</t>
  </si>
  <si>
    <t>s3*0,2</t>
  </si>
  <si>
    <t>s4*0,25</t>
  </si>
  <si>
    <t>20,5*0,05</t>
  </si>
  <si>
    <t>165</t>
  </si>
  <si>
    <t>713151132</t>
  </si>
  <si>
    <t>Montáž izolace tepelné střech šikmých kladené volně nad krokve rohoží, pásů, desek sklonu přes 30° do 45°</t>
  </si>
  <si>
    <t>-540972526</t>
  </si>
  <si>
    <t>https://podminky.urs.cz/item/CS_URS_2022_01/713151132</t>
  </si>
  <si>
    <t>166</t>
  </si>
  <si>
    <t>28376537</t>
  </si>
  <si>
    <t>deska izolační PIR s oboustrannou kompozitní fólií s hliníkovou vložkou pro šikmé střechy 1200x2400x200mm</t>
  </si>
  <si>
    <t>-121556386</t>
  </si>
  <si>
    <t>294*1,05 "Přepočtené koeficientem množství</t>
  </si>
  <si>
    <t>167</t>
  </si>
  <si>
    <t>1505985907</t>
  </si>
  <si>
    <t>168</t>
  </si>
  <si>
    <t>63148100</t>
  </si>
  <si>
    <t>deska tepelně izolační minerální univerzální λ=0,038-0,039 tl 40mm</t>
  </si>
  <si>
    <t>-87660326</t>
  </si>
  <si>
    <t>282*1,05 "Přepočtené koeficientem množství</t>
  </si>
  <si>
    <t>169</t>
  </si>
  <si>
    <t>1971870789</t>
  </si>
  <si>
    <t>170</t>
  </si>
  <si>
    <t>28376529</t>
  </si>
  <si>
    <t>deska izolační PIR s oboustrannou kompozitní fólií s hliníkovou vložkou pro podlahy 1200x2400x50mm</t>
  </si>
  <si>
    <t>-1294766276</t>
  </si>
  <si>
    <t>12*1,05 "Přepočtené koeficientem množství</t>
  </si>
  <si>
    <t>171</t>
  </si>
  <si>
    <t>998713102</t>
  </si>
  <si>
    <t>Přesun hmot tonážní pro izolace tepelné v objektech v do 12 m</t>
  </si>
  <si>
    <t>-686513461</t>
  </si>
  <si>
    <t>https://podminky.urs.cz/item/CS_URS_2022_01/998713102</t>
  </si>
  <si>
    <t>762</t>
  </si>
  <si>
    <t>Konstrukce tesařské</t>
  </si>
  <si>
    <t>172</t>
  </si>
  <si>
    <t>762332131</t>
  </si>
  <si>
    <t>Montáž vázaných kcí krovů pravidelných z hraněného řeziva průřezové pl do 120 cm2</t>
  </si>
  <si>
    <t>-828502235</t>
  </si>
  <si>
    <t>https://podminky.urs.cz/item/CS_URS_2022_01/762332131</t>
  </si>
  <si>
    <t>výpis řeziva 1.np</t>
  </si>
  <si>
    <t>výdřeva 6x20</t>
  </si>
  <si>
    <t>5,8</t>
  </si>
  <si>
    <t>173</t>
  </si>
  <si>
    <t>762332132</t>
  </si>
  <si>
    <t>Montáž vázaných kcí krovů pravidelných z hraněného řeziva průřezové plochy do 224 cm2</t>
  </si>
  <si>
    <t>345728460</t>
  </si>
  <si>
    <t>https://podminky.urs.cz/item/CS_URS_2022_01/762332132</t>
  </si>
  <si>
    <t>pozednice 12/18</t>
  </si>
  <si>
    <t>hambálek 8x14</t>
  </si>
  <si>
    <t>krokev 12/18</t>
  </si>
  <si>
    <t>312,7</t>
  </si>
  <si>
    <t>překlad 12x18</t>
  </si>
  <si>
    <t>174</t>
  </si>
  <si>
    <t>762332133</t>
  </si>
  <si>
    <t>Montáž vázaných kcí krovů pravidelných z hraněného řeziva průřezové plochy do 288 cm2</t>
  </si>
  <si>
    <t>487624879</t>
  </si>
  <si>
    <t>https://podminky.urs.cz/item/CS_URS_2022_01/762332133</t>
  </si>
  <si>
    <t>krokev 16*32</t>
  </si>
  <si>
    <t>pozednice 18*18</t>
  </si>
  <si>
    <t>60,3</t>
  </si>
  <si>
    <t>sloupek 16x16</t>
  </si>
  <si>
    <t>2,3</t>
  </si>
  <si>
    <t>námětky 12x20</t>
  </si>
  <si>
    <t>72,7</t>
  </si>
  <si>
    <t>175</t>
  </si>
  <si>
    <t>60512135</t>
  </si>
  <si>
    <t>hranol stavební řezivo průřezu do 288cm2 do dl 6m</t>
  </si>
  <si>
    <t>-1977760992</t>
  </si>
  <si>
    <t>11,553</t>
  </si>
  <si>
    <t>176</t>
  </si>
  <si>
    <t>762341260</t>
  </si>
  <si>
    <t>Montáž bednění střech rovných a šikmých sklonu do 60° z palubek</t>
  </si>
  <si>
    <t>307282427</t>
  </si>
  <si>
    <t>https://podminky.urs.cz/item/CS_URS_2022_01/762341260</t>
  </si>
  <si>
    <t>177</t>
  </si>
  <si>
    <t>61191120RX1</t>
  </si>
  <si>
    <t>palubky obkladové smrk profil klasický 25x200 mm</t>
  </si>
  <si>
    <t>-808139196</t>
  </si>
  <si>
    <t>282*1,1 "Přepočtené koeficientem množství</t>
  </si>
  <si>
    <t>178</t>
  </si>
  <si>
    <t>61191120</t>
  </si>
  <si>
    <t>palubky obkladové smrk profil klasický 30x200 mm</t>
  </si>
  <si>
    <t>1554805915</t>
  </si>
  <si>
    <t>12*1,1 "Přepočtené koeficientem množství</t>
  </si>
  <si>
    <t>179</t>
  </si>
  <si>
    <t>762342214</t>
  </si>
  <si>
    <t>Montáž laťování na střechách jednoduchých sklonu do 60° osové vzdálenosti do 360 mm</t>
  </si>
  <si>
    <t>-1815444319</t>
  </si>
  <si>
    <t>https://podminky.urs.cz/item/CS_URS_2022_01/762342214</t>
  </si>
  <si>
    <t>180</t>
  </si>
  <si>
    <t>60514101</t>
  </si>
  <si>
    <t>řezivo jehličnaté lať 10-25cm2</t>
  </si>
  <si>
    <t>20032913</t>
  </si>
  <si>
    <t>s1*3,33*1,2*0,04*0,06</t>
  </si>
  <si>
    <t>s1/0,8*0,04*0,06*1,2</t>
  </si>
  <si>
    <t>s2*0,06*0,04*1,2/0,8</t>
  </si>
  <si>
    <t>181</t>
  </si>
  <si>
    <t>762342216</t>
  </si>
  <si>
    <t>Montáž laťování na střechách jednoduchých sklonu do 60° osové vzdálenosti do 600 mm</t>
  </si>
  <si>
    <t>2025529583</t>
  </si>
  <si>
    <t>https://podminky.urs.cz/item/CS_URS_2022_01/762342216</t>
  </si>
  <si>
    <t>182</t>
  </si>
  <si>
    <t>762395000</t>
  </si>
  <si>
    <t>Spojovací prostředky krovů, bednění, laťování, nadstřešních konstrukcí</t>
  </si>
  <si>
    <t>-1063167353</t>
  </si>
  <si>
    <t>https://podminky.urs.cz/item/CS_URS_2022_01/762395000</t>
  </si>
  <si>
    <t>183</t>
  </si>
  <si>
    <t>762430RX1</t>
  </si>
  <si>
    <t>Ocelová konstrukce soklu</t>
  </si>
  <si>
    <t>1080159518</t>
  </si>
  <si>
    <t>8,5</t>
  </si>
  <si>
    <t>184</t>
  </si>
  <si>
    <t>762430012.CDC</t>
  </si>
  <si>
    <t>Obložení stěn z cementotřískových desek tl 12 mm na sraz šroubovaných</t>
  </si>
  <si>
    <t>270583303</t>
  </si>
  <si>
    <t>61,5*2</t>
  </si>
  <si>
    <t>185</t>
  </si>
  <si>
    <t>762810023</t>
  </si>
  <si>
    <t>Záklop stropů z desek OSB tl 15 mm na pero a drážku šroubovaných na trámy</t>
  </si>
  <si>
    <t>347575505</t>
  </si>
  <si>
    <t>https://podminky.urs.cz/item/CS_URS_2022_01/762810023</t>
  </si>
  <si>
    <t>186</t>
  </si>
  <si>
    <t>762810026</t>
  </si>
  <si>
    <t>1108826800</t>
  </si>
  <si>
    <t>https://podminky.urs.cz/item/CS_URS_2022_01/762810026</t>
  </si>
  <si>
    <t>187</t>
  </si>
  <si>
    <t>762813110</t>
  </si>
  <si>
    <t>Montáž vrchního záklopu z desek dřevotřískových na sraz</t>
  </si>
  <si>
    <t>-1819494753</t>
  </si>
  <si>
    <t>https://podminky.urs.cz/item/CS_URS_2023_01/762813110</t>
  </si>
  <si>
    <t>plocha atiky - horní záklop</t>
  </si>
  <si>
    <t>188</t>
  </si>
  <si>
    <t>6072225RX01</t>
  </si>
  <si>
    <t>Březová foliovaná překližka tl. 21 mm</t>
  </si>
  <si>
    <t>-1090430296</t>
  </si>
  <si>
    <t>32*1,08 'Přepočtené koeficientem množství</t>
  </si>
  <si>
    <t>189</t>
  </si>
  <si>
    <t>998762102</t>
  </si>
  <si>
    <t>Přesun hmot tonážní pro kce tesařské v objektech v do 12 m</t>
  </si>
  <si>
    <t>332789323</t>
  </si>
  <si>
    <t>https://podminky.urs.cz/item/CS_URS_2022_01/998762102</t>
  </si>
  <si>
    <t>763</t>
  </si>
  <si>
    <t>Konstrukce suché výstavby</t>
  </si>
  <si>
    <t>190</t>
  </si>
  <si>
    <t>763111335</t>
  </si>
  <si>
    <t>SDK příčka tl 100 mm profil CW+UW 75 desky 1xH2 12,5 bez izolace EI do 30</t>
  </si>
  <si>
    <t>606271934</t>
  </si>
  <si>
    <t>https://podminky.urs.cz/item/CS_URS_2022_01/763111335</t>
  </si>
  <si>
    <t>3*(1,8+2+2,7+2,2+1,2)</t>
  </si>
  <si>
    <t>3*1,2</t>
  </si>
  <si>
    <t>3*(1,1+1,5)</t>
  </si>
  <si>
    <t>191</t>
  </si>
  <si>
    <t>763111336</t>
  </si>
  <si>
    <t>SDK příčka tl 125 mm profil CW+UW 100 desky 1xH2 12,5 s izolací EI 30 Rw do 48 dB</t>
  </si>
  <si>
    <t>-53007205</t>
  </si>
  <si>
    <t>https://podminky.urs.cz/item/CS_URS_2022_01/763111336</t>
  </si>
  <si>
    <t>3*(4,9+1,2+1,2+0,6)</t>
  </si>
  <si>
    <t>3*1,6</t>
  </si>
  <si>
    <t>192</t>
  </si>
  <si>
    <t>763121RX1</t>
  </si>
  <si>
    <t>SDK stěna předsazená tl 80 mm profil deska 2xDF 15 s izolací EI 45</t>
  </si>
  <si>
    <t>-1243897032</t>
  </si>
  <si>
    <t>3*(1+1+3,5+1,1+3,6+1,8)</t>
  </si>
  <si>
    <t>3*(3,6+1,8)</t>
  </si>
  <si>
    <t>193</t>
  </si>
  <si>
    <t>763121422</t>
  </si>
  <si>
    <t>SDK stěna předsazená tl 62,5 mm profil CW+UW 50 deska 1xH2 12,5  bez izolace EI 15</t>
  </si>
  <si>
    <t>2057775551</t>
  </si>
  <si>
    <t>https://podminky.urs.cz/item/CS_URS_2022_01/763121422</t>
  </si>
  <si>
    <t>1.np m106 m108</t>
  </si>
  <si>
    <t>3*3</t>
  </si>
  <si>
    <t>1,8*3</t>
  </si>
  <si>
    <t>1,2*3</t>
  </si>
  <si>
    <t>194</t>
  </si>
  <si>
    <t>7631RX1</t>
  </si>
  <si>
    <t>Akustický podhled z dřevní vlny a cementu, PU11</t>
  </si>
  <si>
    <t>-959468189</t>
  </si>
  <si>
    <t>PU11</t>
  </si>
  <si>
    <t>195</t>
  </si>
  <si>
    <t>998763302</t>
  </si>
  <si>
    <t>Přesun hmot tonážní pro sádrokartonové konstrukce v objektech v do 12 m</t>
  </si>
  <si>
    <t>-702653677</t>
  </si>
  <si>
    <t>https://podminky.urs.cz/item/CS_URS_2022_01/998763302</t>
  </si>
  <si>
    <t>764</t>
  </si>
  <si>
    <t>Konstrukce klempířské</t>
  </si>
  <si>
    <t>196</t>
  </si>
  <si>
    <t>764141303</t>
  </si>
  <si>
    <t>Krytina střechy rovné drážkováním ze svitků z TiZn lesklého plechu rš 500 mm sklonu do 60°</t>
  </si>
  <si>
    <t>1559005926</t>
  </si>
  <si>
    <t>https://podminky.urs.cz/item/CS_URS_2022_01/764141303</t>
  </si>
  <si>
    <t>197</t>
  </si>
  <si>
    <t>7642RX001</t>
  </si>
  <si>
    <t>K1/ Parapetní plech, dle specifikace v PD</t>
  </si>
  <si>
    <t>-781199057</t>
  </si>
  <si>
    <t>198</t>
  </si>
  <si>
    <t>7642RX002</t>
  </si>
  <si>
    <t>K2/ Oplechování říms, dle specifikace v PD</t>
  </si>
  <si>
    <t>-62189492</t>
  </si>
  <si>
    <t>199</t>
  </si>
  <si>
    <t>7642RX003</t>
  </si>
  <si>
    <t>K3/ Půlkulatý podokapní žlab, dle specifikace v PD</t>
  </si>
  <si>
    <t>702453115</t>
  </si>
  <si>
    <t>200</t>
  </si>
  <si>
    <t>7642RX004</t>
  </si>
  <si>
    <t>K4/ Svislý okapový svod, dle specifikace v PD</t>
  </si>
  <si>
    <t>-10780747</t>
  </si>
  <si>
    <t>201</t>
  </si>
  <si>
    <t>7642RX007</t>
  </si>
  <si>
    <t>K7/ Úžlabní plech, dle specifikace v PD</t>
  </si>
  <si>
    <t>-294673198</t>
  </si>
  <si>
    <t>202</t>
  </si>
  <si>
    <t>7642RX008</t>
  </si>
  <si>
    <t>K8/ Oplechování žlabu, dle specifikace v PD</t>
  </si>
  <si>
    <t>-1612649533</t>
  </si>
  <si>
    <t>203</t>
  </si>
  <si>
    <t>7642RX009</t>
  </si>
  <si>
    <t>K9/ Větrací ukončovací prvek žlabu, dle specifikace v PD</t>
  </si>
  <si>
    <t>-786368154</t>
  </si>
  <si>
    <t>204</t>
  </si>
  <si>
    <t>7642RX010</t>
  </si>
  <si>
    <t>K10/ Oplechování žlabu vikýře, dle specifikace v PD</t>
  </si>
  <si>
    <t>2000984557</t>
  </si>
  <si>
    <t>205</t>
  </si>
  <si>
    <t>7642RX011</t>
  </si>
  <si>
    <t>K11/ Ukončovací profil titanzinkové střechy, dle specifikace v PD</t>
  </si>
  <si>
    <t>-322957791</t>
  </si>
  <si>
    <t>206</t>
  </si>
  <si>
    <t>7642RX012</t>
  </si>
  <si>
    <t>K12/ Ukončovací profil hydroizolace, dle specifikace v PD</t>
  </si>
  <si>
    <t>707181694</t>
  </si>
  <si>
    <t>207</t>
  </si>
  <si>
    <t>7642RX013</t>
  </si>
  <si>
    <t>K13/ Žlab při vikýři, dle specifikace v PD</t>
  </si>
  <si>
    <t>-1710534413</t>
  </si>
  <si>
    <t>208</t>
  </si>
  <si>
    <t>7642RX014</t>
  </si>
  <si>
    <t>K14/ Okapnička - ukončovací profil praozábrany, dle specifikace v PD</t>
  </si>
  <si>
    <t>-203782339</t>
  </si>
  <si>
    <t>209</t>
  </si>
  <si>
    <t>7642RX015</t>
  </si>
  <si>
    <t>K15/ Ukončovací profil hydroizoace - oplechování vstupu nad dveřmi D1, dle specifikace v PD</t>
  </si>
  <si>
    <t>1700387560</t>
  </si>
  <si>
    <t>210</t>
  </si>
  <si>
    <t>7642RX016</t>
  </si>
  <si>
    <t>K16/ Oplechování vstupu nad dveřmi D1, dle specifikace v PD</t>
  </si>
  <si>
    <t>-819567997</t>
  </si>
  <si>
    <t>211</t>
  </si>
  <si>
    <t>7642RX017</t>
  </si>
  <si>
    <t>K17/ Oplechování parapetu, dle specifikace v PD</t>
  </si>
  <si>
    <t>-1590643168</t>
  </si>
  <si>
    <t>212</t>
  </si>
  <si>
    <t>7642RX018</t>
  </si>
  <si>
    <t>K18/ Oplechování parapetu, dle specifikace v PD</t>
  </si>
  <si>
    <t>1245776578</t>
  </si>
  <si>
    <t>213</t>
  </si>
  <si>
    <t>7642RX019</t>
  </si>
  <si>
    <t>K19/ Oplechování žlabu - bok, dle specifikace v PD</t>
  </si>
  <si>
    <t>736936805</t>
  </si>
  <si>
    <t>214</t>
  </si>
  <si>
    <t>7642RX020</t>
  </si>
  <si>
    <t>K20/ Žlab na stříšce, dle specifikace v PD</t>
  </si>
  <si>
    <t>-1662906501</t>
  </si>
  <si>
    <t>215</t>
  </si>
  <si>
    <t>7642RX021</t>
  </si>
  <si>
    <t>K21/ Oplechování vrchu protipořární zdi, dle specifikace v PD</t>
  </si>
  <si>
    <t>2145133865</t>
  </si>
  <si>
    <t>216</t>
  </si>
  <si>
    <t>7642RX022</t>
  </si>
  <si>
    <t>K22/ Oplechování boku protpožární zdi, vč. žlábku, dle specifikace v PD</t>
  </si>
  <si>
    <t>417582475</t>
  </si>
  <si>
    <t>217</t>
  </si>
  <si>
    <t>7642RX023</t>
  </si>
  <si>
    <t>K23/ Oplechování vikýře, dle specifikace v PD</t>
  </si>
  <si>
    <t>-938858757</t>
  </si>
  <si>
    <t>218</t>
  </si>
  <si>
    <t>998764102</t>
  </si>
  <si>
    <t>Přesun hmot tonážní pro konstrukce klempířské v objektech v do 12 m</t>
  </si>
  <si>
    <t>1001518726</t>
  </si>
  <si>
    <t>https://podminky.urs.cz/item/CS_URS_2022_01/998764102</t>
  </si>
  <si>
    <t>765</t>
  </si>
  <si>
    <t>Krytina skládaná</t>
  </si>
  <si>
    <t>219</t>
  </si>
  <si>
    <t>765111016</t>
  </si>
  <si>
    <t>Montáž krytiny keramické drážkové sklonu do 30° na sucho přes 12 do 13 ks/m2</t>
  </si>
  <si>
    <t>-2113289013</t>
  </si>
  <si>
    <t>https://podminky.urs.cz/item/CS_URS_2022_01/765111016</t>
  </si>
  <si>
    <t>220</t>
  </si>
  <si>
    <t>59660400RX1</t>
  </si>
  <si>
    <t>taška ražená drážková režná velkoformátová základní</t>
  </si>
  <si>
    <t>-27398049</t>
  </si>
  <si>
    <t>221</t>
  </si>
  <si>
    <t>765111201</t>
  </si>
  <si>
    <t>Montáž krytiny keramické okapní větrací pás</t>
  </si>
  <si>
    <t>1310525033</t>
  </si>
  <si>
    <t>https://podminky.urs.cz/item/CS_URS_2022_01/765111201</t>
  </si>
  <si>
    <t>18+8+1,5+21</t>
  </si>
  <si>
    <t>222</t>
  </si>
  <si>
    <t>59660022</t>
  </si>
  <si>
    <t>pás ochranný větrací okapní plastový š 100mm</t>
  </si>
  <si>
    <t>-1135636676</t>
  </si>
  <si>
    <t>223</t>
  </si>
  <si>
    <t>765111253</t>
  </si>
  <si>
    <t>Montáž krytiny keramické hřeben na sucho s podhřebenovou střešní taškou</t>
  </si>
  <si>
    <t>739550487</t>
  </si>
  <si>
    <t>https://podminky.urs.cz/item/CS_URS_2022_01/765111253</t>
  </si>
  <si>
    <t>12,8+15,23</t>
  </si>
  <si>
    <t>224</t>
  </si>
  <si>
    <t>59660030</t>
  </si>
  <si>
    <t>hřebenáč drážkový keramický š 210mm režný</t>
  </si>
  <si>
    <t>1735986867</t>
  </si>
  <si>
    <t>225</t>
  </si>
  <si>
    <t>765111351</t>
  </si>
  <si>
    <t>Montáž krytiny keramické štítové hrany na sucho okrajovými taškami</t>
  </si>
  <si>
    <t>1577381232</t>
  </si>
  <si>
    <t>https://podminky.urs.cz/item/CS_URS_2022_01/765111351</t>
  </si>
  <si>
    <t>5,6+5,6</t>
  </si>
  <si>
    <t>226</t>
  </si>
  <si>
    <t>59660018</t>
  </si>
  <si>
    <t>taška režná krajová</t>
  </si>
  <si>
    <t>-1468491671</t>
  </si>
  <si>
    <t>17,2*4</t>
  </si>
  <si>
    <t>227</t>
  </si>
  <si>
    <t>765191013</t>
  </si>
  <si>
    <t>Montáž pojistné hydroizolační nebo parotěsné fólie kladené přes 20° volně na bednění nebo tepelnou izolaci</t>
  </si>
  <si>
    <t>2120904287</t>
  </si>
  <si>
    <t>https://podminky.urs.cz/item/CS_URS_2022_01/765191013</t>
  </si>
  <si>
    <t>228</t>
  </si>
  <si>
    <t>a.2600201RX1</t>
  </si>
  <si>
    <t>Strukturované separační rohož</t>
  </si>
  <si>
    <t>-608617959</t>
  </si>
  <si>
    <t>229</t>
  </si>
  <si>
    <t>765191021</t>
  </si>
  <si>
    <t>Montáž pojistné hydroizolační nebo parotěsné fólie kladené ve sklonu přes 20° s lepenými spoji na krokve</t>
  </si>
  <si>
    <t>1245186738</t>
  </si>
  <si>
    <t>https://podminky.urs.cz/item/CS_URS_2022_01/765191021</t>
  </si>
  <si>
    <t>230</t>
  </si>
  <si>
    <t>28329036</t>
  </si>
  <si>
    <t>fólie kontaktní difuzně propustná pro doplňkovou hydroizolační vrstvu, třívrstvá mikroporézní PP 150g/m2 s integrovanou samolepící páskou</t>
  </si>
  <si>
    <t>-1492707875</t>
  </si>
  <si>
    <t>294*1,1 "Přepočtené koeficientem množství</t>
  </si>
  <si>
    <t>231</t>
  </si>
  <si>
    <t>765191091</t>
  </si>
  <si>
    <t>Příplatek k cenám montáž pojistné hydroizolační nebo parotěsné fólie za sklon přes 30°</t>
  </si>
  <si>
    <t>-953249786</t>
  </si>
  <si>
    <t>https://podminky.urs.cz/item/CS_URS_2022_01/765191091</t>
  </si>
  <si>
    <t>232</t>
  </si>
  <si>
    <t>998765102</t>
  </si>
  <si>
    <t>Přesun hmot tonážní pro krytiny skládané v objektech v do 12 m</t>
  </si>
  <si>
    <t>-1549109494</t>
  </si>
  <si>
    <t>https://podminky.urs.cz/item/CS_URS_2022_01/998765102</t>
  </si>
  <si>
    <t>766</t>
  </si>
  <si>
    <t>Konstrukce truhlářské</t>
  </si>
  <si>
    <t>233</t>
  </si>
  <si>
    <t>66694RX0001</t>
  </si>
  <si>
    <t>O1/Okno, včetně příslušenství, dle specifikace v PD</t>
  </si>
  <si>
    <t>1025501073</t>
  </si>
  <si>
    <t>234</t>
  </si>
  <si>
    <t>66694RX0002</t>
  </si>
  <si>
    <t>O2/Okno, včetně příslušenství, dle specifikace v PD</t>
  </si>
  <si>
    <t>713996110</t>
  </si>
  <si>
    <t>235</t>
  </si>
  <si>
    <t>66694RX0003</t>
  </si>
  <si>
    <t>O3/Okno, včetně příslušenství, dle specifikace v PD</t>
  </si>
  <si>
    <t>-1523220407</t>
  </si>
  <si>
    <t>236</t>
  </si>
  <si>
    <t>66694RX0004</t>
  </si>
  <si>
    <t>O4/Okno, včetně příslušenství, dle specifikace v PD</t>
  </si>
  <si>
    <t>941754346</t>
  </si>
  <si>
    <t>237</t>
  </si>
  <si>
    <t>66694RX0005</t>
  </si>
  <si>
    <t>O5/Okno, včetně příslušenství, dle specifikace v PD</t>
  </si>
  <si>
    <t>954158128</t>
  </si>
  <si>
    <t>238</t>
  </si>
  <si>
    <t>66694RX0006</t>
  </si>
  <si>
    <t>O6/Okno, včetně příslušenství, dle specifikace v PD</t>
  </si>
  <si>
    <t>-1427607415</t>
  </si>
  <si>
    <t>239</t>
  </si>
  <si>
    <t>66694RX0007</t>
  </si>
  <si>
    <t>O7/Okno, včetně příslušenství, dle specifikace v PD</t>
  </si>
  <si>
    <t>-1336165872</t>
  </si>
  <si>
    <t>240</t>
  </si>
  <si>
    <t>66694RX0008</t>
  </si>
  <si>
    <t>O8/ Střešní okno, včetně příslušenství, dle specifikace v P</t>
  </si>
  <si>
    <t>-477229592</t>
  </si>
  <si>
    <t>241</t>
  </si>
  <si>
    <t>66694RX0009</t>
  </si>
  <si>
    <t>O9/ Střešní okno, včetně příslušenství, dle specifikace v PD</t>
  </si>
  <si>
    <t>-1753513310</t>
  </si>
  <si>
    <t>242</t>
  </si>
  <si>
    <t>66694RX0010</t>
  </si>
  <si>
    <t>O10/ Dřevěné okno jednokřídlé, otevíravé dovnitř, včetně příslušenství, dle specifikace v PD</t>
  </si>
  <si>
    <t>-1568984969</t>
  </si>
  <si>
    <t>243</t>
  </si>
  <si>
    <t>66694RX0011</t>
  </si>
  <si>
    <t>O11/ Interiérové okno ocelové mezi místnostmi 1.01 a 2.05 , včetně příslušenství, dle specifikace v PD</t>
  </si>
  <si>
    <t>-1597846107</t>
  </si>
  <si>
    <t>244</t>
  </si>
  <si>
    <t>66694RX001</t>
  </si>
  <si>
    <t>D1/ Dveře, dle specifikace v PD, včetně příslušenství</t>
  </si>
  <si>
    <t>-1623257886</t>
  </si>
  <si>
    <t>245</t>
  </si>
  <si>
    <t>66694RX002</t>
  </si>
  <si>
    <t>D2/ Dveře, dle specifikace v PD, včetně příslušenství</t>
  </si>
  <si>
    <t>-2105077761</t>
  </si>
  <si>
    <t>246</t>
  </si>
  <si>
    <t>66694RX003</t>
  </si>
  <si>
    <t>D3/ Dveře, dle specifikace v PD, včetně příslušenství</t>
  </si>
  <si>
    <t>-99922790</t>
  </si>
  <si>
    <t>247</t>
  </si>
  <si>
    <t>66694RX004</t>
  </si>
  <si>
    <t>D4/ Dveře, dle specifikace v PD, včetně příslušenství</t>
  </si>
  <si>
    <t>-1461284424</t>
  </si>
  <si>
    <t>248</t>
  </si>
  <si>
    <t>66694RX005</t>
  </si>
  <si>
    <t>D5/ Dveře, dle specifikace v PD, včetně příslušenství</t>
  </si>
  <si>
    <t>2099459863</t>
  </si>
  <si>
    <t>249</t>
  </si>
  <si>
    <t>66694RX006</t>
  </si>
  <si>
    <t>D6/ Dveře, dle specifikace v PD, včetně příslušenství</t>
  </si>
  <si>
    <t>-1646540473</t>
  </si>
  <si>
    <t>250</t>
  </si>
  <si>
    <t>66694RX007</t>
  </si>
  <si>
    <t>D7/ Dveře, dle specifikace v PD, včetně příslušenství</t>
  </si>
  <si>
    <t>-508730580</t>
  </si>
  <si>
    <t>251</t>
  </si>
  <si>
    <t>66694RX008</t>
  </si>
  <si>
    <t>D8/ Dveře, dle specifikace v PD, včetně příslušenství</t>
  </si>
  <si>
    <t>1172412782</t>
  </si>
  <si>
    <t>252</t>
  </si>
  <si>
    <t>66694RX009</t>
  </si>
  <si>
    <t>D9/ Dveře, dle specifikace v PD, včetně příslušenství</t>
  </si>
  <si>
    <t>533064796</t>
  </si>
  <si>
    <t>253</t>
  </si>
  <si>
    <t>66694RX010</t>
  </si>
  <si>
    <t>D10/ Dveře, dle specifikace v PD, včetně příslušenství</t>
  </si>
  <si>
    <t>-1684826295</t>
  </si>
  <si>
    <t>254</t>
  </si>
  <si>
    <t>66694RX011</t>
  </si>
  <si>
    <t>D11/ Dveře, dle specifikace v PD, včetně příslušenství</t>
  </si>
  <si>
    <t>-2068682575</t>
  </si>
  <si>
    <t>255</t>
  </si>
  <si>
    <t>66694RX012</t>
  </si>
  <si>
    <t>D12/ Dveře, dle specifikace v PD, včetně příslušenství</t>
  </si>
  <si>
    <t>1360469522</t>
  </si>
  <si>
    <t>256</t>
  </si>
  <si>
    <t>66694RX013</t>
  </si>
  <si>
    <t>D13/ Dveře, dle specifikace v PD, včetně příslušenství</t>
  </si>
  <si>
    <t>19824856</t>
  </si>
  <si>
    <t>257</t>
  </si>
  <si>
    <t>66694RX014</t>
  </si>
  <si>
    <t>D14/ Dveře, dle specifikace v PD, včetně příslušenství</t>
  </si>
  <si>
    <t>-553119304</t>
  </si>
  <si>
    <t>258</t>
  </si>
  <si>
    <t>66694RX015</t>
  </si>
  <si>
    <t>D15/ Dveře, dle specifikace v PD, včetně příslušenství</t>
  </si>
  <si>
    <t>965094103</t>
  </si>
  <si>
    <t>259</t>
  </si>
  <si>
    <t>66694RX016</t>
  </si>
  <si>
    <t>D16/ Dveře, dle specifikace v PD, včetně příslušenství</t>
  </si>
  <si>
    <t>59253688</t>
  </si>
  <si>
    <t>260</t>
  </si>
  <si>
    <t>66694RX017</t>
  </si>
  <si>
    <t>D17/ Dveře, dle specifikace v PD, včetně příslušenství</t>
  </si>
  <si>
    <t>-1295877554</t>
  </si>
  <si>
    <t>261</t>
  </si>
  <si>
    <t>66694RX018</t>
  </si>
  <si>
    <t>D20/ Dveře, dle specifikace v PD, včetně příslušenství</t>
  </si>
  <si>
    <t>-2052613786</t>
  </si>
  <si>
    <t>262</t>
  </si>
  <si>
    <t>66694RX019</t>
  </si>
  <si>
    <t>D21/ Dveře, dle specifikace v PD, včetně příslušenství</t>
  </si>
  <si>
    <t>1805771779</t>
  </si>
  <si>
    <t>263</t>
  </si>
  <si>
    <t>66694RX020</t>
  </si>
  <si>
    <t>D22/ Dveře, dle specifikace v PD, včetně příslušenství</t>
  </si>
  <si>
    <t>1817324738</t>
  </si>
  <si>
    <t>264</t>
  </si>
  <si>
    <t>66694RX01001</t>
  </si>
  <si>
    <t>T01/ Dřevěný obklad pod a nad oknem, včetně přislušenství, dle specifikace v PD</t>
  </si>
  <si>
    <t>868741056</t>
  </si>
  <si>
    <t>265</t>
  </si>
  <si>
    <t>66694RX01007</t>
  </si>
  <si>
    <t>T07/ Sanitární příčka, včetně přislušenství, dle specifikace v PD</t>
  </si>
  <si>
    <t>1688694242</t>
  </si>
  <si>
    <t>266</t>
  </si>
  <si>
    <t>66694RX01008</t>
  </si>
  <si>
    <t>T08/ Sanitární příčka, včetně přislušenství, dle specifikace v PD</t>
  </si>
  <si>
    <t>1029954418</t>
  </si>
  <si>
    <t>267</t>
  </si>
  <si>
    <t>66694RX01010</t>
  </si>
  <si>
    <t>T10/ Posuvné dveře, včetně přislušenství, dle specifikace v PD</t>
  </si>
  <si>
    <t>716913007</t>
  </si>
  <si>
    <t>268</t>
  </si>
  <si>
    <t>66694RX01012</t>
  </si>
  <si>
    <t>T12/ Vnitřní parapet, včetně přislušenství, dle specifikace v PD</t>
  </si>
  <si>
    <t>-458672829</t>
  </si>
  <si>
    <t>767</t>
  </si>
  <si>
    <t>Konstrukce zámečnické</t>
  </si>
  <si>
    <t>269</t>
  </si>
  <si>
    <t>767995112</t>
  </si>
  <si>
    <t>Montáž atypických zámečnických konstrukcí hm přes 5 do 10 kg</t>
  </si>
  <si>
    <t>kg</t>
  </si>
  <si>
    <t>-1730350406</t>
  </si>
  <si>
    <t>https://podminky.urs.cz/item/CS_URS_2022_01/767995112</t>
  </si>
  <si>
    <t xml:space="preserve">táhlo </t>
  </si>
  <si>
    <t>statika</t>
  </si>
  <si>
    <t>výkres tvaru 2.np</t>
  </si>
  <si>
    <t>(7,22+0,51+12+5+7)*1,72</t>
  </si>
  <si>
    <t>270</t>
  </si>
  <si>
    <t>13010041</t>
  </si>
  <si>
    <t>tyč ocelová ohýbaná kruhová jakost 11 375 D 10-16mm</t>
  </si>
  <si>
    <t>-1567051494</t>
  </si>
  <si>
    <t>54,576/1000</t>
  </si>
  <si>
    <t>271</t>
  </si>
  <si>
    <t>767995114</t>
  </si>
  <si>
    <t>Montáž atypických zámečnických konstrukcí hm přes 20 do 50 kg</t>
  </si>
  <si>
    <t>-866407334</t>
  </si>
  <si>
    <t>https://podminky.urs.cz/item/CS_URS_2022_01/767995114</t>
  </si>
  <si>
    <t>zesílení pilířů</t>
  </si>
  <si>
    <t>varianta A</t>
  </si>
  <si>
    <t>L/100/100/6</t>
  </si>
  <si>
    <t>ks x délka x hmotnost na mb</t>
  </si>
  <si>
    <t>5*5*9,55</t>
  </si>
  <si>
    <t>4*5*9,55</t>
  </si>
  <si>
    <t>pásovina 50x6 a 500 m</t>
  </si>
  <si>
    <t>(1,115+2,138+1,115+2,138+0,8+0,8)*10*2,43</t>
  </si>
  <si>
    <t>(0,8+0,8+2,945+2,945)*10*2,43</t>
  </si>
  <si>
    <t>(0,8+0,8+2,1+1,9)*10*2,43</t>
  </si>
  <si>
    <t>(0,8+0,8+1,4+1,9)*10*2,43</t>
  </si>
  <si>
    <t>272</t>
  </si>
  <si>
    <t>13010240</t>
  </si>
  <si>
    <t>tyč ocelová plochá jakost S235JR (11 375) 60x5mm</t>
  </si>
  <si>
    <t>2079588188</t>
  </si>
  <si>
    <t>(1,115+2,138+1,115+2,138+0,8+0,8)*10*2,43/1000</t>
  </si>
  <si>
    <t>(0,8+0,8+2,945+2,945)*10*2,43/1000</t>
  </si>
  <si>
    <t>(0,8+0,8+2,1+1,9)*10*2,43/1000</t>
  </si>
  <si>
    <t>(0,8+0,8+1,4+1,9)*10*2,43/1000</t>
  </si>
  <si>
    <t>273</t>
  </si>
  <si>
    <t>13010438</t>
  </si>
  <si>
    <t>úhelník ocelový rovnostranný jakost S235JR (11 375) 100x100x6mm</t>
  </si>
  <si>
    <t>-1798708094</t>
  </si>
  <si>
    <t>5*5*9,55/1000</t>
  </si>
  <si>
    <t>4*5*9,55/1000</t>
  </si>
  <si>
    <t>274</t>
  </si>
  <si>
    <t>76799RX001</t>
  </si>
  <si>
    <t>Z01/ Ocelové zábradlí - terasa, dle specifikace v PD</t>
  </si>
  <si>
    <t>245098615</t>
  </si>
  <si>
    <t>275</t>
  </si>
  <si>
    <t>76799RX002</t>
  </si>
  <si>
    <t>Z02/ Revizní dvířka imitující omítku pro stávající rozvodnou skříň veřejného osvětlení, dle specifikace v PD</t>
  </si>
  <si>
    <t>2036360162</t>
  </si>
  <si>
    <t>276</t>
  </si>
  <si>
    <t>76799RX003</t>
  </si>
  <si>
    <t>Z03/ Revizní dvířka imitující omítku pro EON, dle specifikace v PD</t>
  </si>
  <si>
    <t>1744894472</t>
  </si>
  <si>
    <t>277</t>
  </si>
  <si>
    <t>76799RX004</t>
  </si>
  <si>
    <t>Z04/ Revizní dvířka imitující omítku pro rozvaděč, dle specifikace v PD</t>
  </si>
  <si>
    <t>1664224267</t>
  </si>
  <si>
    <t>278</t>
  </si>
  <si>
    <t>76799RX005</t>
  </si>
  <si>
    <t>Z05/ Revizní dvířka imitující omítku pro Vodafone, dle specifikace v PD</t>
  </si>
  <si>
    <t>-1760741795</t>
  </si>
  <si>
    <t>279</t>
  </si>
  <si>
    <t>76799RX006</t>
  </si>
  <si>
    <t>Z06/ Revizní dvířka imitující omítku pro plyn, dle specifikace v PD</t>
  </si>
  <si>
    <t>-249377553</t>
  </si>
  <si>
    <t>280</t>
  </si>
  <si>
    <t>76799RX007</t>
  </si>
  <si>
    <t>Z07/ Revizní dvířka imitující omítku pro CETIN, dle specifikace v PD</t>
  </si>
  <si>
    <t>-1372112197</t>
  </si>
  <si>
    <t>281</t>
  </si>
  <si>
    <t>76799RX008</t>
  </si>
  <si>
    <t>Z08/ Pojezdové kování na posuvné dveře T1, dle specifikace v PD</t>
  </si>
  <si>
    <t>410733210</t>
  </si>
  <si>
    <t>76799RX010</t>
  </si>
  <si>
    <t>Z10/ Interiérové zábradlí schodiště, dle specifikace v PD</t>
  </si>
  <si>
    <t>570183399</t>
  </si>
  <si>
    <t>283</t>
  </si>
  <si>
    <t>76799RX011</t>
  </si>
  <si>
    <t>Z11/ Ukončovací L profil, dle specifikace v PD</t>
  </si>
  <si>
    <t>-532853204</t>
  </si>
  <si>
    <t>8,3+2,7+1,6</t>
  </si>
  <si>
    <t>284</t>
  </si>
  <si>
    <t>998767103</t>
  </si>
  <si>
    <t>Přesun hmot tonážní pro zámečnické konstrukce v objektech v přes 12 do 24 m</t>
  </si>
  <si>
    <t>-241731360</t>
  </si>
  <si>
    <t>https://podminky.urs.cz/item/CS_URS_2022_01/998767103</t>
  </si>
  <si>
    <t>771</t>
  </si>
  <si>
    <t>Podlahy z dlaždic</t>
  </si>
  <si>
    <t>285</t>
  </si>
  <si>
    <t>771151013</t>
  </si>
  <si>
    <t>Samonivelační stěrka podlah pevnosti 20 MPa tl přes 5 do 8 mm</t>
  </si>
  <si>
    <t>-605509555</t>
  </si>
  <si>
    <t>https://podminky.urs.cz/item/CS_URS_2022_01/771151013</t>
  </si>
  <si>
    <t>286</t>
  </si>
  <si>
    <t>998771102</t>
  </si>
  <si>
    <t>Přesun hmot tonážní pro podlahy z dlaždic v objektech v přes 6 do 12 m</t>
  </si>
  <si>
    <t>-1735825849</t>
  </si>
  <si>
    <t>https://podminky.urs.cz/item/CS_URS_2022_01/998771102</t>
  </si>
  <si>
    <t>775</t>
  </si>
  <si>
    <t>Podlahy skládané</t>
  </si>
  <si>
    <t>77541RX1</t>
  </si>
  <si>
    <t>Skrytý sokl</t>
  </si>
  <si>
    <t>-1823312848</t>
  </si>
  <si>
    <t>288</t>
  </si>
  <si>
    <t>61435RX1</t>
  </si>
  <si>
    <t>Sokl dle výběru architekta</t>
  </si>
  <si>
    <t>-1599796422</t>
  </si>
  <si>
    <t>289</t>
  </si>
  <si>
    <t>775541151</t>
  </si>
  <si>
    <t>Montáž podlah plovoucích z lamel laminátových</t>
  </si>
  <si>
    <t>-135257682</t>
  </si>
  <si>
    <t>https://podminky.urs.cz/item/CS_URS_2023_01/775541151</t>
  </si>
  <si>
    <t>290</t>
  </si>
  <si>
    <t>61198005</t>
  </si>
  <si>
    <t>parkety třívrstvé 3-lamela tl 15mm dub - lakovaná úprava</t>
  </si>
  <si>
    <t>76501132</t>
  </si>
  <si>
    <t>278,8*1,08 'Přepočtené koeficientem množství</t>
  </si>
  <si>
    <t>291</t>
  </si>
  <si>
    <t>61198005RX01</t>
  </si>
  <si>
    <t>Jednosložkové silanové lepidlo 4 mm</t>
  </si>
  <si>
    <t>1748499808</t>
  </si>
  <si>
    <t>258,148148148148*1,08 'Přepočtené koeficientem množství</t>
  </si>
  <si>
    <t>292</t>
  </si>
  <si>
    <t>775591311</t>
  </si>
  <si>
    <t>Podlahy dřevěné, základní lak</t>
  </si>
  <si>
    <t>-1761246008</t>
  </si>
  <si>
    <t>https://podminky.urs.cz/item/CS_URS_2023_01/775591311</t>
  </si>
  <si>
    <t>293</t>
  </si>
  <si>
    <t>775591314</t>
  </si>
  <si>
    <t>Podlahy dřevěné, vrchní lak pro velmi vysokou zátěž</t>
  </si>
  <si>
    <t>-373660143</t>
  </si>
  <si>
    <t>https://podminky.urs.cz/item/CS_URS_2023_01/775591314</t>
  </si>
  <si>
    <t>294</t>
  </si>
  <si>
    <t>775591RX1</t>
  </si>
  <si>
    <t>Kaučukové pásy - PU9</t>
  </si>
  <si>
    <t>-56595507</t>
  </si>
  <si>
    <t>32+40</t>
  </si>
  <si>
    <t>295</t>
  </si>
  <si>
    <t>998775102</t>
  </si>
  <si>
    <t>Přesun hmot tonážní pro podlahy dřevěné v objektech v do 12 m</t>
  </si>
  <si>
    <t>-279494970</t>
  </si>
  <si>
    <t>https://podminky.urs.cz/item/CS_URS_2022_01/998775102</t>
  </si>
  <si>
    <t>777</t>
  </si>
  <si>
    <t>Podlahy lité</t>
  </si>
  <si>
    <t>296</t>
  </si>
  <si>
    <t>777111111</t>
  </si>
  <si>
    <t>Vysátí podkladu před provedením lité podlahy</t>
  </si>
  <si>
    <t>1952476164</t>
  </si>
  <si>
    <t>https://podminky.urs.cz/item/CS_URS_2022_01/777111111</t>
  </si>
  <si>
    <t>57,3+134,6</t>
  </si>
  <si>
    <t>297</t>
  </si>
  <si>
    <t>777111123</t>
  </si>
  <si>
    <t>Strojní broušení podkladu před provedením lité podlahy</t>
  </si>
  <si>
    <t>-1698346103</t>
  </si>
  <si>
    <t>https://podminky.urs.cz/item/CS_URS_2022_01/777111123</t>
  </si>
  <si>
    <t>298</t>
  </si>
  <si>
    <t>777121105</t>
  </si>
  <si>
    <t>Vyrovnání podkladu podlah epoxidovou stěrkou plněnou pískem plochy přes 1,0 m2 tl do 3 mm</t>
  </si>
  <si>
    <t>549761555</t>
  </si>
  <si>
    <t>https://podminky.urs.cz/item/CS_URS_2022_01/777121105</t>
  </si>
  <si>
    <t>777131111</t>
  </si>
  <si>
    <t>Penetrační epoxidový nátěr podlahy plněný pískem</t>
  </si>
  <si>
    <t>-378006892</t>
  </si>
  <si>
    <t>https://podminky.urs.cz/item/CS_URS_2022_01/777131111</t>
  </si>
  <si>
    <t>300</t>
  </si>
  <si>
    <t>777511105</t>
  </si>
  <si>
    <t>Krycí epoxidová stěrka tloušťky přes 2 do 3 mm dekorativní lité podlahy, včetně úpravy soklu</t>
  </si>
  <si>
    <t>-2107249745</t>
  </si>
  <si>
    <t>https://podminky.urs.cz/item/CS_URS_2022_01/777511105</t>
  </si>
  <si>
    <t>301</t>
  </si>
  <si>
    <t>998777103</t>
  </si>
  <si>
    <t>Přesun hmot tonážní pro podlahy lité v objektech v přes 12 do 24 m</t>
  </si>
  <si>
    <t>1873288956</t>
  </si>
  <si>
    <t>https://podminky.urs.cz/item/CS_URS_2022_01/998777103</t>
  </si>
  <si>
    <t>781</t>
  </si>
  <si>
    <t>Dokončovací práce - obklady</t>
  </si>
  <si>
    <t>302</t>
  </si>
  <si>
    <t>781111011</t>
  </si>
  <si>
    <t>Ometení (oprášení) stěny při přípravě podkladu</t>
  </si>
  <si>
    <t>370553859</t>
  </si>
  <si>
    <t>https://podminky.urs.cz/item/CS_URS_2022_01/781111011</t>
  </si>
  <si>
    <t>pu7+pu10</t>
  </si>
  <si>
    <t>303</t>
  </si>
  <si>
    <t>781121011</t>
  </si>
  <si>
    <t>Nátěr penetrační na stěnu</t>
  </si>
  <si>
    <t>-1963751317</t>
  </si>
  <si>
    <t>https://podminky.urs.cz/item/CS_URS_2022_01/781121011</t>
  </si>
  <si>
    <t>304</t>
  </si>
  <si>
    <t>781474RX1</t>
  </si>
  <si>
    <t>Dekorativní stěrka stěn, včetně dodávky materálu</t>
  </si>
  <si>
    <t>-320841782</t>
  </si>
  <si>
    <t>305</t>
  </si>
  <si>
    <t>781474RX12</t>
  </si>
  <si>
    <t>-1743325358</t>
  </si>
  <si>
    <t>306</t>
  </si>
  <si>
    <t>998781102</t>
  </si>
  <si>
    <t>Přesun hmot tonážní pro obklady keramické v objektech v do 12 m</t>
  </si>
  <si>
    <t>-631896337</t>
  </si>
  <si>
    <t>https://podminky.urs.cz/item/CS_URS_2022_01/998781102</t>
  </si>
  <si>
    <t>783</t>
  </si>
  <si>
    <t>Dokončovací práce - nátěry</t>
  </si>
  <si>
    <t>307</t>
  </si>
  <si>
    <t>783226101</t>
  </si>
  <si>
    <t>Protipožární akrylátový nátěr tesařských konstrukcí</t>
  </si>
  <si>
    <t>1667487561</t>
  </si>
  <si>
    <t>https://podminky.urs.cz/item/CS_URS_2022_01/783226101</t>
  </si>
  <si>
    <t>pu12</t>
  </si>
  <si>
    <t>ve dvou vrstvách</t>
  </si>
  <si>
    <t>172*2</t>
  </si>
  <si>
    <t>viz. specifikace PU12</t>
  </si>
  <si>
    <t>308</t>
  </si>
  <si>
    <t>783901201</t>
  </si>
  <si>
    <t>Hrubé broušení dřevěných podlah před provedením nátěru</t>
  </si>
  <si>
    <t>-1678959571</t>
  </si>
  <si>
    <t>https://podminky.urs.cz/item/CS_URS_2022_01/783901201</t>
  </si>
  <si>
    <t>309</t>
  </si>
  <si>
    <t>783901203</t>
  </si>
  <si>
    <t>Jemné broušení dřevěných podlah před provedením nátěru</t>
  </si>
  <si>
    <t>-896234440</t>
  </si>
  <si>
    <t>https://podminky.urs.cz/item/CS_URS_2022_01/783901203</t>
  </si>
  <si>
    <t>784</t>
  </si>
  <si>
    <t>Dokončovací práce - malby a tapety</t>
  </si>
  <si>
    <t>310</t>
  </si>
  <si>
    <t>784111001</t>
  </si>
  <si>
    <t>Oprášení (ometení ) podkladu v místnostech výšky do 3,80 m</t>
  </si>
  <si>
    <t>416675748</t>
  </si>
  <si>
    <t>https://podminky.urs.cz/item/CS_URS_2022_01/784111001</t>
  </si>
  <si>
    <t>311</t>
  </si>
  <si>
    <t>784171101</t>
  </si>
  <si>
    <t>Zakrytí vnitřních podlah včetně pozdějšího odkrytí</t>
  </si>
  <si>
    <t>-124853383</t>
  </si>
  <si>
    <t>https://podminky.urs.cz/item/CS_URS_2022_01/784171101</t>
  </si>
  <si>
    <t>np1+np2+np3</t>
  </si>
  <si>
    <t>312</t>
  </si>
  <si>
    <t>28323151</t>
  </si>
  <si>
    <t>papír separační potažený PE fólií</t>
  </si>
  <si>
    <t>-195868788</t>
  </si>
  <si>
    <t>313</t>
  </si>
  <si>
    <t>784181121</t>
  </si>
  <si>
    <t>Hloubková jednonásobná penetrace podkladu v místnostech výšky do 3,80 m</t>
  </si>
  <si>
    <t>1110583506</t>
  </si>
  <si>
    <t>https://podminky.urs.cz/item/CS_URS_2022_01/784181121</t>
  </si>
  <si>
    <t>314</t>
  </si>
  <si>
    <t>784211RX1</t>
  </si>
  <si>
    <t>Dvojnásobné sol-silikátový nátěr s vysokou paropropustností, dle tabulky PU</t>
  </si>
  <si>
    <t>-212759633</t>
  </si>
  <si>
    <t>715</t>
  </si>
  <si>
    <t>Ostatní činnosti</t>
  </si>
  <si>
    <t>315</t>
  </si>
  <si>
    <t>2132RX0299</t>
  </si>
  <si>
    <t>Vzorkování výrobků a materiálů dle PD</t>
  </si>
  <si>
    <t>672849881</t>
  </si>
  <si>
    <t>316</t>
  </si>
  <si>
    <t>2132RX12422</t>
  </si>
  <si>
    <t>Dotační cedule</t>
  </si>
  <si>
    <t>1794301311</t>
  </si>
  <si>
    <t>Velkoplošný informační panel o rozměrech 2,4 x 5,1 m s informací o tom, že na stavbu je poskytnuta finanční podpora z rozpočtu EU.</t>
  </si>
  <si>
    <t>Informační panel bude umístěný dle požadavku Objednatele. Tabule bude pevné a nerozebíratelné konstrukce určené k použití do exteriéru zabraňující</t>
  </si>
  <si>
    <t xml:space="preserve">zcizení nebo poškození při nepříznivých povětrnostních podmínkách. Na informačním panelu budou uvedeny údaje o stavbě (zejména název Stavby a termíny </t>
  </si>
  <si>
    <t>provedení), údaje o Zhotoviteli, Objednateli a osobách vykonávajících funkci technického dozoru a BOZP.</t>
  </si>
  <si>
    <t>317</t>
  </si>
  <si>
    <t>2132RX001</t>
  </si>
  <si>
    <t>X1/ Screenová roleta pro okno O1, dle specifikace v PD</t>
  </si>
  <si>
    <t>-869424632</t>
  </si>
  <si>
    <t>318</t>
  </si>
  <si>
    <t>2132RX002</t>
  </si>
  <si>
    <t>X2/ Screenová roleta pro okno O3, dle specifikace v PD</t>
  </si>
  <si>
    <t>1776285847</t>
  </si>
  <si>
    <t>319</t>
  </si>
  <si>
    <t>2132RX003</t>
  </si>
  <si>
    <t>X3/ Screenová roleta pro okno O6, dle specifikace v PD</t>
  </si>
  <si>
    <t>501828341</t>
  </si>
  <si>
    <t>320</t>
  </si>
  <si>
    <t>2132RX004</t>
  </si>
  <si>
    <t>X4/ Samonosná rohož čistící, dle specifikace v PD</t>
  </si>
  <si>
    <t>-1068665687</t>
  </si>
  <si>
    <t>321</t>
  </si>
  <si>
    <t>2132RX005</t>
  </si>
  <si>
    <t>X5/ Výlez na plochou střechu, dle specifikace v PD</t>
  </si>
  <si>
    <t>904290266</t>
  </si>
  <si>
    <t>322</t>
  </si>
  <si>
    <t>2132RX006</t>
  </si>
  <si>
    <t>X6/ Skládací půdní schody s kovovým žebříkem, dle specifikace v PD</t>
  </si>
  <si>
    <t>1818820750</t>
  </si>
  <si>
    <t>323</t>
  </si>
  <si>
    <t>2132RX014</t>
  </si>
  <si>
    <t>X14/ Drenážní žlab, dle specifikace v PD</t>
  </si>
  <si>
    <t>1424893710</t>
  </si>
  <si>
    <t>324</t>
  </si>
  <si>
    <t>2132RX015</t>
  </si>
  <si>
    <t>X15/ Drenážní žlab, dle specifikace v PD</t>
  </si>
  <si>
    <t>1261172788</t>
  </si>
  <si>
    <t>325</t>
  </si>
  <si>
    <t>2132RX016</t>
  </si>
  <si>
    <t>X16/ Drenážní žlab, dle specifikace v PD</t>
  </si>
  <si>
    <t>-1277264624</t>
  </si>
  <si>
    <t>326</t>
  </si>
  <si>
    <t>2132RX018</t>
  </si>
  <si>
    <t>X17b/ Svislá střešní vpust, dle specifikace v PD</t>
  </si>
  <si>
    <t>974484133</t>
  </si>
  <si>
    <t>327</t>
  </si>
  <si>
    <t>2132RX018a</t>
  </si>
  <si>
    <t>X18/ Bezpečností pojistné přepad, vrtaný, dle specifikace v PD</t>
  </si>
  <si>
    <t>104099146</t>
  </si>
  <si>
    <t>328</t>
  </si>
  <si>
    <t>2132RX019</t>
  </si>
  <si>
    <t>X19/ Fasádní profil, dle specifikace v PD</t>
  </si>
  <si>
    <t>-1949072303</t>
  </si>
  <si>
    <t>329</t>
  </si>
  <si>
    <t>2132RX020</t>
  </si>
  <si>
    <t>X20/ Fasádní profil, dle specifikace v PD</t>
  </si>
  <si>
    <t>873823911</t>
  </si>
  <si>
    <t>330</t>
  </si>
  <si>
    <t>2132RX022</t>
  </si>
  <si>
    <t>X22/ 1x PHP práškový 34A, dle specifikace v PD</t>
  </si>
  <si>
    <t>-257073893</t>
  </si>
  <si>
    <t>331</t>
  </si>
  <si>
    <t>2132RX023</t>
  </si>
  <si>
    <t>X23/ Tabulka únoková cesta, dle specifikace v PD</t>
  </si>
  <si>
    <t>-1277275076</t>
  </si>
  <si>
    <t>332</t>
  </si>
  <si>
    <t>2132RX024</t>
  </si>
  <si>
    <t>X24/ Symboly na dveře, dle specifikace v PD</t>
  </si>
  <si>
    <t>-594136092</t>
  </si>
  <si>
    <t>333</t>
  </si>
  <si>
    <t>2132RX027</t>
  </si>
  <si>
    <t>X27/ Mezistřešní zateplený žlab, dle specifikace v PD</t>
  </si>
  <si>
    <t>-657791748</t>
  </si>
  <si>
    <t>334</t>
  </si>
  <si>
    <t>2132RX028</t>
  </si>
  <si>
    <t>X28/ Vetrací mřížka 150x150 mm, dle specifikace v PD</t>
  </si>
  <si>
    <t>767325707</t>
  </si>
  <si>
    <t>strp</t>
  </si>
  <si>
    <t>Střecha původní</t>
  </si>
  <si>
    <t>355</t>
  </si>
  <si>
    <t>SO01b - Bourací práce</t>
  </si>
  <si>
    <t xml:space="preserve">    997 - Přesun sutě</t>
  </si>
  <si>
    <t xml:space="preserve">    741 - Elektroinstalace - silnoproud</t>
  </si>
  <si>
    <t>113106123RX1</t>
  </si>
  <si>
    <t>Rozebrání dlažeb z půdovek ručně</t>
  </si>
  <si>
    <t>-1809015037</t>
  </si>
  <si>
    <t>(6,6+0,3+3,9+0,54+5,8+0,7)*(0,7+3,7+0,5+3,2+0,7+1+0,3+4,525+0,5)</t>
  </si>
  <si>
    <t>961031411</t>
  </si>
  <si>
    <t>Bourání základů cihelných na MC</t>
  </si>
  <si>
    <t>-1997215940</t>
  </si>
  <si>
    <t>https://podminky.urs.cz/item/CS_URS_2022_01/961031411</t>
  </si>
  <si>
    <t>1*0,8*(2,57+2,4+0,3+0,3+2+0,8+0,6+0,334+6+6+6+6)</t>
  </si>
  <si>
    <t>962032241</t>
  </si>
  <si>
    <t>Bourání zdiva z cihel pálených nebo vápenopískových na MC přes 1 m3</t>
  </si>
  <si>
    <t>1448123530</t>
  </si>
  <si>
    <t>https://podminky.urs.cz/item/CS_URS_2022_01/962032241</t>
  </si>
  <si>
    <t>suterén</t>
  </si>
  <si>
    <t>1,091*0,334*2,5</t>
  </si>
  <si>
    <t>0,337*0,496*2</t>
  </si>
  <si>
    <t>0,417*0,269*2</t>
  </si>
  <si>
    <t>parapety</t>
  </si>
  <si>
    <t>0,827*1,23*1,5*9</t>
  </si>
  <si>
    <t>uvažováno na výšku 3 m</t>
  </si>
  <si>
    <t>horní</t>
  </si>
  <si>
    <t>3*0,6*(0,98+1,054+1,834+2,691+0,755+2,57+0,362+2,354+0,338+1,963+0,58+0,334)</t>
  </si>
  <si>
    <t>vpravo</t>
  </si>
  <si>
    <t>0,788*3*(3,789+0,518+3,197+0,649)</t>
  </si>
  <si>
    <t>3*0,3*(1,019+0,29+4,525+0,532)</t>
  </si>
  <si>
    <t>vlevo horní</t>
  </si>
  <si>
    <t>3*0,1*(2,22+1,23+1,3+1,302)</t>
  </si>
  <si>
    <t>3*0,365*(1+3,127+0,1+1,077)</t>
  </si>
  <si>
    <t>3*0,1*2,7</t>
  </si>
  <si>
    <t>3*0,4*6,6</t>
  </si>
  <si>
    <t>0,949*0,6*3</t>
  </si>
  <si>
    <t>0,29*3*(5,477+0,49+1,019)</t>
  </si>
  <si>
    <t>0,649*3*(5,858)</t>
  </si>
  <si>
    <t>0,548*3*(3,738+0,523+1,645+1,212+0,96)</t>
  </si>
  <si>
    <t>3*0,2*(4,5+1+1)</t>
  </si>
  <si>
    <t>0,781*3*6,7</t>
  </si>
  <si>
    <t>0,377*3*4</t>
  </si>
  <si>
    <t>3*0,1*(3,8+2+1,5)</t>
  </si>
  <si>
    <t>patro</t>
  </si>
  <si>
    <t>štíty</t>
  </si>
  <si>
    <t>není zakotováno</t>
  </si>
  <si>
    <t>962032631</t>
  </si>
  <si>
    <t>Bourání zdiva komínového nad střechou z cihel na MV nebo MVC</t>
  </si>
  <si>
    <t>-586683492</t>
  </si>
  <si>
    <t>https://podminky.urs.cz/item/CS_URS_2022_01/962032631</t>
  </si>
  <si>
    <t>0,5*0,5*8,1</t>
  </si>
  <si>
    <t>965041341</t>
  </si>
  <si>
    <t>Bourání mazanin škvárobetonových tl do 100 mm pl přes 4 m2</t>
  </si>
  <si>
    <t>1138706615</t>
  </si>
  <si>
    <t>https://podminky.urs.cz/item/CS_URS_2022_01/965041341</t>
  </si>
  <si>
    <t>podlaha 1. np</t>
  </si>
  <si>
    <t>(6,6+0,3+3,9+0,54+5,8+0,7)*(0,7+3,7+0,5+3,2+0,7+1+0,3+4,525+0,5)*0,025</t>
  </si>
  <si>
    <t>(6,6+0,3+3,9+0,54+5,8+0,7)*(0,7+3,7+0,5+3,2+0,7+1+0,3+4,525+0,5)*0,09</t>
  </si>
  <si>
    <t>965042141</t>
  </si>
  <si>
    <t>Bourání podkladů pod dlažby nebo mazanin betonových nebo z litého asfaltu tl do 100 mm pl přes 4 m2</t>
  </si>
  <si>
    <t>-1279676370</t>
  </si>
  <si>
    <t>https://podminky.urs.cz/item/CS_URS_2022_01/965042141</t>
  </si>
  <si>
    <t>skladba podlahy 1. pp</t>
  </si>
  <si>
    <t>(23,2+17,6+7,6+14+11,1)*0,2</t>
  </si>
  <si>
    <t>968024551</t>
  </si>
  <si>
    <t>Vybourání dveřních zárubní pl do 2 m2</t>
  </si>
  <si>
    <t>1509231351</t>
  </si>
  <si>
    <t>https://podminky.urs.cz/item/CS_URS_2022_01/968024551</t>
  </si>
  <si>
    <t>0,8*2*10</t>
  </si>
  <si>
    <t>968062246</t>
  </si>
  <si>
    <t>Vybourání dřevěných rámů oken jednoduchých včetně křídel pl do 4 m2</t>
  </si>
  <si>
    <t>-966130534</t>
  </si>
  <si>
    <t>https://podminky.urs.cz/item/CS_URS_2022_01/968062246</t>
  </si>
  <si>
    <t>0,62*0,79*2</t>
  </si>
  <si>
    <t>0,5*0,6</t>
  </si>
  <si>
    <t>0,8*1,1*9</t>
  </si>
  <si>
    <t>978012191</t>
  </si>
  <si>
    <t>Otlučení (osekání) vnitřní vápenné nebo vápenocementové omítky stropů rákosových v rozsahu do 100 %</t>
  </si>
  <si>
    <t>666430465</t>
  </si>
  <si>
    <t>https://podminky.urs.cz/item/CS_URS_2022_01/978012191</t>
  </si>
  <si>
    <t>1. pp</t>
  </si>
  <si>
    <t>14+11,1+7,6+17,6+23,2</t>
  </si>
  <si>
    <t>-1488531259</t>
  </si>
  <si>
    <t>978013191</t>
  </si>
  <si>
    <t>Otlučení (osekání) vnitřní vápenné nebo vápenocementové omítky stěn v rozsahu do 100 %</t>
  </si>
  <si>
    <t>-216289221</t>
  </si>
  <si>
    <t>https://podminky.urs.cz/item/CS_URS_2022_01/978013191</t>
  </si>
  <si>
    <t>2*(1,892+1,892+1,81+1,81+1,08+1,08+0,706+0,706+1)</t>
  </si>
  <si>
    <t>2*(0,748+1,32+1,396+3,184+3,184+3,363+3,363+0,674+0,92+0,271+1,08+0,4)</t>
  </si>
  <si>
    <t>2*(5,482+5,482+1,41+1,41+1,242+1,242)</t>
  </si>
  <si>
    <t>2,2*(9,854+9,854+1,7+1,7)</t>
  </si>
  <si>
    <t>2,2*(4,4+4,4+5,22+5,374)</t>
  </si>
  <si>
    <t>3*(5,858+3,9+6,6+7,6+0,123+1,446+3,127+0,922+0,6+1,5)</t>
  </si>
  <si>
    <t>978015391</t>
  </si>
  <si>
    <t>Otlučení (osekání) vnější vápenné nebo vápenocementové omítky stupně členitosti 1 a 2 v rozsahu přes 80 do 100 %</t>
  </si>
  <si>
    <t>1894687630</t>
  </si>
  <si>
    <t>https://podminky.urs.cz/item/CS_URS_2022_01/978015391</t>
  </si>
  <si>
    <t>ulice</t>
  </si>
  <si>
    <t>5*20</t>
  </si>
  <si>
    <t>5*18</t>
  </si>
  <si>
    <t>dvůr</t>
  </si>
  <si>
    <t>5*(7+6)</t>
  </si>
  <si>
    <t>978059541</t>
  </si>
  <si>
    <t>Odsekání a odebrání obkladů stěn z vnitřních obkládaček plochy přes 1 m2</t>
  </si>
  <si>
    <t>-831894815</t>
  </si>
  <si>
    <t>https://podminky.urs.cz/item/CS_URS_2022_01/978059541</t>
  </si>
  <si>
    <t>většnou součástí bouraného zdiva</t>
  </si>
  <si>
    <t>985223110</t>
  </si>
  <si>
    <t>Přezdívání cihelného zdiva do aktivované malty do 1 m3</t>
  </si>
  <si>
    <t>671072460</t>
  </si>
  <si>
    <t>https://podminky.urs.cz/item/CS_URS_2022_01/985223110</t>
  </si>
  <si>
    <t>odhad dle PD, 5%</t>
  </si>
  <si>
    <t>2*(1,892+1,892+1,81+1,81+1,08+1,08+0,706+0,706+1)*0,5*0,05</t>
  </si>
  <si>
    <t>2*(0,748+1,32+1,396+3,184+3,184+3,363+3,363+0,674+0,92+0,271+1,08+0,4)*0,5*0,05</t>
  </si>
  <si>
    <t>2*(5,482+5,482+1,41+1,41+1,242+1,242)*0,5*0,05</t>
  </si>
  <si>
    <t>2,2*(9,854+9,854+1,7+1,7)*0,5*0,05</t>
  </si>
  <si>
    <t>2,2*(4,4+4,4+5,22+5,374)*0,5*0,05</t>
  </si>
  <si>
    <t>-630435144</t>
  </si>
  <si>
    <t>4,745*305 "Přepočtené koeficientem množství</t>
  </si>
  <si>
    <t>985231111</t>
  </si>
  <si>
    <t>Spárování zdiva aktivovanou maltou spára hl do 40 mm dl do 6 m/m2</t>
  </si>
  <si>
    <t>-160685445</t>
  </si>
  <si>
    <t>https://podminky.urs.cz/item/CS_URS_2022_01/985231111</t>
  </si>
  <si>
    <t>985441RX1</t>
  </si>
  <si>
    <t>Přešití trhlin zdiva pomocí helikálních šroubovic</t>
  </si>
  <si>
    <t>994995867</t>
  </si>
  <si>
    <t>98544RX1</t>
  </si>
  <si>
    <t>Přešití trhlin kleneb pomocí helikálních šroubovic</t>
  </si>
  <si>
    <t>-62424891</t>
  </si>
  <si>
    <t>997</t>
  </si>
  <si>
    <t>Přesun sutě</t>
  </si>
  <si>
    <t>997013114</t>
  </si>
  <si>
    <t>Vnitrostaveništní doprava suti a vybouraných hmot pro budovy v do 15 m s použitím mechanizace</t>
  </si>
  <si>
    <t>1153759066</t>
  </si>
  <si>
    <t>https://podminky.urs.cz/item/CS_URS_2022_01/997013114</t>
  </si>
  <si>
    <t>997013501</t>
  </si>
  <si>
    <t>Odvoz suti a vybouraných hmot na skládku nebo meziskládku do 1 km se složením</t>
  </si>
  <si>
    <t>416348752</t>
  </si>
  <si>
    <t>https://podminky.urs.cz/item/CS_URS_2022_01/997013501</t>
  </si>
  <si>
    <t>997013509</t>
  </si>
  <si>
    <t>Příplatek k odvozu suti a vybouraných hmot na skládku ZKD 1 km přes 1 km</t>
  </si>
  <si>
    <t>1876662233</t>
  </si>
  <si>
    <t>https://podminky.urs.cz/item/CS_URS_2022_01/997013509</t>
  </si>
  <si>
    <t>997013601</t>
  </si>
  <si>
    <t>Poplatek za uložení na skládce (skládkovné) stavebního odpadu betonového kód odpadu 17 01 01</t>
  </si>
  <si>
    <t>1740575396</t>
  </si>
  <si>
    <t>https://podminky.urs.cz/item/CS_URS_2022_01/997013601</t>
  </si>
  <si>
    <t>32+47</t>
  </si>
  <si>
    <t>997013603</t>
  </si>
  <si>
    <t>Poplatek za uložení na skládce (skládkovné) stavebního odpadu cihelného kód odpadu 17 01 02</t>
  </si>
  <si>
    <t>417613715</t>
  </si>
  <si>
    <t>https://podminky.urs.cz/item/CS_URS_2022_01/997013603</t>
  </si>
  <si>
    <t>280+1,4+70</t>
  </si>
  <si>
    <t>997013607</t>
  </si>
  <si>
    <t>Poplatek za uložení na skládce (skládkovné) stavebního odpadu keramického kód odpadu 17 01 03</t>
  </si>
  <si>
    <t>-1294888662</t>
  </si>
  <si>
    <t>https://podminky.urs.cz/item/CS_URS_2022_01/997013607</t>
  </si>
  <si>
    <t>16,758</t>
  </si>
  <si>
    <t>997013631</t>
  </si>
  <si>
    <t>Poplatek za uložení na skládce (skládkovné) stavebního odpadu směsného kód odpadu 17 09 04</t>
  </si>
  <si>
    <t>-1687356821</t>
  </si>
  <si>
    <t>https://podminky.urs.cz/item/CS_URS_2022_01/997013631</t>
  </si>
  <si>
    <t>599,111-79-351,4-16,758-42,882-1,5-1-40,75</t>
  </si>
  <si>
    <t>997013645</t>
  </si>
  <si>
    <t>Poplatek za uložení na skládce (skládkovné) odpadu asfaltového bez dehtu kód odpadu 17 03 02</t>
  </si>
  <si>
    <t>-1083305723</t>
  </si>
  <si>
    <t>https://podminky.urs.cz/item/CS_URS_2022_01/997013645</t>
  </si>
  <si>
    <t>997013804</t>
  </si>
  <si>
    <t>Poplatek za uložení na skládce (skládkovné) stavebního odpadu ze skla kód odpadu 17 02 02</t>
  </si>
  <si>
    <t>1078698316</t>
  </si>
  <si>
    <t>https://podminky.urs.cz/item/CS_URS_2022_01/997013804</t>
  </si>
  <si>
    <t>997013811</t>
  </si>
  <si>
    <t>Poplatek za uložení na skládce (skládkovné) stavebního odpadu dřevěného kód odpadu 17 02 01</t>
  </si>
  <si>
    <t>1429844894</t>
  </si>
  <si>
    <t>https://podminky.urs.cz/item/CS_URS_2022_01/997013811</t>
  </si>
  <si>
    <t>0,45+35+0,2+5,1</t>
  </si>
  <si>
    <t>-1144718069</t>
  </si>
  <si>
    <t>712300831</t>
  </si>
  <si>
    <t>Odstranění povlakové krytiny střech do 10° jednovrstvé</t>
  </si>
  <si>
    <t>566127933</t>
  </si>
  <si>
    <t>741</t>
  </si>
  <si>
    <t>Elektroinstalace - silnoproud</t>
  </si>
  <si>
    <t>741421831</t>
  </si>
  <si>
    <t>Demontáž drátu nebo lana svodového vedení D do 8 mm šikmá střecha</t>
  </si>
  <si>
    <t>1955098517</t>
  </si>
  <si>
    <t>https://podminky.urs.cz/item/CS_URS_2022_01/741421831</t>
  </si>
  <si>
    <t>762331812</t>
  </si>
  <si>
    <t>Demontáž vázaných kcí krovů z hranolů průřezové plochy do 224 cm2</t>
  </si>
  <si>
    <t>1216997124</t>
  </si>
  <si>
    <t>https://podminky.urs.cz/item/CS_URS_2022_01/762331812</t>
  </si>
  <si>
    <t>762331813</t>
  </si>
  <si>
    <t>Demontáž vázaných kcí krovů z hranolů průřezové plochy do 288 cm2</t>
  </si>
  <si>
    <t>-683939911</t>
  </si>
  <si>
    <t>https://podminky.urs.cz/item/CS_URS_2022_01/762331813</t>
  </si>
  <si>
    <t>762331814</t>
  </si>
  <si>
    <t>Demontáž vázaných kcí krovů z hranolů průřezové plochy do 450 cm2</t>
  </si>
  <si>
    <t>1936866954</t>
  </si>
  <si>
    <t>https://podminky.urs.cz/item/CS_URS_2022_01/762331814</t>
  </si>
  <si>
    <t>762342812</t>
  </si>
  <si>
    <t>Demontáž laťování střech z latí osové vzdálenosti do 0,50 m</t>
  </si>
  <si>
    <t>-1174928005</t>
  </si>
  <si>
    <t>https://podminky.urs.cz/item/CS_URS_2022_01/762342812</t>
  </si>
  <si>
    <t>355,6+6,8</t>
  </si>
  <si>
    <t>762511843</t>
  </si>
  <si>
    <t>Demontáž kce podkladové z desek dřevoštěpkových tl do 15 mm na sraz šroubovaných</t>
  </si>
  <si>
    <t>-1923949178</t>
  </si>
  <si>
    <t>https://podminky.urs.cz/item/CS_URS_2022_01/762511843</t>
  </si>
  <si>
    <t>762811811</t>
  </si>
  <si>
    <t>Demontáž záklopů stropů z hrubých prken tl do 32 mm</t>
  </si>
  <si>
    <t>-858964088</t>
  </si>
  <si>
    <t>https://podminky.urs.cz/item/CS_URS_2022_01/762811811</t>
  </si>
  <si>
    <t>strop 1.np</t>
  </si>
  <si>
    <t>druhá vrstva</t>
  </si>
  <si>
    <t>748872097</t>
  </si>
  <si>
    <t>8*6</t>
  </si>
  <si>
    <t>762822830</t>
  </si>
  <si>
    <t>Demontáž stropních trámů z hraněného řeziva průřezové plochy do 450 cm2</t>
  </si>
  <si>
    <t>-1442178614</t>
  </si>
  <si>
    <t>https://podminky.urs.cz/item/CS_URS_2022_01/762822830</t>
  </si>
  <si>
    <t>nutné upřesnit, odhad</t>
  </si>
  <si>
    <t>11*18/0,6</t>
  </si>
  <si>
    <t>7,5*9,08/0,6</t>
  </si>
  <si>
    <t>764004801</t>
  </si>
  <si>
    <t>Demontáž podokapního žlabu do suti</t>
  </si>
  <si>
    <t>938352765</t>
  </si>
  <si>
    <t>https://podminky.urs.cz/item/CS_URS_2022_01/764004801</t>
  </si>
  <si>
    <t>20,4+18,05+7,5+5,5</t>
  </si>
  <si>
    <t>764004861</t>
  </si>
  <si>
    <t>Demontáž svodu do suti</t>
  </si>
  <si>
    <t>-695901382</t>
  </si>
  <si>
    <t>https://podminky.urs.cz/item/CS_URS_2022_01/764004861</t>
  </si>
  <si>
    <t>6*4</t>
  </si>
  <si>
    <t>765111801</t>
  </si>
  <si>
    <t>Demontáž krytiny keramické drážkové sklonu do 30° na sucho do suti</t>
  </si>
  <si>
    <t>-171741067</t>
  </si>
  <si>
    <t>https://podminky.urs.cz/item/CS_URS_2022_01/765111801</t>
  </si>
  <si>
    <t>765111811</t>
  </si>
  <si>
    <t>Příplatek k demontáži krytiny keramické drážkové do suti za sklon přes 30°</t>
  </si>
  <si>
    <t>-1466208359</t>
  </si>
  <si>
    <t>https://podminky.urs.cz/item/CS_URS_2022_01/765111811</t>
  </si>
  <si>
    <t>765111821</t>
  </si>
  <si>
    <t>Demontáž krytiny keramické hladké sklonu do 30° na sucho do suti</t>
  </si>
  <si>
    <t>-1575307914</t>
  </si>
  <si>
    <t>https://podminky.urs.cz/item/CS_URS_2022_01/765111821</t>
  </si>
  <si>
    <t>765111831</t>
  </si>
  <si>
    <t>Příplatek k demontáži krytiny keramické hladké do suti za sklon přes 30°</t>
  </si>
  <si>
    <t>-599000197</t>
  </si>
  <si>
    <t>https://podminky.urs.cz/item/CS_URS_2022_01/765111831</t>
  </si>
  <si>
    <t>765111861</t>
  </si>
  <si>
    <t>Demontáž krytiny keramické hřebenů a nároží sklonu do 30° na sucho do suti</t>
  </si>
  <si>
    <t>-155968703</t>
  </si>
  <si>
    <t>https://podminky.urs.cz/item/CS_URS_2022_01/765111861</t>
  </si>
  <si>
    <t>15,234+12,801</t>
  </si>
  <si>
    <t>7+7</t>
  </si>
  <si>
    <t>765111881</t>
  </si>
  <si>
    <t>Příplatek k demontáži krytiny keramické hřebenů a nároží z prejzů do suti za sklon přes 30°</t>
  </si>
  <si>
    <t>-1392637321</t>
  </si>
  <si>
    <t>https://podminky.urs.cz/item/CS_URS_2022_01/765111881</t>
  </si>
  <si>
    <t>766622812</t>
  </si>
  <si>
    <t>Demontáž rámu jednoduchých oken dřevěných do 2m2 k opětovnému použití</t>
  </si>
  <si>
    <t>-190691703</t>
  </si>
  <si>
    <t>https://podminky.urs.cz/item/CS_URS_2022_01/766622812</t>
  </si>
  <si>
    <t>1,23*1,5*9</t>
  </si>
  <si>
    <t>766691914</t>
  </si>
  <si>
    <t>Vyvěšení nebo zavěšení dřevěných křídel dveří pl do 2 m2</t>
  </si>
  <si>
    <t>-1969161040</t>
  </si>
  <si>
    <t>https://podminky.urs.cz/item/CS_URS_2022_01/766691914</t>
  </si>
  <si>
    <t>SO01c - Hasička ZTI</t>
  </si>
  <si>
    <t>D2 - Vnitřní kanalizace</t>
  </si>
  <si>
    <t>D3 - Vnitřní vodovod</t>
  </si>
  <si>
    <t>D4 - ZAŘIZOVACÍ PŘEDMĚTY - MALÝ SÁL</t>
  </si>
  <si>
    <t>D5 - ZAŘ. PŘEDMĚTY - ZÁZEMÍ</t>
  </si>
  <si>
    <t>D6 - ZAŘ. PŘEDMĚTY - KLUBOVNA 2NP</t>
  </si>
  <si>
    <t>D2</t>
  </si>
  <si>
    <t>Vnitřní kanalizace</t>
  </si>
  <si>
    <t>Pol97</t>
  </si>
  <si>
    <t>Větrací hlavice DN110 s průchodkou pro rovnou střechu-typ a způsob zakončení nad střechou bude ověřen u architekta</t>
  </si>
  <si>
    <t>-1782876897</t>
  </si>
  <si>
    <t>Pol561</t>
  </si>
  <si>
    <t>Vtok (nálevka) DN32 se zápachovou uzávěrkou a kuličkou pro suchý stav</t>
  </si>
  <si>
    <t>664692447</t>
  </si>
  <si>
    <t>Pol562</t>
  </si>
  <si>
    <t>Odváděcí trychtýř vody pro pojišťovací ventily</t>
  </si>
  <si>
    <t>1060264256</t>
  </si>
  <si>
    <t>Pol563</t>
  </si>
  <si>
    <t>Kanalizační přivzdušňovací ventil DN50/75/110 s dvojitou izolační stěnou</t>
  </si>
  <si>
    <t>-941873337</t>
  </si>
  <si>
    <t>Pol564</t>
  </si>
  <si>
    <t>Podlahová vpust DN50/75/110, vodorovný odtok se zápachovým uzávěrem, 145x145mm systém Klick-Klack/138x138mm</t>
  </si>
  <si>
    <t>-1715195532</t>
  </si>
  <si>
    <t>Pol565</t>
  </si>
  <si>
    <t>odhlučněné potrubí D125 vč.tvarovek a originálního uchycení potrubí</t>
  </si>
  <si>
    <t>m'</t>
  </si>
  <si>
    <t>1132919500</t>
  </si>
  <si>
    <t>Pol566</t>
  </si>
  <si>
    <t>odhlučněné potrubí D110 vč.tvarovek a originálního uchycení potrubí</t>
  </si>
  <si>
    <t>85559726</t>
  </si>
  <si>
    <t>Pol567</t>
  </si>
  <si>
    <t>odhlučněné potrubí D75 vč.tvarovek a originálního uchycení potrubí</t>
  </si>
  <si>
    <t>-1785023909</t>
  </si>
  <si>
    <t>Pol568</t>
  </si>
  <si>
    <t>odhlučněné potrubí D50 vč.tvarovek a originálního uchycení potrubí</t>
  </si>
  <si>
    <t>1964251492</t>
  </si>
  <si>
    <t>Pol569</t>
  </si>
  <si>
    <t>odhlučněné potrubí D40 vč.tvarovek a originálního uchycení potrubí</t>
  </si>
  <si>
    <t>1844160990</t>
  </si>
  <si>
    <t>Pol570</t>
  </si>
  <si>
    <t>tep.a zvuková izolace pro potrubí D125</t>
  </si>
  <si>
    <t>1219044789</t>
  </si>
  <si>
    <t>Pol571</t>
  </si>
  <si>
    <t>tep.a zvuková izolace pro potrubí D110</t>
  </si>
  <si>
    <t>-396474344</t>
  </si>
  <si>
    <t>Pol572</t>
  </si>
  <si>
    <t>tep.a zvuková izolace pro potrubí D75</t>
  </si>
  <si>
    <t>-2129731187</t>
  </si>
  <si>
    <t>Pol573</t>
  </si>
  <si>
    <t>Odpadní potrubí z PVC KG SN8 DN200 vč.tvarovek, uložení (zemní práce, zásyp,)</t>
  </si>
  <si>
    <t>1526127712</t>
  </si>
  <si>
    <t>Pol574</t>
  </si>
  <si>
    <t>Odpadní potrubí z PP KG 2000 SN10 DN125 vč.tvarovek, uložení (zemní práce, zásyp,)</t>
  </si>
  <si>
    <t>1490533475</t>
  </si>
  <si>
    <t>Pol575</t>
  </si>
  <si>
    <t>Odpadní potrubí z PP KG 2000 SN10 DN110 vč.tvarovek, uložení (zemní práce, zásyp,)</t>
  </si>
  <si>
    <t>-346255047</t>
  </si>
  <si>
    <t>Pol113</t>
  </si>
  <si>
    <t>zemní práce (pouze odhad objemu z.p.)</t>
  </si>
  <si>
    <t>-2043175719</t>
  </si>
  <si>
    <t>Pol114</t>
  </si>
  <si>
    <t>odhalení potrubí stávající kanalizační přípojky, ověření kóty napojení</t>
  </si>
  <si>
    <t>1489716235</t>
  </si>
  <si>
    <t>Pol115</t>
  </si>
  <si>
    <t>stavební přípomoce</t>
  </si>
  <si>
    <t>1820486153</t>
  </si>
  <si>
    <t>Pol116</t>
  </si>
  <si>
    <t>proplach nového potrubí</t>
  </si>
  <si>
    <t>273607511</t>
  </si>
  <si>
    <t>Pol117</t>
  </si>
  <si>
    <t>zkoušky zařízení a potrubí</t>
  </si>
  <si>
    <t>-1203393441</t>
  </si>
  <si>
    <t>Pol118</t>
  </si>
  <si>
    <t>kamerová prohlídka celého nového svodu</t>
  </si>
  <si>
    <t>-1322724552</t>
  </si>
  <si>
    <t>Pol119</t>
  </si>
  <si>
    <t>Nespecifikovaný drobný materiál</t>
  </si>
  <si>
    <t>-1746729614</t>
  </si>
  <si>
    <t>D3</t>
  </si>
  <si>
    <t>Vnitřní vodovod</t>
  </si>
  <si>
    <t>Pol576</t>
  </si>
  <si>
    <t>kulový uzávěr DN25 plnoprůtokový</t>
  </si>
  <si>
    <t>-1592359140</t>
  </si>
  <si>
    <t>Pol577</t>
  </si>
  <si>
    <t>kulový uzávěr DN20 plnoprůtokový</t>
  </si>
  <si>
    <t>1159445806</t>
  </si>
  <si>
    <t>Pol578</t>
  </si>
  <si>
    <t>kulový uzávěr DN15 plnoprůtokový</t>
  </si>
  <si>
    <t>-1976645442</t>
  </si>
  <si>
    <t>Pol518</t>
  </si>
  <si>
    <t>vypoutěcí kohout DN15</t>
  </si>
  <si>
    <t>-392338404</t>
  </si>
  <si>
    <t>Pol123</t>
  </si>
  <si>
    <t>teploměr, 0-100 st.C</t>
  </si>
  <si>
    <t>-41201978</t>
  </si>
  <si>
    <t>Pol50</t>
  </si>
  <si>
    <t>zpětný ventil DN25</t>
  </si>
  <si>
    <t>-104780685</t>
  </si>
  <si>
    <t>Pol124</t>
  </si>
  <si>
    <t>zpětný ventil DN15</t>
  </si>
  <si>
    <t>929532669</t>
  </si>
  <si>
    <t>Pol125</t>
  </si>
  <si>
    <t>filtr DN25</t>
  </si>
  <si>
    <t>-339403657</t>
  </si>
  <si>
    <t>Pol579</t>
  </si>
  <si>
    <t>Jemný filtr se zpětným proplachem a vestavěným redukčním ventilem se zpětným proplachem s připojením do horizontálního i vertikálního potrubí DN25, vč.manometru</t>
  </si>
  <si>
    <t>-374239592</t>
  </si>
  <si>
    <t>Pol127</t>
  </si>
  <si>
    <t>manometr průměr 160mm, 0-12bar</t>
  </si>
  <si>
    <t>1110721669</t>
  </si>
  <si>
    <t>Pol128</t>
  </si>
  <si>
    <t>pojišťovací ventil DN25</t>
  </si>
  <si>
    <t>1905420192</t>
  </si>
  <si>
    <t>Pol580</t>
  </si>
  <si>
    <t>Potrubní oddělovač DN25</t>
  </si>
  <si>
    <t>-1221943617</t>
  </si>
  <si>
    <t>Pol581</t>
  </si>
  <si>
    <t>Potrubní oddělovač DN20</t>
  </si>
  <si>
    <t>-192208193</t>
  </si>
  <si>
    <t>Pol582</t>
  </si>
  <si>
    <t>Cirkulační čerpadlo 15-40 v celonerezovém provedení</t>
  </si>
  <si>
    <t>1019297676</t>
  </si>
  <si>
    <t>Pol583</t>
  </si>
  <si>
    <t>exp.nádoba zásobníku 18l, vč.kulového kohoutu se zajištěním</t>
  </si>
  <si>
    <t>1233869879</t>
  </si>
  <si>
    <t>Pol584</t>
  </si>
  <si>
    <t>Vyvažovací ventil cirkulace s vypouštěním (Vyvažovací ventil pro vnitřní vodovodní systémy. Tělo a ostatní části ventilu jsou chráněny speciální elektroforetickou vrstvou s vysokou odolností proti korozi, odzinkování a vodnímu kameni.)</t>
  </si>
  <si>
    <t>-1691555779</t>
  </si>
  <si>
    <t>Pol134</t>
  </si>
  <si>
    <t>Požární hydrant D19/30 s tvarovně stálou hadicí dl.30m, v zapuštěném provedení s lemovacím plechem, barva červená, typ nutno ověřit před realizací dle aktuální PBŘ!</t>
  </si>
  <si>
    <t>-39059184</t>
  </si>
  <si>
    <t>Pol585</t>
  </si>
  <si>
    <t>Plastová trubka z PP-RCT D20 vč.tvarovek, uložení</t>
  </si>
  <si>
    <t>-827905080</t>
  </si>
  <si>
    <t>Pol586</t>
  </si>
  <si>
    <t>Plastová trubka z PP-RCT D25 vč.tvarovek, uložení</t>
  </si>
  <si>
    <t>-1030872830</t>
  </si>
  <si>
    <t>Pol587</t>
  </si>
  <si>
    <t>Plastová trubka z PP-RCT D32 vč.tvarovek, uložení</t>
  </si>
  <si>
    <t>-559077011</t>
  </si>
  <si>
    <t>Pol588</t>
  </si>
  <si>
    <t>Mirelon PET, vnitřní průměr 20mm, tl.13mm</t>
  </si>
  <si>
    <t>-529533757</t>
  </si>
  <si>
    <t>Pol589</t>
  </si>
  <si>
    <t>Mirelon PET, vnitřní průměr 25mm, tl.13mm</t>
  </si>
  <si>
    <t>966421959</t>
  </si>
  <si>
    <t>Pol590</t>
  </si>
  <si>
    <t>Mirelon PET, vnitřní průměr 32mm, tl.20mm</t>
  </si>
  <si>
    <t>-1265618034</t>
  </si>
  <si>
    <t>Pol591</t>
  </si>
  <si>
    <t>měděné potrubí, vč.tvarovek a uložení potrubí; průměr potrubí 28/1</t>
  </si>
  <si>
    <t>-1171251187</t>
  </si>
  <si>
    <t>Pol592</t>
  </si>
  <si>
    <t>izolace vnitřní průměr 28mm, tl.13mm</t>
  </si>
  <si>
    <t>818879265</t>
  </si>
  <si>
    <t>Pol593</t>
  </si>
  <si>
    <t>Potrubí PE100RC SDR11 D32 s ochranným pláštěm vč.tvarovek, výstr.fólie a sig.vodiče a uložení potrubí v zemní rýze</t>
  </si>
  <si>
    <t>-497478398</t>
  </si>
  <si>
    <t>Pol594</t>
  </si>
  <si>
    <t>Vodovodní ochranné potrubí korugované pro uložení do země, modré D63</t>
  </si>
  <si>
    <t>1601992420</t>
  </si>
  <si>
    <t>Pol145</t>
  </si>
  <si>
    <t>Zemní práce (pouze odhad objemu z.p.)</t>
  </si>
  <si>
    <t>961197033</t>
  </si>
  <si>
    <t>Pol146</t>
  </si>
  <si>
    <t>Vodoměr na pitnou studenou vodu Q3=4,0m3/h s možností dálkového odečtu</t>
  </si>
  <si>
    <t>221606457</t>
  </si>
  <si>
    <t>Pol595</t>
  </si>
  <si>
    <t>El.ohřívač teplé vody tlakový v provedení pod spotřebič, 10 (2,0 kW 1/N/PE-230V)</t>
  </si>
  <si>
    <t>1100068914</t>
  </si>
  <si>
    <t>Pol596</t>
  </si>
  <si>
    <t>Bezpečnostní skupina pro malé tlakové zásobníky k montáži pod umyvadlo o objemu 5 nebo 10 litrů. Tlakový redukční ventil s max. vstupním tlakem 1,6 MPa (16 barů), výstupní tlak 0,3 MPa (3 bary) (nastavení z výroby). Ventil k regulaci průtoku s přípojkou</t>
  </si>
  <si>
    <t>1985724203</t>
  </si>
  <si>
    <t>manometru G1/4, výtoková sifonová výlevka s pojistkou proti zpětnému toku, mosazný kryt, chromový povrch</t>
  </si>
  <si>
    <t>Pol78</t>
  </si>
  <si>
    <t>119338579</t>
  </si>
  <si>
    <t>Pol149</t>
  </si>
  <si>
    <t>Ochrannná trubka</t>
  </si>
  <si>
    <t>-423672559</t>
  </si>
  <si>
    <t>Pol150</t>
  </si>
  <si>
    <t>uchycení potrubí</t>
  </si>
  <si>
    <t>soub.</t>
  </si>
  <si>
    <t>-1269864871</t>
  </si>
  <si>
    <t>Pol151</t>
  </si>
  <si>
    <t>propláchnutí, desinfekce a zkoušky potrubí</t>
  </si>
  <si>
    <t>-351824590</t>
  </si>
  <si>
    <t>Pol61</t>
  </si>
  <si>
    <t>-2043925030</t>
  </si>
  <si>
    <t>Pol152</t>
  </si>
  <si>
    <t>cedulky s označením potrubí</t>
  </si>
  <si>
    <t>-1224686215</t>
  </si>
  <si>
    <t>D4</t>
  </si>
  <si>
    <t>ZAŘIZOVACÍ PŘEDMĚTY - MALÝ SÁL</t>
  </si>
  <si>
    <t>Pol599</t>
  </si>
  <si>
    <t>roháček rohový regulační ventil.</t>
  </si>
  <si>
    <t>-1877542983</t>
  </si>
  <si>
    <t>Pol600</t>
  </si>
  <si>
    <t>roháček rohový kombinovaný regulační ventil.</t>
  </si>
  <si>
    <t>-527048922</t>
  </si>
  <si>
    <t>Pol601</t>
  </si>
  <si>
    <t>Zápachová uzávěrka dřezová, plast DN50, s přípojkou pro myčku</t>
  </si>
  <si>
    <t>-1888866542</t>
  </si>
  <si>
    <t>Pol603</t>
  </si>
  <si>
    <t>Podomítková zápach.uz.s přívodem vody nerez.Podomítková zápach.uz.s přívodem vody</t>
  </si>
  <si>
    <t>-2187332</t>
  </si>
  <si>
    <t>506287377</t>
  </si>
  <si>
    <t>D5</t>
  </si>
  <si>
    <t>ZAŘ. PŘEDMĚTY - ZÁZEMÍ</t>
  </si>
  <si>
    <t>1036257085</t>
  </si>
  <si>
    <t>-300265298</t>
  </si>
  <si>
    <t>Pol606</t>
  </si>
  <si>
    <t>477327664</t>
  </si>
  <si>
    <t>-557121112</t>
  </si>
  <si>
    <t>903004449</t>
  </si>
  <si>
    <t>Pol608</t>
  </si>
  <si>
    <t>ZT01/ umyvadlo keramické, bílé, s otvorem pro baterii uprostřed dle PD</t>
  </si>
  <si>
    <t>373118662</t>
  </si>
  <si>
    <t>Pol609</t>
  </si>
  <si>
    <t>ZT01/ Baterie umyvadlová stojánková, chrom dle PD</t>
  </si>
  <si>
    <t>590366363</t>
  </si>
  <si>
    <t>77192159</t>
  </si>
  <si>
    <t>Pol611</t>
  </si>
  <si>
    <t>Souprava na upevnění umyvadel</t>
  </si>
  <si>
    <t>-1909768588</t>
  </si>
  <si>
    <t>Pol612</t>
  </si>
  <si>
    <t>ZT04/ umyvadlo - v provedení pro invalidní os.dle PD</t>
  </si>
  <si>
    <t>1074205310</t>
  </si>
  <si>
    <t>Pol613</t>
  </si>
  <si>
    <t>ZT04/ Baterie umyvadlová stojánková s prodlouženou pákou, chrom dle PD</t>
  </si>
  <si>
    <t>1821237580</t>
  </si>
  <si>
    <t>-1999868129</t>
  </si>
  <si>
    <t>Pol614</t>
  </si>
  <si>
    <t>Sifon umyvadlový, šetřící prostor, chrom</t>
  </si>
  <si>
    <t>1498747278</t>
  </si>
  <si>
    <t>1526558482</t>
  </si>
  <si>
    <t>Pol615</t>
  </si>
  <si>
    <t>ZT02/ klozet závěsný, keramický, bílý, s hlubokým splachováním dle PD</t>
  </si>
  <si>
    <t>-630145237</t>
  </si>
  <si>
    <t>Pol616</t>
  </si>
  <si>
    <t>ZT02/ sedátko s poklopem, bílé, s antibakteriální úpravou a rychloupínacími ocelovými úchyty dle PD</t>
  </si>
  <si>
    <t>1692931993</t>
  </si>
  <si>
    <t>Pol617</t>
  </si>
  <si>
    <t>Příslušenství k sanitární keramice - izolační deska pro závěsné WC a bidet s příslušenstvím  bílá</t>
  </si>
  <si>
    <t>-1790229911</t>
  </si>
  <si>
    <t>Pol618</t>
  </si>
  <si>
    <t>Předstěnové systémy ovládací desky bílá</t>
  </si>
  <si>
    <t>-1594752666</t>
  </si>
  <si>
    <t>Pol619</t>
  </si>
  <si>
    <t>Předstěnové systémy modul pro WC profil se splachovací nádržkou</t>
  </si>
  <si>
    <t>726436290</t>
  </si>
  <si>
    <t>Pol620</t>
  </si>
  <si>
    <t>ZT05/ klozet závěsný, keramický, bílý - invalidní dle PD</t>
  </si>
  <si>
    <t>-1106933786</t>
  </si>
  <si>
    <t>-838592055</t>
  </si>
  <si>
    <t>-44580536</t>
  </si>
  <si>
    <t>-279526928</t>
  </si>
  <si>
    <t>478557910</t>
  </si>
  <si>
    <t>Pol621</t>
  </si>
  <si>
    <t>ZT06/ výlevka s odpadem DN100 dozadu, bílá, nástěnná, závěsná, se zády a chromovou mřížkou, vč. soupravy na upevnění výlevky, 450 x 350 mm dle PD</t>
  </si>
  <si>
    <t>-746856971</t>
  </si>
  <si>
    <t>Pol622</t>
  </si>
  <si>
    <t>nástěnná směšovací výlevková páková baterie</t>
  </si>
  <si>
    <t>-644836388</t>
  </si>
  <si>
    <t>Pol623</t>
  </si>
  <si>
    <t>ZT03/ nástěnný urinál, keramický, bílý, s automatickým splachováním včetně zdroje dle PD</t>
  </si>
  <si>
    <t>-553863294</t>
  </si>
  <si>
    <t>Pol624</t>
  </si>
  <si>
    <t>sifon (dle typu urinálu např.podomítkový)</t>
  </si>
  <si>
    <t>-554562729</t>
  </si>
  <si>
    <t>Pol625</t>
  </si>
  <si>
    <t>pisoárový uchycovací prvek dle výběru arch.</t>
  </si>
  <si>
    <t>-1190683812</t>
  </si>
  <si>
    <t>Pol626</t>
  </si>
  <si>
    <t>Příslušenství k sanitární keramice - izolační deska pro závěsný urinál s příslušenstvím  bílá</t>
  </si>
  <si>
    <t>593321185</t>
  </si>
  <si>
    <t>D6</t>
  </si>
  <si>
    <t>ZAŘ. PŘEDMĚTY - KLUBOVNA 2NP</t>
  </si>
  <si>
    <t>Pol627</t>
  </si>
  <si>
    <t>ZT01/ umývátko keramické, bílé, s otvorem pro baterii uprostřed dle PD</t>
  </si>
  <si>
    <t>1533102208</t>
  </si>
  <si>
    <t>Pol628</t>
  </si>
  <si>
    <t>1290568128</t>
  </si>
  <si>
    <t>1568221489</t>
  </si>
  <si>
    <t>Pol629</t>
  </si>
  <si>
    <t>Sifon umyvadlový, výškově nastavitelný, chrom</t>
  </si>
  <si>
    <t>576902412</t>
  </si>
  <si>
    <t>604098011</t>
  </si>
  <si>
    <t>900887535</t>
  </si>
  <si>
    <t>-2057553967</t>
  </si>
  <si>
    <t>-54607058</t>
  </si>
  <si>
    <t>66325061</t>
  </si>
  <si>
    <t>1618932217</t>
  </si>
  <si>
    <t>-1024116043</t>
  </si>
  <si>
    <t>-1151646583</t>
  </si>
  <si>
    <t>-1991574862</t>
  </si>
  <si>
    <t>662420673</t>
  </si>
  <si>
    <t>1649510411</t>
  </si>
  <si>
    <t>-1344703947</t>
  </si>
  <si>
    <t>901010138</t>
  </si>
  <si>
    <t>-1438728277</t>
  </si>
  <si>
    <t>-435920589</t>
  </si>
  <si>
    <t>-750372781</t>
  </si>
  <si>
    <t>SO01d - Hasička ÚT</t>
  </si>
  <si>
    <t>D1 - ZDROJ, ZÁSOBNÍK, REGULACE</t>
  </si>
  <si>
    <t>D2 - ARMATURY, PŘÍSLUŠENSTVÍ:</t>
  </si>
  <si>
    <t>D4 - POTRUBNÍ MATERIÁL</t>
  </si>
  <si>
    <t>D5 - PODLAHOVÉ VYTÁPĚNÍ</t>
  </si>
  <si>
    <t>D1</t>
  </si>
  <si>
    <t>ZDROJ, ZÁSOBNÍK, REGULACE</t>
  </si>
  <si>
    <t>Pol510</t>
  </si>
  <si>
    <t>TEPELNÉ ČERPADLO; Tepelný výkon B0/W35=17,0kW; Topný faktor (COP) B0/W35=4,7; El.patrona 9kW; Součást dodávky TČ: -Venkovní čidlo pro ekvitermní regulátor. -Expanzní nádoba a pojistný ventil primárního okruhu, filtry pro primární i sekundární  okruh</t>
  </si>
  <si>
    <t>-1515744293</t>
  </si>
  <si>
    <t>(Filterball), plnící sestava.- Trojcestný centil pro připojení externího zásobníku teplé vody</t>
  </si>
  <si>
    <t>- Elektrický kotel s lasládním spínáním 3-6-9 kW</t>
  </si>
  <si>
    <t>Ekvitermní regulátor REGO 1000</t>
  </si>
  <si>
    <t>Elektricky řízená oběhová čerpadla WILO primárního i sekundárního okruhu</t>
  </si>
  <si>
    <t>Pružné hadice pro tlumení chvění tepelného čerpadla nebo odp.</t>
  </si>
  <si>
    <t>Pol511</t>
  </si>
  <si>
    <t>softstartér</t>
  </si>
  <si>
    <t>1628120556</t>
  </si>
  <si>
    <t>Pol512</t>
  </si>
  <si>
    <t>zásobník teplé vody typ, objem 400 l, | (∅680, v=1800), plocha výměníku 5,0m2, výstupy UT DN32; výstupy SV, TV, C DN25, vč.aktivní anody a přísl.</t>
  </si>
  <si>
    <t>-764069117</t>
  </si>
  <si>
    <t>Pol513</t>
  </si>
  <si>
    <t>akumulační zásobník tepla typu, rozměry (Ø610, v=1689), objem 300 l, vývody 4xDN40</t>
  </si>
  <si>
    <t>-946116667</t>
  </si>
  <si>
    <t>Pol514</t>
  </si>
  <si>
    <t>Stanice pasivního chlazení</t>
  </si>
  <si>
    <t>215574790</t>
  </si>
  <si>
    <t>Pol515</t>
  </si>
  <si>
    <t>Montáž strojovny a regulace (regulátor, 2x multimodul, 3x vnitřní čidlo, venkovní čidlo, čidla T1-3, …) vč. Dopravy</t>
  </si>
  <si>
    <t>-740388521</t>
  </si>
  <si>
    <t>Pol24</t>
  </si>
  <si>
    <t>Ostatní náklady spojení s realizací (uvedení do provozu, zaškolení, nastavení regulace )</t>
  </si>
  <si>
    <t>647229581</t>
  </si>
  <si>
    <t>Pol25</t>
  </si>
  <si>
    <t>nespecifikovaný drobný materiál a zařízení (čidla, kabeláž, přísl….)</t>
  </si>
  <si>
    <t>814977214</t>
  </si>
  <si>
    <t>Pol516</t>
  </si>
  <si>
    <t>Nemrznoucí kapalina, balení 25 l, (Koncentrovaná nemrznoucí kapalina primárního okruhu na bázi monoetylenglykolu. Šetrná k pryžím a prvkům z NBR. Objem 25 litrů, včetně vratného obalu.); (1/2,2) - NUTNO KOORDINOVAT A OVĚŘIT MNOŽSTVÍ U DODÁVKY KOLEKTORU!</t>
  </si>
  <si>
    <t>928783087</t>
  </si>
  <si>
    <t>Pol517</t>
  </si>
  <si>
    <t>zkoušky zařízení</t>
  </si>
  <si>
    <t>2117559652</t>
  </si>
  <si>
    <t>ARMATURY, PŘÍSLUŠENSTVÍ:</t>
  </si>
  <si>
    <t>-327580824</t>
  </si>
  <si>
    <t>Pol519</t>
  </si>
  <si>
    <t>kulový kohout DN20 plnoprůtokový</t>
  </si>
  <si>
    <t>-1351019896</t>
  </si>
  <si>
    <t>Pol520</t>
  </si>
  <si>
    <t>kulový kohout DN25 plnoprůtokový</t>
  </si>
  <si>
    <t>-88803567</t>
  </si>
  <si>
    <t>Pol521</t>
  </si>
  <si>
    <t>kulový kohout DN32 plnoprůtokový</t>
  </si>
  <si>
    <t>774797390</t>
  </si>
  <si>
    <t>Pol522</t>
  </si>
  <si>
    <t>kulový kohout DN40 plnoprůtokový</t>
  </si>
  <si>
    <t>-231000265</t>
  </si>
  <si>
    <t>Pol523</t>
  </si>
  <si>
    <t>tlakově nezávislý regulační ventil DN10</t>
  </si>
  <si>
    <t>-1087068729</t>
  </si>
  <si>
    <t>Pol524</t>
  </si>
  <si>
    <t>plnící ventil s manometrem</t>
  </si>
  <si>
    <t>874972902</t>
  </si>
  <si>
    <t>Pol525</t>
  </si>
  <si>
    <t>automatický odvzdušňovací ventil DN15 v provedení s uzavíráním</t>
  </si>
  <si>
    <t>411683403</t>
  </si>
  <si>
    <t>Pol526</t>
  </si>
  <si>
    <t>automatický odvzdušňovací ventil DN25 v provedení s uzavíráním</t>
  </si>
  <si>
    <t>1424147775</t>
  </si>
  <si>
    <t>Pol527</t>
  </si>
  <si>
    <t>odlučovač mikrobublin DN32 (Qn=3,7m3/h) v provedení pro nemrznoucí kapaliny</t>
  </si>
  <si>
    <t>1598405463</t>
  </si>
  <si>
    <t>Pol528</t>
  </si>
  <si>
    <t>odlučovač kalů DN32 (Qn=3,2m3/h), vč.tepelné izolace s magnetem</t>
  </si>
  <si>
    <t>-993678227</t>
  </si>
  <si>
    <t>Pol529</t>
  </si>
  <si>
    <t>tlaková expanzní nádoba 50 l</t>
  </si>
  <si>
    <t>-424214714</t>
  </si>
  <si>
    <t>Pol530</t>
  </si>
  <si>
    <t>Ventil k expanzi se zajištěním 3/4"</t>
  </si>
  <si>
    <t>1667531414</t>
  </si>
  <si>
    <t>Pol41</t>
  </si>
  <si>
    <t>teploměr 0-120 st.C</t>
  </si>
  <si>
    <t>-954560278</t>
  </si>
  <si>
    <t>Pol42</t>
  </si>
  <si>
    <t>teploměr -20 - 40 st.C</t>
  </si>
  <si>
    <t>940122637</t>
  </si>
  <si>
    <t>Pol43</t>
  </si>
  <si>
    <t>pojistný ventil 3bar</t>
  </si>
  <si>
    <t>508103051</t>
  </si>
  <si>
    <t>Pol44</t>
  </si>
  <si>
    <t>Manometr velký, 0-6bar</t>
  </si>
  <si>
    <t>-1453057069</t>
  </si>
  <si>
    <t>Pol45</t>
  </si>
  <si>
    <t>Filtrbal DN25</t>
  </si>
  <si>
    <t>1458021508</t>
  </si>
  <si>
    <t>Pol46</t>
  </si>
  <si>
    <t>Filtrbal DN32</t>
  </si>
  <si>
    <t>503865944</t>
  </si>
  <si>
    <t>Pol47</t>
  </si>
  <si>
    <t>Filtr DN25</t>
  </si>
  <si>
    <t>-1909834907</t>
  </si>
  <si>
    <t>Pol48</t>
  </si>
  <si>
    <t>Filtr DN32</t>
  </si>
  <si>
    <t>-1814897322</t>
  </si>
  <si>
    <t>Pol49</t>
  </si>
  <si>
    <t>zpětný ventil DN10</t>
  </si>
  <si>
    <t>-1190296988</t>
  </si>
  <si>
    <t>1567984186</t>
  </si>
  <si>
    <t>Pol51</t>
  </si>
  <si>
    <t>zpětný ventil DN32</t>
  </si>
  <si>
    <t>1343055206</t>
  </si>
  <si>
    <t>Pol531</t>
  </si>
  <si>
    <t>Rozdělovač kombi, Modul 80, rozteč 125 mm, vč.tepelné izolace a stojánků</t>
  </si>
  <si>
    <t>-1081026379</t>
  </si>
  <si>
    <t>Pol532</t>
  </si>
  <si>
    <t>úsporné oběhové čerpadlo 25-60, vč.izolačního pouzdra</t>
  </si>
  <si>
    <t>1200801940</t>
  </si>
  <si>
    <t>Pol533</t>
  </si>
  <si>
    <t>úsporné oběhové čerpadlo 25-80, vč.izolačního pouzdra</t>
  </si>
  <si>
    <t>-67096343</t>
  </si>
  <si>
    <t>Pol534</t>
  </si>
  <si>
    <t>úsporné oběhové čerpadlo 25-100, vč.izolačního pouzdra</t>
  </si>
  <si>
    <t>-516734917</t>
  </si>
  <si>
    <t>Pol535</t>
  </si>
  <si>
    <t>3-cestný směšovací ventil DN10, Kvs=1,0m3/h; vč.pohonu</t>
  </si>
  <si>
    <t>-295335278</t>
  </si>
  <si>
    <t>Pol536</t>
  </si>
  <si>
    <t>3-cestný směšovací ventil DN15, Kvs=2,5m3/h; vč.pohonu</t>
  </si>
  <si>
    <t>1882591580</t>
  </si>
  <si>
    <t>Pol537</t>
  </si>
  <si>
    <t>3-cestný směšovací ventil DN20, Kvs=4,0m3/h; vč.pohonu</t>
  </si>
  <si>
    <t>-1585749223</t>
  </si>
  <si>
    <t>Pol538</t>
  </si>
  <si>
    <t>demineralizační patrona</t>
  </si>
  <si>
    <t>-840488745</t>
  </si>
  <si>
    <t>Pol539</t>
  </si>
  <si>
    <t>Náhradní náplň pro demineralizační patrony</t>
  </si>
  <si>
    <t>-1220600810</t>
  </si>
  <si>
    <t>1948895814</t>
  </si>
  <si>
    <t>POTRUBNÍ MATERIÁL</t>
  </si>
  <si>
    <t>Pol62</t>
  </si>
  <si>
    <t>měděné potrubí, spojované lisováním prům. 15/1, vč. tvarovek,  montáže a uložení potrubí</t>
  </si>
  <si>
    <t>51461797</t>
  </si>
  <si>
    <t>Pol63</t>
  </si>
  <si>
    <t>měděné potrubí, spojované lisováním prům. 18/1, vč. tvarovek,  montáže a uložení potrubí</t>
  </si>
  <si>
    <t>-252082327</t>
  </si>
  <si>
    <t>Pol64</t>
  </si>
  <si>
    <t>měděné potrubí, spojované lisováním prům. 22/1, vč. tvarovek,  montáže a uložení potrubí</t>
  </si>
  <si>
    <t>-111576465</t>
  </si>
  <si>
    <t>Pol65</t>
  </si>
  <si>
    <t>měděné potrubí, spojované lisováním prům. 28/1, vč. tvarovek,  montáže a uložení potrubí</t>
  </si>
  <si>
    <t>1161258705</t>
  </si>
  <si>
    <t>Pol66</t>
  </si>
  <si>
    <t>měděné potrubí, spojované lisováním prům. 35/1, vč. tvarovek,  montáže a uložení potrubí</t>
  </si>
  <si>
    <t>-1881479369</t>
  </si>
  <si>
    <t>Pol67</t>
  </si>
  <si>
    <t>měděné potrubí, spojované lisováním prům. 42/1,5, vč. tvarovek,  montáže a uložení potrubí</t>
  </si>
  <si>
    <t>-382059359</t>
  </si>
  <si>
    <t>Pol540</t>
  </si>
  <si>
    <t>tepelná izolace kaučukového typu 15, tl.32mm</t>
  </si>
  <si>
    <t>-1799693144</t>
  </si>
  <si>
    <t>Pol541</t>
  </si>
  <si>
    <t>tepelná izolace kaučukového typu 18, tl.32mm</t>
  </si>
  <si>
    <t>-589679470</t>
  </si>
  <si>
    <t>Pol542</t>
  </si>
  <si>
    <t>tepelná izolace kaučukového typu 22, tl.33,5m</t>
  </si>
  <si>
    <t>1581451869</t>
  </si>
  <si>
    <t>Pol543</t>
  </si>
  <si>
    <t>tepelná izolace kaučukového typu 28, tl.35mm</t>
  </si>
  <si>
    <t>-2127704345</t>
  </si>
  <si>
    <t>Pol544</t>
  </si>
  <si>
    <t>tepelná izolace kaučukového typu 35, tl.35mm</t>
  </si>
  <si>
    <t>144361897</t>
  </si>
  <si>
    <t>Pol545</t>
  </si>
  <si>
    <t>tepelná izolace kaučukového typu 42, tl.36,5mm</t>
  </si>
  <si>
    <t>-2136952347</t>
  </si>
  <si>
    <t>Pol546</t>
  </si>
  <si>
    <t>Nerezové pružné vlnovcové potrubí DN32, se závity, dl.cca 0,3m, vč.tepelná izolace kaučukového typu</t>
  </si>
  <si>
    <t>-458210700</t>
  </si>
  <si>
    <t>Pol547</t>
  </si>
  <si>
    <t>pružné připojení TČ by mělo být součástí dodávky TČ - nutno ověřit a dále ověřit tepelnou izolaci tohoto připojení - požadavek na izolace kaučukového typu</t>
  </si>
  <si>
    <t>-1309185562</t>
  </si>
  <si>
    <t>Pol548</t>
  </si>
  <si>
    <t>inhibitor koroze - 1L</t>
  </si>
  <si>
    <t>72997196</t>
  </si>
  <si>
    <t>Pol549</t>
  </si>
  <si>
    <t>biocidní přípravek - 1L</t>
  </si>
  <si>
    <t>1288864456</t>
  </si>
  <si>
    <t>-58589155</t>
  </si>
  <si>
    <t>Pol79</t>
  </si>
  <si>
    <t>nespecifikovaný drobný materiál</t>
  </si>
  <si>
    <t>2047337018</t>
  </si>
  <si>
    <t>Pol80</t>
  </si>
  <si>
    <t>uchycení potrubí ke stavebním kcím</t>
  </si>
  <si>
    <t>-391718083</t>
  </si>
  <si>
    <t>Pol81</t>
  </si>
  <si>
    <t>propláchnutí potrubí</t>
  </si>
  <si>
    <t>540438433</t>
  </si>
  <si>
    <t>Pol82</t>
  </si>
  <si>
    <t>tlaková zkouška potrubí</t>
  </si>
  <si>
    <t>1046052011</t>
  </si>
  <si>
    <t>PODLAHOVÉ VYTÁPĚNÍ</t>
  </si>
  <si>
    <t>Pol550</t>
  </si>
  <si>
    <t>Potrubí PEX- AL s KB prům.16x2,vč.fit.a přísl.</t>
  </si>
  <si>
    <t>-1949189739</t>
  </si>
  <si>
    <t>Pol551</t>
  </si>
  <si>
    <t>25 - OCHRANNÁ HADICE (HUSÍ KRK) MODRÁ</t>
  </si>
  <si>
    <t>-1066538386</t>
  </si>
  <si>
    <t>Pol86</t>
  </si>
  <si>
    <t>Spojka 16/16</t>
  </si>
  <si>
    <t>879522680</t>
  </si>
  <si>
    <t>Pol552</t>
  </si>
  <si>
    <t>Systémová deska</t>
  </si>
  <si>
    <t>989700329</t>
  </si>
  <si>
    <t>Pol553</t>
  </si>
  <si>
    <t>ISOLAČNÍ A DILATAČNÍ PÁS - PODLAHA X STĚNA, SAMOLEPÍCÍ</t>
  </si>
  <si>
    <t>-2120545381</t>
  </si>
  <si>
    <t>Pol554</t>
  </si>
  <si>
    <t>připojovací šroubení na rozdělovač</t>
  </si>
  <si>
    <t>-406999055</t>
  </si>
  <si>
    <t>Pol555</t>
  </si>
  <si>
    <t>Kompletní mosazný rozdělovač s automatickou regulací průtoku s kulovými kohouty, vypouštěním a odvzdušněním, 8 okruhů, vč.skříně pod omítku</t>
  </si>
  <si>
    <t>1410527854</t>
  </si>
  <si>
    <t>Pol556</t>
  </si>
  <si>
    <t>Kompletní mosazný rozdělovač s automatickou regulací průtoku s kulovými kohouty, vypouštěním a odvzdušněním, 6 okruhů, vč.skříně pod omítku</t>
  </si>
  <si>
    <t>-79008028</t>
  </si>
  <si>
    <t>Pol557</t>
  </si>
  <si>
    <t>Kompletní mosazný rozdělovač s automatickou regulací průtoku s kulovými kohouty, vypouštěním a odvzdušněním, 6 okruhů, vč.skříně nad omítku</t>
  </si>
  <si>
    <t>663634361</t>
  </si>
  <si>
    <t>Pol558</t>
  </si>
  <si>
    <t>Kompletní mosazný rozdělovač s automatickou regulací průtoku s kulovými kohouty, vypouštěním a odvzdušněním, 7 okruhů, vč.skříně nad omítku</t>
  </si>
  <si>
    <t>-875433783</t>
  </si>
  <si>
    <t>Pol559</t>
  </si>
  <si>
    <t>Kompletní mosazný rozdělovač s automatickou regulací průtoku s kulovými kohouty, vypouštěním a odvzdušněním, 4 okruhy, vč.skříně nad omítku</t>
  </si>
  <si>
    <t>-1880404055</t>
  </si>
  <si>
    <t>Pol560</t>
  </si>
  <si>
    <t>Kompletní mosazný rozdělovač s automatickou regulací průtoku s kulovými kohouty, vypouštěním a odvzdušněním, 4 okruhy, vč.skříně pod omítku</t>
  </si>
  <si>
    <t>46578504</t>
  </si>
  <si>
    <t>Pol96</t>
  </si>
  <si>
    <t>1744226564</t>
  </si>
  <si>
    <t>SO01e - VZT</t>
  </si>
  <si>
    <t>HSV - PSV</t>
  </si>
  <si>
    <t xml:space="preserve">    1 - D1 - VĚTRÁNÍ, KOMUNITNÍ CENTRUM A KLUBOVNY</t>
  </si>
  <si>
    <t xml:space="preserve">    2 - D2 VĚTRÁNÍ HYGIENICKÉHO ZAŘÍZENÍ</t>
  </si>
  <si>
    <t xml:space="preserve">    3 - D3 - VĚTRÁNÍ SUTERÉNU</t>
  </si>
  <si>
    <t xml:space="preserve">    4 - D4 - Ostatní</t>
  </si>
  <si>
    <t xml:space="preserve">    6 - D5 - Doprava, přesuny, regulování, vyzkoušení, předání zařízení</t>
  </si>
  <si>
    <t>D1 - VĚTRÁNÍ, KOMUNITNÍ CENTRUM A KLUBOVNY</t>
  </si>
  <si>
    <t>Pol180</t>
  </si>
  <si>
    <t>Sestavná VZT jednotka do venkovního prostředí s rotačním regeneračním výměníkem ZZT, přímým chlazením, vodním ohřevem, EC motory, VAV regulací (na konstantní tlak), vč. zapojení lokální MaR a zprovoznění</t>
  </si>
  <si>
    <t>148174526</t>
  </si>
  <si>
    <t>Pol181</t>
  </si>
  <si>
    <t>Regulátor variabilního průtoku se servopohonem izolovaný, ovládání 0-10V, do potrubí 600×200mm, Vmin=900m3/h, Vmax=3500m3/h</t>
  </si>
  <si>
    <t>-1798735314</t>
  </si>
  <si>
    <t>934697464</t>
  </si>
  <si>
    <t>Pol182</t>
  </si>
  <si>
    <t>Čidlo CO2 , řídici signál 0-10 V, 0 - 2000ppm</t>
  </si>
  <si>
    <t>1020373341</t>
  </si>
  <si>
    <t>Pol183</t>
  </si>
  <si>
    <t>Regulátor variabilního průtoku se servopohonem izolovaný, ovládání 0-10V, do potrubí Ø140mm, Vmin=120m3/h, Vmax=360m3/h</t>
  </si>
  <si>
    <t>-2103527788</t>
  </si>
  <si>
    <t>-506265042</t>
  </si>
  <si>
    <t>-794219256</t>
  </si>
  <si>
    <t>Pol184</t>
  </si>
  <si>
    <t>Regulátor variabilního průtoku se servopohonem izolovaný, ovládání 0-10V, do potrubí Ø160mm, Vmin=150m3/h, Vmax=500m3/h</t>
  </si>
  <si>
    <t>576057110</t>
  </si>
  <si>
    <t>-1380589654</t>
  </si>
  <si>
    <t>-271756699</t>
  </si>
  <si>
    <t>Pol185</t>
  </si>
  <si>
    <t>Venkovní kondenzační jednotka pro VZT jednotku - QCH=22,5kW - QTOP=25,0kW</t>
  </si>
  <si>
    <t>-1129435768</t>
  </si>
  <si>
    <t>-1463953922</t>
  </si>
  <si>
    <t>Pol186</t>
  </si>
  <si>
    <t>Sada s expanzním ventilem</t>
  </si>
  <si>
    <t>1789782192</t>
  </si>
  <si>
    <t>Pol187</t>
  </si>
  <si>
    <t>řídící skříňka 0-10V</t>
  </si>
  <si>
    <t>-966491227</t>
  </si>
  <si>
    <t>Pol188</t>
  </si>
  <si>
    <t>kabelový ovladač</t>
  </si>
  <si>
    <t>-232842936</t>
  </si>
  <si>
    <t>Pol189</t>
  </si>
  <si>
    <t>Jádrový tlumič hluku pro osazení do  čtyrhranného vzduchotechnického potrubí o rozměrech 300×300×1000 mm. Jádra tlumičů hluku z pozinkovaného plechu s náběhy.</t>
  </si>
  <si>
    <t>-477021237</t>
  </si>
  <si>
    <t>Pol190</t>
  </si>
  <si>
    <t>Jádrový tlumič hluku pro osazení do  čtyrhranného vzduchotechnického potrubí o rozměrech 300×500×1000 mm. Jádra tlumičů hluku z pozinkovaného plechu s náběhy.</t>
  </si>
  <si>
    <t>-2120687843</t>
  </si>
  <si>
    <t>Pol191</t>
  </si>
  <si>
    <t>Jádrový tlumič hluku pro osazení do  čtyrhranného vzduchotechnického potrubí o rozměrech 300×300×1500 mm. Jádra tlumičů hluku z pozinkovaného plechu s náběhy.</t>
  </si>
  <si>
    <t>226102523</t>
  </si>
  <si>
    <t>Pol192</t>
  </si>
  <si>
    <t>Jádrový tlumič hluku pro osazení do  čtyrhranného vzduchotechnického potrubí o rozměrech 300×500×1500 mm. Jádra tlumičů hluku z pozinkovaného plechu s náběhy.</t>
  </si>
  <si>
    <t>610674705</t>
  </si>
  <si>
    <t>Pol193</t>
  </si>
  <si>
    <t>Jádrový tlumič hluku pro osazení do  čtyrhranného vzduchotechnického potrubí o rozměrech 300×300×2000 mm. Jádra tlumičů hluku z pozinkovaného plechu s náběhy.</t>
  </si>
  <si>
    <t>394380311</t>
  </si>
  <si>
    <t>Pol194</t>
  </si>
  <si>
    <t>Jádrový tlumič hluku pro osazení do  čtyrhranného vzduchotechnického potrubí o rozměrech 300×500×2000 mm. Jádra tlumičů hluku z pozinkovaného plechu s náběhy.</t>
  </si>
  <si>
    <t>-1437587242</t>
  </si>
  <si>
    <t>Pol195</t>
  </si>
  <si>
    <t>Protidešťová žaluzie hliníková o rozměru 800×710 mm (Aef = 0,39m2) se  sítí proti vniknutí ptactva vč. montážního rámu</t>
  </si>
  <si>
    <t>-1455978126</t>
  </si>
  <si>
    <t>Pol196</t>
  </si>
  <si>
    <t>Protidešťová žaluzie hliníková o rozměru 1120×630 mm (Aef = 0,52m2) se  sítí proti vniknutí ptactva vč. montážního rámu</t>
  </si>
  <si>
    <t>-1732794096</t>
  </si>
  <si>
    <t>Pol197</t>
  </si>
  <si>
    <t>Multidýzový stropní difuzor kruhový s bočním připojovacím hrdlem Ø200mm</t>
  </si>
  <si>
    <t>1077618765</t>
  </si>
  <si>
    <t>Pol198</t>
  </si>
  <si>
    <t>Multidýzový stropní difuzor kruhový s bočním připojovacím hrdlem Ø250mm</t>
  </si>
  <si>
    <t>-1093534612</t>
  </si>
  <si>
    <t>Pol199</t>
  </si>
  <si>
    <t>Dýza Ø200 mm s dlouhým dofukem s dekoračním kroužkem RAL XXX dle požadavku architekta</t>
  </si>
  <si>
    <t>316838415</t>
  </si>
  <si>
    <t>Pol200</t>
  </si>
  <si>
    <t>Talířový ventil kovový odvodní Ø100mm vč. montážního rámečku</t>
  </si>
  <si>
    <t>-1849942880</t>
  </si>
  <si>
    <t>Pol201</t>
  </si>
  <si>
    <t>Talířový ventil kovový odvodní Ø125mm vč. montážního rámečku</t>
  </si>
  <si>
    <t>1079353882</t>
  </si>
  <si>
    <t>Pol202</t>
  </si>
  <si>
    <t>Regulační klapka s ručním ovládáním do potrubí 250×250mm</t>
  </si>
  <si>
    <t>-442861180</t>
  </si>
  <si>
    <t>Pol203</t>
  </si>
  <si>
    <t>Regulační klapka s ručním ovládáním do potrubí 250×315mm</t>
  </si>
  <si>
    <t>-1611696270</t>
  </si>
  <si>
    <t>Pol204</t>
  </si>
  <si>
    <t>Regulační klapka s ručním ovládáním do potrubí 250×500mm</t>
  </si>
  <si>
    <t>-1283899421</t>
  </si>
  <si>
    <t>Pol205</t>
  </si>
  <si>
    <t>Regulační klapka s ručním ovládáním do potrubí 500×200mm</t>
  </si>
  <si>
    <t>-895833126</t>
  </si>
  <si>
    <t>Pol206</t>
  </si>
  <si>
    <t>Regulační clonka s ručním ovládáním Ø100mm</t>
  </si>
  <si>
    <t>-1144832338</t>
  </si>
  <si>
    <t>Pol207</t>
  </si>
  <si>
    <t>Vyústka do kruhového potrubí dvouřadá 500×100mm s regulací průtoku</t>
  </si>
  <si>
    <t>311601957</t>
  </si>
  <si>
    <t>Pol208</t>
  </si>
  <si>
    <t>Vyústka do hranatého potrubí jednořadá 300×150mm s regulací průtoku</t>
  </si>
  <si>
    <t>1259456984</t>
  </si>
  <si>
    <t>Pol209</t>
  </si>
  <si>
    <t>Vyústka do hranatého potrubí jednořadá 400×200mm s regulací průtoku</t>
  </si>
  <si>
    <t>-1919087048</t>
  </si>
  <si>
    <t>Pol210</t>
  </si>
  <si>
    <t>Vyústka do hranatého potrubí jednořadá 500×200mm s regulací průtoku</t>
  </si>
  <si>
    <t>1800566778</t>
  </si>
  <si>
    <t>Pol211</t>
  </si>
  <si>
    <t>Vyústka do hranatého potrubí jednořadá 600×300mm s regulací průtoku</t>
  </si>
  <si>
    <t>-1642749267</t>
  </si>
  <si>
    <t>Pol212</t>
  </si>
  <si>
    <t>Vyústka do hranatého potrubí jednořadá 600×400mm s regulací průtoku</t>
  </si>
  <si>
    <t>263174260</t>
  </si>
  <si>
    <t>Pol213</t>
  </si>
  <si>
    <t>Stěnová mřížka jednořadá rozměru 200×100m</t>
  </si>
  <si>
    <t>1901817406</t>
  </si>
  <si>
    <t>Pol214</t>
  </si>
  <si>
    <t>Požární klapka Ø100mm (cartridgeová) se spouštěcí pružinou a tavnou pojistkou při 74 °C s tolerancí ±1,5 °C</t>
  </si>
  <si>
    <t>-1227214266</t>
  </si>
  <si>
    <t>Pol215</t>
  </si>
  <si>
    <t>Požární větrací mřížka 200×200 mm se spouštěcí pružinou a tavnou pojistkou při 74 °C s tolerancí ±1,5 °C</t>
  </si>
  <si>
    <t>-1089639232</t>
  </si>
  <si>
    <t>Pol216</t>
  </si>
  <si>
    <t>Potrubí kruhové Spiro z oboustranně pozinkovaného plechu ∅100 mm vč. 90% tvarovek</t>
  </si>
  <si>
    <t>bm</t>
  </si>
  <si>
    <t>-1227056152</t>
  </si>
  <si>
    <t>Pol217</t>
  </si>
  <si>
    <t>Potrubí kruhové Spiro z oboustranně pozinkovaného plechu ∅125 mm vč. 90% tvarovek</t>
  </si>
  <si>
    <t>-565334140</t>
  </si>
  <si>
    <t>Pol218</t>
  </si>
  <si>
    <t>Potrubí kruhové Spiro z oboustranně pozinkovaného plechu ∅140 mm vč. 10% tvarovek</t>
  </si>
  <si>
    <t>-1566212313</t>
  </si>
  <si>
    <t>Pol219</t>
  </si>
  <si>
    <t>Potrubí kruhové Spiro z oboustranně pozinkovaného plechu ∅160 mm vč. 50% tvarovek</t>
  </si>
  <si>
    <t>279796662</t>
  </si>
  <si>
    <t>Pol220</t>
  </si>
  <si>
    <t>Potrubí kruhové Spiro z oboustranně pozinkovaného plechu ∅200 mm vč. 20% tvarovek</t>
  </si>
  <si>
    <t>1482495722</t>
  </si>
  <si>
    <t>Pol221</t>
  </si>
  <si>
    <t>Potrubí kruhové Spiro z oboustranně pozinkovaného plechu ∅250 mm vč. 10% tvarovek</t>
  </si>
  <si>
    <t>1125196140</t>
  </si>
  <si>
    <t>Pol2221</t>
  </si>
  <si>
    <t>Potrubí čtyřhranné skupiny I z oboustranně pozinkovaného plechu do obvodu 1050 mm vč. 30% tvarovek</t>
  </si>
  <si>
    <t>915239227</t>
  </si>
  <si>
    <t>Pol223</t>
  </si>
  <si>
    <t>Potrubí čtyřhranné skupiny I z oboustranně pozinkovaného plechu do obvodu 1500 mm vč. 30% tvarovek</t>
  </si>
  <si>
    <t>-532106737</t>
  </si>
  <si>
    <t>Pol224</t>
  </si>
  <si>
    <t>Potrubí čtyřhranné skupiny I z oboustranně pozinkovaného plechu do obvodu 1890 mm vč. 40% tvarovek</t>
  </si>
  <si>
    <t>-1383589824</t>
  </si>
  <si>
    <t>Pol225</t>
  </si>
  <si>
    <t>Potrubí čtyřhranné skupiny I z oboustranně pozinkovaného plechu do obvodu 2630 mm vč. 50% tvarovek</t>
  </si>
  <si>
    <t>-1887725680</t>
  </si>
  <si>
    <t>Pol226</t>
  </si>
  <si>
    <t>Potrubí čtyřhranné skupiny I z oboustranně pozinkovaného plechu do obvodu 3500 mm vč. 100% tvarovek</t>
  </si>
  <si>
    <t>1848840863</t>
  </si>
  <si>
    <t>Pol227</t>
  </si>
  <si>
    <t>Tepelná izolace z minerální vlny tl.40mm s AL fólií</t>
  </si>
  <si>
    <t>-467521089</t>
  </si>
  <si>
    <t>Pol228</t>
  </si>
  <si>
    <t>Tepelná izolace z minerální vlny tl.60mm s oplechováním</t>
  </si>
  <si>
    <t>1977283042</t>
  </si>
  <si>
    <t>Pol229</t>
  </si>
  <si>
    <t>Hluková izolace z minerální vlny tl.60mm s oplechováním (součinitel útlmu 0,81)</t>
  </si>
  <si>
    <t>1935990970</t>
  </si>
  <si>
    <t>Pol230</t>
  </si>
  <si>
    <t>Požární izolace s požární odolností 30 minut</t>
  </si>
  <si>
    <t>-266710721</t>
  </si>
  <si>
    <t>Pol231</t>
  </si>
  <si>
    <t>Cu potrubí vč. izolace Ø12,7mm</t>
  </si>
  <si>
    <t>-782562027</t>
  </si>
  <si>
    <t>Pol232</t>
  </si>
  <si>
    <t>Cu potrubí vč. izolace Ø28,6mm</t>
  </si>
  <si>
    <t>-1617391759</t>
  </si>
  <si>
    <t>Pol233</t>
  </si>
  <si>
    <t>Chladivo R410A</t>
  </si>
  <si>
    <t>2077810252</t>
  </si>
  <si>
    <t>D2 VĚTRÁNÍ HYGIENICKÉHO ZAŘÍZENÍ</t>
  </si>
  <si>
    <t>Pol234</t>
  </si>
  <si>
    <t>Kompaktní VZT jednotka podstropní sdeskovým rekuperačním výměníkem ZZT, EC motory, vč. zapojení lokální MaR</t>
  </si>
  <si>
    <t>1255310550</t>
  </si>
  <si>
    <t>Pol235</t>
  </si>
  <si>
    <t>Rychloupínací manžeta Ø250mm</t>
  </si>
  <si>
    <t>-462669155</t>
  </si>
  <si>
    <t>Pol236</t>
  </si>
  <si>
    <t>Plastový sifon k VZT jednotce s mechanickou zápachovou uzávěrkou (kuličkou)</t>
  </si>
  <si>
    <t>-460068728</t>
  </si>
  <si>
    <t>Pol237</t>
  </si>
  <si>
    <t>Jádrový tlumič hluku pro osazení do  čtyrhranného vzduchotechnického potrubí o rozměrech 200×300×1500 mm. Jádra tlumičů hluku z pozinkovaného plechu s náběhy.</t>
  </si>
  <si>
    <t>-646555801</t>
  </si>
  <si>
    <t>Pol238</t>
  </si>
  <si>
    <t>Tlumič do kruhového potrubí Ø250mm  s níkou instalační výškou</t>
  </si>
  <si>
    <t>-135746274</t>
  </si>
  <si>
    <t>Pol239</t>
  </si>
  <si>
    <t>Protidešťová žaluzie hliníková o rozměru 250×400 mm (Aef = 0,07m2) se  sítí proti vniknutí ptactva vč. montážního rámu</t>
  </si>
  <si>
    <t>-1631162452</t>
  </si>
  <si>
    <t>Pol240</t>
  </si>
  <si>
    <t>Protidešťová žaluzie hliníková o rozměru 500×250 mm (Aef = 0,08m2) se  sítí proti vniknutí ptactva vč. montážního rámu</t>
  </si>
  <si>
    <t>-1690363953</t>
  </si>
  <si>
    <t>Pol241</t>
  </si>
  <si>
    <t>Vyústka do hranatého potrubí dvouřadá 400×200mm s regulací průtoku</t>
  </si>
  <si>
    <t>-2051663338</t>
  </si>
  <si>
    <t>Pol242</t>
  </si>
  <si>
    <t>Talířový ventil kovový přívodní Ø200mm vč. montážního rámečku</t>
  </si>
  <si>
    <t>522154514</t>
  </si>
  <si>
    <t>2133437083</t>
  </si>
  <si>
    <t>-1696519338</t>
  </si>
  <si>
    <t>Pol243</t>
  </si>
  <si>
    <t>Talířový ventil kovový odvodní Ø200mm vč. montážního rámečku</t>
  </si>
  <si>
    <t>-836197064</t>
  </si>
  <si>
    <t>Pol244</t>
  </si>
  <si>
    <t>Požární klapka Ø250mm se spouštěcí pružinou a tavnou pojistkou při 74 °C s tolerancí ±1,5 °C</t>
  </si>
  <si>
    <t>1769693221</t>
  </si>
  <si>
    <t>-668110173</t>
  </si>
  <si>
    <t>Pol245</t>
  </si>
  <si>
    <t>Požární klapka Ø200mm (cartridgeová) se spouštěcí pružinou a tavnou pojistkou při 74 °C s tolerancí ±1,5 °C</t>
  </si>
  <si>
    <t>1269204924</t>
  </si>
  <si>
    <t>Pol246</t>
  </si>
  <si>
    <t>Potrubí kruhové Spiro z oboustranně pozinkovaného plechu ∅100 mm vč. 20% tvarovek</t>
  </si>
  <si>
    <t>-144571793</t>
  </si>
  <si>
    <t>Pol247</t>
  </si>
  <si>
    <t>Potrubí kruhové Spiro z oboustranně pozinkovaného plechu ∅125 mm vč. 60% tvarovek</t>
  </si>
  <si>
    <t>1322941333</t>
  </si>
  <si>
    <t>Pol248</t>
  </si>
  <si>
    <t>Potrubí kruhové Spiro z oboustranně pozinkovaného plechu ∅160 mm vč. 20% tvarovek</t>
  </si>
  <si>
    <t>-745703352</t>
  </si>
  <si>
    <t>Pol249</t>
  </si>
  <si>
    <t>Potrubí kruhové Spiro z oboustranně pozinkovaného plechu ∅200 mm vč. 100% tvarovek</t>
  </si>
  <si>
    <t>1540300909</t>
  </si>
  <si>
    <t>Pol250</t>
  </si>
  <si>
    <t>Potrubí kruhové Spiro z oboustranně pozinkovaného plechu ∅250 mm vč. 80% tvarovek</t>
  </si>
  <si>
    <t>-1434008243</t>
  </si>
  <si>
    <t>Pol222</t>
  </si>
  <si>
    <t>113228168</t>
  </si>
  <si>
    <t>Pol251</t>
  </si>
  <si>
    <t>Potrubí čtyřhranné skupiny I z oboustranně pozinkovaného plechu do obvodu 1500 mm vč. 100% tvarovek</t>
  </si>
  <si>
    <t>-1466587890</t>
  </si>
  <si>
    <t>-945642415</t>
  </si>
  <si>
    <t>Pol252</t>
  </si>
  <si>
    <t>Hluková izolace z minerální vlny tl.60mm s AL fólií (součinitel útlmu 0,81)</t>
  </si>
  <si>
    <t>-182972037</t>
  </si>
  <si>
    <t>-1927011490</t>
  </si>
  <si>
    <t>D3 - VĚTRÁNÍ SUTERÉNU</t>
  </si>
  <si>
    <t>Pol253</t>
  </si>
  <si>
    <t>Podstropní ventilátor - parametry dle tabulky zařízení</t>
  </si>
  <si>
    <t>-1485143483</t>
  </si>
  <si>
    <t>Pol254</t>
  </si>
  <si>
    <t>Výfuková hlavice Ø100mm</t>
  </si>
  <si>
    <t>1601098739</t>
  </si>
  <si>
    <t>Pol255</t>
  </si>
  <si>
    <t>Protidešťová žaluzie hliníková o rozměru 400×200 mm (Aef = 0,05m2) se  sítí proti vniknutí ptactva vč. montážního rámu</t>
  </si>
  <si>
    <t>-1631137593</t>
  </si>
  <si>
    <t>Pol256</t>
  </si>
  <si>
    <t>Stěnová mřížka jednořadá rozměru 400×200mm</t>
  </si>
  <si>
    <t>1456086078</t>
  </si>
  <si>
    <t>Pol258</t>
  </si>
  <si>
    <t>Potrubí kruhové Spiro z oboustranně pozinkovaného plechu ∅100 mm vč. 10% tvarovek '∅100 mm vč. 10% tvarovek</t>
  </si>
  <si>
    <t>-560643981</t>
  </si>
  <si>
    <t>D4 - Ostatní</t>
  </si>
  <si>
    <t>Pol259</t>
  </si>
  <si>
    <t>Spojovací, tesnící, montážní, závěsný a pomocný materiál</t>
  </si>
  <si>
    <t>-911874185</t>
  </si>
  <si>
    <t>Pol260</t>
  </si>
  <si>
    <t>Kompletní montáž vč. lešení, zapojení na elektrický proud, sprovoznění, vyregulování soustavy vč.protokolu o zaregulovaní, zaškolení obsluhy a předání</t>
  </si>
  <si>
    <t>-1837799284</t>
  </si>
  <si>
    <t>D5 - Doprava, přesuny, regulování, vyzkoušení, předání zařízení</t>
  </si>
  <si>
    <t>Pol261</t>
  </si>
  <si>
    <t>Doprava</t>
  </si>
  <si>
    <t>1058416208</t>
  </si>
  <si>
    <t>Pol262</t>
  </si>
  <si>
    <t>Přesuny</t>
  </si>
  <si>
    <t>1894531477</t>
  </si>
  <si>
    <t>Pol263</t>
  </si>
  <si>
    <t>Zaregulování, vyzkoušení, předávací řízení</t>
  </si>
  <si>
    <t>717054562</t>
  </si>
  <si>
    <t>SO01f - El Silnoproud</t>
  </si>
  <si>
    <t>D1 - Silnoproud</t>
  </si>
  <si>
    <t>Silnoproud</t>
  </si>
  <si>
    <t>Pol319</t>
  </si>
  <si>
    <t>Montáž kabelu CYKY 750 V, 3 x 1,5 mm2, pevně uloženého, včetně dodávky kabelu</t>
  </si>
  <si>
    <t>-400355901</t>
  </si>
  <si>
    <t>Pol320</t>
  </si>
  <si>
    <t>Montáž kabelu CYKY 750 V, 3 x 2,5 mm2, pevně uloženého, včetně dodávky kabelu</t>
  </si>
  <si>
    <t>-1303081988</t>
  </si>
  <si>
    <t>Pol321</t>
  </si>
  <si>
    <t>Montáž kabelu CYKY 750 V, 5 x 1,5 mm2, pevně uloženého, včetně dodávky kabelu</t>
  </si>
  <si>
    <t>-1248790956</t>
  </si>
  <si>
    <t>Pol322</t>
  </si>
  <si>
    <t>Montáž kabelu CYKY 750 V, 5 x 2,5 mm2, pevně uloženého, včetně dodávky kabelu</t>
  </si>
  <si>
    <t>936758045</t>
  </si>
  <si>
    <t>Pol323</t>
  </si>
  <si>
    <t>Montáž kabelu CYKY 750 V, 5 žilového, pevně uloženého, včetně dodávky kabelu CYKY 5 x 4 mm2</t>
  </si>
  <si>
    <t>-472386876</t>
  </si>
  <si>
    <t>Pol324</t>
  </si>
  <si>
    <t>Montáž kabelu CYKY 750 V, 5 žilového, pevně uloženého, včetně dodávky kabelu CYKY 5 x 6 mm2</t>
  </si>
  <si>
    <t>-663108637</t>
  </si>
  <si>
    <t>Pol325</t>
  </si>
  <si>
    <t>Montáž kabelu CYKY 750 V, 5 žilového, pevně uloženého, včetně dodávky kabelu CYKY 5 x 10 mm2</t>
  </si>
  <si>
    <t>-534622098</t>
  </si>
  <si>
    <t>Pol326</t>
  </si>
  <si>
    <t>Montáž kabelu CYKY 750 V, 4 x 16 mm2, pevně uloženého, včetně dodávky kabelu</t>
  </si>
  <si>
    <t>1955292575</t>
  </si>
  <si>
    <t>Pol327</t>
  </si>
  <si>
    <t>Uložení Cu kabelu 4 x 35 mm2, pevně, včetně dodávky kabelu 1-CYKY</t>
  </si>
  <si>
    <t>-1799384765</t>
  </si>
  <si>
    <t>Pol328</t>
  </si>
  <si>
    <t>Uložení Cu kabelu 4 x 50 mm2, pevně, včetně dodávky kabelu 1-CYKY</t>
  </si>
  <si>
    <t>1671293279</t>
  </si>
  <si>
    <t>Pol329</t>
  </si>
  <si>
    <t>Montáž kabelu ovládacího JYTY s Al laminovanou fólií, 2 x 1 mm, pevně uloženého</t>
  </si>
  <si>
    <t>-2103185760</t>
  </si>
  <si>
    <t>Pol330</t>
  </si>
  <si>
    <t>kabel JYTY; sdělovací; pevné uložení vnitřní; Cu jádra holá; počet žil 2; jmen.prům.jádra 1,00 mm; teplota použití do 70 °C; barva pláště šedá</t>
  </si>
  <si>
    <t>-344841433</t>
  </si>
  <si>
    <t>Pol331</t>
  </si>
  <si>
    <t>Montáž kabelu bezhalogenového CXKH 1 kV, 4 x 1,5 mm2, pevně uloženého, včetně dodávky CXKH-V</t>
  </si>
  <si>
    <t>782317462</t>
  </si>
  <si>
    <t>Pol332</t>
  </si>
  <si>
    <t>Montáž vodiče H07V-K (CYA), 4 mm2, uloženého pevně, včetně dodávky vodiče</t>
  </si>
  <si>
    <t>315894183</t>
  </si>
  <si>
    <t>Pol333</t>
  </si>
  <si>
    <t>Montáž vodiče H07V-K (CYA), 10 mm2, uloženého pevně, včetně dodávky vodiče</t>
  </si>
  <si>
    <t>802642808</t>
  </si>
  <si>
    <t>Pol334</t>
  </si>
  <si>
    <t>Montáž vodiče H07V-K (CYA), 16 mm2, uloženého pevně, včetně dodávky vodiče</t>
  </si>
  <si>
    <t>131858818</t>
  </si>
  <si>
    <t>Pol335</t>
  </si>
  <si>
    <t>Montáž vodiče H07V-K (CYA), 25 mm2, uloženého pevně, včetně dodávky vodiče</t>
  </si>
  <si>
    <t>-1102831688</t>
  </si>
  <si>
    <t>Pol336</t>
  </si>
  <si>
    <t>Montáž zásuvky domovní zapuštěné včetně zapojení včetně dodávky zásuvky kompletní jednonásobné s ochr.kolíkem 16A/250VAC a rámečkem,  , provedení 2P+PE,</t>
  </si>
  <si>
    <t>1320137662</t>
  </si>
  <si>
    <t>Pol337</t>
  </si>
  <si>
    <t>Zásuvka domovní zapuštěná - provedení 2P+PE, IP44, včetně dodávky zásuvky a rámečku</t>
  </si>
  <si>
    <t>-952156080</t>
  </si>
  <si>
    <t>Pol338</t>
  </si>
  <si>
    <t>Montáž spínače zapuštěného a polozapuštěného včetně zapojení, dodávky spínače, krytu a rámečku, jednopólového,  , řazení 1</t>
  </si>
  <si>
    <t>-1018409532</t>
  </si>
  <si>
    <t>Pol339</t>
  </si>
  <si>
    <t>Spínač zapuštěný jednopólový, řazení 1, IP44, vč. dodávky strojku, rámečku a krytu</t>
  </si>
  <si>
    <t>957391919</t>
  </si>
  <si>
    <t>Pol340</t>
  </si>
  <si>
    <t>Spínač zapuštěný, řazení 1/0, dodávky strojku, rámečku a krytu</t>
  </si>
  <si>
    <t>-1364625448</t>
  </si>
  <si>
    <t>Pol341</t>
  </si>
  <si>
    <t>Spínač zapuštěný 1/0+1/0 ŽALUZIOVÝ, vč. dodávky strojku, rámečku a krytu</t>
  </si>
  <si>
    <t>644233158</t>
  </si>
  <si>
    <t>Pol342</t>
  </si>
  <si>
    <t>Montáž spínače zapuštěného a polozapuštěného včetně zapojení, dodávky spínače, krytu a rámečku, sériového,  , řazení 5</t>
  </si>
  <si>
    <t>602011000</t>
  </si>
  <si>
    <t>Pol343</t>
  </si>
  <si>
    <t>Montáž spínače zapuštěného a polozapuštěného včetně zapojení, dodávky spínače, krytu a rámečku, střídavého,  , řazení 6</t>
  </si>
  <si>
    <t>1395711305</t>
  </si>
  <si>
    <t>Pol344</t>
  </si>
  <si>
    <t>Montáž spínače zapuštěného a polozapuštěného včetně zapojení, dodávky spínače, krytu a rámečku, střídavého dvojitého,  , řazení 6+6</t>
  </si>
  <si>
    <t>1573572260</t>
  </si>
  <si>
    <t>Pol345</t>
  </si>
  <si>
    <t>Montáž spínače zapuštěného a polozapuštěného včetně zapojení, dodávky spínače, krytu a rámečku, křížového,  , řazení 7</t>
  </si>
  <si>
    <t>-1606167605</t>
  </si>
  <si>
    <t>Pol346</t>
  </si>
  <si>
    <t>Žaluziový spínač bezdrátový pro žaluziové motory io, vč. dodávky spínače</t>
  </si>
  <si>
    <t>-1368062715</t>
  </si>
  <si>
    <t>Pol347</t>
  </si>
  <si>
    <t>Stmívač DALI, včetně dodávky strojku, rámečku a krytu</t>
  </si>
  <si>
    <t>-570676580</t>
  </si>
  <si>
    <t>Pol348</t>
  </si>
  <si>
    <t>Tlačítko TOTAL STOP s aretaci, červené, IP 2x, 1 pomocný kontakt, včetně dodávky tlačítka</t>
  </si>
  <si>
    <t>1622459286</t>
  </si>
  <si>
    <t>Pol349</t>
  </si>
  <si>
    <t>Montáž čidla pohybu, dosah 6 - 8 m, detekční úhel 180°, včetně dodávky čidla</t>
  </si>
  <si>
    <t>-916066452</t>
  </si>
  <si>
    <t>Pol350</t>
  </si>
  <si>
    <t>Elektroinstalační krabice 250 pro HOP na střeše, IP5x, včetně dodávky krabice</t>
  </si>
  <si>
    <t>-1219962705</t>
  </si>
  <si>
    <t>Pol351</t>
  </si>
  <si>
    <t>Montáž krabice plastové univerzální, kruhové, o průměru 73 mm, hloubky 45 mm, s předlisovanými vstupy na pružných membránách, do dutých stěn, bez zapojení, včetně dodávky</t>
  </si>
  <si>
    <t>1833185994</t>
  </si>
  <si>
    <t>Pol352</t>
  </si>
  <si>
    <t>Vyvrtání otvorů pro krabice v sádrokartonové desce průměr do 80 mm</t>
  </si>
  <si>
    <t>-621959936</t>
  </si>
  <si>
    <t>Pol353</t>
  </si>
  <si>
    <t>Montáž krabice plastové univerzální, kruhové, o průměru 73 mm, hloubky 42 mm, bez víčka, do zdiva, bez zapojení, včetně dodávky</t>
  </si>
  <si>
    <t>-35903676</t>
  </si>
  <si>
    <t>Pol354</t>
  </si>
  <si>
    <t>Vysekání v cihelném zdivu výklenků a kapes kapes pro špalíky a krabice  na jakoukoliv maltu vápennou nebo vápenocementovou, velilkosti do 100x100x50 mm</t>
  </si>
  <si>
    <t>-1684592543</t>
  </si>
  <si>
    <t>Pol355</t>
  </si>
  <si>
    <t>Montáž krabice plastové odbočné, kruhové, o průměru 103 mm, hloubky 50 mm, s víčkem, do zdiva, bez zapojení, včetně dodávky</t>
  </si>
  <si>
    <t>-1473938439</t>
  </si>
  <si>
    <t>Pol356</t>
  </si>
  <si>
    <t>Vysekání v cihelném zdivu výklenků a kapes kapes pro špalíky a krabice  na jakoukoliv maltu vápennou nebo vápenocementovou, velilkosti do 150x150x100 mm</t>
  </si>
  <si>
    <t>747318571</t>
  </si>
  <si>
    <t>Pol357</t>
  </si>
  <si>
    <t>Krabicová rozvodka Acidur se 4 vývody</t>
  </si>
  <si>
    <t>-2057776842</t>
  </si>
  <si>
    <t>Pol358</t>
  </si>
  <si>
    <t>Montáž krabice plastové odbočné, čtvercové, o rozměru 150 x 150 mm, hloubky 77 mm, s víčkem, do zdiva, bez zapojení, včetně dodávky</t>
  </si>
  <si>
    <t>1963639309</t>
  </si>
  <si>
    <t>-966024006</t>
  </si>
  <si>
    <t>Pol359</t>
  </si>
  <si>
    <t>Kompletní rozvaděč RH dle projektové dokumentace včetně dodávky a montáže</t>
  </si>
  <si>
    <t>-1847689391</t>
  </si>
  <si>
    <t>Pol360</t>
  </si>
  <si>
    <t>Rozvaděč RK-1 dle projektové dokumentace včetně dodávky a montáže</t>
  </si>
  <si>
    <t>-694414858</t>
  </si>
  <si>
    <t>Pol361</t>
  </si>
  <si>
    <t>Rozvaděč RK-2 dle projektové dokumentace včetně dodávky a montáže</t>
  </si>
  <si>
    <t>1763421302</t>
  </si>
  <si>
    <t>Pol362</t>
  </si>
  <si>
    <t>Rozvaděč R-S dle projektové dokumentace včetně dodávky a montáže</t>
  </si>
  <si>
    <t>1508989147</t>
  </si>
  <si>
    <t>Pol363</t>
  </si>
  <si>
    <t>Elektroměrový rozvaděč, zapuštěný, dle PD, atyp (1x přímé měření; 1x nepřímé měření) včetně dodávky a montáže</t>
  </si>
  <si>
    <t>-2009875627</t>
  </si>
  <si>
    <t>Pol364</t>
  </si>
  <si>
    <t>Silové napojení na svorky zařízení PZTS</t>
  </si>
  <si>
    <t>1052952998</t>
  </si>
  <si>
    <t>Pol365</t>
  </si>
  <si>
    <t>Silové napojení na svorky zařízení datového rozvaděče</t>
  </si>
  <si>
    <t>1360034557</t>
  </si>
  <si>
    <t>Pol366</t>
  </si>
  <si>
    <t>Sluneční čidlo pro žaluzie drátové, včetně dodávky čidla</t>
  </si>
  <si>
    <t>-154869406</t>
  </si>
  <si>
    <t>Pol367</t>
  </si>
  <si>
    <t>Průrazy zdivem</t>
  </si>
  <si>
    <t>ks/kpl</t>
  </si>
  <si>
    <t>572390484</t>
  </si>
  <si>
    <t>Pol368</t>
  </si>
  <si>
    <t>Protipožární ucpávky</t>
  </si>
  <si>
    <t>136416801</t>
  </si>
  <si>
    <t>Pol369</t>
  </si>
  <si>
    <t>Připojení svorkovnice ekvipotenciální, včetně dodávky svorkovnice šířky 126 mm, výšky 50 mm, hloubky 60 mm</t>
  </si>
  <si>
    <t>-118765889</t>
  </si>
  <si>
    <t>Pol370</t>
  </si>
  <si>
    <t>Samoregulační kabel 20W/m pro VZT potrubí, včetně dodávky kabelu</t>
  </si>
  <si>
    <t>-870240472</t>
  </si>
  <si>
    <t>Pol371</t>
  </si>
  <si>
    <t>Samoregulační kabel 20W/m do odtokového žlabu, včetně dodávky kabelu</t>
  </si>
  <si>
    <t>2009393375</t>
  </si>
  <si>
    <t>Pol372</t>
  </si>
  <si>
    <t>Strojový výkop pod zpevněnou plochou (hloubka 1,2m; šírka 0,35m) dle PD včetné pískového lože, folie červené výstražné, zásypu zeminou, chráničky, zaměření, úpravy povrchu - kpl/m</t>
  </si>
  <si>
    <t>kpl/m</t>
  </si>
  <si>
    <t>-258582308</t>
  </si>
  <si>
    <t>Pol373</t>
  </si>
  <si>
    <t>Uložení chráničky ve výkopu PE 110x6,3mm</t>
  </si>
  <si>
    <t>-1225129662</t>
  </si>
  <si>
    <t>Pol374</t>
  </si>
  <si>
    <t xml:space="preserve">trubka kabelová ohebná dvouplášťová korugovaná chránička; vnější plášť z HDPE, vnitřní z LDPE; vnější pr.= 110,0 mm; vnitřní pr.= 94,0 mm; mezní hodnota zatížení 450 N/5 cm; teplot.rozsah -45 až 60 °C; stupeň hořlavosti A1; mat. bezhalogenový; IP 40, při </t>
  </si>
  <si>
    <t>756559766</t>
  </si>
  <si>
    <t>Pol375</t>
  </si>
  <si>
    <t>Uložení chráničky ve výkopu PE 90x3,5mm</t>
  </si>
  <si>
    <t>-1415293473</t>
  </si>
  <si>
    <t>Pol376</t>
  </si>
  <si>
    <t>trubka kabelová ohebná dvouplášťová korugovaná chránička; vnější plášť z HDPE, vnitřní z LDPE; vnější pr.= 90,0 mm; vnitřní pr.= 75,0 mm; mezní hodnota zatížení 450 N/5 cm; teplot.rozsah -45 až 60 °C; stupeň hořlavosti A1; mat. bezhalogenový; IP 40, při p</t>
  </si>
  <si>
    <t>659492881</t>
  </si>
  <si>
    <t>Pol377</t>
  </si>
  <si>
    <t>Montáž trubky ohebné, z PVC, uložené pod omítku, vnější průměr 40 mm, mech. pevnost 750 N/5 cm, včetně dodávky materiálu</t>
  </si>
  <si>
    <t>-27083970</t>
  </si>
  <si>
    <t>Pol378</t>
  </si>
  <si>
    <t>Montáž trubky ohebné, z PVC, uložené pod omítku, vnější průměr 32 mm, mech. pevnost 750 N/5 cm, včetně dodávky materiálu</t>
  </si>
  <si>
    <t>1295905707</t>
  </si>
  <si>
    <t>Pol379</t>
  </si>
  <si>
    <t>Montáž trubky ohebné, z PVC, uložené pod omítku, vnější průměr 20 mm, mech. pevnost 750 N/5 cm, včetně dodávky materiálu</t>
  </si>
  <si>
    <t>-185215931</t>
  </si>
  <si>
    <t>Pol380</t>
  </si>
  <si>
    <t>Kabelová příchytka hmoždinová do otvoru 8mm, včetně dodávky příchytky</t>
  </si>
  <si>
    <t>1bal/100ks</t>
  </si>
  <si>
    <t>-1127180485</t>
  </si>
  <si>
    <t>Pol381</t>
  </si>
  <si>
    <t>páska stahovací 200x4,5; PA</t>
  </si>
  <si>
    <t>100 ks</t>
  </si>
  <si>
    <t>1105547915</t>
  </si>
  <si>
    <t>Pol382</t>
  </si>
  <si>
    <t>Revize</t>
  </si>
  <si>
    <t>1192589633</t>
  </si>
  <si>
    <t>Pol383</t>
  </si>
  <si>
    <t>Podružný elektroinstalační materiál</t>
  </si>
  <si>
    <t>1145575655</t>
  </si>
  <si>
    <t>Pol384</t>
  </si>
  <si>
    <t>Odvoz stavebního materiálu, úklid</t>
  </si>
  <si>
    <t>287137899</t>
  </si>
  <si>
    <t>2132RX00001</t>
  </si>
  <si>
    <t>OS01/ Reflektory pro instalaci na stěnu, včetně příslušenství, dle specifikace v PD</t>
  </si>
  <si>
    <t>1774712891</t>
  </si>
  <si>
    <t>2132RX00002</t>
  </si>
  <si>
    <t>OS02/ Led pásek, včetně příslušenství, dle specifikace v PD</t>
  </si>
  <si>
    <t>-518175121</t>
  </si>
  <si>
    <t>2132RX00003</t>
  </si>
  <si>
    <t>OS03/ Bodové stropní svítidlo, včetně příslušenství, dle specifikace v PD</t>
  </si>
  <si>
    <t>-385608793</t>
  </si>
  <si>
    <t>2132RX00004</t>
  </si>
  <si>
    <t>OS04/ Závěsné svítidlo nad barem, včetně příslušenství, dle specifikace v PD</t>
  </si>
  <si>
    <t>576758502</t>
  </si>
  <si>
    <t>2132RX00005</t>
  </si>
  <si>
    <t>OS05/ Led pásek, včetně příslušenství, dle specifikace v PD</t>
  </si>
  <si>
    <t>111833688</t>
  </si>
  <si>
    <t>2132RX00006</t>
  </si>
  <si>
    <t>OS06/ Bodové stropní svítidlo, včetně příslušenství, dle specifikace v PD</t>
  </si>
  <si>
    <t>1807329307</t>
  </si>
  <si>
    <t>2132RX00007</t>
  </si>
  <si>
    <t>OS07/ Bodové stropní svítidlo, včetně příslušenství, dle specifikace v PD</t>
  </si>
  <si>
    <t>1094316048</t>
  </si>
  <si>
    <t>2132RX00008</t>
  </si>
  <si>
    <t>OS08/ Led pásek, včetně příslušenství, dle specifikace v PD</t>
  </si>
  <si>
    <t>-1164065645</t>
  </si>
  <si>
    <t>2132RX00009</t>
  </si>
  <si>
    <t>OS09/ Bodové stropní svítidlo, včetně příslušenství, dle specifikace v PD</t>
  </si>
  <si>
    <t>-1155249806</t>
  </si>
  <si>
    <t>2132RX00010</t>
  </si>
  <si>
    <t>OS10/ Svítidlo, včetně příslušenství, dle specifikace v PD</t>
  </si>
  <si>
    <t>-524316659</t>
  </si>
  <si>
    <t>2132RX00011</t>
  </si>
  <si>
    <t>OS11/ Svítidlo, včetně příslušenství, dle specifikace v PD</t>
  </si>
  <si>
    <t>980761580</t>
  </si>
  <si>
    <t>2132RX00012</t>
  </si>
  <si>
    <t>OS12/ Svítidlo, včetně příslušenství, dle specifikace v PD</t>
  </si>
  <si>
    <t>-1028962378</t>
  </si>
  <si>
    <t>2132RX00013</t>
  </si>
  <si>
    <t>OS13/ Lišta, včetně příslušenství, dle specifikace v PD</t>
  </si>
  <si>
    <t>990725795</t>
  </si>
  <si>
    <t>2132RX00014</t>
  </si>
  <si>
    <t>OS14/ Venkovní stropní LED svítidlo, včetně příslušenství, dle specifikace v PD</t>
  </si>
  <si>
    <t>1034260753</t>
  </si>
  <si>
    <t>2132RX00015</t>
  </si>
  <si>
    <t>OS15/ nástěnné LED svítidlo, včetně příslušenství, dle specifikace v PD</t>
  </si>
  <si>
    <t>1440016271</t>
  </si>
  <si>
    <t>2132RX00016</t>
  </si>
  <si>
    <t>OS16/ Venkovní přisazené LED svítidlo, včetně příslušenství, dle specifikace v PD</t>
  </si>
  <si>
    <t>1574874601</t>
  </si>
  <si>
    <t>2132RX00016a</t>
  </si>
  <si>
    <t>OS17/ Nouzové osvětlení LED pro upevnění na, včetně příslušenství, dle specifikace v PD</t>
  </si>
  <si>
    <t>-563180101</t>
  </si>
  <si>
    <t>SO01g - Slaboproud</t>
  </si>
  <si>
    <t>D1 - Datové rozvody</t>
  </si>
  <si>
    <t>D2 - Zabezpečovací technika (PZTS)</t>
  </si>
  <si>
    <t>D3 - Ostatní</t>
  </si>
  <si>
    <t>Datové rozvody</t>
  </si>
  <si>
    <t>Pol385</t>
  </si>
  <si>
    <t>Kabel UTP kat.6a v trubkách</t>
  </si>
  <si>
    <t>119946652</t>
  </si>
  <si>
    <t>Pol386</t>
  </si>
  <si>
    <t>Kabel UTP Cat6a, 305m cívka</t>
  </si>
  <si>
    <t>183416400</t>
  </si>
  <si>
    <t>Pol387</t>
  </si>
  <si>
    <t>Montáž trubky ohebné, z PVC, uložené pod omítku, vnější průměr 25 mm, mech. pevnost 750 N/5 cm, včetně dodávky materiálu</t>
  </si>
  <si>
    <t>-1734286125</t>
  </si>
  <si>
    <t>Pol388</t>
  </si>
  <si>
    <t>SLP rozvaděč RACK vč. dodávky a osazení</t>
  </si>
  <si>
    <t>-1360878521</t>
  </si>
  <si>
    <t>Pol389</t>
  </si>
  <si>
    <t>Aktivní prvky SLP rozvaděče RACK vč. switche, PoE switche, dodávky, napojení a nastavení</t>
  </si>
  <si>
    <t>-1641725720</t>
  </si>
  <si>
    <t>Pol390</t>
  </si>
  <si>
    <t>Zásuvka 2xRJ45 UTP kat.6a pod omítku</t>
  </si>
  <si>
    <t>1537201554</t>
  </si>
  <si>
    <t>12+1</t>
  </si>
  <si>
    <t>Pol391</t>
  </si>
  <si>
    <t>Zásuvka 2xRJ45 UTP kat.6a</t>
  </si>
  <si>
    <t>827502242</t>
  </si>
  <si>
    <t>Pol392</t>
  </si>
  <si>
    <t>Zásuvka 2xRJ45 UTP kat.6a, IP4x</t>
  </si>
  <si>
    <t>-1225879037</t>
  </si>
  <si>
    <t>Pol393</t>
  </si>
  <si>
    <t>Přístupový bod stropní (accesss point), PoE napájení, včetně dodávky a montáže</t>
  </si>
  <si>
    <t>-486511720</t>
  </si>
  <si>
    <t>-1889778122</t>
  </si>
  <si>
    <t>Zabezpečovací technika (PZTS)</t>
  </si>
  <si>
    <t>Pol400</t>
  </si>
  <si>
    <t>Hlásiče kouře stropní, akustická a vizuální signalizace včetné dodávky a montáže</t>
  </si>
  <si>
    <t>66247688</t>
  </si>
  <si>
    <t>Pol401</t>
  </si>
  <si>
    <t>Kompletní kabeláž systému včetně dodávky a montáže</t>
  </si>
  <si>
    <t>1328787420</t>
  </si>
  <si>
    <t>-1097643685</t>
  </si>
  <si>
    <t>24704973</t>
  </si>
  <si>
    <t>Ostatní</t>
  </si>
  <si>
    <t>Pol402</t>
  </si>
  <si>
    <t>Materiál pro elektroinstalaci SLP</t>
  </si>
  <si>
    <t>-403615235</t>
  </si>
  <si>
    <t>Pol403</t>
  </si>
  <si>
    <t>Krabice do dutých stěn, se zapojením, kruhová, včetně dodávky KUL 68-45 s víčkem a svorkovnicí</t>
  </si>
  <si>
    <t>-1924274353</t>
  </si>
  <si>
    <t>Pol404</t>
  </si>
  <si>
    <t>Montáž krabice plastové univerzální, kruhové, o průměru 73 mm, hloubky 42 mm, s víčkem a svorkovnicí, do zdiva, se zapojením, včetně dodávky</t>
  </si>
  <si>
    <t>-1917758022</t>
  </si>
  <si>
    <t>Pol405</t>
  </si>
  <si>
    <t>Nouzová signalizace (kontrolní modul s alarmem, tlačítko signální tahové, tlačítko resetovací,, transformátor, rámečky) včetně dodávky a montáže</t>
  </si>
  <si>
    <t>-1274274</t>
  </si>
  <si>
    <t>Pol406</t>
  </si>
  <si>
    <t>HDMI zásuvka do zdi včetně dodávky a montáže</t>
  </si>
  <si>
    <t>1933069279</t>
  </si>
  <si>
    <t>Pol409</t>
  </si>
  <si>
    <t>Kabelová příchytka hmoždinová do otvoru 8mm včetně dodávky a montáže</t>
  </si>
  <si>
    <t>1625117834</t>
  </si>
  <si>
    <t>1603710359</t>
  </si>
  <si>
    <t>SO01h. -  El Bleskosvod</t>
  </si>
  <si>
    <t>D1 - Bleskosvod</t>
  </si>
  <si>
    <t>D2 - HZS - hodinové zúčtovací sazby</t>
  </si>
  <si>
    <t>Bleskosvod</t>
  </si>
  <si>
    <t>Pol410</t>
  </si>
  <si>
    <t>Vedení uzemňovací v zemi nerezové do 120 mm2 vč.svorek, včetně pásku V4A 40 x 4 mm</t>
  </si>
  <si>
    <t>175222254</t>
  </si>
  <si>
    <t>Pol411</t>
  </si>
  <si>
    <t>Montáž tyčového zemniče zaražením do země, včetně připojení vedení,  , včetně dodávky tyče ZT 2,0 dl. 2000 mm, provedení FeZn</t>
  </si>
  <si>
    <t>-1081523406</t>
  </si>
  <si>
    <t>Pol412</t>
  </si>
  <si>
    <t>Montáž vodiče H07V-K (CYA), 16 mm2, uloženého v trubce, včetně dodávky vodiče</t>
  </si>
  <si>
    <t>1312820117</t>
  </si>
  <si>
    <t>1067188773</t>
  </si>
  <si>
    <t>Pol413</t>
  </si>
  <si>
    <t>Protikorózní páska pro obalení nademních a podzemních spojů, materiál - petrolat, L=10m, B=100mm</t>
  </si>
  <si>
    <t>-996992530</t>
  </si>
  <si>
    <t>Pol414</t>
  </si>
  <si>
    <t>Vedení uzemňovací v zemi FeZn, D 8 - 10 mm, včetně drátu IZOLOVANÉHO FeZn 10 mm</t>
  </si>
  <si>
    <t>-1014739807</t>
  </si>
  <si>
    <t>Pol415</t>
  </si>
  <si>
    <t>Revizní krabice do zateplení včetně dodávky a montáže</t>
  </si>
  <si>
    <t>-2061970594</t>
  </si>
  <si>
    <t>Pol416</t>
  </si>
  <si>
    <t>Jímací sestava GFK/Al, podpůrná trubka GFK o délce 1,955m, jímací tyč Al o délce 2,5m , včetně dodávky a montáže</t>
  </si>
  <si>
    <t>-1017126882</t>
  </si>
  <si>
    <t>Pol417</t>
  </si>
  <si>
    <t>Držák do plochy střechy pro uchycení podpůrné trubky včetně dodávky a montáže</t>
  </si>
  <si>
    <t>85608225</t>
  </si>
  <si>
    <t>Pol418</t>
  </si>
  <si>
    <t>Průchodka střechou pro průchod podpůrné trubky a zatěsnění včetně dodávky a montáže</t>
  </si>
  <si>
    <t>1900998698</t>
  </si>
  <si>
    <t>Pol419</t>
  </si>
  <si>
    <t>Jímací sestava GFK/Al, podpůrná trubka GFK o délce 3,2m, jímací tyč Al o délce 1,0m, včetně dodávky a montáže</t>
  </si>
  <si>
    <t>-69016955</t>
  </si>
  <si>
    <t>Pol420</t>
  </si>
  <si>
    <t>Čtyřramenný stojan malý pro podpůrnou trubku včetně dodávky a montáže</t>
  </si>
  <si>
    <t>-600786002</t>
  </si>
  <si>
    <t>Pol421</t>
  </si>
  <si>
    <t>Sada závitových tyčí pro čtyřramenný stojan včetně dodávky a montáže</t>
  </si>
  <si>
    <t>-1279295072</t>
  </si>
  <si>
    <t>Pol422</t>
  </si>
  <si>
    <t>Sada pro upevnění vodičů HVI long včetně dodávky a montáže</t>
  </si>
  <si>
    <t>-1673866668</t>
  </si>
  <si>
    <t>Pol423</t>
  </si>
  <si>
    <t>Betonový podstavec o váze 17kg včetně dodávky, montáže a podložky</t>
  </si>
  <si>
    <t>-1456610244</t>
  </si>
  <si>
    <t>Pol424</t>
  </si>
  <si>
    <t>Vodič HVI long včetně dodávky a montáže</t>
  </si>
  <si>
    <t>-655117132</t>
  </si>
  <si>
    <t>Pol425</t>
  </si>
  <si>
    <t>Montáž trubky ohebné, z PVC, uložené pod omítku, vnější průměr 50 mm, mech. pevnost 750 N/5 cm, včetně dodávky materiálu</t>
  </si>
  <si>
    <t>297570747</t>
  </si>
  <si>
    <t>Pol426</t>
  </si>
  <si>
    <t>Připojovací prvek k vodiči HVI long včetně dodávky a montáže</t>
  </si>
  <si>
    <t>-1225539506</t>
  </si>
  <si>
    <t>Pol427</t>
  </si>
  <si>
    <t>Střešní držák vedení a betonová zátěž s podložkou pro uložení vodiče HVI na ploché střeche o váze 4, 7kg včetné dodávky a montáže</t>
  </si>
  <si>
    <t>-1608325816</t>
  </si>
  <si>
    <t>Pol428</t>
  </si>
  <si>
    <t>Držák vedení pro montáž na stěnu/kontralatě včetně dodávky a montáže</t>
  </si>
  <si>
    <t>1291378912</t>
  </si>
  <si>
    <t>Pol429</t>
  </si>
  <si>
    <t>Materiál pro elektroinstalaci (šroubky, hmoždinky, …)</t>
  </si>
  <si>
    <t>sada</t>
  </si>
  <si>
    <t>514125663</t>
  </si>
  <si>
    <t>Pol430</t>
  </si>
  <si>
    <t>Označení svodu štítky plastovým, nebo smaltovaným,</t>
  </si>
  <si>
    <t>-1123525284</t>
  </si>
  <si>
    <t>Pol431</t>
  </si>
  <si>
    <t>štítek označení, plast</t>
  </si>
  <si>
    <t>-871167557</t>
  </si>
  <si>
    <t>Pol432</t>
  </si>
  <si>
    <t>Montáž svorky hromosvodové do dvou šroubů</t>
  </si>
  <si>
    <t>1790831951</t>
  </si>
  <si>
    <t>Pol433</t>
  </si>
  <si>
    <t>svorka zkušební pro lano; provedení Fe/Zn</t>
  </si>
  <si>
    <t>1401324521</t>
  </si>
  <si>
    <t>Pol434</t>
  </si>
  <si>
    <t>Montáž svorky hromosvodové nad dva šrouby</t>
  </si>
  <si>
    <t>393348400</t>
  </si>
  <si>
    <t>6+6</t>
  </si>
  <si>
    <t>Pol435</t>
  </si>
  <si>
    <t>svorka pro zemnicí pásku; provedení Fe/Zn</t>
  </si>
  <si>
    <t>1585509251</t>
  </si>
  <si>
    <t>Pol436</t>
  </si>
  <si>
    <t>svorka zemnicí páska-drát; provedení Fe/Zn</t>
  </si>
  <si>
    <t>328173202</t>
  </si>
  <si>
    <t>HZS - hodinové zúčtovací sazby</t>
  </si>
  <si>
    <t>Pol437</t>
  </si>
  <si>
    <t>Antikorozní úprava zemních spojů</t>
  </si>
  <si>
    <t>hod</t>
  </si>
  <si>
    <t>-1875868577</t>
  </si>
  <si>
    <t>Pol438</t>
  </si>
  <si>
    <t>Odstranění stávajícího bleskosvodu</t>
  </si>
  <si>
    <t>911991116</t>
  </si>
  <si>
    <t>Pol439</t>
  </si>
  <si>
    <t>Kompletní výkop ( zemní stojový výkop, zához výkopu, kompletní úprava terénu, vytyčení výkopu, vytyčení ostatních sítí)</t>
  </si>
  <si>
    <t>1254183832</t>
  </si>
  <si>
    <t>Pol440</t>
  </si>
  <si>
    <t>Kontrolní měření odporu a dokumentace během montáže</t>
  </si>
  <si>
    <t>1691948052</t>
  </si>
  <si>
    <t>Pol441</t>
  </si>
  <si>
    <t>-130405600</t>
  </si>
  <si>
    <t>SEZNAM FIGUR</t>
  </si>
  <si>
    <t>Výměra</t>
  </si>
  <si>
    <t xml:space="preserve"> SO01a</t>
  </si>
  <si>
    <t>Použití figury:</t>
  </si>
  <si>
    <t>8*0,25*(6,561+6,388+8,854+8)</t>
  </si>
  <si>
    <t xml:space="preserve"> SO01b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</si>
</sst>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0000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2" borderId="22" xfId="0" applyNumberFormat="1" applyFont="1" applyFill="1" applyBorder="1" applyAlignment="1" applyProtection="1">
      <alignment vertical="center"/>
      <protection locked="0"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2251104" TargetMode="External" /><Relationship Id="rId2" Type="http://schemas.openxmlformats.org/officeDocument/2006/relationships/hyperlink" Target="https://podminky.urs.cz/item/CS_URS_2022_01/132251103" TargetMode="External" /><Relationship Id="rId3" Type="http://schemas.openxmlformats.org/officeDocument/2006/relationships/hyperlink" Target="https://podminky.urs.cz/item/CS_URS_2022_01/162751117" TargetMode="External" /><Relationship Id="rId4" Type="http://schemas.openxmlformats.org/officeDocument/2006/relationships/hyperlink" Target="https://podminky.urs.cz/item/CS_URS_2022_01/171151101" TargetMode="External" /><Relationship Id="rId5" Type="http://schemas.openxmlformats.org/officeDocument/2006/relationships/hyperlink" Target="https://podminky.urs.cz/item/CS_URS_2022_01/171201231" TargetMode="External" /><Relationship Id="rId6" Type="http://schemas.openxmlformats.org/officeDocument/2006/relationships/hyperlink" Target="https://podminky.urs.cz/item/CS_URS_2022_01/175151201" TargetMode="External" /><Relationship Id="rId7" Type="http://schemas.openxmlformats.org/officeDocument/2006/relationships/hyperlink" Target="https://podminky.urs.cz/item/CS_URS_2022_01/271532212" TargetMode="External" /><Relationship Id="rId8" Type="http://schemas.openxmlformats.org/officeDocument/2006/relationships/hyperlink" Target="https://podminky.urs.cz/item/CS_URS_2022_01/273313711" TargetMode="External" /><Relationship Id="rId9" Type="http://schemas.openxmlformats.org/officeDocument/2006/relationships/hyperlink" Target="https://podminky.urs.cz/item/CS_URS_2022_01/273351121" TargetMode="External" /><Relationship Id="rId10" Type="http://schemas.openxmlformats.org/officeDocument/2006/relationships/hyperlink" Target="https://podminky.urs.cz/item/CS_URS_2022_01/273351122" TargetMode="External" /><Relationship Id="rId11" Type="http://schemas.openxmlformats.org/officeDocument/2006/relationships/hyperlink" Target="https://podminky.urs.cz/item/CS_URS_2022_01/274313711" TargetMode="External" /><Relationship Id="rId12" Type="http://schemas.openxmlformats.org/officeDocument/2006/relationships/hyperlink" Target="https://podminky.urs.cz/item/CS_URS_2022_01/279113142" TargetMode="External" /><Relationship Id="rId13" Type="http://schemas.openxmlformats.org/officeDocument/2006/relationships/hyperlink" Target="https://podminky.urs.cz/item/CS_URS_2022_01/279113146" TargetMode="External" /><Relationship Id="rId14" Type="http://schemas.openxmlformats.org/officeDocument/2006/relationships/hyperlink" Target="https://podminky.urs.cz/item/CS_URS_2022_01/279311115" TargetMode="External" /><Relationship Id="rId15" Type="http://schemas.openxmlformats.org/officeDocument/2006/relationships/hyperlink" Target="https://podminky.urs.cz/item/CS_URS_2022_01/279361821" TargetMode="External" /><Relationship Id="rId16" Type="http://schemas.openxmlformats.org/officeDocument/2006/relationships/hyperlink" Target="https://podminky.urs.cz/item/CS_URS_2022_01/311231127" TargetMode="External" /><Relationship Id="rId17" Type="http://schemas.openxmlformats.org/officeDocument/2006/relationships/hyperlink" Target="https://podminky.urs.cz/item/CS_URS_2022_01/279113142" TargetMode="External" /><Relationship Id="rId18" Type="http://schemas.openxmlformats.org/officeDocument/2006/relationships/hyperlink" Target="https://podminky.urs.cz/item/CS_URS_2022_01/311235161" TargetMode="External" /><Relationship Id="rId19" Type="http://schemas.openxmlformats.org/officeDocument/2006/relationships/hyperlink" Target="https://podminky.urs.cz/item/CS_URS_2022_01/311235221" TargetMode="External" /><Relationship Id="rId20" Type="http://schemas.openxmlformats.org/officeDocument/2006/relationships/hyperlink" Target="https://podminky.urs.cz/item/CS_URS_2022_01/311238650" TargetMode="External" /><Relationship Id="rId21" Type="http://schemas.openxmlformats.org/officeDocument/2006/relationships/hyperlink" Target="https://podminky.urs.cz/item/CS_URS_2022_01/311270331" TargetMode="External" /><Relationship Id="rId22" Type="http://schemas.openxmlformats.org/officeDocument/2006/relationships/hyperlink" Target="https://podminky.urs.cz/item/CS_URS_2022_01/311272211" TargetMode="External" /><Relationship Id="rId23" Type="http://schemas.openxmlformats.org/officeDocument/2006/relationships/hyperlink" Target="https://podminky.urs.cz/item/CS_URS_2022_01/311321411" TargetMode="External" /><Relationship Id="rId24" Type="http://schemas.openxmlformats.org/officeDocument/2006/relationships/hyperlink" Target="https://podminky.urs.cz/item/CS_URS_2022_01/311351121" TargetMode="External" /><Relationship Id="rId25" Type="http://schemas.openxmlformats.org/officeDocument/2006/relationships/hyperlink" Target="https://podminky.urs.cz/item/CS_URS_2023_01/317151161" TargetMode="External" /><Relationship Id="rId26" Type="http://schemas.openxmlformats.org/officeDocument/2006/relationships/hyperlink" Target="https://podminky.urs.cz/item/CS_URS_2023_01/317151164" TargetMode="External" /><Relationship Id="rId27" Type="http://schemas.openxmlformats.org/officeDocument/2006/relationships/hyperlink" Target="https://podminky.urs.cz/item/CS_URS_2023_01/317151170" TargetMode="External" /><Relationship Id="rId28" Type="http://schemas.openxmlformats.org/officeDocument/2006/relationships/hyperlink" Target="https://podminky.urs.cz/item/CS_URS_2022_01/317941123" TargetMode="External" /><Relationship Id="rId29" Type="http://schemas.openxmlformats.org/officeDocument/2006/relationships/hyperlink" Target="https://podminky.urs.cz/item/CS_URS_2022_01/317944321" TargetMode="External" /><Relationship Id="rId30" Type="http://schemas.openxmlformats.org/officeDocument/2006/relationships/hyperlink" Target="https://podminky.urs.cz/item/CS_URS_2022_01/342272245" TargetMode="External" /><Relationship Id="rId31" Type="http://schemas.openxmlformats.org/officeDocument/2006/relationships/hyperlink" Target="https://podminky.urs.cz/item/CS_URS_2022_01/411321414" TargetMode="External" /><Relationship Id="rId32" Type="http://schemas.openxmlformats.org/officeDocument/2006/relationships/hyperlink" Target="https://podminky.urs.cz/item/CS_URS_2022_01/411351011" TargetMode="External" /><Relationship Id="rId33" Type="http://schemas.openxmlformats.org/officeDocument/2006/relationships/hyperlink" Target="https://podminky.urs.cz/item/CS_URS_2022_01/411351012" TargetMode="External" /><Relationship Id="rId34" Type="http://schemas.openxmlformats.org/officeDocument/2006/relationships/hyperlink" Target="https://podminky.urs.cz/item/CS_URS_2022_01/411354313" TargetMode="External" /><Relationship Id="rId35" Type="http://schemas.openxmlformats.org/officeDocument/2006/relationships/hyperlink" Target="https://podminky.urs.cz/item/CS_URS_2022_01/411354314" TargetMode="External" /><Relationship Id="rId36" Type="http://schemas.openxmlformats.org/officeDocument/2006/relationships/hyperlink" Target="https://podminky.urs.cz/item/CS_URS_2022_01/411354314" TargetMode="External" /><Relationship Id="rId37" Type="http://schemas.openxmlformats.org/officeDocument/2006/relationships/hyperlink" Target="https://podminky.urs.cz/item/CS_URS_2022_01/411359111" TargetMode="External" /><Relationship Id="rId38" Type="http://schemas.openxmlformats.org/officeDocument/2006/relationships/hyperlink" Target="https://podminky.urs.cz/item/CS_URS_2022_01/411361821" TargetMode="External" /><Relationship Id="rId39" Type="http://schemas.openxmlformats.org/officeDocument/2006/relationships/hyperlink" Target="https://podminky.urs.cz/item/CS_URS_2022_01/413321414" TargetMode="External" /><Relationship Id="rId40" Type="http://schemas.openxmlformats.org/officeDocument/2006/relationships/hyperlink" Target="https://podminky.urs.cz/item/CS_URS_2022_01/413351111" TargetMode="External" /><Relationship Id="rId41" Type="http://schemas.openxmlformats.org/officeDocument/2006/relationships/hyperlink" Target="https://podminky.urs.cz/item/CS_URS_2022_01/417321414" TargetMode="External" /><Relationship Id="rId42" Type="http://schemas.openxmlformats.org/officeDocument/2006/relationships/hyperlink" Target="https://podminky.urs.cz/item/CS_URS_2022_01/417351115" TargetMode="External" /><Relationship Id="rId43" Type="http://schemas.openxmlformats.org/officeDocument/2006/relationships/hyperlink" Target="https://podminky.urs.cz/item/CS_URS_2022_01/417351116" TargetMode="External" /><Relationship Id="rId44" Type="http://schemas.openxmlformats.org/officeDocument/2006/relationships/hyperlink" Target="https://podminky.urs.cz/item/CS_URS_2022_01/417361821" TargetMode="External" /><Relationship Id="rId45" Type="http://schemas.openxmlformats.org/officeDocument/2006/relationships/hyperlink" Target="https://podminky.urs.cz/item/CS_URS_2022_01/430321414" TargetMode="External" /><Relationship Id="rId46" Type="http://schemas.openxmlformats.org/officeDocument/2006/relationships/hyperlink" Target="https://podminky.urs.cz/item/CS_URS_2022_01/430361821" TargetMode="External" /><Relationship Id="rId47" Type="http://schemas.openxmlformats.org/officeDocument/2006/relationships/hyperlink" Target="https://podminky.urs.cz/item/CS_URS_2022_01/431351121" TargetMode="External" /><Relationship Id="rId48" Type="http://schemas.openxmlformats.org/officeDocument/2006/relationships/hyperlink" Target="https://podminky.urs.cz/item/CS_URS_2022_01/431351122" TargetMode="External" /><Relationship Id="rId49" Type="http://schemas.openxmlformats.org/officeDocument/2006/relationships/hyperlink" Target="https://podminky.urs.cz/item/CS_URS_2022_01/433351131" TargetMode="External" /><Relationship Id="rId50" Type="http://schemas.openxmlformats.org/officeDocument/2006/relationships/hyperlink" Target="https://podminky.urs.cz/item/CS_URS_2022_01/433351132" TargetMode="External" /><Relationship Id="rId51" Type="http://schemas.openxmlformats.org/officeDocument/2006/relationships/hyperlink" Target="https://podminky.urs.cz/item/CS_URS_2022_01/451577877" TargetMode="External" /><Relationship Id="rId52" Type="http://schemas.openxmlformats.org/officeDocument/2006/relationships/hyperlink" Target="https://podminky.urs.cz/item/CS_URS_2022_01/612131101" TargetMode="External" /><Relationship Id="rId53" Type="http://schemas.openxmlformats.org/officeDocument/2006/relationships/hyperlink" Target="https://podminky.urs.cz/item/CS_URS_2022_01/612321141" TargetMode="External" /><Relationship Id="rId54" Type="http://schemas.openxmlformats.org/officeDocument/2006/relationships/hyperlink" Target="https://podminky.urs.cz/item/CS_URS_2022_01/612321191" TargetMode="External" /><Relationship Id="rId55" Type="http://schemas.openxmlformats.org/officeDocument/2006/relationships/hyperlink" Target="https://podminky.urs.cz/item/CS_URS_2022_01/619325131" TargetMode="External" /><Relationship Id="rId56" Type="http://schemas.openxmlformats.org/officeDocument/2006/relationships/hyperlink" Target="https://podminky.urs.cz/item/CS_URS_2022_01/621211041" TargetMode="External" /><Relationship Id="rId57" Type="http://schemas.openxmlformats.org/officeDocument/2006/relationships/hyperlink" Target="https://podminky.urs.cz/item/CS_URS_2022_01/621211051" TargetMode="External" /><Relationship Id="rId58" Type="http://schemas.openxmlformats.org/officeDocument/2006/relationships/hyperlink" Target="https://podminky.urs.cz/item/CS_URS_2022_01/622142001" TargetMode="External" /><Relationship Id="rId59" Type="http://schemas.openxmlformats.org/officeDocument/2006/relationships/hyperlink" Target="https://podminky.urs.cz/item/CS_URS_2022_01/622143002" TargetMode="External" /><Relationship Id="rId60" Type="http://schemas.openxmlformats.org/officeDocument/2006/relationships/hyperlink" Target="https://podminky.urs.cz/item/CS_URS_2022_01/622143003" TargetMode="External" /><Relationship Id="rId61" Type="http://schemas.openxmlformats.org/officeDocument/2006/relationships/hyperlink" Target="https://podminky.urs.cz/item/CS_URS_2022_01/622221011" TargetMode="External" /><Relationship Id="rId62" Type="http://schemas.openxmlformats.org/officeDocument/2006/relationships/hyperlink" Target="https://podminky.urs.cz/item/CS_URS_2022_01/622221021" TargetMode="External" /><Relationship Id="rId63" Type="http://schemas.openxmlformats.org/officeDocument/2006/relationships/hyperlink" Target="https://podminky.urs.cz/item/CS_URS_2022_01/622221041" TargetMode="External" /><Relationship Id="rId64" Type="http://schemas.openxmlformats.org/officeDocument/2006/relationships/hyperlink" Target="https://podminky.urs.cz/item/CS_URS_2022_01/622221061" TargetMode="External" /><Relationship Id="rId65" Type="http://schemas.openxmlformats.org/officeDocument/2006/relationships/hyperlink" Target="https://podminky.urs.cz/item/CS_URS_2022_01/631311116" TargetMode="External" /><Relationship Id="rId66" Type="http://schemas.openxmlformats.org/officeDocument/2006/relationships/hyperlink" Target="https://podminky.urs.cz/item/CS_URS_2022_01/631362021" TargetMode="External" /><Relationship Id="rId67" Type="http://schemas.openxmlformats.org/officeDocument/2006/relationships/hyperlink" Target="https://podminky.urs.cz/item/CS_URS_2022_01/632451234" TargetMode="External" /><Relationship Id="rId68" Type="http://schemas.openxmlformats.org/officeDocument/2006/relationships/hyperlink" Target="https://podminky.urs.cz/item/CS_URS_2022_01/632451292" TargetMode="External" /><Relationship Id="rId69" Type="http://schemas.openxmlformats.org/officeDocument/2006/relationships/hyperlink" Target="https://podminky.urs.cz/item/CS_URS_2022_01/632481213" TargetMode="External" /><Relationship Id="rId70" Type="http://schemas.openxmlformats.org/officeDocument/2006/relationships/hyperlink" Target="https://podminky.urs.cz/item/CS_URS_2022_01/632481215" TargetMode="External" /><Relationship Id="rId71" Type="http://schemas.openxmlformats.org/officeDocument/2006/relationships/hyperlink" Target="https://podminky.urs.cz/item/CS_URS_2022_01/633811111" TargetMode="External" /><Relationship Id="rId72" Type="http://schemas.openxmlformats.org/officeDocument/2006/relationships/hyperlink" Target="https://podminky.urs.cz/item/CS_URS_2022_01/634112115" TargetMode="External" /><Relationship Id="rId73" Type="http://schemas.openxmlformats.org/officeDocument/2006/relationships/hyperlink" Target="https://podminky.urs.cz/item/CS_URS_2022_01/636211131" TargetMode="External" /><Relationship Id="rId74" Type="http://schemas.openxmlformats.org/officeDocument/2006/relationships/hyperlink" Target="https://podminky.urs.cz/item/CS_URS_2022_01/636311112" TargetMode="External" /><Relationship Id="rId75" Type="http://schemas.openxmlformats.org/officeDocument/2006/relationships/hyperlink" Target="https://podminky.urs.cz/item/CS_URS_2022_01/619996145" TargetMode="External" /><Relationship Id="rId76" Type="http://schemas.openxmlformats.org/officeDocument/2006/relationships/hyperlink" Target="https://podminky.urs.cz/item/CS_URS_2022_01/622143003" TargetMode="External" /><Relationship Id="rId77" Type="http://schemas.openxmlformats.org/officeDocument/2006/relationships/hyperlink" Target="https://podminky.urs.cz/item/CS_URS_2022_01/622143004" TargetMode="External" /><Relationship Id="rId78" Type="http://schemas.openxmlformats.org/officeDocument/2006/relationships/hyperlink" Target="https://podminky.urs.cz/item/CS_URS_2022_01/919726122" TargetMode="External" /><Relationship Id="rId79" Type="http://schemas.openxmlformats.org/officeDocument/2006/relationships/hyperlink" Target="https://podminky.urs.cz/item/CS_URS_2022_01/941211111" TargetMode="External" /><Relationship Id="rId80" Type="http://schemas.openxmlformats.org/officeDocument/2006/relationships/hyperlink" Target="https://podminky.urs.cz/item/CS_URS_2022_01/941211211" TargetMode="External" /><Relationship Id="rId81" Type="http://schemas.openxmlformats.org/officeDocument/2006/relationships/hyperlink" Target="https://podminky.urs.cz/item/CS_URS_2022_01/943211811" TargetMode="External" /><Relationship Id="rId82" Type="http://schemas.openxmlformats.org/officeDocument/2006/relationships/hyperlink" Target="https://podminky.urs.cz/item/CS_URS_2022_01/952901111" TargetMode="External" /><Relationship Id="rId83" Type="http://schemas.openxmlformats.org/officeDocument/2006/relationships/hyperlink" Target="https://podminky.urs.cz/item/CS_URS_2022_01/953611111" TargetMode="External" /><Relationship Id="rId84" Type="http://schemas.openxmlformats.org/officeDocument/2006/relationships/hyperlink" Target="https://podminky.urs.cz/item/CS_URS_2022_01/985131111" TargetMode="External" /><Relationship Id="rId85" Type="http://schemas.openxmlformats.org/officeDocument/2006/relationships/hyperlink" Target="https://podminky.urs.cz/item/CS_URS_2022_01/985223112" TargetMode="External" /><Relationship Id="rId86" Type="http://schemas.openxmlformats.org/officeDocument/2006/relationships/hyperlink" Target="https://podminky.urs.cz/item/CS_URS_2022_01/949101111" TargetMode="External" /><Relationship Id="rId87" Type="http://schemas.openxmlformats.org/officeDocument/2006/relationships/hyperlink" Target="https://podminky.urs.cz/item/CS_URS_2022_01/998011002" TargetMode="External" /><Relationship Id="rId88" Type="http://schemas.openxmlformats.org/officeDocument/2006/relationships/hyperlink" Target="https://podminky.urs.cz/item/CS_URS_2022_01/711111001" TargetMode="External" /><Relationship Id="rId89" Type="http://schemas.openxmlformats.org/officeDocument/2006/relationships/hyperlink" Target="https://podminky.urs.cz/item/CS_URS_2022_01/711111002" TargetMode="External" /><Relationship Id="rId90" Type="http://schemas.openxmlformats.org/officeDocument/2006/relationships/hyperlink" Target="https://podminky.urs.cz/item/CS_URS_2022_01/711141559" TargetMode="External" /><Relationship Id="rId91" Type="http://schemas.openxmlformats.org/officeDocument/2006/relationships/hyperlink" Target="https://podminky.urs.cz/item/CS_URS_2022_01/711142559" TargetMode="External" /><Relationship Id="rId92" Type="http://schemas.openxmlformats.org/officeDocument/2006/relationships/hyperlink" Target="https://podminky.urs.cz/item/CS_URS_2022_01/711161212" TargetMode="External" /><Relationship Id="rId93" Type="http://schemas.openxmlformats.org/officeDocument/2006/relationships/hyperlink" Target="https://podminky.urs.cz/item/CS_URS_2022_01/711192202" TargetMode="External" /><Relationship Id="rId94" Type="http://schemas.openxmlformats.org/officeDocument/2006/relationships/hyperlink" Target="https://podminky.urs.cz/item/CS_URS_2022_01/998711102" TargetMode="External" /><Relationship Id="rId95" Type="http://schemas.openxmlformats.org/officeDocument/2006/relationships/hyperlink" Target="https://podminky.urs.cz/item/CS_URS_2022_01/712311101" TargetMode="External" /><Relationship Id="rId96" Type="http://schemas.openxmlformats.org/officeDocument/2006/relationships/hyperlink" Target="https://podminky.urs.cz/item/CS_URS_2023_01/712331111" TargetMode="External" /><Relationship Id="rId97" Type="http://schemas.openxmlformats.org/officeDocument/2006/relationships/hyperlink" Target="https://podminky.urs.cz/item/CS_URS_2022_01/712341559" TargetMode="External" /><Relationship Id="rId98" Type="http://schemas.openxmlformats.org/officeDocument/2006/relationships/hyperlink" Target="https://podminky.urs.cz/item/CS_URS_2022_01/712361702" TargetMode="External" /><Relationship Id="rId99" Type="http://schemas.openxmlformats.org/officeDocument/2006/relationships/hyperlink" Target="https://podminky.urs.cz/item/CS_URS_2022_01/712361702" TargetMode="External" /><Relationship Id="rId100" Type="http://schemas.openxmlformats.org/officeDocument/2006/relationships/hyperlink" Target="https://podminky.urs.cz/item/CS_URS_2022_01/712361703" TargetMode="External" /><Relationship Id="rId101" Type="http://schemas.openxmlformats.org/officeDocument/2006/relationships/hyperlink" Target="https://podminky.urs.cz/item/CS_URS_2023_01/712363358" TargetMode="External" /><Relationship Id="rId102" Type="http://schemas.openxmlformats.org/officeDocument/2006/relationships/hyperlink" Target="https://podminky.urs.cz/item/CS_URS_2023_01/712363384" TargetMode="External" /><Relationship Id="rId103" Type="http://schemas.openxmlformats.org/officeDocument/2006/relationships/hyperlink" Target="https://podminky.urs.cz/item/CS_URS_2022_01/712631111" TargetMode="External" /><Relationship Id="rId104" Type="http://schemas.openxmlformats.org/officeDocument/2006/relationships/hyperlink" Target="https://podminky.urs.cz/item/CS_URS_2022_01/712771401" TargetMode="External" /><Relationship Id="rId105" Type="http://schemas.openxmlformats.org/officeDocument/2006/relationships/hyperlink" Target="https://podminky.urs.cz/item/CS_URS_2022_01/998712102" TargetMode="External" /><Relationship Id="rId106" Type="http://schemas.openxmlformats.org/officeDocument/2006/relationships/hyperlink" Target="https://podminky.urs.cz/item/CS_URS_2022_01/713121111" TargetMode="External" /><Relationship Id="rId107" Type="http://schemas.openxmlformats.org/officeDocument/2006/relationships/hyperlink" Target="https://podminky.urs.cz/item/CS_URS_2022_01/713121111" TargetMode="External" /><Relationship Id="rId108" Type="http://schemas.openxmlformats.org/officeDocument/2006/relationships/hyperlink" Target="https://podminky.urs.cz/item/CS_URS_2022_01/713121111" TargetMode="External" /><Relationship Id="rId109" Type="http://schemas.openxmlformats.org/officeDocument/2006/relationships/hyperlink" Target="https://podminky.urs.cz/item/CS_URS_2022_01/713131151" TargetMode="External" /><Relationship Id="rId110" Type="http://schemas.openxmlformats.org/officeDocument/2006/relationships/hyperlink" Target="https://podminky.urs.cz/item/CS_URS_2022_01/713141136" TargetMode="External" /><Relationship Id="rId111" Type="http://schemas.openxmlformats.org/officeDocument/2006/relationships/hyperlink" Target="https://podminky.urs.cz/item/CS_URS_2022_01/713141331" TargetMode="External" /><Relationship Id="rId112" Type="http://schemas.openxmlformats.org/officeDocument/2006/relationships/hyperlink" Target="https://podminky.urs.cz/item/CS_URS_2022_01/713151132" TargetMode="External" /><Relationship Id="rId113" Type="http://schemas.openxmlformats.org/officeDocument/2006/relationships/hyperlink" Target="https://podminky.urs.cz/item/CS_URS_2022_01/713151132" TargetMode="External" /><Relationship Id="rId114" Type="http://schemas.openxmlformats.org/officeDocument/2006/relationships/hyperlink" Target="https://podminky.urs.cz/item/CS_URS_2022_01/713151132" TargetMode="External" /><Relationship Id="rId115" Type="http://schemas.openxmlformats.org/officeDocument/2006/relationships/hyperlink" Target="https://podminky.urs.cz/item/CS_URS_2022_01/998713102" TargetMode="External" /><Relationship Id="rId116" Type="http://schemas.openxmlformats.org/officeDocument/2006/relationships/hyperlink" Target="https://podminky.urs.cz/item/CS_URS_2022_01/762332131" TargetMode="External" /><Relationship Id="rId117" Type="http://schemas.openxmlformats.org/officeDocument/2006/relationships/hyperlink" Target="https://podminky.urs.cz/item/CS_URS_2022_01/762332132" TargetMode="External" /><Relationship Id="rId118" Type="http://schemas.openxmlformats.org/officeDocument/2006/relationships/hyperlink" Target="https://podminky.urs.cz/item/CS_URS_2022_01/762332133" TargetMode="External" /><Relationship Id="rId119" Type="http://schemas.openxmlformats.org/officeDocument/2006/relationships/hyperlink" Target="https://podminky.urs.cz/item/CS_URS_2022_01/762341260" TargetMode="External" /><Relationship Id="rId120" Type="http://schemas.openxmlformats.org/officeDocument/2006/relationships/hyperlink" Target="https://podminky.urs.cz/item/CS_URS_2022_01/762342214" TargetMode="External" /><Relationship Id="rId121" Type="http://schemas.openxmlformats.org/officeDocument/2006/relationships/hyperlink" Target="https://podminky.urs.cz/item/CS_URS_2022_01/762342216" TargetMode="External" /><Relationship Id="rId122" Type="http://schemas.openxmlformats.org/officeDocument/2006/relationships/hyperlink" Target="https://podminky.urs.cz/item/CS_URS_2022_01/762395000" TargetMode="External" /><Relationship Id="rId123" Type="http://schemas.openxmlformats.org/officeDocument/2006/relationships/hyperlink" Target="https://podminky.urs.cz/item/CS_URS_2022_01/762810023" TargetMode="External" /><Relationship Id="rId124" Type="http://schemas.openxmlformats.org/officeDocument/2006/relationships/hyperlink" Target="https://podminky.urs.cz/item/CS_URS_2022_01/762810026" TargetMode="External" /><Relationship Id="rId125" Type="http://schemas.openxmlformats.org/officeDocument/2006/relationships/hyperlink" Target="https://podminky.urs.cz/item/CS_URS_2023_01/762813110" TargetMode="External" /><Relationship Id="rId126" Type="http://schemas.openxmlformats.org/officeDocument/2006/relationships/hyperlink" Target="https://podminky.urs.cz/item/CS_URS_2022_01/998762102" TargetMode="External" /><Relationship Id="rId127" Type="http://schemas.openxmlformats.org/officeDocument/2006/relationships/hyperlink" Target="https://podminky.urs.cz/item/CS_URS_2022_01/763111335" TargetMode="External" /><Relationship Id="rId128" Type="http://schemas.openxmlformats.org/officeDocument/2006/relationships/hyperlink" Target="https://podminky.urs.cz/item/CS_URS_2022_01/763111336" TargetMode="External" /><Relationship Id="rId129" Type="http://schemas.openxmlformats.org/officeDocument/2006/relationships/hyperlink" Target="https://podminky.urs.cz/item/CS_URS_2022_01/763121422" TargetMode="External" /><Relationship Id="rId130" Type="http://schemas.openxmlformats.org/officeDocument/2006/relationships/hyperlink" Target="https://podminky.urs.cz/item/CS_URS_2022_01/998763302" TargetMode="External" /><Relationship Id="rId131" Type="http://schemas.openxmlformats.org/officeDocument/2006/relationships/hyperlink" Target="https://podminky.urs.cz/item/CS_URS_2022_01/764141303" TargetMode="External" /><Relationship Id="rId132" Type="http://schemas.openxmlformats.org/officeDocument/2006/relationships/hyperlink" Target="https://podminky.urs.cz/item/CS_URS_2022_01/998764102" TargetMode="External" /><Relationship Id="rId133" Type="http://schemas.openxmlformats.org/officeDocument/2006/relationships/hyperlink" Target="https://podminky.urs.cz/item/CS_URS_2022_01/765111016" TargetMode="External" /><Relationship Id="rId134" Type="http://schemas.openxmlformats.org/officeDocument/2006/relationships/hyperlink" Target="https://podminky.urs.cz/item/CS_URS_2022_01/765111201" TargetMode="External" /><Relationship Id="rId135" Type="http://schemas.openxmlformats.org/officeDocument/2006/relationships/hyperlink" Target="https://podminky.urs.cz/item/CS_URS_2022_01/765111253" TargetMode="External" /><Relationship Id="rId136" Type="http://schemas.openxmlformats.org/officeDocument/2006/relationships/hyperlink" Target="https://podminky.urs.cz/item/CS_URS_2022_01/765111351" TargetMode="External" /><Relationship Id="rId137" Type="http://schemas.openxmlformats.org/officeDocument/2006/relationships/hyperlink" Target="https://podminky.urs.cz/item/CS_URS_2022_01/765191013" TargetMode="External" /><Relationship Id="rId138" Type="http://schemas.openxmlformats.org/officeDocument/2006/relationships/hyperlink" Target="https://podminky.urs.cz/item/CS_URS_2022_01/765191021" TargetMode="External" /><Relationship Id="rId139" Type="http://schemas.openxmlformats.org/officeDocument/2006/relationships/hyperlink" Target="https://podminky.urs.cz/item/CS_URS_2022_01/765191091" TargetMode="External" /><Relationship Id="rId140" Type="http://schemas.openxmlformats.org/officeDocument/2006/relationships/hyperlink" Target="https://podminky.urs.cz/item/CS_URS_2022_01/998765102" TargetMode="External" /><Relationship Id="rId141" Type="http://schemas.openxmlformats.org/officeDocument/2006/relationships/hyperlink" Target="https://podminky.urs.cz/item/CS_URS_2022_01/767995112" TargetMode="External" /><Relationship Id="rId142" Type="http://schemas.openxmlformats.org/officeDocument/2006/relationships/hyperlink" Target="https://podminky.urs.cz/item/CS_URS_2022_01/767995114" TargetMode="External" /><Relationship Id="rId143" Type="http://schemas.openxmlformats.org/officeDocument/2006/relationships/hyperlink" Target="https://podminky.urs.cz/item/CS_URS_2022_01/998767103" TargetMode="External" /><Relationship Id="rId144" Type="http://schemas.openxmlformats.org/officeDocument/2006/relationships/hyperlink" Target="https://podminky.urs.cz/item/CS_URS_2022_01/771151013" TargetMode="External" /><Relationship Id="rId145" Type="http://schemas.openxmlformats.org/officeDocument/2006/relationships/hyperlink" Target="https://podminky.urs.cz/item/CS_URS_2022_01/998771102" TargetMode="External" /><Relationship Id="rId146" Type="http://schemas.openxmlformats.org/officeDocument/2006/relationships/hyperlink" Target="https://podminky.urs.cz/item/CS_URS_2023_01/775541151" TargetMode="External" /><Relationship Id="rId147" Type="http://schemas.openxmlformats.org/officeDocument/2006/relationships/hyperlink" Target="https://podminky.urs.cz/item/CS_URS_2023_01/775591311" TargetMode="External" /><Relationship Id="rId148" Type="http://schemas.openxmlformats.org/officeDocument/2006/relationships/hyperlink" Target="https://podminky.urs.cz/item/CS_URS_2023_01/775591314" TargetMode="External" /><Relationship Id="rId149" Type="http://schemas.openxmlformats.org/officeDocument/2006/relationships/hyperlink" Target="https://podminky.urs.cz/item/CS_URS_2022_01/998775102" TargetMode="External" /><Relationship Id="rId150" Type="http://schemas.openxmlformats.org/officeDocument/2006/relationships/hyperlink" Target="https://podminky.urs.cz/item/CS_URS_2022_01/777111111" TargetMode="External" /><Relationship Id="rId151" Type="http://schemas.openxmlformats.org/officeDocument/2006/relationships/hyperlink" Target="https://podminky.urs.cz/item/CS_URS_2022_01/777111123" TargetMode="External" /><Relationship Id="rId152" Type="http://schemas.openxmlformats.org/officeDocument/2006/relationships/hyperlink" Target="https://podminky.urs.cz/item/CS_URS_2022_01/777121105" TargetMode="External" /><Relationship Id="rId153" Type="http://schemas.openxmlformats.org/officeDocument/2006/relationships/hyperlink" Target="https://podminky.urs.cz/item/CS_URS_2022_01/777131111" TargetMode="External" /><Relationship Id="rId154" Type="http://schemas.openxmlformats.org/officeDocument/2006/relationships/hyperlink" Target="https://podminky.urs.cz/item/CS_URS_2022_01/777511105" TargetMode="External" /><Relationship Id="rId155" Type="http://schemas.openxmlformats.org/officeDocument/2006/relationships/hyperlink" Target="https://podminky.urs.cz/item/CS_URS_2022_01/998777103" TargetMode="External" /><Relationship Id="rId156" Type="http://schemas.openxmlformats.org/officeDocument/2006/relationships/hyperlink" Target="https://podminky.urs.cz/item/CS_URS_2022_01/781111011" TargetMode="External" /><Relationship Id="rId157" Type="http://schemas.openxmlformats.org/officeDocument/2006/relationships/hyperlink" Target="https://podminky.urs.cz/item/CS_URS_2022_01/781121011" TargetMode="External" /><Relationship Id="rId158" Type="http://schemas.openxmlformats.org/officeDocument/2006/relationships/hyperlink" Target="https://podminky.urs.cz/item/CS_URS_2022_01/998781102" TargetMode="External" /><Relationship Id="rId159" Type="http://schemas.openxmlformats.org/officeDocument/2006/relationships/hyperlink" Target="https://podminky.urs.cz/item/CS_URS_2022_01/783226101" TargetMode="External" /><Relationship Id="rId160" Type="http://schemas.openxmlformats.org/officeDocument/2006/relationships/hyperlink" Target="https://podminky.urs.cz/item/CS_URS_2022_01/783901201" TargetMode="External" /><Relationship Id="rId161" Type="http://schemas.openxmlformats.org/officeDocument/2006/relationships/hyperlink" Target="https://podminky.urs.cz/item/CS_URS_2022_01/783901203" TargetMode="External" /><Relationship Id="rId162" Type="http://schemas.openxmlformats.org/officeDocument/2006/relationships/hyperlink" Target="https://podminky.urs.cz/item/CS_URS_2022_01/784111001" TargetMode="External" /><Relationship Id="rId163" Type="http://schemas.openxmlformats.org/officeDocument/2006/relationships/hyperlink" Target="https://podminky.urs.cz/item/CS_URS_2022_01/784171101" TargetMode="External" /><Relationship Id="rId164" Type="http://schemas.openxmlformats.org/officeDocument/2006/relationships/hyperlink" Target="https://podminky.urs.cz/item/CS_URS_2022_01/784181121" TargetMode="External" /><Relationship Id="rId16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61031411" TargetMode="External" /><Relationship Id="rId2" Type="http://schemas.openxmlformats.org/officeDocument/2006/relationships/hyperlink" Target="https://podminky.urs.cz/item/CS_URS_2022_01/962032241" TargetMode="External" /><Relationship Id="rId3" Type="http://schemas.openxmlformats.org/officeDocument/2006/relationships/hyperlink" Target="https://podminky.urs.cz/item/CS_URS_2022_01/962032631" TargetMode="External" /><Relationship Id="rId4" Type="http://schemas.openxmlformats.org/officeDocument/2006/relationships/hyperlink" Target="https://podminky.urs.cz/item/CS_URS_2022_01/965041341" TargetMode="External" /><Relationship Id="rId5" Type="http://schemas.openxmlformats.org/officeDocument/2006/relationships/hyperlink" Target="https://podminky.urs.cz/item/CS_URS_2022_01/965042141" TargetMode="External" /><Relationship Id="rId6" Type="http://schemas.openxmlformats.org/officeDocument/2006/relationships/hyperlink" Target="https://podminky.urs.cz/item/CS_URS_2022_01/968024551" TargetMode="External" /><Relationship Id="rId7" Type="http://schemas.openxmlformats.org/officeDocument/2006/relationships/hyperlink" Target="https://podminky.urs.cz/item/CS_URS_2022_01/968062246" TargetMode="External" /><Relationship Id="rId8" Type="http://schemas.openxmlformats.org/officeDocument/2006/relationships/hyperlink" Target="https://podminky.urs.cz/item/CS_URS_2022_01/978012191" TargetMode="External" /><Relationship Id="rId9" Type="http://schemas.openxmlformats.org/officeDocument/2006/relationships/hyperlink" Target="https://podminky.urs.cz/item/CS_URS_2022_01/978012191" TargetMode="External" /><Relationship Id="rId10" Type="http://schemas.openxmlformats.org/officeDocument/2006/relationships/hyperlink" Target="https://podminky.urs.cz/item/CS_URS_2022_01/978013191" TargetMode="External" /><Relationship Id="rId11" Type="http://schemas.openxmlformats.org/officeDocument/2006/relationships/hyperlink" Target="https://podminky.urs.cz/item/CS_URS_2022_01/978015391" TargetMode="External" /><Relationship Id="rId12" Type="http://schemas.openxmlformats.org/officeDocument/2006/relationships/hyperlink" Target="https://podminky.urs.cz/item/CS_URS_2022_01/978059541" TargetMode="External" /><Relationship Id="rId13" Type="http://schemas.openxmlformats.org/officeDocument/2006/relationships/hyperlink" Target="https://podminky.urs.cz/item/CS_URS_2022_01/985223110" TargetMode="External" /><Relationship Id="rId14" Type="http://schemas.openxmlformats.org/officeDocument/2006/relationships/hyperlink" Target="https://podminky.urs.cz/item/CS_URS_2022_01/985231111" TargetMode="External" /><Relationship Id="rId15" Type="http://schemas.openxmlformats.org/officeDocument/2006/relationships/hyperlink" Target="https://podminky.urs.cz/item/CS_URS_2022_01/997013114" TargetMode="External" /><Relationship Id="rId16" Type="http://schemas.openxmlformats.org/officeDocument/2006/relationships/hyperlink" Target="https://podminky.urs.cz/item/CS_URS_2022_01/997013501" TargetMode="External" /><Relationship Id="rId17" Type="http://schemas.openxmlformats.org/officeDocument/2006/relationships/hyperlink" Target="https://podminky.urs.cz/item/CS_URS_2022_01/997013509" TargetMode="External" /><Relationship Id="rId18" Type="http://schemas.openxmlformats.org/officeDocument/2006/relationships/hyperlink" Target="https://podminky.urs.cz/item/CS_URS_2022_01/997013601" TargetMode="External" /><Relationship Id="rId19" Type="http://schemas.openxmlformats.org/officeDocument/2006/relationships/hyperlink" Target="https://podminky.urs.cz/item/CS_URS_2022_01/997013603" TargetMode="External" /><Relationship Id="rId20" Type="http://schemas.openxmlformats.org/officeDocument/2006/relationships/hyperlink" Target="https://podminky.urs.cz/item/CS_URS_2022_01/997013607" TargetMode="External" /><Relationship Id="rId21" Type="http://schemas.openxmlformats.org/officeDocument/2006/relationships/hyperlink" Target="https://podminky.urs.cz/item/CS_URS_2022_01/997013631" TargetMode="External" /><Relationship Id="rId22" Type="http://schemas.openxmlformats.org/officeDocument/2006/relationships/hyperlink" Target="https://podminky.urs.cz/item/CS_URS_2022_01/997013645" TargetMode="External" /><Relationship Id="rId23" Type="http://schemas.openxmlformats.org/officeDocument/2006/relationships/hyperlink" Target="https://podminky.urs.cz/item/CS_URS_2022_01/997013804" TargetMode="External" /><Relationship Id="rId24" Type="http://schemas.openxmlformats.org/officeDocument/2006/relationships/hyperlink" Target="https://podminky.urs.cz/item/CS_URS_2022_01/997013811" TargetMode="External" /><Relationship Id="rId25" Type="http://schemas.openxmlformats.org/officeDocument/2006/relationships/hyperlink" Target="https://podminky.urs.cz/item/CS_URS_2022_01/998011002" TargetMode="External" /><Relationship Id="rId26" Type="http://schemas.openxmlformats.org/officeDocument/2006/relationships/hyperlink" Target="https://podminky.urs.cz/item/CS_URS_2022_01/741421831" TargetMode="External" /><Relationship Id="rId27" Type="http://schemas.openxmlformats.org/officeDocument/2006/relationships/hyperlink" Target="https://podminky.urs.cz/item/CS_URS_2022_01/762331812" TargetMode="External" /><Relationship Id="rId28" Type="http://schemas.openxmlformats.org/officeDocument/2006/relationships/hyperlink" Target="https://podminky.urs.cz/item/CS_URS_2022_01/762331813" TargetMode="External" /><Relationship Id="rId29" Type="http://schemas.openxmlformats.org/officeDocument/2006/relationships/hyperlink" Target="https://podminky.urs.cz/item/CS_URS_2022_01/762331814" TargetMode="External" /><Relationship Id="rId30" Type="http://schemas.openxmlformats.org/officeDocument/2006/relationships/hyperlink" Target="https://podminky.urs.cz/item/CS_URS_2022_01/762342812" TargetMode="External" /><Relationship Id="rId31" Type="http://schemas.openxmlformats.org/officeDocument/2006/relationships/hyperlink" Target="https://podminky.urs.cz/item/CS_URS_2022_01/762511843" TargetMode="External" /><Relationship Id="rId32" Type="http://schemas.openxmlformats.org/officeDocument/2006/relationships/hyperlink" Target="https://podminky.urs.cz/item/CS_URS_2022_01/762811811" TargetMode="External" /><Relationship Id="rId33" Type="http://schemas.openxmlformats.org/officeDocument/2006/relationships/hyperlink" Target="https://podminky.urs.cz/item/CS_URS_2022_01/762811811" TargetMode="External" /><Relationship Id="rId34" Type="http://schemas.openxmlformats.org/officeDocument/2006/relationships/hyperlink" Target="https://podminky.urs.cz/item/CS_URS_2022_01/762822830" TargetMode="External" /><Relationship Id="rId35" Type="http://schemas.openxmlformats.org/officeDocument/2006/relationships/hyperlink" Target="https://podminky.urs.cz/item/CS_URS_2022_01/764004801" TargetMode="External" /><Relationship Id="rId36" Type="http://schemas.openxmlformats.org/officeDocument/2006/relationships/hyperlink" Target="https://podminky.urs.cz/item/CS_URS_2022_01/764004861" TargetMode="External" /><Relationship Id="rId37" Type="http://schemas.openxmlformats.org/officeDocument/2006/relationships/hyperlink" Target="https://podminky.urs.cz/item/CS_URS_2022_01/765111801" TargetMode="External" /><Relationship Id="rId38" Type="http://schemas.openxmlformats.org/officeDocument/2006/relationships/hyperlink" Target="https://podminky.urs.cz/item/CS_URS_2022_01/765111811" TargetMode="External" /><Relationship Id="rId39" Type="http://schemas.openxmlformats.org/officeDocument/2006/relationships/hyperlink" Target="https://podminky.urs.cz/item/CS_URS_2022_01/765111821" TargetMode="External" /><Relationship Id="rId40" Type="http://schemas.openxmlformats.org/officeDocument/2006/relationships/hyperlink" Target="https://podminky.urs.cz/item/CS_URS_2022_01/765111831" TargetMode="External" /><Relationship Id="rId41" Type="http://schemas.openxmlformats.org/officeDocument/2006/relationships/hyperlink" Target="https://podminky.urs.cz/item/CS_URS_2022_01/765111861" TargetMode="External" /><Relationship Id="rId42" Type="http://schemas.openxmlformats.org/officeDocument/2006/relationships/hyperlink" Target="https://podminky.urs.cz/item/CS_URS_2022_01/765111881" TargetMode="External" /><Relationship Id="rId43" Type="http://schemas.openxmlformats.org/officeDocument/2006/relationships/hyperlink" Target="https://podminky.urs.cz/item/CS_URS_2022_01/766622812" TargetMode="External" /><Relationship Id="rId44" Type="http://schemas.openxmlformats.org/officeDocument/2006/relationships/hyperlink" Target="https://podminky.urs.cz/item/CS_URS_2022_01/766691914" TargetMode="External" /><Relationship Id="rId4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29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08" customHeight="1">
      <c r="B23" s="22"/>
      <c r="C23" s="23"/>
      <c r="D23" s="23"/>
      <c r="E23" s="37" t="s">
        <v>38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3"/>
      <c r="AQ25" s="23"/>
      <c r="AR25" s="21"/>
      <c r="BE25" s="32"/>
    </row>
    <row r="26" spans="1:57" s="2" customFormat="1" ht="25.9" customHeight="1">
      <c r="A26" s="40"/>
      <c r="B26" s="41"/>
      <c r="C26" s="42"/>
      <c r="D26" s="43" t="s">
        <v>39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ROUND(AG94,2)</f>
        <v>0</v>
      </c>
      <c r="AL26" s="44"/>
      <c r="AM26" s="44"/>
      <c r="AN26" s="44"/>
      <c r="AO26" s="44"/>
      <c r="AP26" s="42"/>
      <c r="AQ26" s="42"/>
      <c r="AR26" s="46"/>
      <c r="BE26" s="32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2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40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41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42</v>
      </c>
      <c r="AL28" s="47"/>
      <c r="AM28" s="47"/>
      <c r="AN28" s="47"/>
      <c r="AO28" s="47"/>
      <c r="AP28" s="42"/>
      <c r="AQ28" s="42"/>
      <c r="AR28" s="46"/>
      <c r="BE28" s="32"/>
    </row>
    <row r="29" spans="1:57" s="3" customFormat="1" ht="14.4" customHeight="1">
      <c r="A29" s="3"/>
      <c r="B29" s="48"/>
      <c r="C29" s="49"/>
      <c r="D29" s="33" t="s">
        <v>43</v>
      </c>
      <c r="E29" s="49"/>
      <c r="F29" s="33" t="s">
        <v>44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ROUND(AZ94,2)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ROUND(AV94,2)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3" t="s">
        <v>45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ROUND(BA94,2)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ROUND(AW94,2)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3" t="s">
        <v>46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ROUND(BB94,2)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3" t="s">
        <v>47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ROUND(BC94,2)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3" t="s">
        <v>48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ROUND(BD94,2)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5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32"/>
    </row>
    <row r="35" spans="1:57" s="2" customFormat="1" ht="25.9" customHeight="1">
      <c r="A35" s="40"/>
      <c r="B35" s="41"/>
      <c r="C35" s="54"/>
      <c r="D35" s="55" t="s">
        <v>49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50</v>
      </c>
      <c r="U35" s="56"/>
      <c r="V35" s="56"/>
      <c r="W35" s="56"/>
      <c r="X35" s="58" t="s">
        <v>51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14.4" customHeight="1">
      <c r="A37" s="40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6"/>
      <c r="BE37" s="40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1"/>
      <c r="C49" s="62"/>
      <c r="D49" s="63" t="s">
        <v>52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3" t="s">
        <v>53</v>
      </c>
      <c r="AI49" s="64"/>
      <c r="AJ49" s="64"/>
      <c r="AK49" s="64"/>
      <c r="AL49" s="64"/>
      <c r="AM49" s="64"/>
      <c r="AN49" s="64"/>
      <c r="AO49" s="64"/>
      <c r="AP49" s="62"/>
      <c r="AQ49" s="62"/>
      <c r="AR49" s="65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40"/>
      <c r="B60" s="41"/>
      <c r="C60" s="42"/>
      <c r="D60" s="66" t="s">
        <v>54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66" t="s">
        <v>55</v>
      </c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66" t="s">
        <v>54</v>
      </c>
      <c r="AI60" s="44"/>
      <c r="AJ60" s="44"/>
      <c r="AK60" s="44"/>
      <c r="AL60" s="44"/>
      <c r="AM60" s="66" t="s">
        <v>55</v>
      </c>
      <c r="AN60" s="44"/>
      <c r="AO60" s="44"/>
      <c r="AP60" s="42"/>
      <c r="AQ60" s="42"/>
      <c r="AR60" s="46"/>
      <c r="BE60" s="40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40"/>
      <c r="B64" s="41"/>
      <c r="C64" s="42"/>
      <c r="D64" s="63" t="s">
        <v>56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3" t="s">
        <v>57</v>
      </c>
      <c r="AI64" s="67"/>
      <c r="AJ64" s="67"/>
      <c r="AK64" s="67"/>
      <c r="AL64" s="67"/>
      <c r="AM64" s="67"/>
      <c r="AN64" s="67"/>
      <c r="AO64" s="67"/>
      <c r="AP64" s="42"/>
      <c r="AQ64" s="42"/>
      <c r="AR64" s="46"/>
      <c r="BE64" s="40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40"/>
      <c r="B75" s="41"/>
      <c r="C75" s="42"/>
      <c r="D75" s="66" t="s">
        <v>54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66" t="s">
        <v>55</v>
      </c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66" t="s">
        <v>54</v>
      </c>
      <c r="AI75" s="44"/>
      <c r="AJ75" s="44"/>
      <c r="AK75" s="44"/>
      <c r="AL75" s="44"/>
      <c r="AM75" s="66" t="s">
        <v>55</v>
      </c>
      <c r="AN75" s="44"/>
      <c r="AO75" s="44"/>
      <c r="AP75" s="42"/>
      <c r="AQ75" s="42"/>
      <c r="AR75" s="46"/>
      <c r="BE75" s="40"/>
    </row>
    <row r="76" spans="1:57" s="2" customFormat="1" ht="12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6"/>
      <c r="BE76" s="40"/>
    </row>
    <row r="77" spans="1:57" s="2" customFormat="1" ht="6.95" customHeight="1">
      <c r="A77" s="40"/>
      <c r="B77" s="68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46"/>
      <c r="BE77" s="40"/>
    </row>
    <row r="81" spans="1:57" s="2" customFormat="1" ht="6.95" customHeight="1">
      <c r="A81" s="40"/>
      <c r="B81" s="70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46"/>
      <c r="BE81" s="40"/>
    </row>
    <row r="82" spans="1:57" s="2" customFormat="1" ht="24.95" customHeight="1">
      <c r="A82" s="40"/>
      <c r="B82" s="41"/>
      <c r="C82" s="24" t="s">
        <v>58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6"/>
      <c r="BE82" s="40"/>
    </row>
    <row r="83" spans="1:57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6"/>
      <c r="BE83" s="40"/>
    </row>
    <row r="84" spans="1:57" s="4" customFormat="1" ht="12" customHeight="1">
      <c r="A84" s="4"/>
      <c r="B84" s="72"/>
      <c r="C84" s="33" t="s">
        <v>13</v>
      </c>
      <c r="D84" s="73"/>
      <c r="E84" s="73"/>
      <c r="F84" s="73"/>
      <c r="G84" s="73"/>
      <c r="H84" s="73"/>
      <c r="I84" s="73"/>
      <c r="J84" s="73"/>
      <c r="K84" s="73"/>
      <c r="L84" s="73" t="str">
        <f>K5</f>
        <v>113/2022</v>
      </c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4"/>
      <c r="BE84" s="4"/>
    </row>
    <row r="85" spans="1:57" s="5" customFormat="1" ht="36.95" customHeight="1">
      <c r="A85" s="5"/>
      <c r="B85" s="75"/>
      <c r="C85" s="76" t="s">
        <v>16</v>
      </c>
      <c r="D85" s="77"/>
      <c r="E85" s="77"/>
      <c r="F85" s="77"/>
      <c r="G85" s="77"/>
      <c r="H85" s="77"/>
      <c r="I85" s="77"/>
      <c r="J85" s="77"/>
      <c r="K85" s="77"/>
      <c r="L85" s="78" t="str">
        <f>K6</f>
        <v>Rekonstrukce společenského centra Stará hasička a přilehlého veřejného prostoru - způsobilé výdaje</v>
      </c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9"/>
      <c r="BE85" s="5"/>
    </row>
    <row r="86" spans="1:57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6"/>
      <c r="BE86" s="40"/>
    </row>
    <row r="87" spans="1:57" s="2" customFormat="1" ht="12" customHeight="1">
      <c r="A87" s="40"/>
      <c r="B87" s="41"/>
      <c r="C87" s="33" t="s">
        <v>20</v>
      </c>
      <c r="D87" s="42"/>
      <c r="E87" s="42"/>
      <c r="F87" s="42"/>
      <c r="G87" s="42"/>
      <c r="H87" s="42"/>
      <c r="I87" s="42"/>
      <c r="J87" s="42"/>
      <c r="K87" s="42"/>
      <c r="L87" s="80" t="str">
        <f>IF(K8="","",K8)</f>
        <v>Hlavní 120/125, 62400 Brno - Komín</v>
      </c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33" t="s">
        <v>22</v>
      </c>
      <c r="AJ87" s="42"/>
      <c r="AK87" s="42"/>
      <c r="AL87" s="42"/>
      <c r="AM87" s="81" t="str">
        <f>IF(AN8="","",AN8)</f>
        <v>26. 6. 2022</v>
      </c>
      <c r="AN87" s="81"/>
      <c r="AO87" s="42"/>
      <c r="AP87" s="42"/>
      <c r="AQ87" s="42"/>
      <c r="AR87" s="46"/>
      <c r="BE87" s="40"/>
    </row>
    <row r="88" spans="1:57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6"/>
      <c r="BE88" s="40"/>
    </row>
    <row r="89" spans="1:57" s="2" customFormat="1" ht="25.65" customHeight="1">
      <c r="A89" s="40"/>
      <c r="B89" s="41"/>
      <c r="C89" s="33" t="s">
        <v>24</v>
      </c>
      <c r="D89" s="42"/>
      <c r="E89" s="42"/>
      <c r="F89" s="42"/>
      <c r="G89" s="42"/>
      <c r="H89" s="42"/>
      <c r="I89" s="42"/>
      <c r="J89" s="42"/>
      <c r="K89" s="42"/>
      <c r="L89" s="73" t="str">
        <f>IF(E11="","",E11)</f>
        <v>Statutární město Brno, městská část Brno-Komín</v>
      </c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33" t="s">
        <v>32</v>
      </c>
      <c r="AJ89" s="42"/>
      <c r="AK89" s="42"/>
      <c r="AL89" s="42"/>
      <c r="AM89" s="82" t="str">
        <f>IF(E17="","",E17)</f>
        <v>Dipl.-Ing. Janosch Welzien, ČKA 383/2022</v>
      </c>
      <c r="AN89" s="73"/>
      <c r="AO89" s="73"/>
      <c r="AP89" s="73"/>
      <c r="AQ89" s="42"/>
      <c r="AR89" s="46"/>
      <c r="AS89" s="83" t="s">
        <v>59</v>
      </c>
      <c r="AT89" s="84"/>
      <c r="AU89" s="85"/>
      <c r="AV89" s="85"/>
      <c r="AW89" s="85"/>
      <c r="AX89" s="85"/>
      <c r="AY89" s="85"/>
      <c r="AZ89" s="85"/>
      <c r="BA89" s="85"/>
      <c r="BB89" s="85"/>
      <c r="BC89" s="85"/>
      <c r="BD89" s="86"/>
      <c r="BE89" s="40"/>
    </row>
    <row r="90" spans="1:57" s="2" customFormat="1" ht="15.15" customHeight="1">
      <c r="A90" s="40"/>
      <c r="B90" s="41"/>
      <c r="C90" s="33" t="s">
        <v>30</v>
      </c>
      <c r="D90" s="42"/>
      <c r="E90" s="42"/>
      <c r="F90" s="42"/>
      <c r="G90" s="42"/>
      <c r="H90" s="42"/>
      <c r="I90" s="42"/>
      <c r="J90" s="42"/>
      <c r="K90" s="42"/>
      <c r="L90" s="73" t="str">
        <f>IF(E14="Vyplň údaj","",E14)</f>
        <v/>
      </c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33" t="s">
        <v>35</v>
      </c>
      <c r="AJ90" s="42"/>
      <c r="AK90" s="42"/>
      <c r="AL90" s="42"/>
      <c r="AM90" s="82" t="str">
        <f>IF(E20="","",E20)</f>
        <v xml:space="preserve">Schwerpunkt architekti </v>
      </c>
      <c r="AN90" s="73"/>
      <c r="AO90" s="73"/>
      <c r="AP90" s="73"/>
      <c r="AQ90" s="42"/>
      <c r="AR90" s="46"/>
      <c r="AS90" s="87"/>
      <c r="AT90" s="88"/>
      <c r="AU90" s="89"/>
      <c r="AV90" s="89"/>
      <c r="AW90" s="89"/>
      <c r="AX90" s="89"/>
      <c r="AY90" s="89"/>
      <c r="AZ90" s="89"/>
      <c r="BA90" s="89"/>
      <c r="BB90" s="89"/>
      <c r="BC90" s="89"/>
      <c r="BD90" s="90"/>
      <c r="BE90" s="40"/>
    </row>
    <row r="91" spans="1:57" s="2" customFormat="1" ht="10.8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6"/>
      <c r="AS91" s="91"/>
      <c r="AT91" s="92"/>
      <c r="AU91" s="93"/>
      <c r="AV91" s="93"/>
      <c r="AW91" s="93"/>
      <c r="AX91" s="93"/>
      <c r="AY91" s="93"/>
      <c r="AZ91" s="93"/>
      <c r="BA91" s="93"/>
      <c r="BB91" s="93"/>
      <c r="BC91" s="93"/>
      <c r="BD91" s="94"/>
      <c r="BE91" s="40"/>
    </row>
    <row r="92" spans="1:57" s="2" customFormat="1" ht="29.25" customHeight="1">
      <c r="A92" s="40"/>
      <c r="B92" s="41"/>
      <c r="C92" s="95" t="s">
        <v>60</v>
      </c>
      <c r="D92" s="96"/>
      <c r="E92" s="96"/>
      <c r="F92" s="96"/>
      <c r="G92" s="96"/>
      <c r="H92" s="97"/>
      <c r="I92" s="98" t="s">
        <v>61</v>
      </c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9" t="s">
        <v>62</v>
      </c>
      <c r="AH92" s="96"/>
      <c r="AI92" s="96"/>
      <c r="AJ92" s="96"/>
      <c r="AK92" s="96"/>
      <c r="AL92" s="96"/>
      <c r="AM92" s="96"/>
      <c r="AN92" s="98" t="s">
        <v>63</v>
      </c>
      <c r="AO92" s="96"/>
      <c r="AP92" s="100"/>
      <c r="AQ92" s="101" t="s">
        <v>64</v>
      </c>
      <c r="AR92" s="46"/>
      <c r="AS92" s="102" t="s">
        <v>65</v>
      </c>
      <c r="AT92" s="103" t="s">
        <v>66</v>
      </c>
      <c r="AU92" s="103" t="s">
        <v>67</v>
      </c>
      <c r="AV92" s="103" t="s">
        <v>68</v>
      </c>
      <c r="AW92" s="103" t="s">
        <v>69</v>
      </c>
      <c r="AX92" s="103" t="s">
        <v>70</v>
      </c>
      <c r="AY92" s="103" t="s">
        <v>71</v>
      </c>
      <c r="AZ92" s="103" t="s">
        <v>72</v>
      </c>
      <c r="BA92" s="103" t="s">
        <v>73</v>
      </c>
      <c r="BB92" s="103" t="s">
        <v>74</v>
      </c>
      <c r="BC92" s="103" t="s">
        <v>75</v>
      </c>
      <c r="BD92" s="104" t="s">
        <v>76</v>
      </c>
      <c r="BE92" s="40"/>
    </row>
    <row r="93" spans="1:57" s="2" customFormat="1" ht="10.8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6"/>
      <c r="AS93" s="105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7"/>
      <c r="BE93" s="40"/>
    </row>
    <row r="94" spans="1:90" s="6" customFormat="1" ht="32.4" customHeight="1">
      <c r="A94" s="6"/>
      <c r="B94" s="108"/>
      <c r="C94" s="109" t="s">
        <v>77</v>
      </c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1">
        <f>ROUND(SUM(AG95:AG103),2)</f>
        <v>0</v>
      </c>
      <c r="AH94" s="111"/>
      <c r="AI94" s="111"/>
      <c r="AJ94" s="111"/>
      <c r="AK94" s="111"/>
      <c r="AL94" s="111"/>
      <c r="AM94" s="111"/>
      <c r="AN94" s="112">
        <f>SUM(AG94,AT94)</f>
        <v>0</v>
      </c>
      <c r="AO94" s="112"/>
      <c r="AP94" s="112"/>
      <c r="AQ94" s="113" t="s">
        <v>1</v>
      </c>
      <c r="AR94" s="114"/>
      <c r="AS94" s="115">
        <f>ROUND(SUM(AS95:AS103),2)</f>
        <v>0</v>
      </c>
      <c r="AT94" s="116">
        <f>ROUND(SUM(AV94:AW94),2)</f>
        <v>0</v>
      </c>
      <c r="AU94" s="117">
        <f>ROUND(SUM(AU95:AU103),5)</f>
        <v>0</v>
      </c>
      <c r="AV94" s="116">
        <f>ROUND(AZ94*L29,2)</f>
        <v>0</v>
      </c>
      <c r="AW94" s="116">
        <f>ROUND(BA94*L30,2)</f>
        <v>0</v>
      </c>
      <c r="AX94" s="116">
        <f>ROUND(BB94*L29,2)</f>
        <v>0</v>
      </c>
      <c r="AY94" s="116">
        <f>ROUND(BC94*L30,2)</f>
        <v>0</v>
      </c>
      <c r="AZ94" s="116">
        <f>ROUND(SUM(AZ95:AZ103),2)</f>
        <v>0</v>
      </c>
      <c r="BA94" s="116">
        <f>ROUND(SUM(BA95:BA103),2)</f>
        <v>0</v>
      </c>
      <c r="BB94" s="116">
        <f>ROUND(SUM(BB95:BB103),2)</f>
        <v>0</v>
      </c>
      <c r="BC94" s="116">
        <f>ROUND(SUM(BC95:BC103),2)</f>
        <v>0</v>
      </c>
      <c r="BD94" s="118">
        <f>ROUND(SUM(BD95:BD103),2)</f>
        <v>0</v>
      </c>
      <c r="BE94" s="6"/>
      <c r="BS94" s="119" t="s">
        <v>78</v>
      </c>
      <c r="BT94" s="119" t="s">
        <v>79</v>
      </c>
      <c r="BU94" s="120" t="s">
        <v>80</v>
      </c>
      <c r="BV94" s="119" t="s">
        <v>81</v>
      </c>
      <c r="BW94" s="119" t="s">
        <v>5</v>
      </c>
      <c r="BX94" s="119" t="s">
        <v>82</v>
      </c>
      <c r="CL94" s="119" t="s">
        <v>1</v>
      </c>
    </row>
    <row r="95" spans="1:91" s="7" customFormat="1" ht="16.5" customHeight="1">
      <c r="A95" s="121" t="s">
        <v>83</v>
      </c>
      <c r="B95" s="122"/>
      <c r="C95" s="123"/>
      <c r="D95" s="124" t="s">
        <v>84</v>
      </c>
      <c r="E95" s="124"/>
      <c r="F95" s="124"/>
      <c r="G95" s="124"/>
      <c r="H95" s="124"/>
      <c r="I95" s="125"/>
      <c r="J95" s="124" t="s">
        <v>85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'OSTb - OST - způsobilé vý...'!J30</f>
        <v>0</v>
      </c>
      <c r="AH95" s="125"/>
      <c r="AI95" s="125"/>
      <c r="AJ95" s="125"/>
      <c r="AK95" s="125"/>
      <c r="AL95" s="125"/>
      <c r="AM95" s="125"/>
      <c r="AN95" s="126">
        <f>SUM(AG95,AT95)</f>
        <v>0</v>
      </c>
      <c r="AO95" s="125"/>
      <c r="AP95" s="125"/>
      <c r="AQ95" s="127" t="s">
        <v>86</v>
      </c>
      <c r="AR95" s="128"/>
      <c r="AS95" s="129">
        <v>0</v>
      </c>
      <c r="AT95" s="130">
        <f>ROUND(SUM(AV95:AW95),2)</f>
        <v>0</v>
      </c>
      <c r="AU95" s="131">
        <f>'OSTb - OST - způsobilé vý...'!P117</f>
        <v>0</v>
      </c>
      <c r="AV95" s="130">
        <f>'OSTb - OST - způsobilé vý...'!J33</f>
        <v>0</v>
      </c>
      <c r="AW95" s="130">
        <f>'OSTb - OST - způsobilé vý...'!J34</f>
        <v>0</v>
      </c>
      <c r="AX95" s="130">
        <f>'OSTb - OST - způsobilé vý...'!J35</f>
        <v>0</v>
      </c>
      <c r="AY95" s="130">
        <f>'OSTb - OST - způsobilé vý...'!J36</f>
        <v>0</v>
      </c>
      <c r="AZ95" s="130">
        <f>'OSTb - OST - způsobilé vý...'!F33</f>
        <v>0</v>
      </c>
      <c r="BA95" s="130">
        <f>'OSTb - OST - způsobilé vý...'!F34</f>
        <v>0</v>
      </c>
      <c r="BB95" s="130">
        <f>'OSTb - OST - způsobilé vý...'!F35</f>
        <v>0</v>
      </c>
      <c r="BC95" s="130">
        <f>'OSTb - OST - způsobilé vý...'!F36</f>
        <v>0</v>
      </c>
      <c r="BD95" s="132">
        <f>'OSTb - OST - způsobilé vý...'!F37</f>
        <v>0</v>
      </c>
      <c r="BE95" s="7"/>
      <c r="BT95" s="133" t="s">
        <v>87</v>
      </c>
      <c r="BV95" s="133" t="s">
        <v>81</v>
      </c>
      <c r="BW95" s="133" t="s">
        <v>88</v>
      </c>
      <c r="BX95" s="133" t="s">
        <v>5</v>
      </c>
      <c r="CL95" s="133" t="s">
        <v>1</v>
      </c>
      <c r="CM95" s="133" t="s">
        <v>89</v>
      </c>
    </row>
    <row r="96" spans="1:91" s="7" customFormat="1" ht="16.5" customHeight="1">
      <c r="A96" s="121" t="s">
        <v>83</v>
      </c>
      <c r="B96" s="122"/>
      <c r="C96" s="123"/>
      <c r="D96" s="124" t="s">
        <v>90</v>
      </c>
      <c r="E96" s="124"/>
      <c r="F96" s="124"/>
      <c r="G96" s="124"/>
      <c r="H96" s="124"/>
      <c r="I96" s="125"/>
      <c r="J96" s="124" t="s">
        <v>91</v>
      </c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6">
        <f>'SO01a - Nové konstrukce'!J30</f>
        <v>0</v>
      </c>
      <c r="AH96" s="125"/>
      <c r="AI96" s="125"/>
      <c r="AJ96" s="125"/>
      <c r="AK96" s="125"/>
      <c r="AL96" s="125"/>
      <c r="AM96" s="125"/>
      <c r="AN96" s="126">
        <f>SUM(AG96,AT96)</f>
        <v>0</v>
      </c>
      <c r="AO96" s="125"/>
      <c r="AP96" s="125"/>
      <c r="AQ96" s="127" t="s">
        <v>86</v>
      </c>
      <c r="AR96" s="128"/>
      <c r="AS96" s="129">
        <v>0</v>
      </c>
      <c r="AT96" s="130">
        <f>ROUND(SUM(AV96:AW96),2)</f>
        <v>0</v>
      </c>
      <c r="AU96" s="131">
        <f>'SO01a - Nové konstrukce'!P143</f>
        <v>0</v>
      </c>
      <c r="AV96" s="130">
        <f>'SO01a - Nové konstrukce'!J33</f>
        <v>0</v>
      </c>
      <c r="AW96" s="130">
        <f>'SO01a - Nové konstrukce'!J34</f>
        <v>0</v>
      </c>
      <c r="AX96" s="130">
        <f>'SO01a - Nové konstrukce'!J35</f>
        <v>0</v>
      </c>
      <c r="AY96" s="130">
        <f>'SO01a - Nové konstrukce'!J36</f>
        <v>0</v>
      </c>
      <c r="AZ96" s="130">
        <f>'SO01a - Nové konstrukce'!F33</f>
        <v>0</v>
      </c>
      <c r="BA96" s="130">
        <f>'SO01a - Nové konstrukce'!F34</f>
        <v>0</v>
      </c>
      <c r="BB96" s="130">
        <f>'SO01a - Nové konstrukce'!F35</f>
        <v>0</v>
      </c>
      <c r="BC96" s="130">
        <f>'SO01a - Nové konstrukce'!F36</f>
        <v>0</v>
      </c>
      <c r="BD96" s="132">
        <f>'SO01a - Nové konstrukce'!F37</f>
        <v>0</v>
      </c>
      <c r="BE96" s="7"/>
      <c r="BT96" s="133" t="s">
        <v>87</v>
      </c>
      <c r="BV96" s="133" t="s">
        <v>81</v>
      </c>
      <c r="BW96" s="133" t="s">
        <v>92</v>
      </c>
      <c r="BX96" s="133" t="s">
        <v>5</v>
      </c>
      <c r="CL96" s="133" t="s">
        <v>1</v>
      </c>
      <c r="CM96" s="133" t="s">
        <v>89</v>
      </c>
    </row>
    <row r="97" spans="1:91" s="7" customFormat="1" ht="16.5" customHeight="1">
      <c r="A97" s="121" t="s">
        <v>83</v>
      </c>
      <c r="B97" s="122"/>
      <c r="C97" s="123"/>
      <c r="D97" s="124" t="s">
        <v>93</v>
      </c>
      <c r="E97" s="124"/>
      <c r="F97" s="124"/>
      <c r="G97" s="124"/>
      <c r="H97" s="124"/>
      <c r="I97" s="125"/>
      <c r="J97" s="124" t="s">
        <v>94</v>
      </c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6">
        <f>'SO01b - Bourací práce'!J30</f>
        <v>0</v>
      </c>
      <c r="AH97" s="125"/>
      <c r="AI97" s="125"/>
      <c r="AJ97" s="125"/>
      <c r="AK97" s="125"/>
      <c r="AL97" s="125"/>
      <c r="AM97" s="125"/>
      <c r="AN97" s="126">
        <f>SUM(AG97,AT97)</f>
        <v>0</v>
      </c>
      <c r="AO97" s="125"/>
      <c r="AP97" s="125"/>
      <c r="AQ97" s="127" t="s">
        <v>86</v>
      </c>
      <c r="AR97" s="128"/>
      <c r="AS97" s="129">
        <v>0</v>
      </c>
      <c r="AT97" s="130">
        <f>ROUND(SUM(AV97:AW97),2)</f>
        <v>0</v>
      </c>
      <c r="AU97" s="131">
        <f>'SO01b - Bourací práce'!P128</f>
        <v>0</v>
      </c>
      <c r="AV97" s="130">
        <f>'SO01b - Bourací práce'!J33</f>
        <v>0</v>
      </c>
      <c r="AW97" s="130">
        <f>'SO01b - Bourací práce'!J34</f>
        <v>0</v>
      </c>
      <c r="AX97" s="130">
        <f>'SO01b - Bourací práce'!J35</f>
        <v>0</v>
      </c>
      <c r="AY97" s="130">
        <f>'SO01b - Bourací práce'!J36</f>
        <v>0</v>
      </c>
      <c r="AZ97" s="130">
        <f>'SO01b - Bourací práce'!F33</f>
        <v>0</v>
      </c>
      <c r="BA97" s="130">
        <f>'SO01b - Bourací práce'!F34</f>
        <v>0</v>
      </c>
      <c r="BB97" s="130">
        <f>'SO01b - Bourací práce'!F35</f>
        <v>0</v>
      </c>
      <c r="BC97" s="130">
        <f>'SO01b - Bourací práce'!F36</f>
        <v>0</v>
      </c>
      <c r="BD97" s="132">
        <f>'SO01b - Bourací práce'!F37</f>
        <v>0</v>
      </c>
      <c r="BE97" s="7"/>
      <c r="BT97" s="133" t="s">
        <v>87</v>
      </c>
      <c r="BV97" s="133" t="s">
        <v>81</v>
      </c>
      <c r="BW97" s="133" t="s">
        <v>95</v>
      </c>
      <c r="BX97" s="133" t="s">
        <v>5</v>
      </c>
      <c r="CL97" s="133" t="s">
        <v>1</v>
      </c>
      <c r="CM97" s="133" t="s">
        <v>89</v>
      </c>
    </row>
    <row r="98" spans="1:91" s="7" customFormat="1" ht="16.5" customHeight="1">
      <c r="A98" s="121" t="s">
        <v>83</v>
      </c>
      <c r="B98" s="122"/>
      <c r="C98" s="123"/>
      <c r="D98" s="124" t="s">
        <v>96</v>
      </c>
      <c r="E98" s="124"/>
      <c r="F98" s="124"/>
      <c r="G98" s="124"/>
      <c r="H98" s="124"/>
      <c r="I98" s="125"/>
      <c r="J98" s="124" t="s">
        <v>97</v>
      </c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6">
        <f>'SO01c - Hasička ZTI'!J30</f>
        <v>0</v>
      </c>
      <c r="AH98" s="125"/>
      <c r="AI98" s="125"/>
      <c r="AJ98" s="125"/>
      <c r="AK98" s="125"/>
      <c r="AL98" s="125"/>
      <c r="AM98" s="125"/>
      <c r="AN98" s="126">
        <f>SUM(AG98,AT98)</f>
        <v>0</v>
      </c>
      <c r="AO98" s="125"/>
      <c r="AP98" s="125"/>
      <c r="AQ98" s="127" t="s">
        <v>86</v>
      </c>
      <c r="AR98" s="128"/>
      <c r="AS98" s="129">
        <v>0</v>
      </c>
      <c r="AT98" s="130">
        <f>ROUND(SUM(AV98:AW98),2)</f>
        <v>0</v>
      </c>
      <c r="AU98" s="131">
        <f>'SO01c - Hasička ZTI'!P122</f>
        <v>0</v>
      </c>
      <c r="AV98" s="130">
        <f>'SO01c - Hasička ZTI'!J33</f>
        <v>0</v>
      </c>
      <c r="AW98" s="130">
        <f>'SO01c - Hasička ZTI'!J34</f>
        <v>0</v>
      </c>
      <c r="AX98" s="130">
        <f>'SO01c - Hasička ZTI'!J35</f>
        <v>0</v>
      </c>
      <c r="AY98" s="130">
        <f>'SO01c - Hasička ZTI'!J36</f>
        <v>0</v>
      </c>
      <c r="AZ98" s="130">
        <f>'SO01c - Hasička ZTI'!F33</f>
        <v>0</v>
      </c>
      <c r="BA98" s="130">
        <f>'SO01c - Hasička ZTI'!F34</f>
        <v>0</v>
      </c>
      <c r="BB98" s="130">
        <f>'SO01c - Hasička ZTI'!F35</f>
        <v>0</v>
      </c>
      <c r="BC98" s="130">
        <f>'SO01c - Hasička ZTI'!F36</f>
        <v>0</v>
      </c>
      <c r="BD98" s="132">
        <f>'SO01c - Hasička ZTI'!F37</f>
        <v>0</v>
      </c>
      <c r="BE98" s="7"/>
      <c r="BT98" s="133" t="s">
        <v>87</v>
      </c>
      <c r="BV98" s="133" t="s">
        <v>81</v>
      </c>
      <c r="BW98" s="133" t="s">
        <v>98</v>
      </c>
      <c r="BX98" s="133" t="s">
        <v>5</v>
      </c>
      <c r="CL98" s="133" t="s">
        <v>1</v>
      </c>
      <c r="CM98" s="133" t="s">
        <v>89</v>
      </c>
    </row>
    <row r="99" spans="1:91" s="7" customFormat="1" ht="16.5" customHeight="1">
      <c r="A99" s="121" t="s">
        <v>83</v>
      </c>
      <c r="B99" s="122"/>
      <c r="C99" s="123"/>
      <c r="D99" s="124" t="s">
        <v>99</v>
      </c>
      <c r="E99" s="124"/>
      <c r="F99" s="124"/>
      <c r="G99" s="124"/>
      <c r="H99" s="124"/>
      <c r="I99" s="125"/>
      <c r="J99" s="124" t="s">
        <v>100</v>
      </c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6">
        <f>'SO01d - Hasička ÚT'!J30</f>
        <v>0</v>
      </c>
      <c r="AH99" s="125"/>
      <c r="AI99" s="125"/>
      <c r="AJ99" s="125"/>
      <c r="AK99" s="125"/>
      <c r="AL99" s="125"/>
      <c r="AM99" s="125"/>
      <c r="AN99" s="126">
        <f>SUM(AG99,AT99)</f>
        <v>0</v>
      </c>
      <c r="AO99" s="125"/>
      <c r="AP99" s="125"/>
      <c r="AQ99" s="127" t="s">
        <v>86</v>
      </c>
      <c r="AR99" s="128"/>
      <c r="AS99" s="129">
        <v>0</v>
      </c>
      <c r="AT99" s="130">
        <f>ROUND(SUM(AV99:AW99),2)</f>
        <v>0</v>
      </c>
      <c r="AU99" s="131">
        <f>'SO01d - Hasička ÚT'!P120</f>
        <v>0</v>
      </c>
      <c r="AV99" s="130">
        <f>'SO01d - Hasička ÚT'!J33</f>
        <v>0</v>
      </c>
      <c r="AW99" s="130">
        <f>'SO01d - Hasička ÚT'!J34</f>
        <v>0</v>
      </c>
      <c r="AX99" s="130">
        <f>'SO01d - Hasička ÚT'!J35</f>
        <v>0</v>
      </c>
      <c r="AY99" s="130">
        <f>'SO01d - Hasička ÚT'!J36</f>
        <v>0</v>
      </c>
      <c r="AZ99" s="130">
        <f>'SO01d - Hasička ÚT'!F33</f>
        <v>0</v>
      </c>
      <c r="BA99" s="130">
        <f>'SO01d - Hasička ÚT'!F34</f>
        <v>0</v>
      </c>
      <c r="BB99" s="130">
        <f>'SO01d - Hasička ÚT'!F35</f>
        <v>0</v>
      </c>
      <c r="BC99" s="130">
        <f>'SO01d - Hasička ÚT'!F36</f>
        <v>0</v>
      </c>
      <c r="BD99" s="132">
        <f>'SO01d - Hasička ÚT'!F37</f>
        <v>0</v>
      </c>
      <c r="BE99" s="7"/>
      <c r="BT99" s="133" t="s">
        <v>87</v>
      </c>
      <c r="BV99" s="133" t="s">
        <v>81</v>
      </c>
      <c r="BW99" s="133" t="s">
        <v>101</v>
      </c>
      <c r="BX99" s="133" t="s">
        <v>5</v>
      </c>
      <c r="CL99" s="133" t="s">
        <v>1</v>
      </c>
      <c r="CM99" s="133" t="s">
        <v>89</v>
      </c>
    </row>
    <row r="100" spans="1:91" s="7" customFormat="1" ht="16.5" customHeight="1">
      <c r="A100" s="121" t="s">
        <v>83</v>
      </c>
      <c r="B100" s="122"/>
      <c r="C100" s="123"/>
      <c r="D100" s="124" t="s">
        <v>102</v>
      </c>
      <c r="E100" s="124"/>
      <c r="F100" s="124"/>
      <c r="G100" s="124"/>
      <c r="H100" s="124"/>
      <c r="I100" s="125"/>
      <c r="J100" s="124" t="s">
        <v>103</v>
      </c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6">
        <f>'SO01e - VZT'!J30</f>
        <v>0</v>
      </c>
      <c r="AH100" s="125"/>
      <c r="AI100" s="125"/>
      <c r="AJ100" s="125"/>
      <c r="AK100" s="125"/>
      <c r="AL100" s="125"/>
      <c r="AM100" s="125"/>
      <c r="AN100" s="126">
        <f>SUM(AG100,AT100)</f>
        <v>0</v>
      </c>
      <c r="AO100" s="125"/>
      <c r="AP100" s="125"/>
      <c r="AQ100" s="127" t="s">
        <v>86</v>
      </c>
      <c r="AR100" s="128"/>
      <c r="AS100" s="129">
        <v>0</v>
      </c>
      <c r="AT100" s="130">
        <f>ROUND(SUM(AV100:AW100),2)</f>
        <v>0</v>
      </c>
      <c r="AU100" s="131">
        <f>'SO01e - VZT'!P122</f>
        <v>0</v>
      </c>
      <c r="AV100" s="130">
        <f>'SO01e - VZT'!J33</f>
        <v>0</v>
      </c>
      <c r="AW100" s="130">
        <f>'SO01e - VZT'!J34</f>
        <v>0</v>
      </c>
      <c r="AX100" s="130">
        <f>'SO01e - VZT'!J35</f>
        <v>0</v>
      </c>
      <c r="AY100" s="130">
        <f>'SO01e - VZT'!J36</f>
        <v>0</v>
      </c>
      <c r="AZ100" s="130">
        <f>'SO01e - VZT'!F33</f>
        <v>0</v>
      </c>
      <c r="BA100" s="130">
        <f>'SO01e - VZT'!F34</f>
        <v>0</v>
      </c>
      <c r="BB100" s="130">
        <f>'SO01e - VZT'!F35</f>
        <v>0</v>
      </c>
      <c r="BC100" s="130">
        <f>'SO01e - VZT'!F36</f>
        <v>0</v>
      </c>
      <c r="BD100" s="132">
        <f>'SO01e - VZT'!F37</f>
        <v>0</v>
      </c>
      <c r="BE100" s="7"/>
      <c r="BT100" s="133" t="s">
        <v>87</v>
      </c>
      <c r="BV100" s="133" t="s">
        <v>81</v>
      </c>
      <c r="BW100" s="133" t="s">
        <v>104</v>
      </c>
      <c r="BX100" s="133" t="s">
        <v>5</v>
      </c>
      <c r="CL100" s="133" t="s">
        <v>1</v>
      </c>
      <c r="CM100" s="133" t="s">
        <v>89</v>
      </c>
    </row>
    <row r="101" spans="1:91" s="7" customFormat="1" ht="16.5" customHeight="1">
      <c r="A101" s="121" t="s">
        <v>83</v>
      </c>
      <c r="B101" s="122"/>
      <c r="C101" s="123"/>
      <c r="D101" s="124" t="s">
        <v>105</v>
      </c>
      <c r="E101" s="124"/>
      <c r="F101" s="124"/>
      <c r="G101" s="124"/>
      <c r="H101" s="124"/>
      <c r="I101" s="125"/>
      <c r="J101" s="124" t="s">
        <v>106</v>
      </c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6">
        <f>'SO01f - El Silnoproud'!J30</f>
        <v>0</v>
      </c>
      <c r="AH101" s="125"/>
      <c r="AI101" s="125"/>
      <c r="AJ101" s="125"/>
      <c r="AK101" s="125"/>
      <c r="AL101" s="125"/>
      <c r="AM101" s="125"/>
      <c r="AN101" s="126">
        <f>SUM(AG101,AT101)</f>
        <v>0</v>
      </c>
      <c r="AO101" s="125"/>
      <c r="AP101" s="125"/>
      <c r="AQ101" s="127" t="s">
        <v>86</v>
      </c>
      <c r="AR101" s="128"/>
      <c r="AS101" s="129">
        <v>0</v>
      </c>
      <c r="AT101" s="130">
        <f>ROUND(SUM(AV101:AW101),2)</f>
        <v>0</v>
      </c>
      <c r="AU101" s="131">
        <f>'SO01f - El Silnoproud'!P119</f>
        <v>0</v>
      </c>
      <c r="AV101" s="130">
        <f>'SO01f - El Silnoproud'!J33</f>
        <v>0</v>
      </c>
      <c r="AW101" s="130">
        <f>'SO01f - El Silnoproud'!J34</f>
        <v>0</v>
      </c>
      <c r="AX101" s="130">
        <f>'SO01f - El Silnoproud'!J35</f>
        <v>0</v>
      </c>
      <c r="AY101" s="130">
        <f>'SO01f - El Silnoproud'!J36</f>
        <v>0</v>
      </c>
      <c r="AZ101" s="130">
        <f>'SO01f - El Silnoproud'!F33</f>
        <v>0</v>
      </c>
      <c r="BA101" s="130">
        <f>'SO01f - El Silnoproud'!F34</f>
        <v>0</v>
      </c>
      <c r="BB101" s="130">
        <f>'SO01f - El Silnoproud'!F35</f>
        <v>0</v>
      </c>
      <c r="BC101" s="130">
        <f>'SO01f - El Silnoproud'!F36</f>
        <v>0</v>
      </c>
      <c r="BD101" s="132">
        <f>'SO01f - El Silnoproud'!F37</f>
        <v>0</v>
      </c>
      <c r="BE101" s="7"/>
      <c r="BT101" s="133" t="s">
        <v>87</v>
      </c>
      <c r="BV101" s="133" t="s">
        <v>81</v>
      </c>
      <c r="BW101" s="133" t="s">
        <v>107</v>
      </c>
      <c r="BX101" s="133" t="s">
        <v>5</v>
      </c>
      <c r="CL101" s="133" t="s">
        <v>1</v>
      </c>
      <c r="CM101" s="133" t="s">
        <v>89</v>
      </c>
    </row>
    <row r="102" spans="1:91" s="7" customFormat="1" ht="16.5" customHeight="1">
      <c r="A102" s="121" t="s">
        <v>83</v>
      </c>
      <c r="B102" s="122"/>
      <c r="C102" s="123"/>
      <c r="D102" s="124" t="s">
        <v>108</v>
      </c>
      <c r="E102" s="124"/>
      <c r="F102" s="124"/>
      <c r="G102" s="124"/>
      <c r="H102" s="124"/>
      <c r="I102" s="125"/>
      <c r="J102" s="124" t="s">
        <v>109</v>
      </c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6">
        <f>'SO01g - Slaboproud'!J30</f>
        <v>0</v>
      </c>
      <c r="AH102" s="125"/>
      <c r="AI102" s="125"/>
      <c r="AJ102" s="125"/>
      <c r="AK102" s="125"/>
      <c r="AL102" s="125"/>
      <c r="AM102" s="125"/>
      <c r="AN102" s="126">
        <f>SUM(AG102,AT102)</f>
        <v>0</v>
      </c>
      <c r="AO102" s="125"/>
      <c r="AP102" s="125"/>
      <c r="AQ102" s="127" t="s">
        <v>86</v>
      </c>
      <c r="AR102" s="128"/>
      <c r="AS102" s="129">
        <v>0</v>
      </c>
      <c r="AT102" s="130">
        <f>ROUND(SUM(AV102:AW102),2)</f>
        <v>0</v>
      </c>
      <c r="AU102" s="131">
        <f>'SO01g - Slaboproud'!P119</f>
        <v>0</v>
      </c>
      <c r="AV102" s="130">
        <f>'SO01g - Slaboproud'!J33</f>
        <v>0</v>
      </c>
      <c r="AW102" s="130">
        <f>'SO01g - Slaboproud'!J34</f>
        <v>0</v>
      </c>
      <c r="AX102" s="130">
        <f>'SO01g - Slaboproud'!J35</f>
        <v>0</v>
      </c>
      <c r="AY102" s="130">
        <f>'SO01g - Slaboproud'!J36</f>
        <v>0</v>
      </c>
      <c r="AZ102" s="130">
        <f>'SO01g - Slaboproud'!F33</f>
        <v>0</v>
      </c>
      <c r="BA102" s="130">
        <f>'SO01g - Slaboproud'!F34</f>
        <v>0</v>
      </c>
      <c r="BB102" s="130">
        <f>'SO01g - Slaboproud'!F35</f>
        <v>0</v>
      </c>
      <c r="BC102" s="130">
        <f>'SO01g - Slaboproud'!F36</f>
        <v>0</v>
      </c>
      <c r="BD102" s="132">
        <f>'SO01g - Slaboproud'!F37</f>
        <v>0</v>
      </c>
      <c r="BE102" s="7"/>
      <c r="BT102" s="133" t="s">
        <v>87</v>
      </c>
      <c r="BV102" s="133" t="s">
        <v>81</v>
      </c>
      <c r="BW102" s="133" t="s">
        <v>110</v>
      </c>
      <c r="BX102" s="133" t="s">
        <v>5</v>
      </c>
      <c r="CL102" s="133" t="s">
        <v>1</v>
      </c>
      <c r="CM102" s="133" t="s">
        <v>89</v>
      </c>
    </row>
    <row r="103" spans="1:91" s="7" customFormat="1" ht="16.5" customHeight="1">
      <c r="A103" s="121" t="s">
        <v>83</v>
      </c>
      <c r="B103" s="122"/>
      <c r="C103" s="123"/>
      <c r="D103" s="124" t="s">
        <v>111</v>
      </c>
      <c r="E103" s="124"/>
      <c r="F103" s="124"/>
      <c r="G103" s="124"/>
      <c r="H103" s="124"/>
      <c r="I103" s="125"/>
      <c r="J103" s="124" t="s">
        <v>112</v>
      </c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6">
        <f>'SO01h. -  El Bleskosvod'!J30</f>
        <v>0</v>
      </c>
      <c r="AH103" s="125"/>
      <c r="AI103" s="125"/>
      <c r="AJ103" s="125"/>
      <c r="AK103" s="125"/>
      <c r="AL103" s="125"/>
      <c r="AM103" s="125"/>
      <c r="AN103" s="126">
        <f>SUM(AG103,AT103)</f>
        <v>0</v>
      </c>
      <c r="AO103" s="125"/>
      <c r="AP103" s="125"/>
      <c r="AQ103" s="127" t="s">
        <v>86</v>
      </c>
      <c r="AR103" s="128"/>
      <c r="AS103" s="134">
        <v>0</v>
      </c>
      <c r="AT103" s="135">
        <f>ROUND(SUM(AV103:AW103),2)</f>
        <v>0</v>
      </c>
      <c r="AU103" s="136">
        <f>'SO01h. -  El Bleskosvod'!P118</f>
        <v>0</v>
      </c>
      <c r="AV103" s="135">
        <f>'SO01h. -  El Bleskosvod'!J33</f>
        <v>0</v>
      </c>
      <c r="AW103" s="135">
        <f>'SO01h. -  El Bleskosvod'!J34</f>
        <v>0</v>
      </c>
      <c r="AX103" s="135">
        <f>'SO01h. -  El Bleskosvod'!J35</f>
        <v>0</v>
      </c>
      <c r="AY103" s="135">
        <f>'SO01h. -  El Bleskosvod'!J36</f>
        <v>0</v>
      </c>
      <c r="AZ103" s="135">
        <f>'SO01h. -  El Bleskosvod'!F33</f>
        <v>0</v>
      </c>
      <c r="BA103" s="135">
        <f>'SO01h. -  El Bleskosvod'!F34</f>
        <v>0</v>
      </c>
      <c r="BB103" s="135">
        <f>'SO01h. -  El Bleskosvod'!F35</f>
        <v>0</v>
      </c>
      <c r="BC103" s="135">
        <f>'SO01h. -  El Bleskosvod'!F36</f>
        <v>0</v>
      </c>
      <c r="BD103" s="137">
        <f>'SO01h. -  El Bleskosvod'!F37</f>
        <v>0</v>
      </c>
      <c r="BE103" s="7"/>
      <c r="BT103" s="133" t="s">
        <v>87</v>
      </c>
      <c r="BV103" s="133" t="s">
        <v>81</v>
      </c>
      <c r="BW103" s="133" t="s">
        <v>113</v>
      </c>
      <c r="BX103" s="133" t="s">
        <v>5</v>
      </c>
      <c r="CL103" s="133" t="s">
        <v>1</v>
      </c>
      <c r="CM103" s="133" t="s">
        <v>89</v>
      </c>
    </row>
    <row r="104" spans="1:57" s="2" customFormat="1" ht="30" customHeight="1">
      <c r="A104" s="40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6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  <row r="105" spans="1:57" s="2" customFormat="1" ht="6.95" customHeight="1">
      <c r="A105" s="40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46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</sheetData>
  <sheetProtection password="CC35" sheet="1" objects="1" scenarios="1" formatColumns="0" formatRows="0"/>
  <mergeCells count="74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102:AP102"/>
    <mergeCell ref="AG102:AM102"/>
    <mergeCell ref="D102:H102"/>
    <mergeCell ref="J102:AF102"/>
    <mergeCell ref="AN103:AP103"/>
    <mergeCell ref="AG103:AM103"/>
    <mergeCell ref="D103:H103"/>
    <mergeCell ref="J103:AF103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OSTb - OST - způsobilé vý...'!C2" display="/"/>
    <hyperlink ref="A96" location="'SO01a - Nové konstrukce'!C2" display="/"/>
    <hyperlink ref="A97" location="'SO01b - Bourací práce'!C2" display="/"/>
    <hyperlink ref="A98" location="'SO01c - Hasička ZTI'!C2" display="/"/>
    <hyperlink ref="A99" location="'SO01d - Hasička ÚT'!C2" display="/"/>
    <hyperlink ref="A100" location="'SO01e - VZT'!C2" display="/"/>
    <hyperlink ref="A101" location="'SO01f - El Silnoproud'!C2" display="/"/>
    <hyperlink ref="A102" location="'SO01g - Slaboproud'!C2" display="/"/>
    <hyperlink ref="A103" location="'SO01h. -  El Bleskosvod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89</v>
      </c>
    </row>
    <row r="4" spans="2:46" s="1" customFormat="1" ht="24.95" customHeight="1">
      <c r="B4" s="21"/>
      <c r="D4" s="140" t="s">
        <v>114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26.25" customHeight="1">
      <c r="B7" s="21"/>
      <c r="E7" s="143" t="str">
        <f>'Rekapitulace stavby'!K6</f>
        <v>Rekonstrukce společenského centra Stará hasička a přilehlého veřejného prostoru - způsobilé výdaje</v>
      </c>
      <c r="F7" s="142"/>
      <c r="G7" s="142"/>
      <c r="H7" s="142"/>
      <c r="L7" s="21"/>
    </row>
    <row r="8" spans="1:31" s="2" customFormat="1" ht="12" customHeight="1">
      <c r="A8" s="40"/>
      <c r="B8" s="46"/>
      <c r="C8" s="40"/>
      <c r="D8" s="142" t="s">
        <v>115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4" t="s">
        <v>3588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2" t="s">
        <v>20</v>
      </c>
      <c r="E12" s="40"/>
      <c r="F12" s="145" t="s">
        <v>117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26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5" t="s">
        <v>27</v>
      </c>
      <c r="F15" s="40"/>
      <c r="G15" s="40"/>
      <c r="H15" s="40"/>
      <c r="I15" s="142" t="s">
        <v>28</v>
      </c>
      <c r="J15" s="145" t="s">
        <v>29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2" t="s">
        <v>30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2" t="s">
        <v>32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5" t="s">
        <v>33</v>
      </c>
      <c r="F21" s="40"/>
      <c r="G21" s="40"/>
      <c r="H21" s="40"/>
      <c r="I21" s="142" t="s">
        <v>28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2" t="s">
        <v>35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5" t="s">
        <v>36</v>
      </c>
      <c r="F24" s="40"/>
      <c r="G24" s="40"/>
      <c r="H24" s="40"/>
      <c r="I24" s="142" t="s">
        <v>28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2" t="s">
        <v>37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39</v>
      </c>
      <c r="E30" s="40"/>
      <c r="F30" s="40"/>
      <c r="G30" s="40"/>
      <c r="H30" s="40"/>
      <c r="I30" s="40"/>
      <c r="J30" s="153">
        <f>ROUND(J118,2)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41</v>
      </c>
      <c r="G32" s="40"/>
      <c r="H32" s="40"/>
      <c r="I32" s="154" t="s">
        <v>40</v>
      </c>
      <c r="J32" s="154" t="s">
        <v>42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43</v>
      </c>
      <c r="E33" s="142" t="s">
        <v>44</v>
      </c>
      <c r="F33" s="156">
        <f>ROUND((SUM(BE118:BE155)),2)</f>
        <v>0</v>
      </c>
      <c r="G33" s="40"/>
      <c r="H33" s="40"/>
      <c r="I33" s="157">
        <v>0.21</v>
      </c>
      <c r="J33" s="156">
        <f>ROUND(((SUM(BE118:BE155))*I33),2)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2" t="s">
        <v>45</v>
      </c>
      <c r="F34" s="156">
        <f>ROUND((SUM(BF118:BF155)),2)</f>
        <v>0</v>
      </c>
      <c r="G34" s="40"/>
      <c r="H34" s="40"/>
      <c r="I34" s="157">
        <v>0.15</v>
      </c>
      <c r="J34" s="156">
        <f>ROUND(((SUM(BF118:BF155))*I34),2)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46</v>
      </c>
      <c r="F35" s="156">
        <f>ROUND((SUM(BG118:BG155)),2)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47</v>
      </c>
      <c r="F36" s="156">
        <f>ROUND((SUM(BH118:BH155)),2)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48</v>
      </c>
      <c r="F37" s="156">
        <f>ROUND((SUM(BI118:BI155)),2)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49</v>
      </c>
      <c r="E39" s="160"/>
      <c r="F39" s="160"/>
      <c r="G39" s="161" t="s">
        <v>50</v>
      </c>
      <c r="H39" s="162" t="s">
        <v>51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52</v>
      </c>
      <c r="E50" s="166"/>
      <c r="F50" s="166"/>
      <c r="G50" s="165" t="s">
        <v>53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54</v>
      </c>
      <c r="E61" s="168"/>
      <c r="F61" s="169" t="s">
        <v>55</v>
      </c>
      <c r="G61" s="167" t="s">
        <v>54</v>
      </c>
      <c r="H61" s="168"/>
      <c r="I61" s="168"/>
      <c r="J61" s="170" t="s">
        <v>55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56</v>
      </c>
      <c r="E65" s="171"/>
      <c r="F65" s="171"/>
      <c r="G65" s="165" t="s">
        <v>57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54</v>
      </c>
      <c r="E76" s="168"/>
      <c r="F76" s="169" t="s">
        <v>55</v>
      </c>
      <c r="G76" s="167" t="s">
        <v>54</v>
      </c>
      <c r="H76" s="168"/>
      <c r="I76" s="168"/>
      <c r="J76" s="170" t="s">
        <v>55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118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115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 xml:space="preserve">SO01h. -  El Bleskosvod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 xml:space="preserve"> 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32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30</v>
      </c>
      <c r="D92" s="42"/>
      <c r="E92" s="42"/>
      <c r="F92" s="28" t="str">
        <f>IF(E18="","",E18)</f>
        <v>Vyplň údaj</v>
      </c>
      <c r="G92" s="42"/>
      <c r="H92" s="42"/>
      <c r="I92" s="33" t="s">
        <v>35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119</v>
      </c>
      <c r="D94" s="178"/>
      <c r="E94" s="178"/>
      <c r="F94" s="178"/>
      <c r="G94" s="178"/>
      <c r="H94" s="178"/>
      <c r="I94" s="178"/>
      <c r="J94" s="179" t="s">
        <v>120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121</v>
      </c>
      <c r="D96" s="42"/>
      <c r="E96" s="42"/>
      <c r="F96" s="42"/>
      <c r="G96" s="42"/>
      <c r="H96" s="42"/>
      <c r="I96" s="42"/>
      <c r="J96" s="112">
        <f>J118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122</v>
      </c>
    </row>
    <row r="97" spans="1:31" s="9" customFormat="1" ht="24.95" customHeight="1">
      <c r="A97" s="9"/>
      <c r="B97" s="181"/>
      <c r="C97" s="182"/>
      <c r="D97" s="183" t="s">
        <v>3589</v>
      </c>
      <c r="E97" s="184"/>
      <c r="F97" s="184"/>
      <c r="G97" s="184"/>
      <c r="H97" s="184"/>
      <c r="I97" s="184"/>
      <c r="J97" s="185">
        <f>J119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1"/>
      <c r="C98" s="182"/>
      <c r="D98" s="183" t="s">
        <v>3590</v>
      </c>
      <c r="E98" s="184"/>
      <c r="F98" s="184"/>
      <c r="G98" s="184"/>
      <c r="H98" s="184"/>
      <c r="I98" s="184"/>
      <c r="J98" s="185">
        <f>J150</f>
        <v>0</v>
      </c>
      <c r="K98" s="182"/>
      <c r="L98" s="18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65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6.95" customHeight="1">
      <c r="A100" s="40"/>
      <c r="B100" s="68"/>
      <c r="C100" s="69"/>
      <c r="D100" s="69"/>
      <c r="E100" s="69"/>
      <c r="F100" s="69"/>
      <c r="G100" s="69"/>
      <c r="H100" s="69"/>
      <c r="I100" s="69"/>
      <c r="J100" s="69"/>
      <c r="K100" s="69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4" spans="1:31" s="2" customFormat="1" ht="6.95" customHeight="1">
      <c r="A104" s="40"/>
      <c r="B104" s="70"/>
      <c r="C104" s="71"/>
      <c r="D104" s="71"/>
      <c r="E104" s="71"/>
      <c r="F104" s="71"/>
      <c r="G104" s="71"/>
      <c r="H104" s="71"/>
      <c r="I104" s="71"/>
      <c r="J104" s="71"/>
      <c r="K104" s="71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24.95" customHeight="1">
      <c r="A105" s="40"/>
      <c r="B105" s="41"/>
      <c r="C105" s="24" t="s">
        <v>124</v>
      </c>
      <c r="D105" s="42"/>
      <c r="E105" s="42"/>
      <c r="F105" s="42"/>
      <c r="G105" s="42"/>
      <c r="H105" s="42"/>
      <c r="I105" s="42"/>
      <c r="J105" s="42"/>
      <c r="K105" s="42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6.95" customHeight="1">
      <c r="A106" s="40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12" customHeight="1">
      <c r="A107" s="40"/>
      <c r="B107" s="41"/>
      <c r="C107" s="33" t="s">
        <v>16</v>
      </c>
      <c r="D107" s="42"/>
      <c r="E107" s="42"/>
      <c r="F107" s="42"/>
      <c r="G107" s="42"/>
      <c r="H107" s="42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26.25" customHeight="1">
      <c r="A108" s="40"/>
      <c r="B108" s="41"/>
      <c r="C108" s="42"/>
      <c r="D108" s="42"/>
      <c r="E108" s="176" t="str">
        <f>E7</f>
        <v>Rekonstrukce společenského centra Stará hasička a přilehlého veřejného prostoru - způsobilé výdaje</v>
      </c>
      <c r="F108" s="33"/>
      <c r="G108" s="33"/>
      <c r="H108" s="33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12" customHeight="1">
      <c r="A109" s="40"/>
      <c r="B109" s="41"/>
      <c r="C109" s="33" t="s">
        <v>115</v>
      </c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16.5" customHeight="1">
      <c r="A110" s="40"/>
      <c r="B110" s="41"/>
      <c r="C110" s="42"/>
      <c r="D110" s="42"/>
      <c r="E110" s="78" t="str">
        <f>E9</f>
        <v xml:space="preserve">SO01h. -  El Bleskosvod</v>
      </c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6.95" customHeight="1">
      <c r="A111" s="40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12" customHeight="1">
      <c r="A112" s="40"/>
      <c r="B112" s="41"/>
      <c r="C112" s="33" t="s">
        <v>20</v>
      </c>
      <c r="D112" s="42"/>
      <c r="E112" s="42"/>
      <c r="F112" s="28" t="str">
        <f>F12</f>
        <v xml:space="preserve"> </v>
      </c>
      <c r="G112" s="42"/>
      <c r="H112" s="42"/>
      <c r="I112" s="33" t="s">
        <v>22</v>
      </c>
      <c r="J112" s="81" t="str">
        <f>IF(J12="","",J12)</f>
        <v>26. 6. 2022</v>
      </c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6.95" customHeight="1">
      <c r="A113" s="40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40.05" customHeight="1">
      <c r="A114" s="40"/>
      <c r="B114" s="41"/>
      <c r="C114" s="33" t="s">
        <v>24</v>
      </c>
      <c r="D114" s="42"/>
      <c r="E114" s="42"/>
      <c r="F114" s="28" t="str">
        <f>E15</f>
        <v>Statutární město Brno, městská část Brno-Komín</v>
      </c>
      <c r="G114" s="42"/>
      <c r="H114" s="42"/>
      <c r="I114" s="33" t="s">
        <v>32</v>
      </c>
      <c r="J114" s="38" t="str">
        <f>E21</f>
        <v>Dipl.-Ing. Janosch Welzien, ČKA 383/2022</v>
      </c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25.65" customHeight="1">
      <c r="A115" s="40"/>
      <c r="B115" s="41"/>
      <c r="C115" s="33" t="s">
        <v>30</v>
      </c>
      <c r="D115" s="42"/>
      <c r="E115" s="42"/>
      <c r="F115" s="28" t="str">
        <f>IF(E18="","",E18)</f>
        <v>Vyplň údaj</v>
      </c>
      <c r="G115" s="42"/>
      <c r="H115" s="42"/>
      <c r="I115" s="33" t="s">
        <v>35</v>
      </c>
      <c r="J115" s="38" t="str">
        <f>E24</f>
        <v xml:space="preserve">Schwerpunkt architekti </v>
      </c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0.3" customHeight="1">
      <c r="A116" s="40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10" customFormat="1" ht="29.25" customHeight="1">
      <c r="A117" s="187"/>
      <c r="B117" s="188"/>
      <c r="C117" s="189" t="s">
        <v>125</v>
      </c>
      <c r="D117" s="190" t="s">
        <v>64</v>
      </c>
      <c r="E117" s="190" t="s">
        <v>60</v>
      </c>
      <c r="F117" s="190" t="s">
        <v>61</v>
      </c>
      <c r="G117" s="190" t="s">
        <v>126</v>
      </c>
      <c r="H117" s="190" t="s">
        <v>127</v>
      </c>
      <c r="I117" s="190" t="s">
        <v>128</v>
      </c>
      <c r="J117" s="190" t="s">
        <v>120</v>
      </c>
      <c r="K117" s="191" t="s">
        <v>129</v>
      </c>
      <c r="L117" s="192"/>
      <c r="M117" s="102" t="s">
        <v>1</v>
      </c>
      <c r="N117" s="103" t="s">
        <v>43</v>
      </c>
      <c r="O117" s="103" t="s">
        <v>130</v>
      </c>
      <c r="P117" s="103" t="s">
        <v>131</v>
      </c>
      <c r="Q117" s="103" t="s">
        <v>132</v>
      </c>
      <c r="R117" s="103" t="s">
        <v>133</v>
      </c>
      <c r="S117" s="103" t="s">
        <v>134</v>
      </c>
      <c r="T117" s="104" t="s">
        <v>135</v>
      </c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</row>
    <row r="118" spans="1:63" s="2" customFormat="1" ht="22.8" customHeight="1">
      <c r="A118" s="40"/>
      <c r="B118" s="41"/>
      <c r="C118" s="109" t="s">
        <v>136</v>
      </c>
      <c r="D118" s="42"/>
      <c r="E118" s="42"/>
      <c r="F118" s="42"/>
      <c r="G118" s="42"/>
      <c r="H118" s="42"/>
      <c r="I118" s="42"/>
      <c r="J118" s="193">
        <f>BK118</f>
        <v>0</v>
      </c>
      <c r="K118" s="42"/>
      <c r="L118" s="46"/>
      <c r="M118" s="105"/>
      <c r="N118" s="194"/>
      <c r="O118" s="106"/>
      <c r="P118" s="195">
        <f>P119+P150</f>
        <v>0</v>
      </c>
      <c r="Q118" s="106"/>
      <c r="R118" s="195">
        <f>R119+R150</f>
        <v>0</v>
      </c>
      <c r="S118" s="106"/>
      <c r="T118" s="196">
        <f>T119+T150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8" t="s">
        <v>78</v>
      </c>
      <c r="AU118" s="18" t="s">
        <v>122</v>
      </c>
      <c r="BK118" s="197">
        <f>BK119+BK150</f>
        <v>0</v>
      </c>
    </row>
    <row r="119" spans="1:63" s="11" customFormat="1" ht="25.9" customHeight="1">
      <c r="A119" s="11"/>
      <c r="B119" s="198"/>
      <c r="C119" s="199"/>
      <c r="D119" s="200" t="s">
        <v>78</v>
      </c>
      <c r="E119" s="201" t="s">
        <v>2758</v>
      </c>
      <c r="F119" s="201" t="s">
        <v>3591</v>
      </c>
      <c r="G119" s="199"/>
      <c r="H119" s="199"/>
      <c r="I119" s="202"/>
      <c r="J119" s="203">
        <f>BK119</f>
        <v>0</v>
      </c>
      <c r="K119" s="199"/>
      <c r="L119" s="204"/>
      <c r="M119" s="205"/>
      <c r="N119" s="206"/>
      <c r="O119" s="206"/>
      <c r="P119" s="207">
        <f>SUM(P120:P149)</f>
        <v>0</v>
      </c>
      <c r="Q119" s="206"/>
      <c r="R119" s="207">
        <f>SUM(R120:R149)</f>
        <v>0</v>
      </c>
      <c r="S119" s="206"/>
      <c r="T119" s="208">
        <f>SUM(T120:T149)</f>
        <v>0</v>
      </c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R119" s="209" t="s">
        <v>87</v>
      </c>
      <c r="AT119" s="210" t="s">
        <v>78</v>
      </c>
      <c r="AU119" s="210" t="s">
        <v>79</v>
      </c>
      <c r="AY119" s="209" t="s">
        <v>139</v>
      </c>
      <c r="BK119" s="211">
        <f>SUM(BK120:BK149)</f>
        <v>0</v>
      </c>
    </row>
    <row r="120" spans="1:65" s="2" customFormat="1" ht="24.15" customHeight="1">
      <c r="A120" s="40"/>
      <c r="B120" s="41"/>
      <c r="C120" s="212" t="s">
        <v>87</v>
      </c>
      <c r="D120" s="212" t="s">
        <v>140</v>
      </c>
      <c r="E120" s="213" t="s">
        <v>3592</v>
      </c>
      <c r="F120" s="214" t="s">
        <v>3593</v>
      </c>
      <c r="G120" s="215" t="s">
        <v>716</v>
      </c>
      <c r="H120" s="216">
        <v>80</v>
      </c>
      <c r="I120" s="217"/>
      <c r="J120" s="218">
        <f>ROUND(I120*H120,2)</f>
        <v>0</v>
      </c>
      <c r="K120" s="214" t="s">
        <v>1</v>
      </c>
      <c r="L120" s="46"/>
      <c r="M120" s="236" t="s">
        <v>1</v>
      </c>
      <c r="N120" s="237" t="s">
        <v>44</v>
      </c>
      <c r="O120" s="93"/>
      <c r="P120" s="238">
        <f>O120*H120</f>
        <v>0</v>
      </c>
      <c r="Q120" s="238">
        <v>0</v>
      </c>
      <c r="R120" s="238">
        <f>Q120*H120</f>
        <v>0</v>
      </c>
      <c r="S120" s="238">
        <v>0</v>
      </c>
      <c r="T120" s="23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4" t="s">
        <v>144</v>
      </c>
      <c r="AT120" s="224" t="s">
        <v>140</v>
      </c>
      <c r="AU120" s="224" t="s">
        <v>87</v>
      </c>
      <c r="AY120" s="18" t="s">
        <v>139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87</v>
      </c>
      <c r="BK120" s="225">
        <f>ROUND(I120*H120,2)</f>
        <v>0</v>
      </c>
      <c r="BL120" s="18" t="s">
        <v>144</v>
      </c>
      <c r="BM120" s="224" t="s">
        <v>3594</v>
      </c>
    </row>
    <row r="121" spans="1:65" s="2" customFormat="1" ht="37.8" customHeight="1">
      <c r="A121" s="40"/>
      <c r="B121" s="41"/>
      <c r="C121" s="212" t="s">
        <v>89</v>
      </c>
      <c r="D121" s="212" t="s">
        <v>140</v>
      </c>
      <c r="E121" s="213" t="s">
        <v>3595</v>
      </c>
      <c r="F121" s="214" t="s">
        <v>3596</v>
      </c>
      <c r="G121" s="215" t="s">
        <v>477</v>
      </c>
      <c r="H121" s="216">
        <v>10</v>
      </c>
      <c r="I121" s="217"/>
      <c r="J121" s="218">
        <f>ROUND(I121*H121,2)</f>
        <v>0</v>
      </c>
      <c r="K121" s="214" t="s">
        <v>1</v>
      </c>
      <c r="L121" s="46"/>
      <c r="M121" s="236" t="s">
        <v>1</v>
      </c>
      <c r="N121" s="237" t="s">
        <v>44</v>
      </c>
      <c r="O121" s="93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4" t="s">
        <v>144</v>
      </c>
      <c r="AT121" s="224" t="s">
        <v>140</v>
      </c>
      <c r="AU121" s="224" t="s">
        <v>87</v>
      </c>
      <c r="AY121" s="18" t="s">
        <v>139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87</v>
      </c>
      <c r="BK121" s="225">
        <f>ROUND(I121*H121,2)</f>
        <v>0</v>
      </c>
      <c r="BL121" s="18" t="s">
        <v>144</v>
      </c>
      <c r="BM121" s="224" t="s">
        <v>3597</v>
      </c>
    </row>
    <row r="122" spans="1:65" s="2" customFormat="1" ht="24.15" customHeight="1">
      <c r="A122" s="40"/>
      <c r="B122" s="41"/>
      <c r="C122" s="212" t="s">
        <v>149</v>
      </c>
      <c r="D122" s="212" t="s">
        <v>140</v>
      </c>
      <c r="E122" s="213" t="s">
        <v>3598</v>
      </c>
      <c r="F122" s="214" t="s">
        <v>3599</v>
      </c>
      <c r="G122" s="215" t="s">
        <v>716</v>
      </c>
      <c r="H122" s="216">
        <v>65</v>
      </c>
      <c r="I122" s="217"/>
      <c r="J122" s="218">
        <f>ROUND(I122*H122,2)</f>
        <v>0</v>
      </c>
      <c r="K122" s="214" t="s">
        <v>1</v>
      </c>
      <c r="L122" s="46"/>
      <c r="M122" s="236" t="s">
        <v>1</v>
      </c>
      <c r="N122" s="237" t="s">
        <v>44</v>
      </c>
      <c r="O122" s="93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4" t="s">
        <v>144</v>
      </c>
      <c r="AT122" s="224" t="s">
        <v>140</v>
      </c>
      <c r="AU122" s="224" t="s">
        <v>87</v>
      </c>
      <c r="AY122" s="18" t="s">
        <v>139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87</v>
      </c>
      <c r="BK122" s="225">
        <f>ROUND(I122*H122,2)</f>
        <v>0</v>
      </c>
      <c r="BL122" s="18" t="s">
        <v>144</v>
      </c>
      <c r="BM122" s="224" t="s">
        <v>3600</v>
      </c>
    </row>
    <row r="123" spans="1:65" s="2" customFormat="1" ht="37.8" customHeight="1">
      <c r="A123" s="40"/>
      <c r="B123" s="41"/>
      <c r="C123" s="212" t="s">
        <v>144</v>
      </c>
      <c r="D123" s="212" t="s">
        <v>140</v>
      </c>
      <c r="E123" s="213" t="s">
        <v>3536</v>
      </c>
      <c r="F123" s="214" t="s">
        <v>3537</v>
      </c>
      <c r="G123" s="215" t="s">
        <v>716</v>
      </c>
      <c r="H123" s="216">
        <v>60</v>
      </c>
      <c r="I123" s="217"/>
      <c r="J123" s="218">
        <f>ROUND(I123*H123,2)</f>
        <v>0</v>
      </c>
      <c r="K123" s="214" t="s">
        <v>1</v>
      </c>
      <c r="L123" s="46"/>
      <c r="M123" s="236" t="s">
        <v>1</v>
      </c>
      <c r="N123" s="237" t="s">
        <v>44</v>
      </c>
      <c r="O123" s="93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4" t="s">
        <v>144</v>
      </c>
      <c r="AT123" s="224" t="s">
        <v>140</v>
      </c>
      <c r="AU123" s="224" t="s">
        <v>87</v>
      </c>
      <c r="AY123" s="18" t="s">
        <v>139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87</v>
      </c>
      <c r="BK123" s="225">
        <f>ROUND(I123*H123,2)</f>
        <v>0</v>
      </c>
      <c r="BL123" s="18" t="s">
        <v>144</v>
      </c>
      <c r="BM123" s="224" t="s">
        <v>3601</v>
      </c>
    </row>
    <row r="124" spans="1:65" s="2" customFormat="1" ht="37.8" customHeight="1">
      <c r="A124" s="40"/>
      <c r="B124" s="41"/>
      <c r="C124" s="212" t="s">
        <v>205</v>
      </c>
      <c r="D124" s="212" t="s">
        <v>140</v>
      </c>
      <c r="E124" s="213" t="s">
        <v>3602</v>
      </c>
      <c r="F124" s="214" t="s">
        <v>3603</v>
      </c>
      <c r="G124" s="215" t="s">
        <v>477</v>
      </c>
      <c r="H124" s="216">
        <v>3</v>
      </c>
      <c r="I124" s="217"/>
      <c r="J124" s="218">
        <f>ROUND(I124*H124,2)</f>
        <v>0</v>
      </c>
      <c r="K124" s="214" t="s">
        <v>1</v>
      </c>
      <c r="L124" s="46"/>
      <c r="M124" s="236" t="s">
        <v>1</v>
      </c>
      <c r="N124" s="237" t="s">
        <v>44</v>
      </c>
      <c r="O124" s="93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4" t="s">
        <v>144</v>
      </c>
      <c r="AT124" s="224" t="s">
        <v>140</v>
      </c>
      <c r="AU124" s="224" t="s">
        <v>87</v>
      </c>
      <c r="AY124" s="18" t="s">
        <v>139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87</v>
      </c>
      <c r="BK124" s="225">
        <f>ROUND(I124*H124,2)</f>
        <v>0</v>
      </c>
      <c r="BL124" s="18" t="s">
        <v>144</v>
      </c>
      <c r="BM124" s="224" t="s">
        <v>3604</v>
      </c>
    </row>
    <row r="125" spans="1:65" s="2" customFormat="1" ht="24.15" customHeight="1">
      <c r="A125" s="40"/>
      <c r="B125" s="41"/>
      <c r="C125" s="212" t="s">
        <v>310</v>
      </c>
      <c r="D125" s="212" t="s">
        <v>140</v>
      </c>
      <c r="E125" s="213" t="s">
        <v>3605</v>
      </c>
      <c r="F125" s="214" t="s">
        <v>3606</v>
      </c>
      <c r="G125" s="215" t="s">
        <v>716</v>
      </c>
      <c r="H125" s="216">
        <v>35</v>
      </c>
      <c r="I125" s="217"/>
      <c r="J125" s="218">
        <f>ROUND(I125*H125,2)</f>
        <v>0</v>
      </c>
      <c r="K125" s="214" t="s">
        <v>1</v>
      </c>
      <c r="L125" s="46"/>
      <c r="M125" s="236" t="s">
        <v>1</v>
      </c>
      <c r="N125" s="237" t="s">
        <v>44</v>
      </c>
      <c r="O125" s="93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4" t="s">
        <v>144</v>
      </c>
      <c r="AT125" s="224" t="s">
        <v>140</v>
      </c>
      <c r="AU125" s="224" t="s">
        <v>87</v>
      </c>
      <c r="AY125" s="18" t="s">
        <v>139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87</v>
      </c>
      <c r="BK125" s="225">
        <f>ROUND(I125*H125,2)</f>
        <v>0</v>
      </c>
      <c r="BL125" s="18" t="s">
        <v>144</v>
      </c>
      <c r="BM125" s="224" t="s">
        <v>3607</v>
      </c>
    </row>
    <row r="126" spans="1:65" s="2" customFormat="1" ht="21.75" customHeight="1">
      <c r="A126" s="40"/>
      <c r="B126" s="41"/>
      <c r="C126" s="212" t="s">
        <v>315</v>
      </c>
      <c r="D126" s="212" t="s">
        <v>140</v>
      </c>
      <c r="E126" s="213" t="s">
        <v>3608</v>
      </c>
      <c r="F126" s="214" t="s">
        <v>3609</v>
      </c>
      <c r="G126" s="215" t="s">
        <v>367</v>
      </c>
      <c r="H126" s="216">
        <v>5</v>
      </c>
      <c r="I126" s="217"/>
      <c r="J126" s="218">
        <f>ROUND(I126*H126,2)</f>
        <v>0</v>
      </c>
      <c r="K126" s="214" t="s">
        <v>1</v>
      </c>
      <c r="L126" s="46"/>
      <c r="M126" s="236" t="s">
        <v>1</v>
      </c>
      <c r="N126" s="237" t="s">
        <v>44</v>
      </c>
      <c r="O126" s="93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4" t="s">
        <v>144</v>
      </c>
      <c r="AT126" s="224" t="s">
        <v>140</v>
      </c>
      <c r="AU126" s="224" t="s">
        <v>87</v>
      </c>
      <c r="AY126" s="18" t="s">
        <v>139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87</v>
      </c>
      <c r="BK126" s="225">
        <f>ROUND(I126*H126,2)</f>
        <v>0</v>
      </c>
      <c r="BL126" s="18" t="s">
        <v>144</v>
      </c>
      <c r="BM126" s="224" t="s">
        <v>3610</v>
      </c>
    </row>
    <row r="127" spans="1:65" s="2" customFormat="1" ht="37.8" customHeight="1">
      <c r="A127" s="40"/>
      <c r="B127" s="41"/>
      <c r="C127" s="212" t="s">
        <v>319</v>
      </c>
      <c r="D127" s="212" t="s">
        <v>140</v>
      </c>
      <c r="E127" s="213" t="s">
        <v>3611</v>
      </c>
      <c r="F127" s="214" t="s">
        <v>3612</v>
      </c>
      <c r="G127" s="215" t="s">
        <v>477</v>
      </c>
      <c r="H127" s="216">
        <v>3</v>
      </c>
      <c r="I127" s="217"/>
      <c r="J127" s="218">
        <f>ROUND(I127*H127,2)</f>
        <v>0</v>
      </c>
      <c r="K127" s="214" t="s">
        <v>1</v>
      </c>
      <c r="L127" s="46"/>
      <c r="M127" s="236" t="s">
        <v>1</v>
      </c>
      <c r="N127" s="237" t="s">
        <v>44</v>
      </c>
      <c r="O127" s="93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4" t="s">
        <v>144</v>
      </c>
      <c r="AT127" s="224" t="s">
        <v>140</v>
      </c>
      <c r="AU127" s="224" t="s">
        <v>87</v>
      </c>
      <c r="AY127" s="18" t="s">
        <v>139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87</v>
      </c>
      <c r="BK127" s="225">
        <f>ROUND(I127*H127,2)</f>
        <v>0</v>
      </c>
      <c r="BL127" s="18" t="s">
        <v>144</v>
      </c>
      <c r="BM127" s="224" t="s">
        <v>3613</v>
      </c>
    </row>
    <row r="128" spans="1:65" s="2" customFormat="1" ht="24.15" customHeight="1">
      <c r="A128" s="40"/>
      <c r="B128" s="41"/>
      <c r="C128" s="212" t="s">
        <v>327</v>
      </c>
      <c r="D128" s="212" t="s">
        <v>140</v>
      </c>
      <c r="E128" s="213" t="s">
        <v>3614</v>
      </c>
      <c r="F128" s="214" t="s">
        <v>3615</v>
      </c>
      <c r="G128" s="215" t="s">
        <v>477</v>
      </c>
      <c r="H128" s="216">
        <v>3</v>
      </c>
      <c r="I128" s="217"/>
      <c r="J128" s="218">
        <f>ROUND(I128*H128,2)</f>
        <v>0</v>
      </c>
      <c r="K128" s="214" t="s">
        <v>1</v>
      </c>
      <c r="L128" s="46"/>
      <c r="M128" s="236" t="s">
        <v>1</v>
      </c>
      <c r="N128" s="237" t="s">
        <v>44</v>
      </c>
      <c r="O128" s="93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4" t="s">
        <v>144</v>
      </c>
      <c r="AT128" s="224" t="s">
        <v>140</v>
      </c>
      <c r="AU128" s="224" t="s">
        <v>87</v>
      </c>
      <c r="AY128" s="18" t="s">
        <v>139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87</v>
      </c>
      <c r="BK128" s="225">
        <f>ROUND(I128*H128,2)</f>
        <v>0</v>
      </c>
      <c r="BL128" s="18" t="s">
        <v>144</v>
      </c>
      <c r="BM128" s="224" t="s">
        <v>3616</v>
      </c>
    </row>
    <row r="129" spans="1:65" s="2" customFormat="1" ht="24.15" customHeight="1">
      <c r="A129" s="40"/>
      <c r="B129" s="41"/>
      <c r="C129" s="212" t="s">
        <v>334</v>
      </c>
      <c r="D129" s="212" t="s">
        <v>140</v>
      </c>
      <c r="E129" s="213" t="s">
        <v>3617</v>
      </c>
      <c r="F129" s="214" t="s">
        <v>3618</v>
      </c>
      <c r="G129" s="215" t="s">
        <v>477</v>
      </c>
      <c r="H129" s="216">
        <v>3</v>
      </c>
      <c r="I129" s="217"/>
      <c r="J129" s="218">
        <f>ROUND(I129*H129,2)</f>
        <v>0</v>
      </c>
      <c r="K129" s="214" t="s">
        <v>1</v>
      </c>
      <c r="L129" s="46"/>
      <c r="M129" s="236" t="s">
        <v>1</v>
      </c>
      <c r="N129" s="237" t="s">
        <v>44</v>
      </c>
      <c r="O129" s="93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4" t="s">
        <v>144</v>
      </c>
      <c r="AT129" s="224" t="s">
        <v>140</v>
      </c>
      <c r="AU129" s="224" t="s">
        <v>87</v>
      </c>
      <c r="AY129" s="18" t="s">
        <v>139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87</v>
      </c>
      <c r="BK129" s="225">
        <f>ROUND(I129*H129,2)</f>
        <v>0</v>
      </c>
      <c r="BL129" s="18" t="s">
        <v>144</v>
      </c>
      <c r="BM129" s="224" t="s">
        <v>3619</v>
      </c>
    </row>
    <row r="130" spans="1:65" s="2" customFormat="1" ht="37.8" customHeight="1">
      <c r="A130" s="40"/>
      <c r="B130" s="41"/>
      <c r="C130" s="212" t="s">
        <v>340</v>
      </c>
      <c r="D130" s="212" t="s">
        <v>140</v>
      </c>
      <c r="E130" s="213" t="s">
        <v>3620</v>
      </c>
      <c r="F130" s="214" t="s">
        <v>3621</v>
      </c>
      <c r="G130" s="215" t="s">
        <v>477</v>
      </c>
      <c r="H130" s="216">
        <v>4</v>
      </c>
      <c r="I130" s="217"/>
      <c r="J130" s="218">
        <f>ROUND(I130*H130,2)</f>
        <v>0</v>
      </c>
      <c r="K130" s="214" t="s">
        <v>1</v>
      </c>
      <c r="L130" s="46"/>
      <c r="M130" s="236" t="s">
        <v>1</v>
      </c>
      <c r="N130" s="237" t="s">
        <v>44</v>
      </c>
      <c r="O130" s="93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4" t="s">
        <v>144</v>
      </c>
      <c r="AT130" s="224" t="s">
        <v>140</v>
      </c>
      <c r="AU130" s="224" t="s">
        <v>87</v>
      </c>
      <c r="AY130" s="18" t="s">
        <v>139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87</v>
      </c>
      <c r="BK130" s="225">
        <f>ROUND(I130*H130,2)</f>
        <v>0</v>
      </c>
      <c r="BL130" s="18" t="s">
        <v>144</v>
      </c>
      <c r="BM130" s="224" t="s">
        <v>3622</v>
      </c>
    </row>
    <row r="131" spans="1:65" s="2" customFormat="1" ht="24.15" customHeight="1">
      <c r="A131" s="40"/>
      <c r="B131" s="41"/>
      <c r="C131" s="212" t="s">
        <v>229</v>
      </c>
      <c r="D131" s="212" t="s">
        <v>140</v>
      </c>
      <c r="E131" s="213" t="s">
        <v>3623</v>
      </c>
      <c r="F131" s="214" t="s">
        <v>3624</v>
      </c>
      <c r="G131" s="215" t="s">
        <v>477</v>
      </c>
      <c r="H131" s="216">
        <v>4</v>
      </c>
      <c r="I131" s="217"/>
      <c r="J131" s="218">
        <f>ROUND(I131*H131,2)</f>
        <v>0</v>
      </c>
      <c r="K131" s="214" t="s">
        <v>1</v>
      </c>
      <c r="L131" s="46"/>
      <c r="M131" s="236" t="s">
        <v>1</v>
      </c>
      <c r="N131" s="237" t="s">
        <v>44</v>
      </c>
      <c r="O131" s="93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4" t="s">
        <v>144</v>
      </c>
      <c r="AT131" s="224" t="s">
        <v>140</v>
      </c>
      <c r="AU131" s="224" t="s">
        <v>87</v>
      </c>
      <c r="AY131" s="18" t="s">
        <v>139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87</v>
      </c>
      <c r="BK131" s="225">
        <f>ROUND(I131*H131,2)</f>
        <v>0</v>
      </c>
      <c r="BL131" s="18" t="s">
        <v>144</v>
      </c>
      <c r="BM131" s="224" t="s">
        <v>3625</v>
      </c>
    </row>
    <row r="132" spans="1:65" s="2" customFormat="1" ht="24.15" customHeight="1">
      <c r="A132" s="40"/>
      <c r="B132" s="41"/>
      <c r="C132" s="212" t="s">
        <v>351</v>
      </c>
      <c r="D132" s="212" t="s">
        <v>140</v>
      </c>
      <c r="E132" s="213" t="s">
        <v>3626</v>
      </c>
      <c r="F132" s="214" t="s">
        <v>3627</v>
      </c>
      <c r="G132" s="215" t="s">
        <v>477</v>
      </c>
      <c r="H132" s="216">
        <v>4</v>
      </c>
      <c r="I132" s="217"/>
      <c r="J132" s="218">
        <f>ROUND(I132*H132,2)</f>
        <v>0</v>
      </c>
      <c r="K132" s="214" t="s">
        <v>1</v>
      </c>
      <c r="L132" s="46"/>
      <c r="M132" s="236" t="s">
        <v>1</v>
      </c>
      <c r="N132" s="237" t="s">
        <v>44</v>
      </c>
      <c r="O132" s="93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4" t="s">
        <v>144</v>
      </c>
      <c r="AT132" s="224" t="s">
        <v>140</v>
      </c>
      <c r="AU132" s="224" t="s">
        <v>87</v>
      </c>
      <c r="AY132" s="18" t="s">
        <v>139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87</v>
      </c>
      <c r="BK132" s="225">
        <f>ROUND(I132*H132,2)</f>
        <v>0</v>
      </c>
      <c r="BL132" s="18" t="s">
        <v>144</v>
      </c>
      <c r="BM132" s="224" t="s">
        <v>3628</v>
      </c>
    </row>
    <row r="133" spans="1:65" s="2" customFormat="1" ht="24.15" customHeight="1">
      <c r="A133" s="40"/>
      <c r="B133" s="41"/>
      <c r="C133" s="212" t="s">
        <v>358</v>
      </c>
      <c r="D133" s="212" t="s">
        <v>140</v>
      </c>
      <c r="E133" s="213" t="s">
        <v>3629</v>
      </c>
      <c r="F133" s="214" t="s">
        <v>3630</v>
      </c>
      <c r="G133" s="215" t="s">
        <v>477</v>
      </c>
      <c r="H133" s="216">
        <v>4</v>
      </c>
      <c r="I133" s="217"/>
      <c r="J133" s="218">
        <f>ROUND(I133*H133,2)</f>
        <v>0</v>
      </c>
      <c r="K133" s="214" t="s">
        <v>1</v>
      </c>
      <c r="L133" s="46"/>
      <c r="M133" s="236" t="s">
        <v>1</v>
      </c>
      <c r="N133" s="237" t="s">
        <v>44</v>
      </c>
      <c r="O133" s="93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4" t="s">
        <v>144</v>
      </c>
      <c r="AT133" s="224" t="s">
        <v>140</v>
      </c>
      <c r="AU133" s="224" t="s">
        <v>87</v>
      </c>
      <c r="AY133" s="18" t="s">
        <v>139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87</v>
      </c>
      <c r="BK133" s="225">
        <f>ROUND(I133*H133,2)</f>
        <v>0</v>
      </c>
      <c r="BL133" s="18" t="s">
        <v>144</v>
      </c>
      <c r="BM133" s="224" t="s">
        <v>3631</v>
      </c>
    </row>
    <row r="134" spans="1:65" s="2" customFormat="1" ht="24.15" customHeight="1">
      <c r="A134" s="40"/>
      <c r="B134" s="41"/>
      <c r="C134" s="212" t="s">
        <v>8</v>
      </c>
      <c r="D134" s="212" t="s">
        <v>140</v>
      </c>
      <c r="E134" s="213" t="s">
        <v>3632</v>
      </c>
      <c r="F134" s="214" t="s">
        <v>3633</v>
      </c>
      <c r="G134" s="215" t="s">
        <v>477</v>
      </c>
      <c r="H134" s="216">
        <v>32</v>
      </c>
      <c r="I134" s="217"/>
      <c r="J134" s="218">
        <f>ROUND(I134*H134,2)</f>
        <v>0</v>
      </c>
      <c r="K134" s="214" t="s">
        <v>1</v>
      </c>
      <c r="L134" s="46"/>
      <c r="M134" s="236" t="s">
        <v>1</v>
      </c>
      <c r="N134" s="237" t="s">
        <v>44</v>
      </c>
      <c r="O134" s="93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4" t="s">
        <v>144</v>
      </c>
      <c r="AT134" s="224" t="s">
        <v>140</v>
      </c>
      <c r="AU134" s="224" t="s">
        <v>87</v>
      </c>
      <c r="AY134" s="18" t="s">
        <v>139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87</v>
      </c>
      <c r="BK134" s="225">
        <f>ROUND(I134*H134,2)</f>
        <v>0</v>
      </c>
      <c r="BL134" s="18" t="s">
        <v>144</v>
      </c>
      <c r="BM134" s="224" t="s">
        <v>3634</v>
      </c>
    </row>
    <row r="135" spans="1:65" s="2" customFormat="1" ht="16.5" customHeight="1">
      <c r="A135" s="40"/>
      <c r="B135" s="41"/>
      <c r="C135" s="212" t="s">
        <v>371</v>
      </c>
      <c r="D135" s="212" t="s">
        <v>140</v>
      </c>
      <c r="E135" s="213" t="s">
        <v>3635</v>
      </c>
      <c r="F135" s="214" t="s">
        <v>3636</v>
      </c>
      <c r="G135" s="215" t="s">
        <v>716</v>
      </c>
      <c r="H135" s="216">
        <v>120</v>
      </c>
      <c r="I135" s="217"/>
      <c r="J135" s="218">
        <f>ROUND(I135*H135,2)</f>
        <v>0</v>
      </c>
      <c r="K135" s="214" t="s">
        <v>1</v>
      </c>
      <c r="L135" s="46"/>
      <c r="M135" s="236" t="s">
        <v>1</v>
      </c>
      <c r="N135" s="237" t="s">
        <v>44</v>
      </c>
      <c r="O135" s="93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4" t="s">
        <v>144</v>
      </c>
      <c r="AT135" s="224" t="s">
        <v>140</v>
      </c>
      <c r="AU135" s="224" t="s">
        <v>87</v>
      </c>
      <c r="AY135" s="18" t="s">
        <v>139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87</v>
      </c>
      <c r="BK135" s="225">
        <f>ROUND(I135*H135,2)</f>
        <v>0</v>
      </c>
      <c r="BL135" s="18" t="s">
        <v>144</v>
      </c>
      <c r="BM135" s="224" t="s">
        <v>3637</v>
      </c>
    </row>
    <row r="136" spans="1:65" s="2" customFormat="1" ht="37.8" customHeight="1">
      <c r="A136" s="40"/>
      <c r="B136" s="41"/>
      <c r="C136" s="212" t="s">
        <v>376</v>
      </c>
      <c r="D136" s="212" t="s">
        <v>140</v>
      </c>
      <c r="E136" s="213" t="s">
        <v>3638</v>
      </c>
      <c r="F136" s="214" t="s">
        <v>3639</v>
      </c>
      <c r="G136" s="215" t="s">
        <v>716</v>
      </c>
      <c r="H136" s="216">
        <v>6</v>
      </c>
      <c r="I136" s="217"/>
      <c r="J136" s="218">
        <f>ROUND(I136*H136,2)</f>
        <v>0</v>
      </c>
      <c r="K136" s="214" t="s">
        <v>1</v>
      </c>
      <c r="L136" s="46"/>
      <c r="M136" s="236" t="s">
        <v>1</v>
      </c>
      <c r="N136" s="237" t="s">
        <v>44</v>
      </c>
      <c r="O136" s="93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4" t="s">
        <v>144</v>
      </c>
      <c r="AT136" s="224" t="s">
        <v>140</v>
      </c>
      <c r="AU136" s="224" t="s">
        <v>87</v>
      </c>
      <c r="AY136" s="18" t="s">
        <v>139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87</v>
      </c>
      <c r="BK136" s="225">
        <f>ROUND(I136*H136,2)</f>
        <v>0</v>
      </c>
      <c r="BL136" s="18" t="s">
        <v>144</v>
      </c>
      <c r="BM136" s="224" t="s">
        <v>3640</v>
      </c>
    </row>
    <row r="137" spans="1:65" s="2" customFormat="1" ht="24.15" customHeight="1">
      <c r="A137" s="40"/>
      <c r="B137" s="41"/>
      <c r="C137" s="212" t="s">
        <v>382</v>
      </c>
      <c r="D137" s="212" t="s">
        <v>140</v>
      </c>
      <c r="E137" s="213" t="s">
        <v>3641</v>
      </c>
      <c r="F137" s="214" t="s">
        <v>3642</v>
      </c>
      <c r="G137" s="215" t="s">
        <v>477</v>
      </c>
      <c r="H137" s="216">
        <v>10</v>
      </c>
      <c r="I137" s="217"/>
      <c r="J137" s="218">
        <f>ROUND(I137*H137,2)</f>
        <v>0</v>
      </c>
      <c r="K137" s="214" t="s">
        <v>1</v>
      </c>
      <c r="L137" s="46"/>
      <c r="M137" s="236" t="s">
        <v>1</v>
      </c>
      <c r="N137" s="237" t="s">
        <v>44</v>
      </c>
      <c r="O137" s="93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4" t="s">
        <v>144</v>
      </c>
      <c r="AT137" s="224" t="s">
        <v>140</v>
      </c>
      <c r="AU137" s="224" t="s">
        <v>87</v>
      </c>
      <c r="AY137" s="18" t="s">
        <v>139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87</v>
      </c>
      <c r="BK137" s="225">
        <f>ROUND(I137*H137,2)</f>
        <v>0</v>
      </c>
      <c r="BL137" s="18" t="s">
        <v>144</v>
      </c>
      <c r="BM137" s="224" t="s">
        <v>3643</v>
      </c>
    </row>
    <row r="138" spans="1:65" s="2" customFormat="1" ht="44.25" customHeight="1">
      <c r="A138" s="40"/>
      <c r="B138" s="41"/>
      <c r="C138" s="212" t="s">
        <v>393</v>
      </c>
      <c r="D138" s="212" t="s">
        <v>140</v>
      </c>
      <c r="E138" s="213" t="s">
        <v>3644</v>
      </c>
      <c r="F138" s="214" t="s">
        <v>3645</v>
      </c>
      <c r="G138" s="215" t="s">
        <v>477</v>
      </c>
      <c r="H138" s="216">
        <v>45</v>
      </c>
      <c r="I138" s="217"/>
      <c r="J138" s="218">
        <f>ROUND(I138*H138,2)</f>
        <v>0</v>
      </c>
      <c r="K138" s="214" t="s">
        <v>1</v>
      </c>
      <c r="L138" s="46"/>
      <c r="M138" s="236" t="s">
        <v>1</v>
      </c>
      <c r="N138" s="237" t="s">
        <v>44</v>
      </c>
      <c r="O138" s="93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4" t="s">
        <v>144</v>
      </c>
      <c r="AT138" s="224" t="s">
        <v>140</v>
      </c>
      <c r="AU138" s="224" t="s">
        <v>87</v>
      </c>
      <c r="AY138" s="18" t="s">
        <v>139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87</v>
      </c>
      <c r="BK138" s="225">
        <f>ROUND(I138*H138,2)</f>
        <v>0</v>
      </c>
      <c r="BL138" s="18" t="s">
        <v>144</v>
      </c>
      <c r="BM138" s="224" t="s">
        <v>3646</v>
      </c>
    </row>
    <row r="139" spans="1:65" s="2" customFormat="1" ht="24.15" customHeight="1">
      <c r="A139" s="40"/>
      <c r="B139" s="41"/>
      <c r="C139" s="212" t="s">
        <v>400</v>
      </c>
      <c r="D139" s="212" t="s">
        <v>140</v>
      </c>
      <c r="E139" s="213" t="s">
        <v>3647</v>
      </c>
      <c r="F139" s="214" t="s">
        <v>3648</v>
      </c>
      <c r="G139" s="215" t="s">
        <v>477</v>
      </c>
      <c r="H139" s="216">
        <v>115</v>
      </c>
      <c r="I139" s="217"/>
      <c r="J139" s="218">
        <f>ROUND(I139*H139,2)</f>
        <v>0</v>
      </c>
      <c r="K139" s="214" t="s">
        <v>1</v>
      </c>
      <c r="L139" s="46"/>
      <c r="M139" s="236" t="s">
        <v>1</v>
      </c>
      <c r="N139" s="237" t="s">
        <v>44</v>
      </c>
      <c r="O139" s="93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4" t="s">
        <v>144</v>
      </c>
      <c r="AT139" s="224" t="s">
        <v>140</v>
      </c>
      <c r="AU139" s="224" t="s">
        <v>87</v>
      </c>
      <c r="AY139" s="18" t="s">
        <v>139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87</v>
      </c>
      <c r="BK139" s="225">
        <f>ROUND(I139*H139,2)</f>
        <v>0</v>
      </c>
      <c r="BL139" s="18" t="s">
        <v>144</v>
      </c>
      <c r="BM139" s="224" t="s">
        <v>3649</v>
      </c>
    </row>
    <row r="140" spans="1:65" s="2" customFormat="1" ht="21.75" customHeight="1">
      <c r="A140" s="40"/>
      <c r="B140" s="41"/>
      <c r="C140" s="212" t="s">
        <v>7</v>
      </c>
      <c r="D140" s="212" t="s">
        <v>140</v>
      </c>
      <c r="E140" s="213" t="s">
        <v>3650</v>
      </c>
      <c r="F140" s="214" t="s">
        <v>3651</v>
      </c>
      <c r="G140" s="215" t="s">
        <v>3652</v>
      </c>
      <c r="H140" s="216">
        <v>1</v>
      </c>
      <c r="I140" s="217"/>
      <c r="J140" s="218">
        <f>ROUND(I140*H140,2)</f>
        <v>0</v>
      </c>
      <c r="K140" s="214" t="s">
        <v>1</v>
      </c>
      <c r="L140" s="46"/>
      <c r="M140" s="236" t="s">
        <v>1</v>
      </c>
      <c r="N140" s="237" t="s">
        <v>44</v>
      </c>
      <c r="O140" s="93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4" t="s">
        <v>144</v>
      </c>
      <c r="AT140" s="224" t="s">
        <v>140</v>
      </c>
      <c r="AU140" s="224" t="s">
        <v>87</v>
      </c>
      <c r="AY140" s="18" t="s">
        <v>139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87</v>
      </c>
      <c r="BK140" s="225">
        <f>ROUND(I140*H140,2)</f>
        <v>0</v>
      </c>
      <c r="BL140" s="18" t="s">
        <v>144</v>
      </c>
      <c r="BM140" s="224" t="s">
        <v>3653</v>
      </c>
    </row>
    <row r="141" spans="1:65" s="2" customFormat="1" ht="21.75" customHeight="1">
      <c r="A141" s="40"/>
      <c r="B141" s="41"/>
      <c r="C141" s="212" t="s">
        <v>412</v>
      </c>
      <c r="D141" s="212" t="s">
        <v>140</v>
      </c>
      <c r="E141" s="213" t="s">
        <v>3654</v>
      </c>
      <c r="F141" s="214" t="s">
        <v>3655</v>
      </c>
      <c r="G141" s="215" t="s">
        <v>477</v>
      </c>
      <c r="H141" s="216">
        <v>5</v>
      </c>
      <c r="I141" s="217"/>
      <c r="J141" s="218">
        <f>ROUND(I141*H141,2)</f>
        <v>0</v>
      </c>
      <c r="K141" s="214" t="s">
        <v>1</v>
      </c>
      <c r="L141" s="46"/>
      <c r="M141" s="236" t="s">
        <v>1</v>
      </c>
      <c r="N141" s="237" t="s">
        <v>44</v>
      </c>
      <c r="O141" s="93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4" t="s">
        <v>144</v>
      </c>
      <c r="AT141" s="224" t="s">
        <v>140</v>
      </c>
      <c r="AU141" s="224" t="s">
        <v>87</v>
      </c>
      <c r="AY141" s="18" t="s">
        <v>139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87</v>
      </c>
      <c r="BK141" s="225">
        <f>ROUND(I141*H141,2)</f>
        <v>0</v>
      </c>
      <c r="BL141" s="18" t="s">
        <v>144</v>
      </c>
      <c r="BM141" s="224" t="s">
        <v>3656</v>
      </c>
    </row>
    <row r="142" spans="1:65" s="2" customFormat="1" ht="16.5" customHeight="1">
      <c r="A142" s="40"/>
      <c r="B142" s="41"/>
      <c r="C142" s="212" t="s">
        <v>428</v>
      </c>
      <c r="D142" s="212" t="s">
        <v>140</v>
      </c>
      <c r="E142" s="213" t="s">
        <v>3657</v>
      </c>
      <c r="F142" s="214" t="s">
        <v>3658</v>
      </c>
      <c r="G142" s="215" t="s">
        <v>477</v>
      </c>
      <c r="H142" s="216">
        <v>5</v>
      </c>
      <c r="I142" s="217"/>
      <c r="J142" s="218">
        <f>ROUND(I142*H142,2)</f>
        <v>0</v>
      </c>
      <c r="K142" s="214" t="s">
        <v>1</v>
      </c>
      <c r="L142" s="46"/>
      <c r="M142" s="236" t="s">
        <v>1</v>
      </c>
      <c r="N142" s="237" t="s">
        <v>44</v>
      </c>
      <c r="O142" s="93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4" t="s">
        <v>144</v>
      </c>
      <c r="AT142" s="224" t="s">
        <v>140</v>
      </c>
      <c r="AU142" s="224" t="s">
        <v>87</v>
      </c>
      <c r="AY142" s="18" t="s">
        <v>139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87</v>
      </c>
      <c r="BK142" s="225">
        <f>ROUND(I142*H142,2)</f>
        <v>0</v>
      </c>
      <c r="BL142" s="18" t="s">
        <v>144</v>
      </c>
      <c r="BM142" s="224" t="s">
        <v>3659</v>
      </c>
    </row>
    <row r="143" spans="1:65" s="2" customFormat="1" ht="16.5" customHeight="1">
      <c r="A143" s="40"/>
      <c r="B143" s="41"/>
      <c r="C143" s="212" t="s">
        <v>434</v>
      </c>
      <c r="D143" s="212" t="s">
        <v>140</v>
      </c>
      <c r="E143" s="213" t="s">
        <v>3660</v>
      </c>
      <c r="F143" s="214" t="s">
        <v>3661</v>
      </c>
      <c r="G143" s="215" t="s">
        <v>477</v>
      </c>
      <c r="H143" s="216">
        <v>5</v>
      </c>
      <c r="I143" s="217"/>
      <c r="J143" s="218">
        <f>ROUND(I143*H143,2)</f>
        <v>0</v>
      </c>
      <c r="K143" s="214" t="s">
        <v>1</v>
      </c>
      <c r="L143" s="46"/>
      <c r="M143" s="236" t="s">
        <v>1</v>
      </c>
      <c r="N143" s="237" t="s">
        <v>44</v>
      </c>
      <c r="O143" s="93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4" t="s">
        <v>144</v>
      </c>
      <c r="AT143" s="224" t="s">
        <v>140</v>
      </c>
      <c r="AU143" s="224" t="s">
        <v>87</v>
      </c>
      <c r="AY143" s="18" t="s">
        <v>139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87</v>
      </c>
      <c r="BK143" s="225">
        <f>ROUND(I143*H143,2)</f>
        <v>0</v>
      </c>
      <c r="BL143" s="18" t="s">
        <v>144</v>
      </c>
      <c r="BM143" s="224" t="s">
        <v>3662</v>
      </c>
    </row>
    <row r="144" spans="1:65" s="2" customFormat="1" ht="16.5" customHeight="1">
      <c r="A144" s="40"/>
      <c r="B144" s="41"/>
      <c r="C144" s="212" t="s">
        <v>456</v>
      </c>
      <c r="D144" s="212" t="s">
        <v>140</v>
      </c>
      <c r="E144" s="213" t="s">
        <v>3663</v>
      </c>
      <c r="F144" s="214" t="s">
        <v>3664</v>
      </c>
      <c r="G144" s="215" t="s">
        <v>477</v>
      </c>
      <c r="H144" s="216">
        <v>5</v>
      </c>
      <c r="I144" s="217"/>
      <c r="J144" s="218">
        <f>ROUND(I144*H144,2)</f>
        <v>0</v>
      </c>
      <c r="K144" s="214" t="s">
        <v>1</v>
      </c>
      <c r="L144" s="46"/>
      <c r="M144" s="236" t="s">
        <v>1</v>
      </c>
      <c r="N144" s="237" t="s">
        <v>44</v>
      </c>
      <c r="O144" s="93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4" t="s">
        <v>144</v>
      </c>
      <c r="AT144" s="224" t="s">
        <v>140</v>
      </c>
      <c r="AU144" s="224" t="s">
        <v>87</v>
      </c>
      <c r="AY144" s="18" t="s">
        <v>139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87</v>
      </c>
      <c r="BK144" s="225">
        <f>ROUND(I144*H144,2)</f>
        <v>0</v>
      </c>
      <c r="BL144" s="18" t="s">
        <v>144</v>
      </c>
      <c r="BM144" s="224" t="s">
        <v>3665</v>
      </c>
    </row>
    <row r="145" spans="1:65" s="2" customFormat="1" ht="16.5" customHeight="1">
      <c r="A145" s="40"/>
      <c r="B145" s="41"/>
      <c r="C145" s="212" t="s">
        <v>187</v>
      </c>
      <c r="D145" s="212" t="s">
        <v>140</v>
      </c>
      <c r="E145" s="213" t="s">
        <v>3666</v>
      </c>
      <c r="F145" s="214" t="s">
        <v>3667</v>
      </c>
      <c r="G145" s="215" t="s">
        <v>477</v>
      </c>
      <c r="H145" s="216">
        <v>12</v>
      </c>
      <c r="I145" s="217"/>
      <c r="J145" s="218">
        <f>ROUND(I145*H145,2)</f>
        <v>0</v>
      </c>
      <c r="K145" s="214" t="s">
        <v>1</v>
      </c>
      <c r="L145" s="46"/>
      <c r="M145" s="236" t="s">
        <v>1</v>
      </c>
      <c r="N145" s="237" t="s">
        <v>44</v>
      </c>
      <c r="O145" s="93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4" t="s">
        <v>144</v>
      </c>
      <c r="AT145" s="224" t="s">
        <v>140</v>
      </c>
      <c r="AU145" s="224" t="s">
        <v>87</v>
      </c>
      <c r="AY145" s="18" t="s">
        <v>139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87</v>
      </c>
      <c r="BK145" s="225">
        <f>ROUND(I145*H145,2)</f>
        <v>0</v>
      </c>
      <c r="BL145" s="18" t="s">
        <v>144</v>
      </c>
      <c r="BM145" s="224" t="s">
        <v>3668</v>
      </c>
    </row>
    <row r="146" spans="1:51" s="13" customFormat="1" ht="12">
      <c r="A146" s="13"/>
      <c r="B146" s="245"/>
      <c r="C146" s="246"/>
      <c r="D146" s="247" t="s">
        <v>278</v>
      </c>
      <c r="E146" s="248" t="s">
        <v>1</v>
      </c>
      <c r="F146" s="249" t="s">
        <v>3669</v>
      </c>
      <c r="G146" s="246"/>
      <c r="H146" s="250">
        <v>12</v>
      </c>
      <c r="I146" s="251"/>
      <c r="J146" s="246"/>
      <c r="K146" s="246"/>
      <c r="L146" s="252"/>
      <c r="M146" s="253"/>
      <c r="N146" s="254"/>
      <c r="O146" s="254"/>
      <c r="P146" s="254"/>
      <c r="Q146" s="254"/>
      <c r="R146" s="254"/>
      <c r="S146" s="254"/>
      <c r="T146" s="25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6" t="s">
        <v>278</v>
      </c>
      <c r="AU146" s="256" t="s">
        <v>87</v>
      </c>
      <c r="AV146" s="13" t="s">
        <v>89</v>
      </c>
      <c r="AW146" s="13" t="s">
        <v>34</v>
      </c>
      <c r="AX146" s="13" t="s">
        <v>79</v>
      </c>
      <c r="AY146" s="256" t="s">
        <v>139</v>
      </c>
    </row>
    <row r="147" spans="1:51" s="15" customFormat="1" ht="12">
      <c r="A147" s="15"/>
      <c r="B147" s="267"/>
      <c r="C147" s="268"/>
      <c r="D147" s="247" t="s">
        <v>278</v>
      </c>
      <c r="E147" s="269" t="s">
        <v>1</v>
      </c>
      <c r="F147" s="270" t="s">
        <v>287</v>
      </c>
      <c r="G147" s="268"/>
      <c r="H147" s="271">
        <v>12</v>
      </c>
      <c r="I147" s="272"/>
      <c r="J147" s="268"/>
      <c r="K147" s="268"/>
      <c r="L147" s="273"/>
      <c r="M147" s="274"/>
      <c r="N147" s="275"/>
      <c r="O147" s="275"/>
      <c r="P147" s="275"/>
      <c r="Q147" s="275"/>
      <c r="R147" s="275"/>
      <c r="S147" s="275"/>
      <c r="T147" s="276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77" t="s">
        <v>278</v>
      </c>
      <c r="AU147" s="277" t="s">
        <v>87</v>
      </c>
      <c r="AV147" s="15" t="s">
        <v>144</v>
      </c>
      <c r="AW147" s="15" t="s">
        <v>34</v>
      </c>
      <c r="AX147" s="15" t="s">
        <v>87</v>
      </c>
      <c r="AY147" s="277" t="s">
        <v>139</v>
      </c>
    </row>
    <row r="148" spans="1:65" s="2" customFormat="1" ht="16.5" customHeight="1">
      <c r="A148" s="40"/>
      <c r="B148" s="41"/>
      <c r="C148" s="212" t="s">
        <v>468</v>
      </c>
      <c r="D148" s="212" t="s">
        <v>140</v>
      </c>
      <c r="E148" s="213" t="s">
        <v>3670</v>
      </c>
      <c r="F148" s="214" t="s">
        <v>3671</v>
      </c>
      <c r="G148" s="215" t="s">
        <v>477</v>
      </c>
      <c r="H148" s="216">
        <v>6</v>
      </c>
      <c r="I148" s="217"/>
      <c r="J148" s="218">
        <f>ROUND(I148*H148,2)</f>
        <v>0</v>
      </c>
      <c r="K148" s="214" t="s">
        <v>1</v>
      </c>
      <c r="L148" s="46"/>
      <c r="M148" s="236" t="s">
        <v>1</v>
      </c>
      <c r="N148" s="237" t="s">
        <v>44</v>
      </c>
      <c r="O148" s="93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4" t="s">
        <v>144</v>
      </c>
      <c r="AT148" s="224" t="s">
        <v>140</v>
      </c>
      <c r="AU148" s="224" t="s">
        <v>87</v>
      </c>
      <c r="AY148" s="18" t="s">
        <v>139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87</v>
      </c>
      <c r="BK148" s="225">
        <f>ROUND(I148*H148,2)</f>
        <v>0</v>
      </c>
      <c r="BL148" s="18" t="s">
        <v>144</v>
      </c>
      <c r="BM148" s="224" t="s">
        <v>3672</v>
      </c>
    </row>
    <row r="149" spans="1:65" s="2" customFormat="1" ht="16.5" customHeight="1">
      <c r="A149" s="40"/>
      <c r="B149" s="41"/>
      <c r="C149" s="212" t="s">
        <v>474</v>
      </c>
      <c r="D149" s="212" t="s">
        <v>140</v>
      </c>
      <c r="E149" s="213" t="s">
        <v>3673</v>
      </c>
      <c r="F149" s="214" t="s">
        <v>3674</v>
      </c>
      <c r="G149" s="215" t="s">
        <v>477</v>
      </c>
      <c r="H149" s="216">
        <v>6</v>
      </c>
      <c r="I149" s="217"/>
      <c r="J149" s="218">
        <f>ROUND(I149*H149,2)</f>
        <v>0</v>
      </c>
      <c r="K149" s="214" t="s">
        <v>1</v>
      </c>
      <c r="L149" s="46"/>
      <c r="M149" s="236" t="s">
        <v>1</v>
      </c>
      <c r="N149" s="237" t="s">
        <v>44</v>
      </c>
      <c r="O149" s="93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4" t="s">
        <v>144</v>
      </c>
      <c r="AT149" s="224" t="s">
        <v>140</v>
      </c>
      <c r="AU149" s="224" t="s">
        <v>87</v>
      </c>
      <c r="AY149" s="18" t="s">
        <v>139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87</v>
      </c>
      <c r="BK149" s="225">
        <f>ROUND(I149*H149,2)</f>
        <v>0</v>
      </c>
      <c r="BL149" s="18" t="s">
        <v>144</v>
      </c>
      <c r="BM149" s="224" t="s">
        <v>3675</v>
      </c>
    </row>
    <row r="150" spans="1:63" s="11" customFormat="1" ht="25.9" customHeight="1">
      <c r="A150" s="11"/>
      <c r="B150" s="198"/>
      <c r="C150" s="199"/>
      <c r="D150" s="200" t="s">
        <v>78</v>
      </c>
      <c r="E150" s="201" t="s">
        <v>2457</v>
      </c>
      <c r="F150" s="201" t="s">
        <v>3676</v>
      </c>
      <c r="G150" s="199"/>
      <c r="H150" s="199"/>
      <c r="I150" s="202"/>
      <c r="J150" s="203">
        <f>BK150</f>
        <v>0</v>
      </c>
      <c r="K150" s="199"/>
      <c r="L150" s="204"/>
      <c r="M150" s="205"/>
      <c r="N150" s="206"/>
      <c r="O150" s="206"/>
      <c r="P150" s="207">
        <f>SUM(P151:P155)</f>
        <v>0</v>
      </c>
      <c r="Q150" s="206"/>
      <c r="R150" s="207">
        <f>SUM(R151:R155)</f>
        <v>0</v>
      </c>
      <c r="S150" s="206"/>
      <c r="T150" s="208">
        <f>SUM(T151:T155)</f>
        <v>0</v>
      </c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R150" s="209" t="s">
        <v>87</v>
      </c>
      <c r="AT150" s="210" t="s">
        <v>78</v>
      </c>
      <c r="AU150" s="210" t="s">
        <v>79</v>
      </c>
      <c r="AY150" s="209" t="s">
        <v>139</v>
      </c>
      <c r="BK150" s="211">
        <f>SUM(BK151:BK155)</f>
        <v>0</v>
      </c>
    </row>
    <row r="151" spans="1:65" s="2" customFormat="1" ht="16.5" customHeight="1">
      <c r="A151" s="40"/>
      <c r="B151" s="41"/>
      <c r="C151" s="212" t="s">
        <v>482</v>
      </c>
      <c r="D151" s="212" t="s">
        <v>140</v>
      </c>
      <c r="E151" s="213" t="s">
        <v>3677</v>
      </c>
      <c r="F151" s="214" t="s">
        <v>3678</v>
      </c>
      <c r="G151" s="215" t="s">
        <v>3679</v>
      </c>
      <c r="H151" s="216">
        <v>8</v>
      </c>
      <c r="I151" s="217"/>
      <c r="J151" s="218">
        <f>ROUND(I151*H151,2)</f>
        <v>0</v>
      </c>
      <c r="K151" s="214" t="s">
        <v>1</v>
      </c>
      <c r="L151" s="46"/>
      <c r="M151" s="236" t="s">
        <v>1</v>
      </c>
      <c r="N151" s="237" t="s">
        <v>44</v>
      </c>
      <c r="O151" s="93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4" t="s">
        <v>144</v>
      </c>
      <c r="AT151" s="224" t="s">
        <v>140</v>
      </c>
      <c r="AU151" s="224" t="s">
        <v>87</v>
      </c>
      <c r="AY151" s="18" t="s">
        <v>139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87</v>
      </c>
      <c r="BK151" s="225">
        <f>ROUND(I151*H151,2)</f>
        <v>0</v>
      </c>
      <c r="BL151" s="18" t="s">
        <v>144</v>
      </c>
      <c r="BM151" s="224" t="s">
        <v>3680</v>
      </c>
    </row>
    <row r="152" spans="1:65" s="2" customFormat="1" ht="16.5" customHeight="1">
      <c r="A152" s="40"/>
      <c r="B152" s="41"/>
      <c r="C152" s="212" t="s">
        <v>487</v>
      </c>
      <c r="D152" s="212" t="s">
        <v>140</v>
      </c>
      <c r="E152" s="213" t="s">
        <v>3681</v>
      </c>
      <c r="F152" s="214" t="s">
        <v>3682</v>
      </c>
      <c r="G152" s="215" t="s">
        <v>477</v>
      </c>
      <c r="H152" s="216">
        <v>1</v>
      </c>
      <c r="I152" s="217"/>
      <c r="J152" s="218">
        <f>ROUND(I152*H152,2)</f>
        <v>0</v>
      </c>
      <c r="K152" s="214" t="s">
        <v>1</v>
      </c>
      <c r="L152" s="46"/>
      <c r="M152" s="236" t="s">
        <v>1</v>
      </c>
      <c r="N152" s="237" t="s">
        <v>44</v>
      </c>
      <c r="O152" s="93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4" t="s">
        <v>144</v>
      </c>
      <c r="AT152" s="224" t="s">
        <v>140</v>
      </c>
      <c r="AU152" s="224" t="s">
        <v>87</v>
      </c>
      <c r="AY152" s="18" t="s">
        <v>139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87</v>
      </c>
      <c r="BK152" s="225">
        <f>ROUND(I152*H152,2)</f>
        <v>0</v>
      </c>
      <c r="BL152" s="18" t="s">
        <v>144</v>
      </c>
      <c r="BM152" s="224" t="s">
        <v>3683</v>
      </c>
    </row>
    <row r="153" spans="1:65" s="2" customFormat="1" ht="37.8" customHeight="1">
      <c r="A153" s="40"/>
      <c r="B153" s="41"/>
      <c r="C153" s="212" t="s">
        <v>492</v>
      </c>
      <c r="D153" s="212" t="s">
        <v>140</v>
      </c>
      <c r="E153" s="213" t="s">
        <v>3684</v>
      </c>
      <c r="F153" s="214" t="s">
        <v>3685</v>
      </c>
      <c r="G153" s="215" t="s">
        <v>3434</v>
      </c>
      <c r="H153" s="216">
        <v>70</v>
      </c>
      <c r="I153" s="217"/>
      <c r="J153" s="218">
        <f>ROUND(I153*H153,2)</f>
        <v>0</v>
      </c>
      <c r="K153" s="214" t="s">
        <v>1</v>
      </c>
      <c r="L153" s="46"/>
      <c r="M153" s="236" t="s">
        <v>1</v>
      </c>
      <c r="N153" s="237" t="s">
        <v>44</v>
      </c>
      <c r="O153" s="93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4" t="s">
        <v>144</v>
      </c>
      <c r="AT153" s="224" t="s">
        <v>140</v>
      </c>
      <c r="AU153" s="224" t="s">
        <v>87</v>
      </c>
      <c r="AY153" s="18" t="s">
        <v>139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87</v>
      </c>
      <c r="BK153" s="225">
        <f>ROUND(I153*H153,2)</f>
        <v>0</v>
      </c>
      <c r="BL153" s="18" t="s">
        <v>144</v>
      </c>
      <c r="BM153" s="224" t="s">
        <v>3686</v>
      </c>
    </row>
    <row r="154" spans="1:65" s="2" customFormat="1" ht="24.15" customHeight="1">
      <c r="A154" s="40"/>
      <c r="B154" s="41"/>
      <c r="C154" s="212" t="s">
        <v>496</v>
      </c>
      <c r="D154" s="212" t="s">
        <v>140</v>
      </c>
      <c r="E154" s="213" t="s">
        <v>3687</v>
      </c>
      <c r="F154" s="214" t="s">
        <v>3688</v>
      </c>
      <c r="G154" s="215" t="s">
        <v>477</v>
      </c>
      <c r="H154" s="216">
        <v>1</v>
      </c>
      <c r="I154" s="217"/>
      <c r="J154" s="218">
        <f>ROUND(I154*H154,2)</f>
        <v>0</v>
      </c>
      <c r="K154" s="214" t="s">
        <v>1</v>
      </c>
      <c r="L154" s="46"/>
      <c r="M154" s="236" t="s">
        <v>1</v>
      </c>
      <c r="N154" s="237" t="s">
        <v>44</v>
      </c>
      <c r="O154" s="93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4" t="s">
        <v>144</v>
      </c>
      <c r="AT154" s="224" t="s">
        <v>140</v>
      </c>
      <c r="AU154" s="224" t="s">
        <v>87</v>
      </c>
      <c r="AY154" s="18" t="s">
        <v>139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87</v>
      </c>
      <c r="BK154" s="225">
        <f>ROUND(I154*H154,2)</f>
        <v>0</v>
      </c>
      <c r="BL154" s="18" t="s">
        <v>144</v>
      </c>
      <c r="BM154" s="224" t="s">
        <v>3689</v>
      </c>
    </row>
    <row r="155" spans="1:65" s="2" customFormat="1" ht="16.5" customHeight="1">
      <c r="A155" s="40"/>
      <c r="B155" s="41"/>
      <c r="C155" s="212" t="s">
        <v>500</v>
      </c>
      <c r="D155" s="212" t="s">
        <v>140</v>
      </c>
      <c r="E155" s="213" t="s">
        <v>3690</v>
      </c>
      <c r="F155" s="214" t="s">
        <v>3466</v>
      </c>
      <c r="G155" s="215" t="s">
        <v>477</v>
      </c>
      <c r="H155" s="216">
        <v>1</v>
      </c>
      <c r="I155" s="217"/>
      <c r="J155" s="218">
        <f>ROUND(I155*H155,2)</f>
        <v>0</v>
      </c>
      <c r="K155" s="214" t="s">
        <v>1</v>
      </c>
      <c r="L155" s="46"/>
      <c r="M155" s="219" t="s">
        <v>1</v>
      </c>
      <c r="N155" s="220" t="s">
        <v>44</v>
      </c>
      <c r="O155" s="221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4" t="s">
        <v>144</v>
      </c>
      <c r="AT155" s="224" t="s">
        <v>140</v>
      </c>
      <c r="AU155" s="224" t="s">
        <v>87</v>
      </c>
      <c r="AY155" s="18" t="s">
        <v>139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87</v>
      </c>
      <c r="BK155" s="225">
        <f>ROUND(I155*H155,2)</f>
        <v>0</v>
      </c>
      <c r="BL155" s="18" t="s">
        <v>144</v>
      </c>
      <c r="BM155" s="224" t="s">
        <v>3691</v>
      </c>
    </row>
    <row r="156" spans="1:31" s="2" customFormat="1" ht="6.95" customHeight="1">
      <c r="A156" s="40"/>
      <c r="B156" s="68"/>
      <c r="C156" s="69"/>
      <c r="D156" s="69"/>
      <c r="E156" s="69"/>
      <c r="F156" s="69"/>
      <c r="G156" s="69"/>
      <c r="H156" s="69"/>
      <c r="I156" s="69"/>
      <c r="J156" s="69"/>
      <c r="K156" s="69"/>
      <c r="L156" s="46"/>
      <c r="M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</row>
  </sheetData>
  <sheetProtection password="CC35" sheet="1" objects="1" scenarios="1" formatColumns="0" formatRows="0" autoFilter="0"/>
  <autoFilter ref="C117:K155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8"/>
      <c r="C3" s="139"/>
      <c r="D3" s="139"/>
      <c r="E3" s="139"/>
      <c r="F3" s="139"/>
      <c r="G3" s="139"/>
      <c r="H3" s="21"/>
    </row>
    <row r="4" spans="2:8" s="1" customFormat="1" ht="24.95" customHeight="1">
      <c r="B4" s="21"/>
      <c r="C4" s="140" t="s">
        <v>3692</v>
      </c>
      <c r="H4" s="21"/>
    </row>
    <row r="5" spans="2:8" s="1" customFormat="1" ht="12" customHeight="1">
      <c r="B5" s="21"/>
      <c r="C5" s="302" t="s">
        <v>13</v>
      </c>
      <c r="D5" s="149" t="s">
        <v>14</v>
      </c>
      <c r="E5" s="1"/>
      <c r="F5" s="1"/>
      <c r="H5" s="21"/>
    </row>
    <row r="6" spans="2:8" s="1" customFormat="1" ht="36.95" customHeight="1">
      <c r="B6" s="21"/>
      <c r="C6" s="303" t="s">
        <v>16</v>
      </c>
      <c r="D6" s="304" t="s">
        <v>17</v>
      </c>
      <c r="E6" s="1"/>
      <c r="F6" s="1"/>
      <c r="H6" s="21"/>
    </row>
    <row r="7" spans="2:8" s="1" customFormat="1" ht="24.75" customHeight="1">
      <c r="B7" s="21"/>
      <c r="C7" s="142" t="s">
        <v>22</v>
      </c>
      <c r="D7" s="146" t="str">
        <f>'Rekapitulace stavby'!AN8</f>
        <v>26. 6. 2022</v>
      </c>
      <c r="H7" s="21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0" customFormat="1" ht="29.25" customHeight="1">
      <c r="A9" s="187"/>
      <c r="B9" s="305"/>
      <c r="C9" s="306" t="s">
        <v>60</v>
      </c>
      <c r="D9" s="307" t="s">
        <v>61</v>
      </c>
      <c r="E9" s="307" t="s">
        <v>126</v>
      </c>
      <c r="F9" s="308" t="s">
        <v>3693</v>
      </c>
      <c r="G9" s="187"/>
      <c r="H9" s="305"/>
    </row>
    <row r="10" spans="1:8" s="2" customFormat="1" ht="26.4" customHeight="1">
      <c r="A10" s="40"/>
      <c r="B10" s="46"/>
      <c r="C10" s="309" t="s">
        <v>3694</v>
      </c>
      <c r="D10" s="309" t="s">
        <v>91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310" t="s">
        <v>146</v>
      </c>
      <c r="D11" s="311" t="s">
        <v>147</v>
      </c>
      <c r="E11" s="312" t="s">
        <v>1</v>
      </c>
      <c r="F11" s="313">
        <v>96.615</v>
      </c>
      <c r="G11" s="40"/>
      <c r="H11" s="46"/>
    </row>
    <row r="12" spans="1:8" s="2" customFormat="1" ht="16.8" customHeight="1">
      <c r="A12" s="40"/>
      <c r="B12" s="46"/>
      <c r="C12" s="314" t="s">
        <v>3695</v>
      </c>
      <c r="D12" s="40"/>
      <c r="E12" s="40"/>
      <c r="F12" s="40"/>
      <c r="G12" s="40"/>
      <c r="H12" s="46"/>
    </row>
    <row r="13" spans="1:8" s="2" customFormat="1" ht="16.8" customHeight="1">
      <c r="A13" s="40"/>
      <c r="B13" s="46"/>
      <c r="C13" s="315" t="s">
        <v>856</v>
      </c>
      <c r="D13" s="315" t="s">
        <v>857</v>
      </c>
      <c r="E13" s="18" t="s">
        <v>716</v>
      </c>
      <c r="F13" s="316">
        <v>96.615</v>
      </c>
      <c r="G13" s="40"/>
      <c r="H13" s="46"/>
    </row>
    <row r="14" spans="1:8" s="2" customFormat="1" ht="16.8" customHeight="1">
      <c r="A14" s="40"/>
      <c r="B14" s="46"/>
      <c r="C14" s="315" t="s">
        <v>865</v>
      </c>
      <c r="D14" s="315" t="s">
        <v>866</v>
      </c>
      <c r="E14" s="18" t="s">
        <v>716</v>
      </c>
      <c r="F14" s="316">
        <v>154.115</v>
      </c>
      <c r="G14" s="40"/>
      <c r="H14" s="46"/>
    </row>
    <row r="15" spans="1:8" s="2" customFormat="1" ht="16.8" customHeight="1">
      <c r="A15" s="40"/>
      <c r="B15" s="46"/>
      <c r="C15" s="315" t="s">
        <v>1032</v>
      </c>
      <c r="D15" s="315" t="s">
        <v>1033</v>
      </c>
      <c r="E15" s="18" t="s">
        <v>716</v>
      </c>
      <c r="F15" s="316">
        <v>193.23</v>
      </c>
      <c r="G15" s="40"/>
      <c r="H15" s="46"/>
    </row>
    <row r="16" spans="1:8" s="2" customFormat="1" ht="16.8" customHeight="1">
      <c r="A16" s="40"/>
      <c r="B16" s="46"/>
      <c r="C16" s="310" t="s">
        <v>239</v>
      </c>
      <c r="D16" s="311" t="s">
        <v>240</v>
      </c>
      <c r="E16" s="312" t="s">
        <v>1</v>
      </c>
      <c r="F16" s="313">
        <v>59.606</v>
      </c>
      <c r="G16" s="40"/>
      <c r="H16" s="46"/>
    </row>
    <row r="17" spans="1:8" s="2" customFormat="1" ht="16.8" customHeight="1">
      <c r="A17" s="40"/>
      <c r="B17" s="46"/>
      <c r="C17" s="315" t="s">
        <v>1</v>
      </c>
      <c r="D17" s="315" t="s">
        <v>3696</v>
      </c>
      <c r="E17" s="18" t="s">
        <v>1</v>
      </c>
      <c r="F17" s="316">
        <v>59.606</v>
      </c>
      <c r="G17" s="40"/>
      <c r="H17" s="46"/>
    </row>
    <row r="18" spans="1:8" s="2" customFormat="1" ht="16.8" customHeight="1">
      <c r="A18" s="40"/>
      <c r="B18" s="46"/>
      <c r="C18" s="314" t="s">
        <v>3695</v>
      </c>
      <c r="D18" s="40"/>
      <c r="E18" s="40"/>
      <c r="F18" s="40"/>
      <c r="G18" s="40"/>
      <c r="H18" s="46"/>
    </row>
    <row r="19" spans="1:8" s="2" customFormat="1" ht="12">
      <c r="A19" s="40"/>
      <c r="B19" s="46"/>
      <c r="C19" s="315" t="s">
        <v>820</v>
      </c>
      <c r="D19" s="315" t="s">
        <v>821</v>
      </c>
      <c r="E19" s="18" t="s">
        <v>299</v>
      </c>
      <c r="F19" s="316">
        <v>98.722</v>
      </c>
      <c r="G19" s="40"/>
      <c r="H19" s="46"/>
    </row>
    <row r="20" spans="1:8" s="2" customFormat="1" ht="16.8" customHeight="1">
      <c r="A20" s="40"/>
      <c r="B20" s="46"/>
      <c r="C20" s="315" t="s">
        <v>1201</v>
      </c>
      <c r="D20" s="315" t="s">
        <v>1202</v>
      </c>
      <c r="E20" s="18" t="s">
        <v>299</v>
      </c>
      <c r="F20" s="316">
        <v>59.606</v>
      </c>
      <c r="G20" s="40"/>
      <c r="H20" s="46"/>
    </row>
    <row r="21" spans="1:8" s="2" customFormat="1" ht="16.8" customHeight="1">
      <c r="A21" s="40"/>
      <c r="B21" s="46"/>
      <c r="C21" s="310" t="s">
        <v>150</v>
      </c>
      <c r="D21" s="311" t="s">
        <v>151</v>
      </c>
      <c r="E21" s="312" t="s">
        <v>1</v>
      </c>
      <c r="F21" s="313">
        <v>299.405</v>
      </c>
      <c r="G21" s="40"/>
      <c r="H21" s="46"/>
    </row>
    <row r="22" spans="1:8" s="2" customFormat="1" ht="16.8" customHeight="1">
      <c r="A22" s="40"/>
      <c r="B22" s="46"/>
      <c r="C22" s="314" t="s">
        <v>3695</v>
      </c>
      <c r="D22" s="40"/>
      <c r="E22" s="40"/>
      <c r="F22" s="40"/>
      <c r="G22" s="40"/>
      <c r="H22" s="46"/>
    </row>
    <row r="23" spans="1:8" s="2" customFormat="1" ht="16.8" customHeight="1">
      <c r="A23" s="40"/>
      <c r="B23" s="46"/>
      <c r="C23" s="315" t="s">
        <v>851</v>
      </c>
      <c r="D23" s="315" t="s">
        <v>852</v>
      </c>
      <c r="E23" s="18" t="s">
        <v>299</v>
      </c>
      <c r="F23" s="316">
        <v>1039.965</v>
      </c>
      <c r="G23" s="40"/>
      <c r="H23" s="46"/>
    </row>
    <row r="24" spans="1:8" s="2" customFormat="1" ht="12">
      <c r="A24" s="40"/>
      <c r="B24" s="46"/>
      <c r="C24" s="315" t="s">
        <v>908</v>
      </c>
      <c r="D24" s="315" t="s">
        <v>909</v>
      </c>
      <c r="E24" s="18" t="s">
        <v>299</v>
      </c>
      <c r="F24" s="316">
        <v>299.405</v>
      </c>
      <c r="G24" s="40"/>
      <c r="H24" s="46"/>
    </row>
    <row r="25" spans="1:8" s="2" customFormat="1" ht="16.8" customHeight="1">
      <c r="A25" s="40"/>
      <c r="B25" s="46"/>
      <c r="C25" s="315" t="s">
        <v>930</v>
      </c>
      <c r="D25" s="315" t="s">
        <v>931</v>
      </c>
      <c r="E25" s="18" t="s">
        <v>299</v>
      </c>
      <c r="F25" s="316">
        <v>897.723</v>
      </c>
      <c r="G25" s="40"/>
      <c r="H25" s="46"/>
    </row>
    <row r="26" spans="1:8" s="2" customFormat="1" ht="16.8" customHeight="1">
      <c r="A26" s="40"/>
      <c r="B26" s="46"/>
      <c r="C26" s="315" t="s">
        <v>934</v>
      </c>
      <c r="D26" s="315" t="s">
        <v>935</v>
      </c>
      <c r="E26" s="18" t="s">
        <v>299</v>
      </c>
      <c r="F26" s="316">
        <v>897.723</v>
      </c>
      <c r="G26" s="40"/>
      <c r="H26" s="46"/>
    </row>
    <row r="27" spans="1:8" s="2" customFormat="1" ht="12">
      <c r="A27" s="40"/>
      <c r="B27" s="46"/>
      <c r="C27" s="315" t="s">
        <v>922</v>
      </c>
      <c r="D27" s="315" t="s">
        <v>923</v>
      </c>
      <c r="E27" s="18" t="s">
        <v>299</v>
      </c>
      <c r="F27" s="316">
        <v>299.405</v>
      </c>
      <c r="G27" s="40"/>
      <c r="H27" s="46"/>
    </row>
    <row r="28" spans="1:8" s="2" customFormat="1" ht="16.8" customHeight="1">
      <c r="A28" s="40"/>
      <c r="B28" s="46"/>
      <c r="C28" s="310" t="s">
        <v>153</v>
      </c>
      <c r="D28" s="311" t="s">
        <v>154</v>
      </c>
      <c r="E28" s="312" t="s">
        <v>1</v>
      </c>
      <c r="F28" s="313">
        <v>298.963</v>
      </c>
      <c r="G28" s="40"/>
      <c r="H28" s="46"/>
    </row>
    <row r="29" spans="1:8" s="2" customFormat="1" ht="16.8" customHeight="1">
      <c r="A29" s="40"/>
      <c r="B29" s="46"/>
      <c r="C29" s="314" t="s">
        <v>3695</v>
      </c>
      <c r="D29" s="40"/>
      <c r="E29" s="40"/>
      <c r="F29" s="40"/>
      <c r="G29" s="40"/>
      <c r="H29" s="46"/>
    </row>
    <row r="30" spans="1:8" s="2" customFormat="1" ht="16.8" customHeight="1">
      <c r="A30" s="40"/>
      <c r="B30" s="46"/>
      <c r="C30" s="315" t="s">
        <v>851</v>
      </c>
      <c r="D30" s="315" t="s">
        <v>852</v>
      </c>
      <c r="E30" s="18" t="s">
        <v>299</v>
      </c>
      <c r="F30" s="316">
        <v>1039.965</v>
      </c>
      <c r="G30" s="40"/>
      <c r="H30" s="46"/>
    </row>
    <row r="31" spans="1:8" s="2" customFormat="1" ht="12">
      <c r="A31" s="40"/>
      <c r="B31" s="46"/>
      <c r="C31" s="315" t="s">
        <v>889</v>
      </c>
      <c r="D31" s="315" t="s">
        <v>890</v>
      </c>
      <c r="E31" s="18" t="s">
        <v>299</v>
      </c>
      <c r="F31" s="316">
        <v>298.963</v>
      </c>
      <c r="G31" s="40"/>
      <c r="H31" s="46"/>
    </row>
    <row r="32" spans="1:8" s="2" customFormat="1" ht="16.8" customHeight="1">
      <c r="A32" s="40"/>
      <c r="B32" s="46"/>
      <c r="C32" s="315" t="s">
        <v>918</v>
      </c>
      <c r="D32" s="315" t="s">
        <v>919</v>
      </c>
      <c r="E32" s="18" t="s">
        <v>299</v>
      </c>
      <c r="F32" s="316">
        <v>338.603</v>
      </c>
      <c r="G32" s="40"/>
      <c r="H32" s="46"/>
    </row>
    <row r="33" spans="1:8" s="2" customFormat="1" ht="16.8" customHeight="1">
      <c r="A33" s="40"/>
      <c r="B33" s="46"/>
      <c r="C33" s="315" t="s">
        <v>930</v>
      </c>
      <c r="D33" s="315" t="s">
        <v>931</v>
      </c>
      <c r="E33" s="18" t="s">
        <v>299</v>
      </c>
      <c r="F33" s="316">
        <v>897.723</v>
      </c>
      <c r="G33" s="40"/>
      <c r="H33" s="46"/>
    </row>
    <row r="34" spans="1:8" s="2" customFormat="1" ht="16.8" customHeight="1">
      <c r="A34" s="40"/>
      <c r="B34" s="46"/>
      <c r="C34" s="315" t="s">
        <v>934</v>
      </c>
      <c r="D34" s="315" t="s">
        <v>935</v>
      </c>
      <c r="E34" s="18" t="s">
        <v>299</v>
      </c>
      <c r="F34" s="316">
        <v>897.723</v>
      </c>
      <c r="G34" s="40"/>
      <c r="H34" s="46"/>
    </row>
    <row r="35" spans="1:8" s="2" customFormat="1" ht="16.8" customHeight="1">
      <c r="A35" s="40"/>
      <c r="B35" s="46"/>
      <c r="C35" s="315" t="s">
        <v>926</v>
      </c>
      <c r="D35" s="315" t="s">
        <v>927</v>
      </c>
      <c r="E35" s="18" t="s">
        <v>299</v>
      </c>
      <c r="F35" s="316">
        <v>598.318</v>
      </c>
      <c r="G35" s="40"/>
      <c r="H35" s="46"/>
    </row>
    <row r="36" spans="1:8" s="2" customFormat="1" ht="16.8" customHeight="1">
      <c r="A36" s="40"/>
      <c r="B36" s="46"/>
      <c r="C36" s="310" t="s">
        <v>156</v>
      </c>
      <c r="D36" s="311" t="s">
        <v>157</v>
      </c>
      <c r="E36" s="312" t="s">
        <v>1</v>
      </c>
      <c r="F36" s="313">
        <v>222.47</v>
      </c>
      <c r="G36" s="40"/>
      <c r="H36" s="46"/>
    </row>
    <row r="37" spans="1:8" s="2" customFormat="1" ht="16.8" customHeight="1">
      <c r="A37" s="40"/>
      <c r="B37" s="46"/>
      <c r="C37" s="314" t="s">
        <v>3695</v>
      </c>
      <c r="D37" s="40"/>
      <c r="E37" s="40"/>
      <c r="F37" s="40"/>
      <c r="G37" s="40"/>
      <c r="H37" s="46"/>
    </row>
    <row r="38" spans="1:8" s="2" customFormat="1" ht="16.8" customHeight="1">
      <c r="A38" s="40"/>
      <c r="B38" s="46"/>
      <c r="C38" s="315" t="s">
        <v>851</v>
      </c>
      <c r="D38" s="315" t="s">
        <v>852</v>
      </c>
      <c r="E38" s="18" t="s">
        <v>299</v>
      </c>
      <c r="F38" s="316">
        <v>1039.965</v>
      </c>
      <c r="G38" s="40"/>
      <c r="H38" s="46"/>
    </row>
    <row r="39" spans="1:8" s="2" customFormat="1" ht="12">
      <c r="A39" s="40"/>
      <c r="B39" s="46"/>
      <c r="C39" s="315" t="s">
        <v>898</v>
      </c>
      <c r="D39" s="315" t="s">
        <v>899</v>
      </c>
      <c r="E39" s="18" t="s">
        <v>299</v>
      </c>
      <c r="F39" s="316">
        <v>259.715</v>
      </c>
      <c r="G39" s="40"/>
      <c r="H39" s="46"/>
    </row>
    <row r="40" spans="1:8" s="2" customFormat="1" ht="16.8" customHeight="1">
      <c r="A40" s="40"/>
      <c r="B40" s="46"/>
      <c r="C40" s="315" t="s">
        <v>930</v>
      </c>
      <c r="D40" s="315" t="s">
        <v>931</v>
      </c>
      <c r="E40" s="18" t="s">
        <v>299</v>
      </c>
      <c r="F40" s="316">
        <v>897.723</v>
      </c>
      <c r="G40" s="40"/>
      <c r="H40" s="46"/>
    </row>
    <row r="41" spans="1:8" s="2" customFormat="1" ht="16.8" customHeight="1">
      <c r="A41" s="40"/>
      <c r="B41" s="46"/>
      <c r="C41" s="315" t="s">
        <v>934</v>
      </c>
      <c r="D41" s="315" t="s">
        <v>935</v>
      </c>
      <c r="E41" s="18" t="s">
        <v>299</v>
      </c>
      <c r="F41" s="316">
        <v>897.723</v>
      </c>
      <c r="G41" s="40"/>
      <c r="H41" s="46"/>
    </row>
    <row r="42" spans="1:8" s="2" customFormat="1" ht="16.8" customHeight="1">
      <c r="A42" s="40"/>
      <c r="B42" s="46"/>
      <c r="C42" s="315" t="s">
        <v>926</v>
      </c>
      <c r="D42" s="315" t="s">
        <v>927</v>
      </c>
      <c r="E42" s="18" t="s">
        <v>299</v>
      </c>
      <c r="F42" s="316">
        <v>598.318</v>
      </c>
      <c r="G42" s="40"/>
      <c r="H42" s="46"/>
    </row>
    <row r="43" spans="1:8" s="2" customFormat="1" ht="16.8" customHeight="1">
      <c r="A43" s="40"/>
      <c r="B43" s="46"/>
      <c r="C43" s="310" t="s">
        <v>159</v>
      </c>
      <c r="D43" s="311" t="s">
        <v>160</v>
      </c>
      <c r="E43" s="312" t="s">
        <v>1</v>
      </c>
      <c r="F43" s="313">
        <v>39.64</v>
      </c>
      <c r="G43" s="40"/>
      <c r="H43" s="46"/>
    </row>
    <row r="44" spans="1:8" s="2" customFormat="1" ht="16.8" customHeight="1">
      <c r="A44" s="40"/>
      <c r="B44" s="46"/>
      <c r="C44" s="314" t="s">
        <v>3695</v>
      </c>
      <c r="D44" s="40"/>
      <c r="E44" s="40"/>
      <c r="F44" s="40"/>
      <c r="G44" s="40"/>
      <c r="H44" s="46"/>
    </row>
    <row r="45" spans="1:8" s="2" customFormat="1" ht="16.8" customHeight="1">
      <c r="A45" s="40"/>
      <c r="B45" s="46"/>
      <c r="C45" s="315" t="s">
        <v>851</v>
      </c>
      <c r="D45" s="315" t="s">
        <v>852</v>
      </c>
      <c r="E45" s="18" t="s">
        <v>299</v>
      </c>
      <c r="F45" s="316">
        <v>1039.965</v>
      </c>
      <c r="G45" s="40"/>
      <c r="H45" s="46"/>
    </row>
    <row r="46" spans="1:8" s="2" customFormat="1" ht="16.8" customHeight="1">
      <c r="A46" s="40"/>
      <c r="B46" s="46"/>
      <c r="C46" s="315" t="s">
        <v>918</v>
      </c>
      <c r="D46" s="315" t="s">
        <v>919</v>
      </c>
      <c r="E46" s="18" t="s">
        <v>299</v>
      </c>
      <c r="F46" s="316">
        <v>338.603</v>
      </c>
      <c r="G46" s="40"/>
      <c r="H46" s="46"/>
    </row>
    <row r="47" spans="1:8" s="2" customFormat="1" ht="16.8" customHeight="1">
      <c r="A47" s="40"/>
      <c r="B47" s="46"/>
      <c r="C47" s="315" t="s">
        <v>930</v>
      </c>
      <c r="D47" s="315" t="s">
        <v>931</v>
      </c>
      <c r="E47" s="18" t="s">
        <v>299</v>
      </c>
      <c r="F47" s="316">
        <v>897.723</v>
      </c>
      <c r="G47" s="40"/>
      <c r="H47" s="46"/>
    </row>
    <row r="48" spans="1:8" s="2" customFormat="1" ht="16.8" customHeight="1">
      <c r="A48" s="40"/>
      <c r="B48" s="46"/>
      <c r="C48" s="315" t="s">
        <v>934</v>
      </c>
      <c r="D48" s="315" t="s">
        <v>935</v>
      </c>
      <c r="E48" s="18" t="s">
        <v>299</v>
      </c>
      <c r="F48" s="316">
        <v>897.723</v>
      </c>
      <c r="G48" s="40"/>
      <c r="H48" s="46"/>
    </row>
    <row r="49" spans="1:8" s="2" customFormat="1" ht="16.8" customHeight="1">
      <c r="A49" s="40"/>
      <c r="B49" s="46"/>
      <c r="C49" s="315" t="s">
        <v>926</v>
      </c>
      <c r="D49" s="315" t="s">
        <v>927</v>
      </c>
      <c r="E49" s="18" t="s">
        <v>299</v>
      </c>
      <c r="F49" s="316">
        <v>598.318</v>
      </c>
      <c r="G49" s="40"/>
      <c r="H49" s="46"/>
    </row>
    <row r="50" spans="1:8" s="2" customFormat="1" ht="16.8" customHeight="1">
      <c r="A50" s="40"/>
      <c r="B50" s="46"/>
      <c r="C50" s="315" t="s">
        <v>1320</v>
      </c>
      <c r="D50" s="315" t="s">
        <v>1321</v>
      </c>
      <c r="E50" s="18" t="s">
        <v>299</v>
      </c>
      <c r="F50" s="316">
        <v>39.64</v>
      </c>
      <c r="G50" s="40"/>
      <c r="H50" s="46"/>
    </row>
    <row r="51" spans="1:8" s="2" customFormat="1" ht="16.8" customHeight="1">
      <c r="A51" s="40"/>
      <c r="B51" s="46"/>
      <c r="C51" s="310" t="s">
        <v>162</v>
      </c>
      <c r="D51" s="311" t="s">
        <v>163</v>
      </c>
      <c r="E51" s="312" t="s">
        <v>1</v>
      </c>
      <c r="F51" s="313">
        <v>16.479</v>
      </c>
      <c r="G51" s="40"/>
      <c r="H51" s="46"/>
    </row>
    <row r="52" spans="1:8" s="2" customFormat="1" ht="16.8" customHeight="1">
      <c r="A52" s="40"/>
      <c r="B52" s="46"/>
      <c r="C52" s="314" t="s">
        <v>3695</v>
      </c>
      <c r="D52" s="40"/>
      <c r="E52" s="40"/>
      <c r="F52" s="40"/>
      <c r="G52" s="40"/>
      <c r="H52" s="46"/>
    </row>
    <row r="53" spans="1:8" s="2" customFormat="1" ht="16.8" customHeight="1">
      <c r="A53" s="40"/>
      <c r="B53" s="46"/>
      <c r="C53" s="315" t="s">
        <v>851</v>
      </c>
      <c r="D53" s="315" t="s">
        <v>852</v>
      </c>
      <c r="E53" s="18" t="s">
        <v>299</v>
      </c>
      <c r="F53" s="316">
        <v>1039.965</v>
      </c>
      <c r="G53" s="40"/>
      <c r="H53" s="46"/>
    </row>
    <row r="54" spans="1:8" s="2" customFormat="1" ht="12">
      <c r="A54" s="40"/>
      <c r="B54" s="46"/>
      <c r="C54" s="315" t="s">
        <v>898</v>
      </c>
      <c r="D54" s="315" t="s">
        <v>899</v>
      </c>
      <c r="E54" s="18" t="s">
        <v>299</v>
      </c>
      <c r="F54" s="316">
        <v>259.715</v>
      </c>
      <c r="G54" s="40"/>
      <c r="H54" s="46"/>
    </row>
    <row r="55" spans="1:8" s="2" customFormat="1" ht="16.8" customHeight="1">
      <c r="A55" s="40"/>
      <c r="B55" s="46"/>
      <c r="C55" s="315" t="s">
        <v>930</v>
      </c>
      <c r="D55" s="315" t="s">
        <v>931</v>
      </c>
      <c r="E55" s="18" t="s">
        <v>299</v>
      </c>
      <c r="F55" s="316">
        <v>897.723</v>
      </c>
      <c r="G55" s="40"/>
      <c r="H55" s="46"/>
    </row>
    <row r="56" spans="1:8" s="2" customFormat="1" ht="16.8" customHeight="1">
      <c r="A56" s="40"/>
      <c r="B56" s="46"/>
      <c r="C56" s="315" t="s">
        <v>934</v>
      </c>
      <c r="D56" s="315" t="s">
        <v>935</v>
      </c>
      <c r="E56" s="18" t="s">
        <v>299</v>
      </c>
      <c r="F56" s="316">
        <v>897.723</v>
      </c>
      <c r="G56" s="40"/>
      <c r="H56" s="46"/>
    </row>
    <row r="57" spans="1:8" s="2" customFormat="1" ht="16.8" customHeight="1">
      <c r="A57" s="40"/>
      <c r="B57" s="46"/>
      <c r="C57" s="315" t="s">
        <v>926</v>
      </c>
      <c r="D57" s="315" t="s">
        <v>927</v>
      </c>
      <c r="E57" s="18" t="s">
        <v>299</v>
      </c>
      <c r="F57" s="316">
        <v>598.318</v>
      </c>
      <c r="G57" s="40"/>
      <c r="H57" s="46"/>
    </row>
    <row r="58" spans="1:8" s="2" customFormat="1" ht="16.8" customHeight="1">
      <c r="A58" s="40"/>
      <c r="B58" s="46"/>
      <c r="C58" s="310" t="s">
        <v>165</v>
      </c>
      <c r="D58" s="311" t="s">
        <v>166</v>
      </c>
      <c r="E58" s="312" t="s">
        <v>1</v>
      </c>
      <c r="F58" s="313">
        <v>20.766</v>
      </c>
      <c r="G58" s="40"/>
      <c r="H58" s="46"/>
    </row>
    <row r="59" spans="1:8" s="2" customFormat="1" ht="16.8" customHeight="1">
      <c r="A59" s="40"/>
      <c r="B59" s="46"/>
      <c r="C59" s="314" t="s">
        <v>3695</v>
      </c>
      <c r="D59" s="40"/>
      <c r="E59" s="40"/>
      <c r="F59" s="40"/>
      <c r="G59" s="40"/>
      <c r="H59" s="46"/>
    </row>
    <row r="60" spans="1:8" s="2" customFormat="1" ht="16.8" customHeight="1">
      <c r="A60" s="40"/>
      <c r="B60" s="46"/>
      <c r="C60" s="315" t="s">
        <v>851</v>
      </c>
      <c r="D60" s="315" t="s">
        <v>852</v>
      </c>
      <c r="E60" s="18" t="s">
        <v>299</v>
      </c>
      <c r="F60" s="316">
        <v>1039.965</v>
      </c>
      <c r="G60" s="40"/>
      <c r="H60" s="46"/>
    </row>
    <row r="61" spans="1:8" s="2" customFormat="1" ht="12">
      <c r="A61" s="40"/>
      <c r="B61" s="46"/>
      <c r="C61" s="315" t="s">
        <v>898</v>
      </c>
      <c r="D61" s="315" t="s">
        <v>899</v>
      </c>
      <c r="E61" s="18" t="s">
        <v>299</v>
      </c>
      <c r="F61" s="316">
        <v>259.715</v>
      </c>
      <c r="G61" s="40"/>
      <c r="H61" s="46"/>
    </row>
    <row r="62" spans="1:8" s="2" customFormat="1" ht="16.8" customHeight="1">
      <c r="A62" s="40"/>
      <c r="B62" s="46"/>
      <c r="C62" s="315" t="s">
        <v>930</v>
      </c>
      <c r="D62" s="315" t="s">
        <v>931</v>
      </c>
      <c r="E62" s="18" t="s">
        <v>299</v>
      </c>
      <c r="F62" s="316">
        <v>897.723</v>
      </c>
      <c r="G62" s="40"/>
      <c r="H62" s="46"/>
    </row>
    <row r="63" spans="1:8" s="2" customFormat="1" ht="16.8" customHeight="1">
      <c r="A63" s="40"/>
      <c r="B63" s="46"/>
      <c r="C63" s="315" t="s">
        <v>934</v>
      </c>
      <c r="D63" s="315" t="s">
        <v>935</v>
      </c>
      <c r="E63" s="18" t="s">
        <v>299</v>
      </c>
      <c r="F63" s="316">
        <v>897.723</v>
      </c>
      <c r="G63" s="40"/>
      <c r="H63" s="46"/>
    </row>
    <row r="64" spans="1:8" s="2" customFormat="1" ht="16.8" customHeight="1">
      <c r="A64" s="40"/>
      <c r="B64" s="46"/>
      <c r="C64" s="315" t="s">
        <v>926</v>
      </c>
      <c r="D64" s="315" t="s">
        <v>927</v>
      </c>
      <c r="E64" s="18" t="s">
        <v>299</v>
      </c>
      <c r="F64" s="316">
        <v>598.318</v>
      </c>
      <c r="G64" s="40"/>
      <c r="H64" s="46"/>
    </row>
    <row r="65" spans="1:8" s="2" customFormat="1" ht="16.8" customHeight="1">
      <c r="A65" s="40"/>
      <c r="B65" s="46"/>
      <c r="C65" s="310" t="s">
        <v>169</v>
      </c>
      <c r="D65" s="311" t="s">
        <v>170</v>
      </c>
      <c r="E65" s="312" t="s">
        <v>1</v>
      </c>
      <c r="F65" s="313">
        <v>259.6</v>
      </c>
      <c r="G65" s="40"/>
      <c r="H65" s="46"/>
    </row>
    <row r="66" spans="1:8" s="2" customFormat="1" ht="16.8" customHeight="1">
      <c r="A66" s="40"/>
      <c r="B66" s="46"/>
      <c r="C66" s="314" t="s">
        <v>3695</v>
      </c>
      <c r="D66" s="40"/>
      <c r="E66" s="40"/>
      <c r="F66" s="40"/>
      <c r="G66" s="40"/>
      <c r="H66" s="46"/>
    </row>
    <row r="67" spans="1:8" s="2" customFormat="1" ht="16.8" customHeight="1">
      <c r="A67" s="40"/>
      <c r="B67" s="46"/>
      <c r="C67" s="315" t="s">
        <v>2079</v>
      </c>
      <c r="D67" s="315" t="s">
        <v>2080</v>
      </c>
      <c r="E67" s="18" t="s">
        <v>299</v>
      </c>
      <c r="F67" s="316">
        <v>448.5</v>
      </c>
      <c r="G67" s="40"/>
      <c r="H67" s="46"/>
    </row>
    <row r="68" spans="1:8" s="2" customFormat="1" ht="12">
      <c r="A68" s="40"/>
      <c r="B68" s="46"/>
      <c r="C68" s="315" t="s">
        <v>1111</v>
      </c>
      <c r="D68" s="315" t="s">
        <v>1112</v>
      </c>
      <c r="E68" s="18" t="s">
        <v>299</v>
      </c>
      <c r="F68" s="316">
        <v>522.1</v>
      </c>
      <c r="G68" s="40"/>
      <c r="H68" s="46"/>
    </row>
    <row r="69" spans="1:8" s="2" customFormat="1" ht="16.8" customHeight="1">
      <c r="A69" s="40"/>
      <c r="B69" s="46"/>
      <c r="C69" s="315" t="s">
        <v>1067</v>
      </c>
      <c r="D69" s="315" t="s">
        <v>1068</v>
      </c>
      <c r="E69" s="18" t="s">
        <v>299</v>
      </c>
      <c r="F69" s="316">
        <v>522.1</v>
      </c>
      <c r="G69" s="40"/>
      <c r="H69" s="46"/>
    </row>
    <row r="70" spans="1:8" s="2" customFormat="1" ht="16.8" customHeight="1">
      <c r="A70" s="40"/>
      <c r="B70" s="46"/>
      <c r="C70" s="315" t="s">
        <v>2085</v>
      </c>
      <c r="D70" s="315" t="s">
        <v>2086</v>
      </c>
      <c r="E70" s="18" t="s">
        <v>299</v>
      </c>
      <c r="F70" s="316">
        <v>448.5</v>
      </c>
      <c r="G70" s="40"/>
      <c r="H70" s="46"/>
    </row>
    <row r="71" spans="1:8" s="2" customFormat="1" ht="16.8" customHeight="1">
      <c r="A71" s="40"/>
      <c r="B71" s="46"/>
      <c r="C71" s="310" t="s">
        <v>172</v>
      </c>
      <c r="D71" s="311" t="s">
        <v>173</v>
      </c>
      <c r="E71" s="312" t="s">
        <v>1</v>
      </c>
      <c r="F71" s="313">
        <v>139.3</v>
      </c>
      <c r="G71" s="40"/>
      <c r="H71" s="46"/>
    </row>
    <row r="72" spans="1:8" s="2" customFormat="1" ht="16.8" customHeight="1">
      <c r="A72" s="40"/>
      <c r="B72" s="46"/>
      <c r="C72" s="314" t="s">
        <v>3695</v>
      </c>
      <c r="D72" s="40"/>
      <c r="E72" s="40"/>
      <c r="F72" s="40"/>
      <c r="G72" s="40"/>
      <c r="H72" s="46"/>
    </row>
    <row r="73" spans="1:8" s="2" customFormat="1" ht="16.8" customHeight="1">
      <c r="A73" s="40"/>
      <c r="B73" s="46"/>
      <c r="C73" s="315" t="s">
        <v>2079</v>
      </c>
      <c r="D73" s="315" t="s">
        <v>2080</v>
      </c>
      <c r="E73" s="18" t="s">
        <v>299</v>
      </c>
      <c r="F73" s="316">
        <v>448.5</v>
      </c>
      <c r="G73" s="40"/>
      <c r="H73" s="46"/>
    </row>
    <row r="74" spans="1:8" s="2" customFormat="1" ht="12">
      <c r="A74" s="40"/>
      <c r="B74" s="46"/>
      <c r="C74" s="315" t="s">
        <v>1111</v>
      </c>
      <c r="D74" s="315" t="s">
        <v>1112</v>
      </c>
      <c r="E74" s="18" t="s">
        <v>299</v>
      </c>
      <c r="F74" s="316">
        <v>522.1</v>
      </c>
      <c r="G74" s="40"/>
      <c r="H74" s="46"/>
    </row>
    <row r="75" spans="1:8" s="2" customFormat="1" ht="16.8" customHeight="1">
      <c r="A75" s="40"/>
      <c r="B75" s="46"/>
      <c r="C75" s="315" t="s">
        <v>1067</v>
      </c>
      <c r="D75" s="315" t="s">
        <v>1068</v>
      </c>
      <c r="E75" s="18" t="s">
        <v>299</v>
      </c>
      <c r="F75" s="316">
        <v>522.1</v>
      </c>
      <c r="G75" s="40"/>
      <c r="H75" s="46"/>
    </row>
    <row r="76" spans="1:8" s="2" customFormat="1" ht="16.8" customHeight="1">
      <c r="A76" s="40"/>
      <c r="B76" s="46"/>
      <c r="C76" s="315" t="s">
        <v>2085</v>
      </c>
      <c r="D76" s="315" t="s">
        <v>2086</v>
      </c>
      <c r="E76" s="18" t="s">
        <v>299</v>
      </c>
      <c r="F76" s="316">
        <v>448.5</v>
      </c>
      <c r="G76" s="40"/>
      <c r="H76" s="46"/>
    </row>
    <row r="77" spans="1:8" s="2" customFormat="1" ht="16.8" customHeight="1">
      <c r="A77" s="40"/>
      <c r="B77" s="46"/>
      <c r="C77" s="310" t="s">
        <v>175</v>
      </c>
      <c r="D77" s="311" t="s">
        <v>176</v>
      </c>
      <c r="E77" s="312" t="s">
        <v>1</v>
      </c>
      <c r="F77" s="313">
        <v>49.6</v>
      </c>
      <c r="G77" s="40"/>
      <c r="H77" s="46"/>
    </row>
    <row r="78" spans="1:8" s="2" customFormat="1" ht="16.8" customHeight="1">
      <c r="A78" s="40"/>
      <c r="B78" s="46"/>
      <c r="C78" s="314" t="s">
        <v>3695</v>
      </c>
      <c r="D78" s="40"/>
      <c r="E78" s="40"/>
      <c r="F78" s="40"/>
      <c r="G78" s="40"/>
      <c r="H78" s="46"/>
    </row>
    <row r="79" spans="1:8" s="2" customFormat="1" ht="16.8" customHeight="1">
      <c r="A79" s="40"/>
      <c r="B79" s="46"/>
      <c r="C79" s="315" t="s">
        <v>2079</v>
      </c>
      <c r="D79" s="315" t="s">
        <v>2080</v>
      </c>
      <c r="E79" s="18" t="s">
        <v>299</v>
      </c>
      <c r="F79" s="316">
        <v>448.5</v>
      </c>
      <c r="G79" s="40"/>
      <c r="H79" s="46"/>
    </row>
    <row r="80" spans="1:8" s="2" customFormat="1" ht="12">
      <c r="A80" s="40"/>
      <c r="B80" s="46"/>
      <c r="C80" s="315" t="s">
        <v>1111</v>
      </c>
      <c r="D80" s="315" t="s">
        <v>1112</v>
      </c>
      <c r="E80" s="18" t="s">
        <v>299</v>
      </c>
      <c r="F80" s="316">
        <v>522.1</v>
      </c>
      <c r="G80" s="40"/>
      <c r="H80" s="46"/>
    </row>
    <row r="81" spans="1:8" s="2" customFormat="1" ht="16.8" customHeight="1">
      <c r="A81" s="40"/>
      <c r="B81" s="46"/>
      <c r="C81" s="315" t="s">
        <v>1067</v>
      </c>
      <c r="D81" s="315" t="s">
        <v>1068</v>
      </c>
      <c r="E81" s="18" t="s">
        <v>299</v>
      </c>
      <c r="F81" s="316">
        <v>522.1</v>
      </c>
      <c r="G81" s="40"/>
      <c r="H81" s="46"/>
    </row>
    <row r="82" spans="1:8" s="2" customFormat="1" ht="16.8" customHeight="1">
      <c r="A82" s="40"/>
      <c r="B82" s="46"/>
      <c r="C82" s="315" t="s">
        <v>2085</v>
      </c>
      <c r="D82" s="315" t="s">
        <v>2086</v>
      </c>
      <c r="E82" s="18" t="s">
        <v>299</v>
      </c>
      <c r="F82" s="316">
        <v>448.5</v>
      </c>
      <c r="G82" s="40"/>
      <c r="H82" s="46"/>
    </row>
    <row r="83" spans="1:8" s="2" customFormat="1" ht="16.8" customHeight="1">
      <c r="A83" s="40"/>
      <c r="B83" s="46"/>
      <c r="C83" s="310" t="s">
        <v>179</v>
      </c>
      <c r="D83" s="311" t="s">
        <v>180</v>
      </c>
      <c r="E83" s="312" t="s">
        <v>1</v>
      </c>
      <c r="F83" s="313">
        <v>46.029</v>
      </c>
      <c r="G83" s="40"/>
      <c r="H83" s="46"/>
    </row>
    <row r="84" spans="1:8" s="2" customFormat="1" ht="16.8" customHeight="1">
      <c r="A84" s="40"/>
      <c r="B84" s="46"/>
      <c r="C84" s="314" t="s">
        <v>3695</v>
      </c>
      <c r="D84" s="40"/>
      <c r="E84" s="40"/>
      <c r="F84" s="40"/>
      <c r="G84" s="40"/>
      <c r="H84" s="46"/>
    </row>
    <row r="85" spans="1:8" s="2" customFormat="1" ht="16.8" customHeight="1">
      <c r="A85" s="40"/>
      <c r="B85" s="46"/>
      <c r="C85" s="315" t="s">
        <v>1020</v>
      </c>
      <c r="D85" s="315" t="s">
        <v>1021</v>
      </c>
      <c r="E85" s="18" t="s">
        <v>299</v>
      </c>
      <c r="F85" s="316">
        <v>92.058</v>
      </c>
      <c r="G85" s="40"/>
      <c r="H85" s="46"/>
    </row>
    <row r="86" spans="1:8" s="2" customFormat="1" ht="16.8" customHeight="1">
      <c r="A86" s="40"/>
      <c r="B86" s="46"/>
      <c r="C86" s="310" t="s">
        <v>182</v>
      </c>
      <c r="D86" s="311" t="s">
        <v>183</v>
      </c>
      <c r="E86" s="312" t="s">
        <v>1</v>
      </c>
      <c r="F86" s="313">
        <v>83</v>
      </c>
      <c r="G86" s="40"/>
      <c r="H86" s="46"/>
    </row>
    <row r="87" spans="1:8" s="2" customFormat="1" ht="16.8" customHeight="1">
      <c r="A87" s="40"/>
      <c r="B87" s="46"/>
      <c r="C87" s="314" t="s">
        <v>3695</v>
      </c>
      <c r="D87" s="40"/>
      <c r="E87" s="40"/>
      <c r="F87" s="40"/>
      <c r="G87" s="40"/>
      <c r="H87" s="46"/>
    </row>
    <row r="88" spans="1:8" s="2" customFormat="1" ht="16.8" customHeight="1">
      <c r="A88" s="40"/>
      <c r="B88" s="46"/>
      <c r="C88" s="315" t="s">
        <v>945</v>
      </c>
      <c r="D88" s="315" t="s">
        <v>946</v>
      </c>
      <c r="E88" s="18" t="s">
        <v>305</v>
      </c>
      <c r="F88" s="316">
        <v>1.827</v>
      </c>
      <c r="G88" s="40"/>
      <c r="H88" s="46"/>
    </row>
    <row r="89" spans="1:8" s="2" customFormat="1" ht="16.8" customHeight="1">
      <c r="A89" s="40"/>
      <c r="B89" s="46"/>
      <c r="C89" s="315" t="s">
        <v>951</v>
      </c>
      <c r="D89" s="315" t="s">
        <v>952</v>
      </c>
      <c r="E89" s="18" t="s">
        <v>299</v>
      </c>
      <c r="F89" s="316">
        <v>456.2</v>
      </c>
      <c r="G89" s="40"/>
      <c r="H89" s="46"/>
    </row>
    <row r="90" spans="1:8" s="2" customFormat="1" ht="16.8" customHeight="1">
      <c r="A90" s="40"/>
      <c r="B90" s="46"/>
      <c r="C90" s="315" t="s">
        <v>963</v>
      </c>
      <c r="D90" s="315" t="s">
        <v>964</v>
      </c>
      <c r="E90" s="18" t="s">
        <v>299</v>
      </c>
      <c r="F90" s="316">
        <v>1067</v>
      </c>
      <c r="G90" s="40"/>
      <c r="H90" s="46"/>
    </row>
    <row r="91" spans="1:8" s="2" customFormat="1" ht="16.8" customHeight="1">
      <c r="A91" s="40"/>
      <c r="B91" s="46"/>
      <c r="C91" s="315" t="s">
        <v>974</v>
      </c>
      <c r="D91" s="315" t="s">
        <v>975</v>
      </c>
      <c r="E91" s="18" t="s">
        <v>299</v>
      </c>
      <c r="F91" s="316">
        <v>456.2</v>
      </c>
      <c r="G91" s="40"/>
      <c r="H91" s="46"/>
    </row>
    <row r="92" spans="1:8" s="2" customFormat="1" ht="16.8" customHeight="1">
      <c r="A92" s="40"/>
      <c r="B92" s="46"/>
      <c r="C92" s="315" t="s">
        <v>984</v>
      </c>
      <c r="D92" s="315" t="s">
        <v>985</v>
      </c>
      <c r="E92" s="18" t="s">
        <v>299</v>
      </c>
      <c r="F92" s="316">
        <v>456.2</v>
      </c>
      <c r="G92" s="40"/>
      <c r="H92" s="46"/>
    </row>
    <row r="93" spans="1:8" s="2" customFormat="1" ht="16.8" customHeight="1">
      <c r="A93" s="40"/>
      <c r="B93" s="46"/>
      <c r="C93" s="315" t="s">
        <v>1298</v>
      </c>
      <c r="D93" s="315" t="s">
        <v>1299</v>
      </c>
      <c r="E93" s="18" t="s">
        <v>299</v>
      </c>
      <c r="F93" s="316">
        <v>181.4</v>
      </c>
      <c r="G93" s="40"/>
      <c r="H93" s="46"/>
    </row>
    <row r="94" spans="1:8" s="2" customFormat="1" ht="16.8" customHeight="1">
      <c r="A94" s="40"/>
      <c r="B94" s="46"/>
      <c r="C94" s="315" t="s">
        <v>1959</v>
      </c>
      <c r="D94" s="315" t="s">
        <v>1960</v>
      </c>
      <c r="E94" s="18" t="s">
        <v>299</v>
      </c>
      <c r="F94" s="316">
        <v>278.8</v>
      </c>
      <c r="G94" s="40"/>
      <c r="H94" s="46"/>
    </row>
    <row r="95" spans="1:8" s="2" customFormat="1" ht="16.8" customHeight="1">
      <c r="A95" s="40"/>
      <c r="B95" s="46"/>
      <c r="C95" s="315" t="s">
        <v>1974</v>
      </c>
      <c r="D95" s="315" t="s">
        <v>1975</v>
      </c>
      <c r="E95" s="18" t="s">
        <v>299</v>
      </c>
      <c r="F95" s="316">
        <v>278.8</v>
      </c>
      <c r="G95" s="40"/>
      <c r="H95" s="46"/>
    </row>
    <row r="96" spans="1:8" s="2" customFormat="1" ht="16.8" customHeight="1">
      <c r="A96" s="40"/>
      <c r="B96" s="46"/>
      <c r="C96" s="315" t="s">
        <v>1979</v>
      </c>
      <c r="D96" s="315" t="s">
        <v>1980</v>
      </c>
      <c r="E96" s="18" t="s">
        <v>299</v>
      </c>
      <c r="F96" s="316">
        <v>278.8</v>
      </c>
      <c r="G96" s="40"/>
      <c r="H96" s="46"/>
    </row>
    <row r="97" spans="1:8" s="2" customFormat="1" ht="16.8" customHeight="1">
      <c r="A97" s="40"/>
      <c r="B97" s="46"/>
      <c r="C97" s="310" t="s">
        <v>185</v>
      </c>
      <c r="D97" s="311" t="s">
        <v>186</v>
      </c>
      <c r="E97" s="312" t="s">
        <v>1</v>
      </c>
      <c r="F97" s="313">
        <v>26</v>
      </c>
      <c r="G97" s="40"/>
      <c r="H97" s="46"/>
    </row>
    <row r="98" spans="1:8" s="2" customFormat="1" ht="16.8" customHeight="1">
      <c r="A98" s="40"/>
      <c r="B98" s="46"/>
      <c r="C98" s="314" t="s">
        <v>3695</v>
      </c>
      <c r="D98" s="40"/>
      <c r="E98" s="40"/>
      <c r="F98" s="40"/>
      <c r="G98" s="40"/>
      <c r="H98" s="46"/>
    </row>
    <row r="99" spans="1:8" s="2" customFormat="1" ht="16.8" customHeight="1">
      <c r="A99" s="40"/>
      <c r="B99" s="46"/>
      <c r="C99" s="315" t="s">
        <v>945</v>
      </c>
      <c r="D99" s="315" t="s">
        <v>946</v>
      </c>
      <c r="E99" s="18" t="s">
        <v>305</v>
      </c>
      <c r="F99" s="316">
        <v>1.827</v>
      </c>
      <c r="G99" s="40"/>
      <c r="H99" s="46"/>
    </row>
    <row r="100" spans="1:8" s="2" customFormat="1" ht="16.8" customHeight="1">
      <c r="A100" s="40"/>
      <c r="B100" s="46"/>
      <c r="C100" s="315" t="s">
        <v>951</v>
      </c>
      <c r="D100" s="315" t="s">
        <v>952</v>
      </c>
      <c r="E100" s="18" t="s">
        <v>299</v>
      </c>
      <c r="F100" s="316">
        <v>456.2</v>
      </c>
      <c r="G100" s="40"/>
      <c r="H100" s="46"/>
    </row>
    <row r="101" spans="1:8" s="2" customFormat="1" ht="16.8" customHeight="1">
      <c r="A101" s="40"/>
      <c r="B101" s="46"/>
      <c r="C101" s="315" t="s">
        <v>963</v>
      </c>
      <c r="D101" s="315" t="s">
        <v>964</v>
      </c>
      <c r="E101" s="18" t="s">
        <v>299</v>
      </c>
      <c r="F101" s="316">
        <v>1067</v>
      </c>
      <c r="G101" s="40"/>
      <c r="H101" s="46"/>
    </row>
    <row r="102" spans="1:8" s="2" customFormat="1" ht="16.8" customHeight="1">
      <c r="A102" s="40"/>
      <c r="B102" s="46"/>
      <c r="C102" s="315" t="s">
        <v>974</v>
      </c>
      <c r="D102" s="315" t="s">
        <v>975</v>
      </c>
      <c r="E102" s="18" t="s">
        <v>299</v>
      </c>
      <c r="F102" s="316">
        <v>456.2</v>
      </c>
      <c r="G102" s="40"/>
      <c r="H102" s="46"/>
    </row>
    <row r="103" spans="1:8" s="2" customFormat="1" ht="16.8" customHeight="1">
      <c r="A103" s="40"/>
      <c r="B103" s="46"/>
      <c r="C103" s="315" t="s">
        <v>984</v>
      </c>
      <c r="D103" s="315" t="s">
        <v>985</v>
      </c>
      <c r="E103" s="18" t="s">
        <v>299</v>
      </c>
      <c r="F103" s="316">
        <v>456.2</v>
      </c>
      <c r="G103" s="40"/>
      <c r="H103" s="46"/>
    </row>
    <row r="104" spans="1:8" s="2" customFormat="1" ht="16.8" customHeight="1">
      <c r="A104" s="40"/>
      <c r="B104" s="46"/>
      <c r="C104" s="315" t="s">
        <v>1298</v>
      </c>
      <c r="D104" s="315" t="s">
        <v>1299</v>
      </c>
      <c r="E104" s="18" t="s">
        <v>299</v>
      </c>
      <c r="F104" s="316">
        <v>181.4</v>
      </c>
      <c r="G104" s="40"/>
      <c r="H104" s="46"/>
    </row>
    <row r="105" spans="1:8" s="2" customFormat="1" ht="16.8" customHeight="1">
      <c r="A105" s="40"/>
      <c r="B105" s="46"/>
      <c r="C105" s="315" t="s">
        <v>1940</v>
      </c>
      <c r="D105" s="315" t="s">
        <v>1941</v>
      </c>
      <c r="E105" s="18" t="s">
        <v>299</v>
      </c>
      <c r="F105" s="316">
        <v>177.4</v>
      </c>
      <c r="G105" s="40"/>
      <c r="H105" s="46"/>
    </row>
    <row r="106" spans="1:8" s="2" customFormat="1" ht="16.8" customHeight="1">
      <c r="A106" s="40"/>
      <c r="B106" s="46"/>
      <c r="C106" s="310" t="s">
        <v>188</v>
      </c>
      <c r="D106" s="311" t="s">
        <v>189</v>
      </c>
      <c r="E106" s="312" t="s">
        <v>1</v>
      </c>
      <c r="F106" s="313">
        <v>195.8</v>
      </c>
      <c r="G106" s="40"/>
      <c r="H106" s="46"/>
    </row>
    <row r="107" spans="1:8" s="2" customFormat="1" ht="16.8" customHeight="1">
      <c r="A107" s="40"/>
      <c r="B107" s="46"/>
      <c r="C107" s="314" t="s">
        <v>3695</v>
      </c>
      <c r="D107" s="40"/>
      <c r="E107" s="40"/>
      <c r="F107" s="40"/>
      <c r="G107" s="40"/>
      <c r="H107" s="46"/>
    </row>
    <row r="108" spans="1:8" s="2" customFormat="1" ht="16.8" customHeight="1">
      <c r="A108" s="40"/>
      <c r="B108" s="46"/>
      <c r="C108" s="315" t="s">
        <v>938</v>
      </c>
      <c r="D108" s="315" t="s">
        <v>939</v>
      </c>
      <c r="E108" s="18" t="s">
        <v>273</v>
      </c>
      <c r="F108" s="316">
        <v>6.87</v>
      </c>
      <c r="G108" s="40"/>
      <c r="H108" s="46"/>
    </row>
    <row r="109" spans="1:8" s="2" customFormat="1" ht="16.8" customHeight="1">
      <c r="A109" s="40"/>
      <c r="B109" s="46"/>
      <c r="C109" s="315" t="s">
        <v>945</v>
      </c>
      <c r="D109" s="315" t="s">
        <v>946</v>
      </c>
      <c r="E109" s="18" t="s">
        <v>305</v>
      </c>
      <c r="F109" s="316">
        <v>1.827</v>
      </c>
      <c r="G109" s="40"/>
      <c r="H109" s="46"/>
    </row>
    <row r="110" spans="1:8" s="2" customFormat="1" ht="16.8" customHeight="1">
      <c r="A110" s="40"/>
      <c r="B110" s="46"/>
      <c r="C110" s="315" t="s">
        <v>951</v>
      </c>
      <c r="D110" s="315" t="s">
        <v>952</v>
      </c>
      <c r="E110" s="18" t="s">
        <v>299</v>
      </c>
      <c r="F110" s="316">
        <v>456.2</v>
      </c>
      <c r="G110" s="40"/>
      <c r="H110" s="46"/>
    </row>
    <row r="111" spans="1:8" s="2" customFormat="1" ht="16.8" customHeight="1">
      <c r="A111" s="40"/>
      <c r="B111" s="46"/>
      <c r="C111" s="315" t="s">
        <v>963</v>
      </c>
      <c r="D111" s="315" t="s">
        <v>964</v>
      </c>
      <c r="E111" s="18" t="s">
        <v>299</v>
      </c>
      <c r="F111" s="316">
        <v>1067</v>
      </c>
      <c r="G111" s="40"/>
      <c r="H111" s="46"/>
    </row>
    <row r="112" spans="1:8" s="2" customFormat="1" ht="16.8" customHeight="1">
      <c r="A112" s="40"/>
      <c r="B112" s="46"/>
      <c r="C112" s="315" t="s">
        <v>974</v>
      </c>
      <c r="D112" s="315" t="s">
        <v>975</v>
      </c>
      <c r="E112" s="18" t="s">
        <v>299</v>
      </c>
      <c r="F112" s="316">
        <v>456.2</v>
      </c>
      <c r="G112" s="40"/>
      <c r="H112" s="46"/>
    </row>
    <row r="113" spans="1:8" s="2" customFormat="1" ht="16.8" customHeight="1">
      <c r="A113" s="40"/>
      <c r="B113" s="46"/>
      <c r="C113" s="315" t="s">
        <v>984</v>
      </c>
      <c r="D113" s="315" t="s">
        <v>985</v>
      </c>
      <c r="E113" s="18" t="s">
        <v>299</v>
      </c>
      <c r="F113" s="316">
        <v>456.2</v>
      </c>
      <c r="G113" s="40"/>
      <c r="H113" s="46"/>
    </row>
    <row r="114" spans="1:8" s="2" customFormat="1" ht="16.8" customHeight="1">
      <c r="A114" s="40"/>
      <c r="B114" s="46"/>
      <c r="C114" s="315" t="s">
        <v>1136</v>
      </c>
      <c r="D114" s="315" t="s">
        <v>1137</v>
      </c>
      <c r="E114" s="18" t="s">
        <v>299</v>
      </c>
      <c r="F114" s="316">
        <v>274.8</v>
      </c>
      <c r="G114" s="40"/>
      <c r="H114" s="46"/>
    </row>
    <row r="115" spans="1:8" s="2" customFormat="1" ht="16.8" customHeight="1">
      <c r="A115" s="40"/>
      <c r="B115" s="46"/>
      <c r="C115" s="315" t="s">
        <v>1147</v>
      </c>
      <c r="D115" s="315" t="s">
        <v>1148</v>
      </c>
      <c r="E115" s="18" t="s">
        <v>299</v>
      </c>
      <c r="F115" s="316">
        <v>549.6</v>
      </c>
      <c r="G115" s="40"/>
      <c r="H115" s="46"/>
    </row>
    <row r="116" spans="1:8" s="2" customFormat="1" ht="16.8" customHeight="1">
      <c r="A116" s="40"/>
      <c r="B116" s="46"/>
      <c r="C116" s="315" t="s">
        <v>1298</v>
      </c>
      <c r="D116" s="315" t="s">
        <v>1299</v>
      </c>
      <c r="E116" s="18" t="s">
        <v>299</v>
      </c>
      <c r="F116" s="316">
        <v>274.8</v>
      </c>
      <c r="G116" s="40"/>
      <c r="H116" s="46"/>
    </row>
    <row r="117" spans="1:8" s="2" customFormat="1" ht="16.8" customHeight="1">
      <c r="A117" s="40"/>
      <c r="B117" s="46"/>
      <c r="C117" s="315" t="s">
        <v>1298</v>
      </c>
      <c r="D117" s="315" t="s">
        <v>1299</v>
      </c>
      <c r="E117" s="18" t="s">
        <v>299</v>
      </c>
      <c r="F117" s="316">
        <v>274.8</v>
      </c>
      <c r="G117" s="40"/>
      <c r="H117" s="46"/>
    </row>
    <row r="118" spans="1:8" s="2" customFormat="1" ht="16.8" customHeight="1">
      <c r="A118" s="40"/>
      <c r="B118" s="46"/>
      <c r="C118" s="315" t="s">
        <v>1959</v>
      </c>
      <c r="D118" s="315" t="s">
        <v>1960</v>
      </c>
      <c r="E118" s="18" t="s">
        <v>299</v>
      </c>
      <c r="F118" s="316">
        <v>278.8</v>
      </c>
      <c r="G118" s="40"/>
      <c r="H118" s="46"/>
    </row>
    <row r="119" spans="1:8" s="2" customFormat="1" ht="16.8" customHeight="1">
      <c r="A119" s="40"/>
      <c r="B119" s="46"/>
      <c r="C119" s="315" t="s">
        <v>1974</v>
      </c>
      <c r="D119" s="315" t="s">
        <v>1975</v>
      </c>
      <c r="E119" s="18" t="s">
        <v>299</v>
      </c>
      <c r="F119" s="316">
        <v>278.8</v>
      </c>
      <c r="G119" s="40"/>
      <c r="H119" s="46"/>
    </row>
    <row r="120" spans="1:8" s="2" customFormat="1" ht="16.8" customHeight="1">
      <c r="A120" s="40"/>
      <c r="B120" s="46"/>
      <c r="C120" s="315" t="s">
        <v>1979</v>
      </c>
      <c r="D120" s="315" t="s">
        <v>1980</v>
      </c>
      <c r="E120" s="18" t="s">
        <v>299</v>
      </c>
      <c r="F120" s="316">
        <v>278.8</v>
      </c>
      <c r="G120" s="40"/>
      <c r="H120" s="46"/>
    </row>
    <row r="121" spans="1:8" s="2" customFormat="1" ht="16.8" customHeight="1">
      <c r="A121" s="40"/>
      <c r="B121" s="46"/>
      <c r="C121" s="310" t="s">
        <v>191</v>
      </c>
      <c r="D121" s="311" t="s">
        <v>192</v>
      </c>
      <c r="E121" s="312" t="s">
        <v>1</v>
      </c>
      <c r="F121" s="313">
        <v>63.8</v>
      </c>
      <c r="G121" s="40"/>
      <c r="H121" s="46"/>
    </row>
    <row r="122" spans="1:8" s="2" customFormat="1" ht="16.8" customHeight="1">
      <c r="A122" s="40"/>
      <c r="B122" s="46"/>
      <c r="C122" s="314" t="s">
        <v>3695</v>
      </c>
      <c r="D122" s="40"/>
      <c r="E122" s="40"/>
      <c r="F122" s="40"/>
      <c r="G122" s="40"/>
      <c r="H122" s="46"/>
    </row>
    <row r="123" spans="1:8" s="2" customFormat="1" ht="16.8" customHeight="1">
      <c r="A123" s="40"/>
      <c r="B123" s="46"/>
      <c r="C123" s="315" t="s">
        <v>938</v>
      </c>
      <c r="D123" s="315" t="s">
        <v>939</v>
      </c>
      <c r="E123" s="18" t="s">
        <v>273</v>
      </c>
      <c r="F123" s="316">
        <v>6.87</v>
      </c>
      <c r="G123" s="40"/>
      <c r="H123" s="46"/>
    </row>
    <row r="124" spans="1:8" s="2" customFormat="1" ht="16.8" customHeight="1">
      <c r="A124" s="40"/>
      <c r="B124" s="46"/>
      <c r="C124" s="315" t="s">
        <v>945</v>
      </c>
      <c r="D124" s="315" t="s">
        <v>946</v>
      </c>
      <c r="E124" s="18" t="s">
        <v>305</v>
      </c>
      <c r="F124" s="316">
        <v>1.827</v>
      </c>
      <c r="G124" s="40"/>
      <c r="H124" s="46"/>
    </row>
    <row r="125" spans="1:8" s="2" customFormat="1" ht="16.8" customHeight="1">
      <c r="A125" s="40"/>
      <c r="B125" s="46"/>
      <c r="C125" s="315" t="s">
        <v>951</v>
      </c>
      <c r="D125" s="315" t="s">
        <v>952</v>
      </c>
      <c r="E125" s="18" t="s">
        <v>299</v>
      </c>
      <c r="F125" s="316">
        <v>456.2</v>
      </c>
      <c r="G125" s="40"/>
      <c r="H125" s="46"/>
    </row>
    <row r="126" spans="1:8" s="2" customFormat="1" ht="16.8" customHeight="1">
      <c r="A126" s="40"/>
      <c r="B126" s="46"/>
      <c r="C126" s="315" t="s">
        <v>963</v>
      </c>
      <c r="D126" s="315" t="s">
        <v>964</v>
      </c>
      <c r="E126" s="18" t="s">
        <v>299</v>
      </c>
      <c r="F126" s="316">
        <v>1067</v>
      </c>
      <c r="G126" s="40"/>
      <c r="H126" s="46"/>
    </row>
    <row r="127" spans="1:8" s="2" customFormat="1" ht="16.8" customHeight="1">
      <c r="A127" s="40"/>
      <c r="B127" s="46"/>
      <c r="C127" s="315" t="s">
        <v>974</v>
      </c>
      <c r="D127" s="315" t="s">
        <v>975</v>
      </c>
      <c r="E127" s="18" t="s">
        <v>299</v>
      </c>
      <c r="F127" s="316">
        <v>456.2</v>
      </c>
      <c r="G127" s="40"/>
      <c r="H127" s="46"/>
    </row>
    <row r="128" spans="1:8" s="2" customFormat="1" ht="16.8" customHeight="1">
      <c r="A128" s="40"/>
      <c r="B128" s="46"/>
      <c r="C128" s="315" t="s">
        <v>984</v>
      </c>
      <c r="D128" s="315" t="s">
        <v>985</v>
      </c>
      <c r="E128" s="18" t="s">
        <v>299</v>
      </c>
      <c r="F128" s="316">
        <v>456.2</v>
      </c>
      <c r="G128" s="40"/>
      <c r="H128" s="46"/>
    </row>
    <row r="129" spans="1:8" s="2" customFormat="1" ht="16.8" customHeight="1">
      <c r="A129" s="40"/>
      <c r="B129" s="46"/>
      <c r="C129" s="315" t="s">
        <v>1136</v>
      </c>
      <c r="D129" s="315" t="s">
        <v>1137</v>
      </c>
      <c r="E129" s="18" t="s">
        <v>299</v>
      </c>
      <c r="F129" s="316">
        <v>274.8</v>
      </c>
      <c r="G129" s="40"/>
      <c r="H129" s="46"/>
    </row>
    <row r="130" spans="1:8" s="2" customFormat="1" ht="16.8" customHeight="1">
      <c r="A130" s="40"/>
      <c r="B130" s="46"/>
      <c r="C130" s="315" t="s">
        <v>1147</v>
      </c>
      <c r="D130" s="315" t="s">
        <v>1148</v>
      </c>
      <c r="E130" s="18" t="s">
        <v>299</v>
      </c>
      <c r="F130" s="316">
        <v>549.6</v>
      </c>
      <c r="G130" s="40"/>
      <c r="H130" s="46"/>
    </row>
    <row r="131" spans="1:8" s="2" customFormat="1" ht="16.8" customHeight="1">
      <c r="A131" s="40"/>
      <c r="B131" s="46"/>
      <c r="C131" s="315" t="s">
        <v>1298</v>
      </c>
      <c r="D131" s="315" t="s">
        <v>1299</v>
      </c>
      <c r="E131" s="18" t="s">
        <v>299</v>
      </c>
      <c r="F131" s="316">
        <v>274.8</v>
      </c>
      <c r="G131" s="40"/>
      <c r="H131" s="46"/>
    </row>
    <row r="132" spans="1:8" s="2" customFormat="1" ht="16.8" customHeight="1">
      <c r="A132" s="40"/>
      <c r="B132" s="46"/>
      <c r="C132" s="315" t="s">
        <v>1298</v>
      </c>
      <c r="D132" s="315" t="s">
        <v>1299</v>
      </c>
      <c r="E132" s="18" t="s">
        <v>299</v>
      </c>
      <c r="F132" s="316">
        <v>274.8</v>
      </c>
      <c r="G132" s="40"/>
      <c r="H132" s="46"/>
    </row>
    <row r="133" spans="1:8" s="2" customFormat="1" ht="16.8" customHeight="1">
      <c r="A133" s="40"/>
      <c r="B133" s="46"/>
      <c r="C133" s="315" t="s">
        <v>1940</v>
      </c>
      <c r="D133" s="315" t="s">
        <v>1941</v>
      </c>
      <c r="E133" s="18" t="s">
        <v>299</v>
      </c>
      <c r="F133" s="316">
        <v>177.4</v>
      </c>
      <c r="G133" s="40"/>
      <c r="H133" s="46"/>
    </row>
    <row r="134" spans="1:8" s="2" customFormat="1" ht="16.8" customHeight="1">
      <c r="A134" s="40"/>
      <c r="B134" s="46"/>
      <c r="C134" s="310" t="s">
        <v>194</v>
      </c>
      <c r="D134" s="311" t="s">
        <v>195</v>
      </c>
      <c r="E134" s="312" t="s">
        <v>1</v>
      </c>
      <c r="F134" s="313">
        <v>67.4</v>
      </c>
      <c r="G134" s="40"/>
      <c r="H134" s="46"/>
    </row>
    <row r="135" spans="1:8" s="2" customFormat="1" ht="16.8" customHeight="1">
      <c r="A135" s="40"/>
      <c r="B135" s="46"/>
      <c r="C135" s="314" t="s">
        <v>3695</v>
      </c>
      <c r="D135" s="40"/>
      <c r="E135" s="40"/>
      <c r="F135" s="40"/>
      <c r="G135" s="40"/>
      <c r="H135" s="46"/>
    </row>
    <row r="136" spans="1:8" s="2" customFormat="1" ht="16.8" customHeight="1">
      <c r="A136" s="40"/>
      <c r="B136" s="46"/>
      <c r="C136" s="315" t="s">
        <v>945</v>
      </c>
      <c r="D136" s="315" t="s">
        <v>946</v>
      </c>
      <c r="E136" s="18" t="s">
        <v>305</v>
      </c>
      <c r="F136" s="316">
        <v>1.827</v>
      </c>
      <c r="G136" s="40"/>
      <c r="H136" s="46"/>
    </row>
    <row r="137" spans="1:8" s="2" customFormat="1" ht="16.8" customHeight="1">
      <c r="A137" s="40"/>
      <c r="B137" s="46"/>
      <c r="C137" s="315" t="s">
        <v>951</v>
      </c>
      <c r="D137" s="315" t="s">
        <v>952</v>
      </c>
      <c r="E137" s="18" t="s">
        <v>299</v>
      </c>
      <c r="F137" s="316">
        <v>456.2</v>
      </c>
      <c r="G137" s="40"/>
      <c r="H137" s="46"/>
    </row>
    <row r="138" spans="1:8" s="2" customFormat="1" ht="16.8" customHeight="1">
      <c r="A138" s="40"/>
      <c r="B138" s="46"/>
      <c r="C138" s="315" t="s">
        <v>963</v>
      </c>
      <c r="D138" s="315" t="s">
        <v>964</v>
      </c>
      <c r="E138" s="18" t="s">
        <v>299</v>
      </c>
      <c r="F138" s="316">
        <v>1067</v>
      </c>
      <c r="G138" s="40"/>
      <c r="H138" s="46"/>
    </row>
    <row r="139" spans="1:8" s="2" customFormat="1" ht="16.8" customHeight="1">
      <c r="A139" s="40"/>
      <c r="B139" s="46"/>
      <c r="C139" s="315" t="s">
        <v>974</v>
      </c>
      <c r="D139" s="315" t="s">
        <v>975</v>
      </c>
      <c r="E139" s="18" t="s">
        <v>299</v>
      </c>
      <c r="F139" s="316">
        <v>456.2</v>
      </c>
      <c r="G139" s="40"/>
      <c r="H139" s="46"/>
    </row>
    <row r="140" spans="1:8" s="2" customFormat="1" ht="16.8" customHeight="1">
      <c r="A140" s="40"/>
      <c r="B140" s="46"/>
      <c r="C140" s="315" t="s">
        <v>984</v>
      </c>
      <c r="D140" s="315" t="s">
        <v>985</v>
      </c>
      <c r="E140" s="18" t="s">
        <v>299</v>
      </c>
      <c r="F140" s="316">
        <v>456.2</v>
      </c>
      <c r="G140" s="40"/>
      <c r="H140" s="46"/>
    </row>
    <row r="141" spans="1:8" s="2" customFormat="1" ht="16.8" customHeight="1">
      <c r="A141" s="40"/>
      <c r="B141" s="46"/>
      <c r="C141" s="315" t="s">
        <v>1298</v>
      </c>
      <c r="D141" s="315" t="s">
        <v>1299</v>
      </c>
      <c r="E141" s="18" t="s">
        <v>299</v>
      </c>
      <c r="F141" s="316">
        <v>181.4</v>
      </c>
      <c r="G141" s="40"/>
      <c r="H141" s="46"/>
    </row>
    <row r="142" spans="1:8" s="2" customFormat="1" ht="16.8" customHeight="1">
      <c r="A142" s="40"/>
      <c r="B142" s="46"/>
      <c r="C142" s="315" t="s">
        <v>1940</v>
      </c>
      <c r="D142" s="315" t="s">
        <v>1941</v>
      </c>
      <c r="E142" s="18" t="s">
        <v>299</v>
      </c>
      <c r="F142" s="316">
        <v>177.4</v>
      </c>
      <c r="G142" s="40"/>
      <c r="H142" s="46"/>
    </row>
    <row r="143" spans="1:8" s="2" customFormat="1" ht="16.8" customHeight="1">
      <c r="A143" s="40"/>
      <c r="B143" s="46"/>
      <c r="C143" s="310" t="s">
        <v>197</v>
      </c>
      <c r="D143" s="311" t="s">
        <v>198</v>
      </c>
      <c r="E143" s="312" t="s">
        <v>1</v>
      </c>
      <c r="F143" s="313">
        <v>73.6</v>
      </c>
      <c r="G143" s="40"/>
      <c r="H143" s="46"/>
    </row>
    <row r="144" spans="1:8" s="2" customFormat="1" ht="16.8" customHeight="1">
      <c r="A144" s="40"/>
      <c r="B144" s="46"/>
      <c r="C144" s="314" t="s">
        <v>3695</v>
      </c>
      <c r="D144" s="40"/>
      <c r="E144" s="40"/>
      <c r="F144" s="40"/>
      <c r="G144" s="40"/>
      <c r="H144" s="46"/>
    </row>
    <row r="145" spans="1:8" s="2" customFormat="1" ht="16.8" customHeight="1">
      <c r="A145" s="40"/>
      <c r="B145" s="46"/>
      <c r="C145" s="315" t="s">
        <v>297</v>
      </c>
      <c r="D145" s="315" t="s">
        <v>298</v>
      </c>
      <c r="E145" s="18" t="s">
        <v>299</v>
      </c>
      <c r="F145" s="316">
        <v>73.6</v>
      </c>
      <c r="G145" s="40"/>
      <c r="H145" s="46"/>
    </row>
    <row r="146" spans="1:8" s="2" customFormat="1" ht="16.8" customHeight="1">
      <c r="A146" s="40"/>
      <c r="B146" s="46"/>
      <c r="C146" s="315" t="s">
        <v>722</v>
      </c>
      <c r="D146" s="315" t="s">
        <v>723</v>
      </c>
      <c r="E146" s="18" t="s">
        <v>299</v>
      </c>
      <c r="F146" s="316">
        <v>73.6</v>
      </c>
      <c r="G146" s="40"/>
      <c r="H146" s="46"/>
    </row>
    <row r="147" spans="1:8" s="2" customFormat="1" ht="16.8" customHeight="1">
      <c r="A147" s="40"/>
      <c r="B147" s="46"/>
      <c r="C147" s="315" t="s">
        <v>979</v>
      </c>
      <c r="D147" s="315" t="s">
        <v>980</v>
      </c>
      <c r="E147" s="18" t="s">
        <v>299</v>
      </c>
      <c r="F147" s="316">
        <v>73.6</v>
      </c>
      <c r="G147" s="40"/>
      <c r="H147" s="46"/>
    </row>
    <row r="148" spans="1:8" s="2" customFormat="1" ht="16.8" customHeight="1">
      <c r="A148" s="40"/>
      <c r="B148" s="46"/>
      <c r="C148" s="315" t="s">
        <v>1000</v>
      </c>
      <c r="D148" s="315" t="s">
        <v>1001</v>
      </c>
      <c r="E148" s="18" t="s">
        <v>299</v>
      </c>
      <c r="F148" s="316">
        <v>73.6</v>
      </c>
      <c r="G148" s="40"/>
      <c r="H148" s="46"/>
    </row>
    <row r="149" spans="1:8" s="2" customFormat="1" ht="16.8" customHeight="1">
      <c r="A149" s="40"/>
      <c r="B149" s="46"/>
      <c r="C149" s="310" t="s">
        <v>200</v>
      </c>
      <c r="D149" s="311" t="s">
        <v>201</v>
      </c>
      <c r="E149" s="312" t="s">
        <v>1</v>
      </c>
      <c r="F149" s="313">
        <v>15.2</v>
      </c>
      <c r="G149" s="40"/>
      <c r="H149" s="46"/>
    </row>
    <row r="150" spans="1:8" s="2" customFormat="1" ht="16.8" customHeight="1">
      <c r="A150" s="40"/>
      <c r="B150" s="46"/>
      <c r="C150" s="314" t="s">
        <v>3695</v>
      </c>
      <c r="D150" s="40"/>
      <c r="E150" s="40"/>
      <c r="F150" s="40"/>
      <c r="G150" s="40"/>
      <c r="H150" s="46"/>
    </row>
    <row r="151" spans="1:8" s="2" customFormat="1" ht="16.8" customHeight="1">
      <c r="A151" s="40"/>
      <c r="B151" s="46"/>
      <c r="C151" s="315" t="s">
        <v>938</v>
      </c>
      <c r="D151" s="315" t="s">
        <v>939</v>
      </c>
      <c r="E151" s="18" t="s">
        <v>273</v>
      </c>
      <c r="F151" s="316">
        <v>6.87</v>
      </c>
      <c r="G151" s="40"/>
      <c r="H151" s="46"/>
    </row>
    <row r="152" spans="1:8" s="2" customFormat="1" ht="16.8" customHeight="1">
      <c r="A152" s="40"/>
      <c r="B152" s="46"/>
      <c r="C152" s="315" t="s">
        <v>945</v>
      </c>
      <c r="D152" s="315" t="s">
        <v>946</v>
      </c>
      <c r="E152" s="18" t="s">
        <v>305</v>
      </c>
      <c r="F152" s="316">
        <v>1.827</v>
      </c>
      <c r="G152" s="40"/>
      <c r="H152" s="46"/>
    </row>
    <row r="153" spans="1:8" s="2" customFormat="1" ht="16.8" customHeight="1">
      <c r="A153" s="40"/>
      <c r="B153" s="46"/>
      <c r="C153" s="315" t="s">
        <v>951</v>
      </c>
      <c r="D153" s="315" t="s">
        <v>952</v>
      </c>
      <c r="E153" s="18" t="s">
        <v>299</v>
      </c>
      <c r="F153" s="316">
        <v>456.2</v>
      </c>
      <c r="G153" s="40"/>
      <c r="H153" s="46"/>
    </row>
    <row r="154" spans="1:8" s="2" customFormat="1" ht="16.8" customHeight="1">
      <c r="A154" s="40"/>
      <c r="B154" s="46"/>
      <c r="C154" s="315" t="s">
        <v>963</v>
      </c>
      <c r="D154" s="315" t="s">
        <v>964</v>
      </c>
      <c r="E154" s="18" t="s">
        <v>299</v>
      </c>
      <c r="F154" s="316">
        <v>1067</v>
      </c>
      <c r="G154" s="40"/>
      <c r="H154" s="46"/>
    </row>
    <row r="155" spans="1:8" s="2" customFormat="1" ht="16.8" customHeight="1">
      <c r="A155" s="40"/>
      <c r="B155" s="46"/>
      <c r="C155" s="315" t="s">
        <v>974</v>
      </c>
      <c r="D155" s="315" t="s">
        <v>975</v>
      </c>
      <c r="E155" s="18" t="s">
        <v>299</v>
      </c>
      <c r="F155" s="316">
        <v>456.2</v>
      </c>
      <c r="G155" s="40"/>
      <c r="H155" s="46"/>
    </row>
    <row r="156" spans="1:8" s="2" customFormat="1" ht="16.8" customHeight="1">
      <c r="A156" s="40"/>
      <c r="B156" s="46"/>
      <c r="C156" s="315" t="s">
        <v>984</v>
      </c>
      <c r="D156" s="315" t="s">
        <v>985</v>
      </c>
      <c r="E156" s="18" t="s">
        <v>299</v>
      </c>
      <c r="F156" s="316">
        <v>456.2</v>
      </c>
      <c r="G156" s="40"/>
      <c r="H156" s="46"/>
    </row>
    <row r="157" spans="1:8" s="2" customFormat="1" ht="16.8" customHeight="1">
      <c r="A157" s="40"/>
      <c r="B157" s="46"/>
      <c r="C157" s="315" t="s">
        <v>1136</v>
      </c>
      <c r="D157" s="315" t="s">
        <v>1137</v>
      </c>
      <c r="E157" s="18" t="s">
        <v>299</v>
      </c>
      <c r="F157" s="316">
        <v>274.8</v>
      </c>
      <c r="G157" s="40"/>
      <c r="H157" s="46"/>
    </row>
    <row r="158" spans="1:8" s="2" customFormat="1" ht="16.8" customHeight="1">
      <c r="A158" s="40"/>
      <c r="B158" s="46"/>
      <c r="C158" s="315" t="s">
        <v>1147</v>
      </c>
      <c r="D158" s="315" t="s">
        <v>1148</v>
      </c>
      <c r="E158" s="18" t="s">
        <v>299</v>
      </c>
      <c r="F158" s="316">
        <v>549.6</v>
      </c>
      <c r="G158" s="40"/>
      <c r="H158" s="46"/>
    </row>
    <row r="159" spans="1:8" s="2" customFormat="1" ht="16.8" customHeight="1">
      <c r="A159" s="40"/>
      <c r="B159" s="46"/>
      <c r="C159" s="315" t="s">
        <v>1298</v>
      </c>
      <c r="D159" s="315" t="s">
        <v>1299</v>
      </c>
      <c r="E159" s="18" t="s">
        <v>299</v>
      </c>
      <c r="F159" s="316">
        <v>274.8</v>
      </c>
      <c r="G159" s="40"/>
      <c r="H159" s="46"/>
    </row>
    <row r="160" spans="1:8" s="2" customFormat="1" ht="16.8" customHeight="1">
      <c r="A160" s="40"/>
      <c r="B160" s="46"/>
      <c r="C160" s="315" t="s">
        <v>1298</v>
      </c>
      <c r="D160" s="315" t="s">
        <v>1299</v>
      </c>
      <c r="E160" s="18" t="s">
        <v>299</v>
      </c>
      <c r="F160" s="316">
        <v>274.8</v>
      </c>
      <c r="G160" s="40"/>
      <c r="H160" s="46"/>
    </row>
    <row r="161" spans="1:8" s="2" customFormat="1" ht="16.8" customHeight="1">
      <c r="A161" s="40"/>
      <c r="B161" s="46"/>
      <c r="C161" s="315" t="s">
        <v>1940</v>
      </c>
      <c r="D161" s="315" t="s">
        <v>1941</v>
      </c>
      <c r="E161" s="18" t="s">
        <v>299</v>
      </c>
      <c r="F161" s="316">
        <v>177.4</v>
      </c>
      <c r="G161" s="40"/>
      <c r="H161" s="46"/>
    </row>
    <row r="162" spans="1:8" s="2" customFormat="1" ht="16.8" customHeight="1">
      <c r="A162" s="40"/>
      <c r="B162" s="46"/>
      <c r="C162" s="310" t="s">
        <v>203</v>
      </c>
      <c r="D162" s="311" t="s">
        <v>204</v>
      </c>
      <c r="E162" s="312" t="s">
        <v>1</v>
      </c>
      <c r="F162" s="313">
        <v>5</v>
      </c>
      <c r="G162" s="40"/>
      <c r="H162" s="46"/>
    </row>
    <row r="163" spans="1:8" s="2" customFormat="1" ht="16.8" customHeight="1">
      <c r="A163" s="40"/>
      <c r="B163" s="46"/>
      <c r="C163" s="314" t="s">
        <v>3695</v>
      </c>
      <c r="D163" s="40"/>
      <c r="E163" s="40"/>
      <c r="F163" s="40"/>
      <c r="G163" s="40"/>
      <c r="H163" s="46"/>
    </row>
    <row r="164" spans="1:8" s="2" customFormat="1" ht="16.8" customHeight="1">
      <c r="A164" s="40"/>
      <c r="B164" s="46"/>
      <c r="C164" s="315" t="s">
        <v>945</v>
      </c>
      <c r="D164" s="315" t="s">
        <v>946</v>
      </c>
      <c r="E164" s="18" t="s">
        <v>305</v>
      </c>
      <c r="F164" s="316">
        <v>1.827</v>
      </c>
      <c r="G164" s="40"/>
      <c r="H164" s="46"/>
    </row>
    <row r="165" spans="1:8" s="2" customFormat="1" ht="16.8" customHeight="1">
      <c r="A165" s="40"/>
      <c r="B165" s="46"/>
      <c r="C165" s="315" t="s">
        <v>951</v>
      </c>
      <c r="D165" s="315" t="s">
        <v>952</v>
      </c>
      <c r="E165" s="18" t="s">
        <v>299</v>
      </c>
      <c r="F165" s="316">
        <v>456.2</v>
      </c>
      <c r="G165" s="40"/>
      <c r="H165" s="46"/>
    </row>
    <row r="166" spans="1:8" s="2" customFormat="1" ht="16.8" customHeight="1">
      <c r="A166" s="40"/>
      <c r="B166" s="46"/>
      <c r="C166" s="315" t="s">
        <v>963</v>
      </c>
      <c r="D166" s="315" t="s">
        <v>964</v>
      </c>
      <c r="E166" s="18" t="s">
        <v>299</v>
      </c>
      <c r="F166" s="316">
        <v>1067</v>
      </c>
      <c r="G166" s="40"/>
      <c r="H166" s="46"/>
    </row>
    <row r="167" spans="1:8" s="2" customFormat="1" ht="16.8" customHeight="1">
      <c r="A167" s="40"/>
      <c r="B167" s="46"/>
      <c r="C167" s="315" t="s">
        <v>974</v>
      </c>
      <c r="D167" s="315" t="s">
        <v>975</v>
      </c>
      <c r="E167" s="18" t="s">
        <v>299</v>
      </c>
      <c r="F167" s="316">
        <v>456.2</v>
      </c>
      <c r="G167" s="40"/>
      <c r="H167" s="46"/>
    </row>
    <row r="168" spans="1:8" s="2" customFormat="1" ht="16.8" customHeight="1">
      <c r="A168" s="40"/>
      <c r="B168" s="46"/>
      <c r="C168" s="315" t="s">
        <v>984</v>
      </c>
      <c r="D168" s="315" t="s">
        <v>985</v>
      </c>
      <c r="E168" s="18" t="s">
        <v>299</v>
      </c>
      <c r="F168" s="316">
        <v>456.2</v>
      </c>
      <c r="G168" s="40"/>
      <c r="H168" s="46"/>
    </row>
    <row r="169" spans="1:8" s="2" customFormat="1" ht="16.8" customHeight="1">
      <c r="A169" s="40"/>
      <c r="B169" s="46"/>
      <c r="C169" s="315" t="s">
        <v>1298</v>
      </c>
      <c r="D169" s="315" t="s">
        <v>1299</v>
      </c>
      <c r="E169" s="18" t="s">
        <v>299</v>
      </c>
      <c r="F169" s="316">
        <v>181.4</v>
      </c>
      <c r="G169" s="40"/>
      <c r="H169" s="46"/>
    </row>
    <row r="170" spans="1:8" s="2" customFormat="1" ht="16.8" customHeight="1">
      <c r="A170" s="40"/>
      <c r="B170" s="46"/>
      <c r="C170" s="315" t="s">
        <v>1940</v>
      </c>
      <c r="D170" s="315" t="s">
        <v>1941</v>
      </c>
      <c r="E170" s="18" t="s">
        <v>299</v>
      </c>
      <c r="F170" s="316">
        <v>177.4</v>
      </c>
      <c r="G170" s="40"/>
      <c r="H170" s="46"/>
    </row>
    <row r="171" spans="1:8" s="2" customFormat="1" ht="16.8" customHeight="1">
      <c r="A171" s="40"/>
      <c r="B171" s="46"/>
      <c r="C171" s="310" t="s">
        <v>206</v>
      </c>
      <c r="D171" s="311" t="s">
        <v>207</v>
      </c>
      <c r="E171" s="312" t="s">
        <v>1</v>
      </c>
      <c r="F171" s="313">
        <v>73.6</v>
      </c>
      <c r="G171" s="40"/>
      <c r="H171" s="46"/>
    </row>
    <row r="172" spans="1:8" s="2" customFormat="1" ht="16.8" customHeight="1">
      <c r="A172" s="40"/>
      <c r="B172" s="46"/>
      <c r="C172" s="314" t="s">
        <v>3695</v>
      </c>
      <c r="D172" s="40"/>
      <c r="E172" s="40"/>
      <c r="F172" s="40"/>
      <c r="G172" s="40"/>
      <c r="H172" s="46"/>
    </row>
    <row r="173" spans="1:8" s="2" customFormat="1" ht="16.8" customHeight="1">
      <c r="A173" s="40"/>
      <c r="B173" s="46"/>
      <c r="C173" s="315" t="s">
        <v>585</v>
      </c>
      <c r="D173" s="315" t="s">
        <v>581</v>
      </c>
      <c r="E173" s="18" t="s">
        <v>299</v>
      </c>
      <c r="F173" s="316">
        <v>73.6</v>
      </c>
      <c r="G173" s="40"/>
      <c r="H173" s="46"/>
    </row>
    <row r="174" spans="1:8" s="2" customFormat="1" ht="16.8" customHeight="1">
      <c r="A174" s="40"/>
      <c r="B174" s="46"/>
      <c r="C174" s="315" t="s">
        <v>728</v>
      </c>
      <c r="D174" s="315" t="s">
        <v>729</v>
      </c>
      <c r="E174" s="18" t="s">
        <v>299</v>
      </c>
      <c r="F174" s="316">
        <v>230.586</v>
      </c>
      <c r="G174" s="40"/>
      <c r="H174" s="46"/>
    </row>
    <row r="175" spans="1:8" s="2" customFormat="1" ht="12">
      <c r="A175" s="40"/>
      <c r="B175" s="46"/>
      <c r="C175" s="315" t="s">
        <v>1111</v>
      </c>
      <c r="D175" s="315" t="s">
        <v>1112</v>
      </c>
      <c r="E175" s="18" t="s">
        <v>299</v>
      </c>
      <c r="F175" s="316">
        <v>522.1</v>
      </c>
      <c r="G175" s="40"/>
      <c r="H175" s="46"/>
    </row>
    <row r="176" spans="1:8" s="2" customFormat="1" ht="16.8" customHeight="1">
      <c r="A176" s="40"/>
      <c r="B176" s="46"/>
      <c r="C176" s="315" t="s">
        <v>1067</v>
      </c>
      <c r="D176" s="315" t="s">
        <v>1068</v>
      </c>
      <c r="E176" s="18" t="s">
        <v>299</v>
      </c>
      <c r="F176" s="316">
        <v>522.1</v>
      </c>
      <c r="G176" s="40"/>
      <c r="H176" s="46"/>
    </row>
    <row r="177" spans="1:8" s="2" customFormat="1" ht="16.8" customHeight="1">
      <c r="A177" s="40"/>
      <c r="B177" s="46"/>
      <c r="C177" s="310" t="s">
        <v>208</v>
      </c>
      <c r="D177" s="311" t="s">
        <v>209</v>
      </c>
      <c r="E177" s="312" t="s">
        <v>1</v>
      </c>
      <c r="F177" s="313">
        <v>244.5</v>
      </c>
      <c r="G177" s="40"/>
      <c r="H177" s="46"/>
    </row>
    <row r="178" spans="1:8" s="2" customFormat="1" ht="16.8" customHeight="1">
      <c r="A178" s="40"/>
      <c r="B178" s="46"/>
      <c r="C178" s="314" t="s">
        <v>3695</v>
      </c>
      <c r="D178" s="40"/>
      <c r="E178" s="40"/>
      <c r="F178" s="40"/>
      <c r="G178" s="40"/>
      <c r="H178" s="46"/>
    </row>
    <row r="179" spans="1:8" s="2" customFormat="1" ht="16.8" customHeight="1">
      <c r="A179" s="40"/>
      <c r="B179" s="46"/>
      <c r="C179" s="315" t="s">
        <v>1093</v>
      </c>
      <c r="D179" s="315" t="s">
        <v>1094</v>
      </c>
      <c r="E179" s="18" t="s">
        <v>299</v>
      </c>
      <c r="F179" s="316">
        <v>270.5</v>
      </c>
      <c r="G179" s="40"/>
      <c r="H179" s="46"/>
    </row>
    <row r="180" spans="1:8" s="2" customFormat="1" ht="16.8" customHeight="1">
      <c r="A180" s="40"/>
      <c r="B180" s="46"/>
      <c r="C180" s="310" t="s">
        <v>211</v>
      </c>
      <c r="D180" s="311" t="s">
        <v>212</v>
      </c>
      <c r="E180" s="312" t="s">
        <v>1</v>
      </c>
      <c r="F180" s="313">
        <v>70.1</v>
      </c>
      <c r="G180" s="40"/>
      <c r="H180" s="46"/>
    </row>
    <row r="181" spans="1:8" s="2" customFormat="1" ht="16.8" customHeight="1">
      <c r="A181" s="40"/>
      <c r="B181" s="46"/>
      <c r="C181" s="314" t="s">
        <v>3695</v>
      </c>
      <c r="D181" s="40"/>
      <c r="E181" s="40"/>
      <c r="F181" s="40"/>
      <c r="G181" s="40"/>
      <c r="H181" s="46"/>
    </row>
    <row r="182" spans="1:8" s="2" customFormat="1" ht="16.8" customHeight="1">
      <c r="A182" s="40"/>
      <c r="B182" s="46"/>
      <c r="C182" s="315" t="s">
        <v>2028</v>
      </c>
      <c r="D182" s="315" t="s">
        <v>2029</v>
      </c>
      <c r="E182" s="18" t="s">
        <v>299</v>
      </c>
      <c r="F182" s="316">
        <v>212.342</v>
      </c>
      <c r="G182" s="40"/>
      <c r="H182" s="46"/>
    </row>
    <row r="183" spans="1:8" s="2" customFormat="1" ht="16.8" customHeight="1">
      <c r="A183" s="40"/>
      <c r="B183" s="46"/>
      <c r="C183" s="315" t="s">
        <v>2034</v>
      </c>
      <c r="D183" s="315" t="s">
        <v>2035</v>
      </c>
      <c r="E183" s="18" t="s">
        <v>299</v>
      </c>
      <c r="F183" s="316">
        <v>212.342</v>
      </c>
      <c r="G183" s="40"/>
      <c r="H183" s="46"/>
    </row>
    <row r="184" spans="1:8" s="2" customFormat="1" ht="16.8" customHeight="1">
      <c r="A184" s="40"/>
      <c r="B184" s="46"/>
      <c r="C184" s="315" t="s">
        <v>2043</v>
      </c>
      <c r="D184" s="315" t="s">
        <v>212</v>
      </c>
      <c r="E184" s="18" t="s">
        <v>299</v>
      </c>
      <c r="F184" s="316">
        <v>70.1</v>
      </c>
      <c r="G184" s="40"/>
      <c r="H184" s="46"/>
    </row>
    <row r="185" spans="1:8" s="2" customFormat="1" ht="16.8" customHeight="1">
      <c r="A185" s="40"/>
      <c r="B185" s="46"/>
      <c r="C185" s="310" t="s">
        <v>214</v>
      </c>
      <c r="D185" s="311" t="s">
        <v>215</v>
      </c>
      <c r="E185" s="312" t="s">
        <v>1</v>
      </c>
      <c r="F185" s="313">
        <v>287</v>
      </c>
      <c r="G185" s="40"/>
      <c r="H185" s="46"/>
    </row>
    <row r="186" spans="1:8" s="2" customFormat="1" ht="16.8" customHeight="1">
      <c r="A186" s="40"/>
      <c r="B186" s="46"/>
      <c r="C186" s="314" t="s">
        <v>3695</v>
      </c>
      <c r="D186" s="40"/>
      <c r="E186" s="40"/>
      <c r="F186" s="40"/>
      <c r="G186" s="40"/>
      <c r="H186" s="46"/>
    </row>
    <row r="187" spans="1:8" s="2" customFormat="1" ht="16.8" customHeight="1">
      <c r="A187" s="40"/>
      <c r="B187" s="46"/>
      <c r="C187" s="315" t="s">
        <v>1523</v>
      </c>
      <c r="D187" s="315" t="s">
        <v>1524</v>
      </c>
      <c r="E187" s="18" t="s">
        <v>299</v>
      </c>
      <c r="F187" s="316">
        <v>287</v>
      </c>
      <c r="G187" s="40"/>
      <c r="H187" s="46"/>
    </row>
    <row r="188" spans="1:8" s="2" customFormat="1" ht="16.8" customHeight="1">
      <c r="A188" s="40"/>
      <c r="B188" s="46"/>
      <c r="C188" s="310" t="s">
        <v>217</v>
      </c>
      <c r="D188" s="311" t="s">
        <v>217</v>
      </c>
      <c r="E188" s="312" t="s">
        <v>1</v>
      </c>
      <c r="F188" s="313">
        <v>26</v>
      </c>
      <c r="G188" s="40"/>
      <c r="H188" s="46"/>
    </row>
    <row r="189" spans="1:8" s="2" customFormat="1" ht="16.8" customHeight="1">
      <c r="A189" s="40"/>
      <c r="B189" s="46"/>
      <c r="C189" s="314" t="s">
        <v>3695</v>
      </c>
      <c r="D189" s="40"/>
      <c r="E189" s="40"/>
      <c r="F189" s="40"/>
      <c r="G189" s="40"/>
      <c r="H189" s="46"/>
    </row>
    <row r="190" spans="1:8" s="2" customFormat="1" ht="16.8" customHeight="1">
      <c r="A190" s="40"/>
      <c r="B190" s="46"/>
      <c r="C190" s="315" t="s">
        <v>1093</v>
      </c>
      <c r="D190" s="315" t="s">
        <v>1094</v>
      </c>
      <c r="E190" s="18" t="s">
        <v>299</v>
      </c>
      <c r="F190" s="316">
        <v>270.5</v>
      </c>
      <c r="G190" s="40"/>
      <c r="H190" s="46"/>
    </row>
    <row r="191" spans="1:8" s="2" customFormat="1" ht="16.8" customHeight="1">
      <c r="A191" s="40"/>
      <c r="B191" s="46"/>
      <c r="C191" s="310" t="s">
        <v>218</v>
      </c>
      <c r="D191" s="311" t="s">
        <v>219</v>
      </c>
      <c r="E191" s="312" t="s">
        <v>1</v>
      </c>
      <c r="F191" s="313">
        <v>267.2</v>
      </c>
      <c r="G191" s="40"/>
      <c r="H191" s="46"/>
    </row>
    <row r="192" spans="1:8" s="2" customFormat="1" ht="16.8" customHeight="1">
      <c r="A192" s="40"/>
      <c r="B192" s="46"/>
      <c r="C192" s="314" t="s">
        <v>3695</v>
      </c>
      <c r="D192" s="40"/>
      <c r="E192" s="40"/>
      <c r="F192" s="40"/>
      <c r="G192" s="40"/>
      <c r="H192" s="46"/>
    </row>
    <row r="193" spans="1:8" s="2" customFormat="1" ht="16.8" customHeight="1">
      <c r="A193" s="40"/>
      <c r="B193" s="46"/>
      <c r="C193" s="315" t="s">
        <v>597</v>
      </c>
      <c r="D193" s="315" t="s">
        <v>598</v>
      </c>
      <c r="E193" s="18" t="s">
        <v>299</v>
      </c>
      <c r="F193" s="316">
        <v>267.2</v>
      </c>
      <c r="G193" s="40"/>
      <c r="H193" s="46"/>
    </row>
    <row r="194" spans="1:8" s="2" customFormat="1" ht="16.8" customHeight="1">
      <c r="A194" s="40"/>
      <c r="B194" s="46"/>
      <c r="C194" s="310" t="s">
        <v>221</v>
      </c>
      <c r="D194" s="311" t="s">
        <v>222</v>
      </c>
      <c r="E194" s="312" t="s">
        <v>1</v>
      </c>
      <c r="F194" s="313">
        <v>142.242</v>
      </c>
      <c r="G194" s="40"/>
      <c r="H194" s="46"/>
    </row>
    <row r="195" spans="1:8" s="2" customFormat="1" ht="16.8" customHeight="1">
      <c r="A195" s="40"/>
      <c r="B195" s="46"/>
      <c r="C195" s="314" t="s">
        <v>3695</v>
      </c>
      <c r="D195" s="40"/>
      <c r="E195" s="40"/>
      <c r="F195" s="40"/>
      <c r="G195" s="40"/>
      <c r="H195" s="46"/>
    </row>
    <row r="196" spans="1:8" s="2" customFormat="1" ht="16.8" customHeight="1">
      <c r="A196" s="40"/>
      <c r="B196" s="46"/>
      <c r="C196" s="315" t="s">
        <v>851</v>
      </c>
      <c r="D196" s="315" t="s">
        <v>852</v>
      </c>
      <c r="E196" s="18" t="s">
        <v>299</v>
      </c>
      <c r="F196" s="316">
        <v>1039.965</v>
      </c>
      <c r="G196" s="40"/>
      <c r="H196" s="46"/>
    </row>
    <row r="197" spans="1:8" s="2" customFormat="1" ht="16.8" customHeight="1">
      <c r="A197" s="40"/>
      <c r="B197" s="46"/>
      <c r="C197" s="315" t="s">
        <v>2028</v>
      </c>
      <c r="D197" s="315" t="s">
        <v>2029</v>
      </c>
      <c r="E197" s="18" t="s">
        <v>299</v>
      </c>
      <c r="F197" s="316">
        <v>212.342</v>
      </c>
      <c r="G197" s="40"/>
      <c r="H197" s="46"/>
    </row>
    <row r="198" spans="1:8" s="2" customFormat="1" ht="16.8" customHeight="1">
      <c r="A198" s="40"/>
      <c r="B198" s="46"/>
      <c r="C198" s="315" t="s">
        <v>2034</v>
      </c>
      <c r="D198" s="315" t="s">
        <v>2035</v>
      </c>
      <c r="E198" s="18" t="s">
        <v>299</v>
      </c>
      <c r="F198" s="316">
        <v>212.342</v>
      </c>
      <c r="G198" s="40"/>
      <c r="H198" s="46"/>
    </row>
    <row r="199" spans="1:8" s="2" customFormat="1" ht="16.8" customHeight="1">
      <c r="A199" s="40"/>
      <c r="B199" s="46"/>
      <c r="C199" s="315" t="s">
        <v>2039</v>
      </c>
      <c r="D199" s="315" t="s">
        <v>2040</v>
      </c>
      <c r="E199" s="18" t="s">
        <v>299</v>
      </c>
      <c r="F199" s="316">
        <v>142.242</v>
      </c>
      <c r="G199" s="40"/>
      <c r="H199" s="46"/>
    </row>
    <row r="200" spans="1:8" s="2" customFormat="1" ht="16.8" customHeight="1">
      <c r="A200" s="40"/>
      <c r="B200" s="46"/>
      <c r="C200" s="310" t="s">
        <v>224</v>
      </c>
      <c r="D200" s="311" t="s">
        <v>225</v>
      </c>
      <c r="E200" s="312" t="s">
        <v>1</v>
      </c>
      <c r="F200" s="313">
        <v>282</v>
      </c>
      <c r="G200" s="40"/>
      <c r="H200" s="46"/>
    </row>
    <row r="201" spans="1:8" s="2" customFormat="1" ht="16.8" customHeight="1">
      <c r="A201" s="40"/>
      <c r="B201" s="46"/>
      <c r="C201" s="314" t="s">
        <v>3695</v>
      </c>
      <c r="D201" s="40"/>
      <c r="E201" s="40"/>
      <c r="F201" s="40"/>
      <c r="G201" s="40"/>
      <c r="H201" s="46"/>
    </row>
    <row r="202" spans="1:8" s="2" customFormat="1" ht="16.8" customHeight="1">
      <c r="A202" s="40"/>
      <c r="B202" s="46"/>
      <c r="C202" s="315" t="s">
        <v>1267</v>
      </c>
      <c r="D202" s="315" t="s">
        <v>1268</v>
      </c>
      <c r="E202" s="18" t="s">
        <v>299</v>
      </c>
      <c r="F202" s="316">
        <v>294</v>
      </c>
      <c r="G202" s="40"/>
      <c r="H202" s="46"/>
    </row>
    <row r="203" spans="1:8" s="2" customFormat="1" ht="12">
      <c r="A203" s="40"/>
      <c r="B203" s="46"/>
      <c r="C203" s="315" t="s">
        <v>1353</v>
      </c>
      <c r="D203" s="315" t="s">
        <v>1354</v>
      </c>
      <c r="E203" s="18" t="s">
        <v>299</v>
      </c>
      <c r="F203" s="316">
        <v>294</v>
      </c>
      <c r="G203" s="40"/>
      <c r="H203" s="46"/>
    </row>
    <row r="204" spans="1:8" s="2" customFormat="1" ht="12">
      <c r="A204" s="40"/>
      <c r="B204" s="46"/>
      <c r="C204" s="315" t="s">
        <v>1353</v>
      </c>
      <c r="D204" s="315" t="s">
        <v>1354</v>
      </c>
      <c r="E204" s="18" t="s">
        <v>299</v>
      </c>
      <c r="F204" s="316">
        <v>282</v>
      </c>
      <c r="G204" s="40"/>
      <c r="H204" s="46"/>
    </row>
    <row r="205" spans="1:8" s="2" customFormat="1" ht="16.8" customHeight="1">
      <c r="A205" s="40"/>
      <c r="B205" s="46"/>
      <c r="C205" s="315" t="s">
        <v>1419</v>
      </c>
      <c r="D205" s="315" t="s">
        <v>1420</v>
      </c>
      <c r="E205" s="18" t="s">
        <v>299</v>
      </c>
      <c r="F205" s="316">
        <v>294</v>
      </c>
      <c r="G205" s="40"/>
      <c r="H205" s="46"/>
    </row>
    <row r="206" spans="1:8" s="2" customFormat="1" ht="16.8" customHeight="1">
      <c r="A206" s="40"/>
      <c r="B206" s="46"/>
      <c r="C206" s="315" t="s">
        <v>1434</v>
      </c>
      <c r="D206" s="315" t="s">
        <v>1435</v>
      </c>
      <c r="E206" s="18" t="s">
        <v>299</v>
      </c>
      <c r="F206" s="316">
        <v>282</v>
      </c>
      <c r="G206" s="40"/>
      <c r="H206" s="46"/>
    </row>
    <row r="207" spans="1:8" s="2" customFormat="1" ht="16.8" customHeight="1">
      <c r="A207" s="40"/>
      <c r="B207" s="46"/>
      <c r="C207" s="315" t="s">
        <v>1446</v>
      </c>
      <c r="D207" s="315" t="s">
        <v>1447</v>
      </c>
      <c r="E207" s="18" t="s">
        <v>299</v>
      </c>
      <c r="F207" s="316">
        <v>294</v>
      </c>
      <c r="G207" s="40"/>
      <c r="H207" s="46"/>
    </row>
    <row r="208" spans="1:8" s="2" customFormat="1" ht="16.8" customHeight="1">
      <c r="A208" s="40"/>
      <c r="B208" s="46"/>
      <c r="C208" s="315" t="s">
        <v>1466</v>
      </c>
      <c r="D208" s="315" t="s">
        <v>1467</v>
      </c>
      <c r="E208" s="18" t="s">
        <v>299</v>
      </c>
      <c r="F208" s="316">
        <v>282</v>
      </c>
      <c r="G208" s="40"/>
      <c r="H208" s="46"/>
    </row>
    <row r="209" spans="1:8" s="2" customFormat="1" ht="16.8" customHeight="1">
      <c r="A209" s="40"/>
      <c r="B209" s="46"/>
      <c r="C209" s="315" t="s">
        <v>1631</v>
      </c>
      <c r="D209" s="315" t="s">
        <v>1632</v>
      </c>
      <c r="E209" s="18" t="s">
        <v>299</v>
      </c>
      <c r="F209" s="316">
        <v>282</v>
      </c>
      <c r="G209" s="40"/>
      <c r="H209" s="46"/>
    </row>
    <row r="210" spans="1:8" s="2" customFormat="1" ht="12">
      <c r="A210" s="40"/>
      <c r="B210" s="46"/>
      <c r="C210" s="315" t="s">
        <v>1680</v>
      </c>
      <c r="D210" s="315" t="s">
        <v>1681</v>
      </c>
      <c r="E210" s="18" t="s">
        <v>299</v>
      </c>
      <c r="F210" s="316">
        <v>294</v>
      </c>
      <c r="G210" s="40"/>
      <c r="H210" s="46"/>
    </row>
    <row r="211" spans="1:8" s="2" customFormat="1" ht="16.8" customHeight="1">
      <c r="A211" s="40"/>
      <c r="B211" s="46"/>
      <c r="C211" s="315" t="s">
        <v>1439</v>
      </c>
      <c r="D211" s="315" t="s">
        <v>1440</v>
      </c>
      <c r="E211" s="18" t="s">
        <v>273</v>
      </c>
      <c r="F211" s="316">
        <v>3.762</v>
      </c>
      <c r="G211" s="40"/>
      <c r="H211" s="46"/>
    </row>
    <row r="212" spans="1:8" s="2" customFormat="1" ht="16.8" customHeight="1">
      <c r="A212" s="40"/>
      <c r="B212" s="46"/>
      <c r="C212" s="315" t="s">
        <v>1424</v>
      </c>
      <c r="D212" s="315" t="s">
        <v>1425</v>
      </c>
      <c r="E212" s="18" t="s">
        <v>299</v>
      </c>
      <c r="F212" s="316">
        <v>310.2</v>
      </c>
      <c r="G212" s="40"/>
      <c r="H212" s="46"/>
    </row>
    <row r="213" spans="1:8" s="2" customFormat="1" ht="16.8" customHeight="1">
      <c r="A213" s="40"/>
      <c r="B213" s="46"/>
      <c r="C213" s="310" t="s">
        <v>227</v>
      </c>
      <c r="D213" s="311" t="s">
        <v>228</v>
      </c>
      <c r="E213" s="312" t="s">
        <v>1</v>
      </c>
      <c r="F213" s="313">
        <v>12</v>
      </c>
      <c r="G213" s="40"/>
      <c r="H213" s="46"/>
    </row>
    <row r="214" spans="1:8" s="2" customFormat="1" ht="16.8" customHeight="1">
      <c r="A214" s="40"/>
      <c r="B214" s="46"/>
      <c r="C214" s="314" t="s">
        <v>3695</v>
      </c>
      <c r="D214" s="40"/>
      <c r="E214" s="40"/>
      <c r="F214" s="40"/>
      <c r="G214" s="40"/>
      <c r="H214" s="46"/>
    </row>
    <row r="215" spans="1:8" s="2" customFormat="1" ht="16.8" customHeight="1">
      <c r="A215" s="40"/>
      <c r="B215" s="46"/>
      <c r="C215" s="315" t="s">
        <v>1267</v>
      </c>
      <c r="D215" s="315" t="s">
        <v>1268</v>
      </c>
      <c r="E215" s="18" t="s">
        <v>299</v>
      </c>
      <c r="F215" s="316">
        <v>294</v>
      </c>
      <c r="G215" s="40"/>
      <c r="H215" s="46"/>
    </row>
    <row r="216" spans="1:8" s="2" customFormat="1" ht="12">
      <c r="A216" s="40"/>
      <c r="B216" s="46"/>
      <c r="C216" s="315" t="s">
        <v>1353</v>
      </c>
      <c r="D216" s="315" t="s">
        <v>1354</v>
      </c>
      <c r="E216" s="18" t="s">
        <v>299</v>
      </c>
      <c r="F216" s="316">
        <v>12</v>
      </c>
      <c r="G216" s="40"/>
      <c r="H216" s="46"/>
    </row>
    <row r="217" spans="1:8" s="2" customFormat="1" ht="12">
      <c r="A217" s="40"/>
      <c r="B217" s="46"/>
      <c r="C217" s="315" t="s">
        <v>1353</v>
      </c>
      <c r="D217" s="315" t="s">
        <v>1354</v>
      </c>
      <c r="E217" s="18" t="s">
        <v>299</v>
      </c>
      <c r="F217" s="316">
        <v>294</v>
      </c>
      <c r="G217" s="40"/>
      <c r="H217" s="46"/>
    </row>
    <row r="218" spans="1:8" s="2" customFormat="1" ht="16.8" customHeight="1">
      <c r="A218" s="40"/>
      <c r="B218" s="46"/>
      <c r="C218" s="315" t="s">
        <v>1419</v>
      </c>
      <c r="D218" s="315" t="s">
        <v>1420</v>
      </c>
      <c r="E218" s="18" t="s">
        <v>299</v>
      </c>
      <c r="F218" s="316">
        <v>294</v>
      </c>
      <c r="G218" s="40"/>
      <c r="H218" s="46"/>
    </row>
    <row r="219" spans="1:8" s="2" customFormat="1" ht="16.8" customHeight="1">
      <c r="A219" s="40"/>
      <c r="B219" s="46"/>
      <c r="C219" s="315" t="s">
        <v>1446</v>
      </c>
      <c r="D219" s="315" t="s">
        <v>1447</v>
      </c>
      <c r="E219" s="18" t="s">
        <v>299</v>
      </c>
      <c r="F219" s="316">
        <v>294</v>
      </c>
      <c r="G219" s="40"/>
      <c r="H219" s="46"/>
    </row>
    <row r="220" spans="1:8" s="2" customFormat="1" ht="16.8" customHeight="1">
      <c r="A220" s="40"/>
      <c r="B220" s="46"/>
      <c r="C220" s="315" t="s">
        <v>1471</v>
      </c>
      <c r="D220" s="315" t="s">
        <v>1467</v>
      </c>
      <c r="E220" s="18" t="s">
        <v>299</v>
      </c>
      <c r="F220" s="316">
        <v>12</v>
      </c>
      <c r="G220" s="40"/>
      <c r="H220" s="46"/>
    </row>
    <row r="221" spans="1:8" s="2" customFormat="1" ht="16.8" customHeight="1">
      <c r="A221" s="40"/>
      <c r="B221" s="46"/>
      <c r="C221" s="315" t="s">
        <v>1535</v>
      </c>
      <c r="D221" s="315" t="s">
        <v>1536</v>
      </c>
      <c r="E221" s="18" t="s">
        <v>299</v>
      </c>
      <c r="F221" s="316">
        <v>12</v>
      </c>
      <c r="G221" s="40"/>
      <c r="H221" s="46"/>
    </row>
    <row r="222" spans="1:8" s="2" customFormat="1" ht="12">
      <c r="A222" s="40"/>
      <c r="B222" s="46"/>
      <c r="C222" s="315" t="s">
        <v>1671</v>
      </c>
      <c r="D222" s="315" t="s">
        <v>1672</v>
      </c>
      <c r="E222" s="18" t="s">
        <v>299</v>
      </c>
      <c r="F222" s="316">
        <v>12</v>
      </c>
      <c r="G222" s="40"/>
      <c r="H222" s="46"/>
    </row>
    <row r="223" spans="1:8" s="2" customFormat="1" ht="12">
      <c r="A223" s="40"/>
      <c r="B223" s="46"/>
      <c r="C223" s="315" t="s">
        <v>1680</v>
      </c>
      <c r="D223" s="315" t="s">
        <v>1681</v>
      </c>
      <c r="E223" s="18" t="s">
        <v>299</v>
      </c>
      <c r="F223" s="316">
        <v>294</v>
      </c>
      <c r="G223" s="40"/>
      <c r="H223" s="46"/>
    </row>
    <row r="224" spans="1:8" s="2" customFormat="1" ht="16.8" customHeight="1">
      <c r="A224" s="40"/>
      <c r="B224" s="46"/>
      <c r="C224" s="315" t="s">
        <v>1439</v>
      </c>
      <c r="D224" s="315" t="s">
        <v>1440</v>
      </c>
      <c r="E224" s="18" t="s">
        <v>273</v>
      </c>
      <c r="F224" s="316">
        <v>3.762</v>
      </c>
      <c r="G224" s="40"/>
      <c r="H224" s="46"/>
    </row>
    <row r="225" spans="1:8" s="2" customFormat="1" ht="16.8" customHeight="1">
      <c r="A225" s="40"/>
      <c r="B225" s="46"/>
      <c r="C225" s="315" t="s">
        <v>1429</v>
      </c>
      <c r="D225" s="315" t="s">
        <v>1430</v>
      </c>
      <c r="E225" s="18" t="s">
        <v>299</v>
      </c>
      <c r="F225" s="316">
        <v>13.2</v>
      </c>
      <c r="G225" s="40"/>
      <c r="H225" s="46"/>
    </row>
    <row r="226" spans="1:8" s="2" customFormat="1" ht="16.8" customHeight="1">
      <c r="A226" s="40"/>
      <c r="B226" s="46"/>
      <c r="C226" s="310" t="s">
        <v>230</v>
      </c>
      <c r="D226" s="311" t="s">
        <v>231</v>
      </c>
      <c r="E226" s="312" t="s">
        <v>1</v>
      </c>
      <c r="F226" s="313">
        <v>44.5</v>
      </c>
      <c r="G226" s="40"/>
      <c r="H226" s="46"/>
    </row>
    <row r="227" spans="1:8" s="2" customFormat="1" ht="16.8" customHeight="1">
      <c r="A227" s="40"/>
      <c r="B227" s="46"/>
      <c r="C227" s="314" t="s">
        <v>3695</v>
      </c>
      <c r="D227" s="40"/>
      <c r="E227" s="40"/>
      <c r="F227" s="40"/>
      <c r="G227" s="40"/>
      <c r="H227" s="46"/>
    </row>
    <row r="228" spans="1:8" s="2" customFormat="1" ht="16.8" customHeight="1">
      <c r="A228" s="40"/>
      <c r="B228" s="46"/>
      <c r="C228" s="315" t="s">
        <v>1193</v>
      </c>
      <c r="D228" s="315" t="s">
        <v>1194</v>
      </c>
      <c r="E228" s="18" t="s">
        <v>299</v>
      </c>
      <c r="F228" s="316">
        <v>55.9</v>
      </c>
      <c r="G228" s="40"/>
      <c r="H228" s="46"/>
    </row>
    <row r="229" spans="1:8" s="2" customFormat="1" ht="16.8" customHeight="1">
      <c r="A229" s="40"/>
      <c r="B229" s="46"/>
      <c r="C229" s="315" t="s">
        <v>1211</v>
      </c>
      <c r="D229" s="315" t="s">
        <v>1212</v>
      </c>
      <c r="E229" s="18" t="s">
        <v>299</v>
      </c>
      <c r="F229" s="316">
        <v>55.9</v>
      </c>
      <c r="G229" s="40"/>
      <c r="H229" s="46"/>
    </row>
    <row r="230" spans="1:8" s="2" customFormat="1" ht="16.8" customHeight="1">
      <c r="A230" s="40"/>
      <c r="B230" s="46"/>
      <c r="C230" s="315" t="s">
        <v>1219</v>
      </c>
      <c r="D230" s="315" t="s">
        <v>1220</v>
      </c>
      <c r="E230" s="18" t="s">
        <v>299</v>
      </c>
      <c r="F230" s="316">
        <v>44.5</v>
      </c>
      <c r="G230" s="40"/>
      <c r="H230" s="46"/>
    </row>
    <row r="231" spans="1:8" s="2" customFormat="1" ht="16.8" customHeight="1">
      <c r="A231" s="40"/>
      <c r="B231" s="46"/>
      <c r="C231" s="315" t="s">
        <v>1277</v>
      </c>
      <c r="D231" s="315" t="s">
        <v>1278</v>
      </c>
      <c r="E231" s="18" t="s">
        <v>299</v>
      </c>
      <c r="F231" s="316">
        <v>44.5</v>
      </c>
      <c r="G231" s="40"/>
      <c r="H231" s="46"/>
    </row>
    <row r="232" spans="1:8" s="2" customFormat="1" ht="16.8" customHeight="1">
      <c r="A232" s="40"/>
      <c r="B232" s="46"/>
      <c r="C232" s="315" t="s">
        <v>1287</v>
      </c>
      <c r="D232" s="315" t="s">
        <v>1288</v>
      </c>
      <c r="E232" s="18" t="s">
        <v>299</v>
      </c>
      <c r="F232" s="316">
        <v>44.5</v>
      </c>
      <c r="G232" s="40"/>
      <c r="H232" s="46"/>
    </row>
    <row r="233" spans="1:8" s="2" customFormat="1" ht="12">
      <c r="A233" s="40"/>
      <c r="B233" s="46"/>
      <c r="C233" s="315" t="s">
        <v>1330</v>
      </c>
      <c r="D233" s="315" t="s">
        <v>1331</v>
      </c>
      <c r="E233" s="18" t="s">
        <v>299</v>
      </c>
      <c r="F233" s="316">
        <v>44.5</v>
      </c>
      <c r="G233" s="40"/>
      <c r="H233" s="46"/>
    </row>
    <row r="234" spans="1:8" s="2" customFormat="1" ht="16.8" customHeight="1">
      <c r="A234" s="40"/>
      <c r="B234" s="46"/>
      <c r="C234" s="315" t="s">
        <v>1340</v>
      </c>
      <c r="D234" s="315" t="s">
        <v>1341</v>
      </c>
      <c r="E234" s="18" t="s">
        <v>299</v>
      </c>
      <c r="F234" s="316">
        <v>76.4</v>
      </c>
      <c r="G234" s="40"/>
      <c r="H234" s="46"/>
    </row>
    <row r="235" spans="1:8" s="2" customFormat="1" ht="16.8" customHeight="1">
      <c r="A235" s="40"/>
      <c r="B235" s="46"/>
      <c r="C235" s="315" t="s">
        <v>1042</v>
      </c>
      <c r="D235" s="315" t="s">
        <v>1043</v>
      </c>
      <c r="E235" s="18" t="s">
        <v>299</v>
      </c>
      <c r="F235" s="316">
        <v>200.8</v>
      </c>
      <c r="G235" s="40"/>
      <c r="H235" s="46"/>
    </row>
    <row r="236" spans="1:8" s="2" customFormat="1" ht="16.8" customHeight="1">
      <c r="A236" s="40"/>
      <c r="B236" s="46"/>
      <c r="C236" s="315" t="s">
        <v>1282</v>
      </c>
      <c r="D236" s="315" t="s">
        <v>1283</v>
      </c>
      <c r="E236" s="18" t="s">
        <v>273</v>
      </c>
      <c r="F236" s="316">
        <v>3.56</v>
      </c>
      <c r="G236" s="40"/>
      <c r="H236" s="46"/>
    </row>
    <row r="237" spans="1:8" s="2" customFormat="1" ht="16.8" customHeight="1">
      <c r="A237" s="40"/>
      <c r="B237" s="46"/>
      <c r="C237" s="315" t="s">
        <v>1346</v>
      </c>
      <c r="D237" s="315" t="s">
        <v>1347</v>
      </c>
      <c r="E237" s="18" t="s">
        <v>273</v>
      </c>
      <c r="F237" s="316">
        <v>12.775</v>
      </c>
      <c r="G237" s="40"/>
      <c r="H237" s="46"/>
    </row>
    <row r="238" spans="1:8" s="2" customFormat="1" ht="16.8" customHeight="1">
      <c r="A238" s="40"/>
      <c r="B238" s="46"/>
      <c r="C238" s="310" t="s">
        <v>233</v>
      </c>
      <c r="D238" s="311" t="s">
        <v>234</v>
      </c>
      <c r="E238" s="312" t="s">
        <v>1</v>
      </c>
      <c r="F238" s="313">
        <v>11.4</v>
      </c>
      <c r="G238" s="40"/>
      <c r="H238" s="46"/>
    </row>
    <row r="239" spans="1:8" s="2" customFormat="1" ht="16.8" customHeight="1">
      <c r="A239" s="40"/>
      <c r="B239" s="46"/>
      <c r="C239" s="314" t="s">
        <v>3695</v>
      </c>
      <c r="D239" s="40"/>
      <c r="E239" s="40"/>
      <c r="F239" s="40"/>
      <c r="G239" s="40"/>
      <c r="H239" s="46"/>
    </row>
    <row r="240" spans="1:8" s="2" customFormat="1" ht="12">
      <c r="A240" s="40"/>
      <c r="B240" s="46"/>
      <c r="C240" s="315" t="s">
        <v>1004</v>
      </c>
      <c r="D240" s="315" t="s">
        <v>1005</v>
      </c>
      <c r="E240" s="18" t="s">
        <v>299</v>
      </c>
      <c r="F240" s="316">
        <v>11.4</v>
      </c>
      <c r="G240" s="40"/>
      <c r="H240" s="46"/>
    </row>
    <row r="241" spans="1:8" s="2" customFormat="1" ht="16.8" customHeight="1">
      <c r="A241" s="40"/>
      <c r="B241" s="46"/>
      <c r="C241" s="315" t="s">
        <v>1193</v>
      </c>
      <c r="D241" s="315" t="s">
        <v>1194</v>
      </c>
      <c r="E241" s="18" t="s">
        <v>299</v>
      </c>
      <c r="F241" s="316">
        <v>55.9</v>
      </c>
      <c r="G241" s="40"/>
      <c r="H241" s="46"/>
    </row>
    <row r="242" spans="1:8" s="2" customFormat="1" ht="16.8" customHeight="1">
      <c r="A242" s="40"/>
      <c r="B242" s="46"/>
      <c r="C242" s="315" t="s">
        <v>1211</v>
      </c>
      <c r="D242" s="315" t="s">
        <v>1212</v>
      </c>
      <c r="E242" s="18" t="s">
        <v>299</v>
      </c>
      <c r="F242" s="316">
        <v>55.9</v>
      </c>
      <c r="G242" s="40"/>
      <c r="H242" s="46"/>
    </row>
    <row r="243" spans="1:8" s="2" customFormat="1" ht="16.8" customHeight="1">
      <c r="A243" s="40"/>
      <c r="B243" s="46"/>
      <c r="C243" s="315" t="s">
        <v>1219</v>
      </c>
      <c r="D243" s="315" t="s">
        <v>1220</v>
      </c>
      <c r="E243" s="18" t="s">
        <v>299</v>
      </c>
      <c r="F243" s="316">
        <v>11.4</v>
      </c>
      <c r="G243" s="40"/>
      <c r="H243" s="46"/>
    </row>
    <row r="244" spans="1:8" s="2" customFormat="1" ht="16.8" customHeight="1">
      <c r="A244" s="40"/>
      <c r="B244" s="46"/>
      <c r="C244" s="315" t="s">
        <v>1340</v>
      </c>
      <c r="D244" s="315" t="s">
        <v>1341</v>
      </c>
      <c r="E244" s="18" t="s">
        <v>299</v>
      </c>
      <c r="F244" s="316">
        <v>76.4</v>
      </c>
      <c r="G244" s="40"/>
      <c r="H244" s="46"/>
    </row>
    <row r="245" spans="1:8" s="2" customFormat="1" ht="16.8" customHeight="1">
      <c r="A245" s="40"/>
      <c r="B245" s="46"/>
      <c r="C245" s="315" t="s">
        <v>1042</v>
      </c>
      <c r="D245" s="315" t="s">
        <v>1043</v>
      </c>
      <c r="E245" s="18" t="s">
        <v>299</v>
      </c>
      <c r="F245" s="316">
        <v>200.8</v>
      </c>
      <c r="G245" s="40"/>
      <c r="H245" s="46"/>
    </row>
    <row r="246" spans="1:8" s="2" customFormat="1" ht="16.8" customHeight="1">
      <c r="A246" s="40"/>
      <c r="B246" s="46"/>
      <c r="C246" s="315" t="s">
        <v>1346</v>
      </c>
      <c r="D246" s="315" t="s">
        <v>1347</v>
      </c>
      <c r="E246" s="18" t="s">
        <v>273</v>
      </c>
      <c r="F246" s="316">
        <v>12.775</v>
      </c>
      <c r="G246" s="40"/>
      <c r="H246" s="46"/>
    </row>
    <row r="247" spans="1:8" s="2" customFormat="1" ht="16.8" customHeight="1">
      <c r="A247" s="40"/>
      <c r="B247" s="46"/>
      <c r="C247" s="315" t="s">
        <v>1015</v>
      </c>
      <c r="D247" s="315" t="s">
        <v>1016</v>
      </c>
      <c r="E247" s="18" t="s">
        <v>299</v>
      </c>
      <c r="F247" s="316">
        <v>11.4</v>
      </c>
      <c r="G247" s="40"/>
      <c r="H247" s="46"/>
    </row>
    <row r="248" spans="1:8" s="2" customFormat="1" ht="16.8" customHeight="1">
      <c r="A248" s="40"/>
      <c r="B248" s="46"/>
      <c r="C248" s="310" t="s">
        <v>236</v>
      </c>
      <c r="D248" s="311" t="s">
        <v>237</v>
      </c>
      <c r="E248" s="312" t="s">
        <v>1</v>
      </c>
      <c r="F248" s="313">
        <v>61</v>
      </c>
      <c r="G248" s="40"/>
      <c r="H248" s="46"/>
    </row>
    <row r="249" spans="1:8" s="2" customFormat="1" ht="26.4" customHeight="1">
      <c r="A249" s="40"/>
      <c r="B249" s="46"/>
      <c r="C249" s="309" t="s">
        <v>3697</v>
      </c>
      <c r="D249" s="309" t="s">
        <v>94</v>
      </c>
      <c r="E249" s="40"/>
      <c r="F249" s="40"/>
      <c r="G249" s="40"/>
      <c r="H249" s="46"/>
    </row>
    <row r="250" spans="1:8" s="2" customFormat="1" ht="16.8" customHeight="1">
      <c r="A250" s="40"/>
      <c r="B250" s="46"/>
      <c r="C250" s="310" t="s">
        <v>2183</v>
      </c>
      <c r="D250" s="311" t="s">
        <v>2184</v>
      </c>
      <c r="E250" s="312" t="s">
        <v>1</v>
      </c>
      <c r="F250" s="313">
        <v>355</v>
      </c>
      <c r="G250" s="40"/>
      <c r="H250" s="46"/>
    </row>
    <row r="251" spans="1:8" s="2" customFormat="1" ht="16.8" customHeight="1">
      <c r="A251" s="40"/>
      <c r="B251" s="46"/>
      <c r="C251" s="314" t="s">
        <v>3695</v>
      </c>
      <c r="D251" s="40"/>
      <c r="E251" s="40"/>
      <c r="F251" s="40"/>
      <c r="G251" s="40"/>
      <c r="H251" s="46"/>
    </row>
    <row r="252" spans="1:8" s="2" customFormat="1" ht="16.8" customHeight="1">
      <c r="A252" s="40"/>
      <c r="B252" s="46"/>
      <c r="C252" s="315" t="s">
        <v>2416</v>
      </c>
      <c r="D252" s="315" t="s">
        <v>2417</v>
      </c>
      <c r="E252" s="18" t="s">
        <v>299</v>
      </c>
      <c r="F252" s="316">
        <v>355</v>
      </c>
      <c r="G252" s="40"/>
      <c r="H252" s="46"/>
    </row>
    <row r="253" spans="1:8" s="2" customFormat="1" ht="16.8" customHeight="1">
      <c r="A253" s="40"/>
      <c r="B253" s="46"/>
      <c r="C253" s="315" t="s">
        <v>2420</v>
      </c>
      <c r="D253" s="315" t="s">
        <v>2421</v>
      </c>
      <c r="E253" s="18" t="s">
        <v>299</v>
      </c>
      <c r="F253" s="316">
        <v>355</v>
      </c>
      <c r="G253" s="40"/>
      <c r="H253" s="46"/>
    </row>
    <row r="254" spans="1:8" s="2" customFormat="1" ht="7.4" customHeight="1">
      <c r="A254" s="40"/>
      <c r="B254" s="172"/>
      <c r="C254" s="173"/>
      <c r="D254" s="173"/>
      <c r="E254" s="173"/>
      <c r="F254" s="173"/>
      <c r="G254" s="173"/>
      <c r="H254" s="46"/>
    </row>
    <row r="255" spans="1:8" s="2" customFormat="1" ht="12">
      <c r="A255" s="40"/>
      <c r="B255" s="40"/>
      <c r="C255" s="40"/>
      <c r="D255" s="40"/>
      <c r="E255" s="40"/>
      <c r="F255" s="40"/>
      <c r="G255" s="40"/>
      <c r="H255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89</v>
      </c>
    </row>
    <row r="4" spans="2:46" s="1" customFormat="1" ht="24.95" customHeight="1">
      <c r="B4" s="21"/>
      <c r="D4" s="140" t="s">
        <v>114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26.25" customHeight="1">
      <c r="B7" s="21"/>
      <c r="E7" s="143" t="str">
        <f>'Rekapitulace stavby'!K6</f>
        <v>Rekonstrukce společenského centra Stará hasička a přilehlého veřejného prostoru - způsobilé výdaje</v>
      </c>
      <c r="F7" s="142"/>
      <c r="G7" s="142"/>
      <c r="H7" s="142"/>
      <c r="L7" s="21"/>
    </row>
    <row r="8" spans="1:31" s="2" customFormat="1" ht="12" customHeight="1">
      <c r="A8" s="40"/>
      <c r="B8" s="46"/>
      <c r="C8" s="40"/>
      <c r="D8" s="142" t="s">
        <v>115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4" t="s">
        <v>116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2" t="s">
        <v>20</v>
      </c>
      <c r="E12" s="40"/>
      <c r="F12" s="145" t="s">
        <v>117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26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5" t="s">
        <v>27</v>
      </c>
      <c r="F15" s="40"/>
      <c r="G15" s="40"/>
      <c r="H15" s="40"/>
      <c r="I15" s="142" t="s">
        <v>28</v>
      </c>
      <c r="J15" s="145" t="s">
        <v>29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2" t="s">
        <v>30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2" t="s">
        <v>32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5" t="s">
        <v>33</v>
      </c>
      <c r="F21" s="40"/>
      <c r="G21" s="40"/>
      <c r="H21" s="40"/>
      <c r="I21" s="142" t="s">
        <v>28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2" t="s">
        <v>35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5" t="s">
        <v>36</v>
      </c>
      <c r="F24" s="40"/>
      <c r="G24" s="40"/>
      <c r="H24" s="40"/>
      <c r="I24" s="142" t="s">
        <v>28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2" t="s">
        <v>37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39</v>
      </c>
      <c r="E30" s="40"/>
      <c r="F30" s="40"/>
      <c r="G30" s="40"/>
      <c r="H30" s="40"/>
      <c r="I30" s="40"/>
      <c r="J30" s="153">
        <f>ROUND(J117,2)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41</v>
      </c>
      <c r="G32" s="40"/>
      <c r="H32" s="40"/>
      <c r="I32" s="154" t="s">
        <v>40</v>
      </c>
      <c r="J32" s="154" t="s">
        <v>42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43</v>
      </c>
      <c r="E33" s="142" t="s">
        <v>44</v>
      </c>
      <c r="F33" s="156">
        <f>ROUND((SUM(BE117:BE119)),2)</f>
        <v>0</v>
      </c>
      <c r="G33" s="40"/>
      <c r="H33" s="40"/>
      <c r="I33" s="157">
        <v>0.21</v>
      </c>
      <c r="J33" s="156">
        <f>ROUND(((SUM(BE117:BE119))*I33),2)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2" t="s">
        <v>45</v>
      </c>
      <c r="F34" s="156">
        <f>ROUND((SUM(BF117:BF119)),2)</f>
        <v>0</v>
      </c>
      <c r="G34" s="40"/>
      <c r="H34" s="40"/>
      <c r="I34" s="157">
        <v>0.15</v>
      </c>
      <c r="J34" s="156">
        <f>ROUND(((SUM(BF117:BF119))*I34),2)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46</v>
      </c>
      <c r="F35" s="156">
        <f>ROUND((SUM(BG117:BG119)),2)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47</v>
      </c>
      <c r="F36" s="156">
        <f>ROUND((SUM(BH117:BH119)),2)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48</v>
      </c>
      <c r="F37" s="156">
        <f>ROUND((SUM(BI117:BI119)),2)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49</v>
      </c>
      <c r="E39" s="160"/>
      <c r="F39" s="160"/>
      <c r="G39" s="161" t="s">
        <v>50</v>
      </c>
      <c r="H39" s="162" t="s">
        <v>51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52</v>
      </c>
      <c r="E50" s="166"/>
      <c r="F50" s="166"/>
      <c r="G50" s="165" t="s">
        <v>53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54</v>
      </c>
      <c r="E61" s="168"/>
      <c r="F61" s="169" t="s">
        <v>55</v>
      </c>
      <c r="G61" s="167" t="s">
        <v>54</v>
      </c>
      <c r="H61" s="168"/>
      <c r="I61" s="168"/>
      <c r="J61" s="170" t="s">
        <v>55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56</v>
      </c>
      <c r="E65" s="171"/>
      <c r="F65" s="171"/>
      <c r="G65" s="165" t="s">
        <v>57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54</v>
      </c>
      <c r="E76" s="168"/>
      <c r="F76" s="169" t="s">
        <v>55</v>
      </c>
      <c r="G76" s="167" t="s">
        <v>54</v>
      </c>
      <c r="H76" s="168"/>
      <c r="I76" s="168"/>
      <c r="J76" s="170" t="s">
        <v>55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118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115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OSTb - OST - způsobilé výdaje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 xml:space="preserve"> 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32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30</v>
      </c>
      <c r="D92" s="42"/>
      <c r="E92" s="42"/>
      <c r="F92" s="28" t="str">
        <f>IF(E18="","",E18)</f>
        <v>Vyplň údaj</v>
      </c>
      <c r="G92" s="42"/>
      <c r="H92" s="42"/>
      <c r="I92" s="33" t="s">
        <v>35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119</v>
      </c>
      <c r="D94" s="178"/>
      <c r="E94" s="178"/>
      <c r="F94" s="178"/>
      <c r="G94" s="178"/>
      <c r="H94" s="178"/>
      <c r="I94" s="178"/>
      <c r="J94" s="179" t="s">
        <v>120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121</v>
      </c>
      <c r="D96" s="42"/>
      <c r="E96" s="42"/>
      <c r="F96" s="42"/>
      <c r="G96" s="42"/>
      <c r="H96" s="42"/>
      <c r="I96" s="42"/>
      <c r="J96" s="112">
        <f>J117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122</v>
      </c>
    </row>
    <row r="97" spans="1:31" s="9" customFormat="1" ht="24.95" customHeight="1">
      <c r="A97" s="9"/>
      <c r="B97" s="181"/>
      <c r="C97" s="182"/>
      <c r="D97" s="183" t="s">
        <v>123</v>
      </c>
      <c r="E97" s="184"/>
      <c r="F97" s="184"/>
      <c r="G97" s="184"/>
      <c r="H97" s="184"/>
      <c r="I97" s="184"/>
      <c r="J97" s="185">
        <f>J118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40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6.95" customHeight="1">
      <c r="A99" s="40"/>
      <c r="B99" s="68"/>
      <c r="C99" s="69"/>
      <c r="D99" s="69"/>
      <c r="E99" s="69"/>
      <c r="F99" s="69"/>
      <c r="G99" s="69"/>
      <c r="H99" s="69"/>
      <c r="I99" s="69"/>
      <c r="J99" s="69"/>
      <c r="K99" s="69"/>
      <c r="L99" s="65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3" spans="1:31" s="2" customFormat="1" ht="6.95" customHeight="1">
      <c r="A103" s="40"/>
      <c r="B103" s="70"/>
      <c r="C103" s="71"/>
      <c r="D103" s="71"/>
      <c r="E103" s="71"/>
      <c r="F103" s="71"/>
      <c r="G103" s="71"/>
      <c r="H103" s="71"/>
      <c r="I103" s="71"/>
      <c r="J103" s="71"/>
      <c r="K103" s="71"/>
      <c r="L103" s="6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24.95" customHeight="1">
      <c r="A104" s="40"/>
      <c r="B104" s="41"/>
      <c r="C104" s="24" t="s">
        <v>124</v>
      </c>
      <c r="D104" s="42"/>
      <c r="E104" s="42"/>
      <c r="F104" s="42"/>
      <c r="G104" s="42"/>
      <c r="H104" s="42"/>
      <c r="I104" s="42"/>
      <c r="J104" s="42"/>
      <c r="K104" s="42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6.95" customHeight="1">
      <c r="A105" s="40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12" customHeight="1">
      <c r="A106" s="40"/>
      <c r="B106" s="41"/>
      <c r="C106" s="33" t="s">
        <v>16</v>
      </c>
      <c r="D106" s="42"/>
      <c r="E106" s="42"/>
      <c r="F106" s="42"/>
      <c r="G106" s="42"/>
      <c r="H106" s="42"/>
      <c r="I106" s="42"/>
      <c r="J106" s="42"/>
      <c r="K106" s="42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26.25" customHeight="1">
      <c r="A107" s="40"/>
      <c r="B107" s="41"/>
      <c r="C107" s="42"/>
      <c r="D107" s="42"/>
      <c r="E107" s="176" t="str">
        <f>E7</f>
        <v>Rekonstrukce společenského centra Stará hasička a přilehlého veřejného prostoru - způsobilé výdaje</v>
      </c>
      <c r="F107" s="33"/>
      <c r="G107" s="33"/>
      <c r="H107" s="33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12" customHeight="1">
      <c r="A108" s="40"/>
      <c r="B108" s="41"/>
      <c r="C108" s="33" t="s">
        <v>115</v>
      </c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16.5" customHeight="1">
      <c r="A109" s="40"/>
      <c r="B109" s="41"/>
      <c r="C109" s="42"/>
      <c r="D109" s="42"/>
      <c r="E109" s="78" t="str">
        <f>E9</f>
        <v>OSTb - OST - způsobilé výdaje</v>
      </c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6.95" customHeight="1">
      <c r="A110" s="40"/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12" customHeight="1">
      <c r="A111" s="40"/>
      <c r="B111" s="41"/>
      <c r="C111" s="33" t="s">
        <v>20</v>
      </c>
      <c r="D111" s="42"/>
      <c r="E111" s="42"/>
      <c r="F111" s="28" t="str">
        <f>F12</f>
        <v xml:space="preserve"> </v>
      </c>
      <c r="G111" s="42"/>
      <c r="H111" s="42"/>
      <c r="I111" s="33" t="s">
        <v>22</v>
      </c>
      <c r="J111" s="81" t="str">
        <f>IF(J12="","",J12)</f>
        <v>26. 6. 2022</v>
      </c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6.95" customHeight="1">
      <c r="A112" s="40"/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40.05" customHeight="1">
      <c r="A113" s="40"/>
      <c r="B113" s="41"/>
      <c r="C113" s="33" t="s">
        <v>24</v>
      </c>
      <c r="D113" s="42"/>
      <c r="E113" s="42"/>
      <c r="F113" s="28" t="str">
        <f>E15</f>
        <v>Statutární město Brno, městská část Brno-Komín</v>
      </c>
      <c r="G113" s="42"/>
      <c r="H113" s="42"/>
      <c r="I113" s="33" t="s">
        <v>32</v>
      </c>
      <c r="J113" s="38" t="str">
        <f>E21</f>
        <v>Dipl.-Ing. Janosch Welzien, ČKA 383/2022</v>
      </c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25.65" customHeight="1">
      <c r="A114" s="40"/>
      <c r="B114" s="41"/>
      <c r="C114" s="33" t="s">
        <v>30</v>
      </c>
      <c r="D114" s="42"/>
      <c r="E114" s="42"/>
      <c r="F114" s="28" t="str">
        <f>IF(E18="","",E18)</f>
        <v>Vyplň údaj</v>
      </c>
      <c r="G114" s="42"/>
      <c r="H114" s="42"/>
      <c r="I114" s="33" t="s">
        <v>35</v>
      </c>
      <c r="J114" s="38" t="str">
        <f>E24</f>
        <v xml:space="preserve">Schwerpunkt architekti </v>
      </c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0.3" customHeight="1">
      <c r="A115" s="40"/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10" customFormat="1" ht="29.25" customHeight="1">
      <c r="A116" s="187"/>
      <c r="B116" s="188"/>
      <c r="C116" s="189" t="s">
        <v>125</v>
      </c>
      <c r="D116" s="190" t="s">
        <v>64</v>
      </c>
      <c r="E116" s="190" t="s">
        <v>60</v>
      </c>
      <c r="F116" s="190" t="s">
        <v>61</v>
      </c>
      <c r="G116" s="190" t="s">
        <v>126</v>
      </c>
      <c r="H116" s="190" t="s">
        <v>127</v>
      </c>
      <c r="I116" s="190" t="s">
        <v>128</v>
      </c>
      <c r="J116" s="190" t="s">
        <v>120</v>
      </c>
      <c r="K116" s="191" t="s">
        <v>129</v>
      </c>
      <c r="L116" s="192"/>
      <c r="M116" s="102" t="s">
        <v>1</v>
      </c>
      <c r="N116" s="103" t="s">
        <v>43</v>
      </c>
      <c r="O116" s="103" t="s">
        <v>130</v>
      </c>
      <c r="P116" s="103" t="s">
        <v>131</v>
      </c>
      <c r="Q116" s="103" t="s">
        <v>132</v>
      </c>
      <c r="R116" s="103" t="s">
        <v>133</v>
      </c>
      <c r="S116" s="103" t="s">
        <v>134</v>
      </c>
      <c r="T116" s="104" t="s">
        <v>135</v>
      </c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</row>
    <row r="117" spans="1:63" s="2" customFormat="1" ht="22.8" customHeight="1">
      <c r="A117" s="40"/>
      <c r="B117" s="41"/>
      <c r="C117" s="109" t="s">
        <v>136</v>
      </c>
      <c r="D117" s="42"/>
      <c r="E117" s="42"/>
      <c r="F117" s="42"/>
      <c r="G117" s="42"/>
      <c r="H117" s="42"/>
      <c r="I117" s="42"/>
      <c r="J117" s="193">
        <f>BK117</f>
        <v>0</v>
      </c>
      <c r="K117" s="42"/>
      <c r="L117" s="46"/>
      <c r="M117" s="105"/>
      <c r="N117" s="194"/>
      <c r="O117" s="106"/>
      <c r="P117" s="195">
        <f>P118</f>
        <v>0</v>
      </c>
      <c r="Q117" s="106"/>
      <c r="R117" s="195">
        <f>R118</f>
        <v>0</v>
      </c>
      <c r="S117" s="106"/>
      <c r="T117" s="196">
        <f>T118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8" t="s">
        <v>78</v>
      </c>
      <c r="AU117" s="18" t="s">
        <v>122</v>
      </c>
      <c r="BK117" s="197">
        <f>BK118</f>
        <v>0</v>
      </c>
    </row>
    <row r="118" spans="1:63" s="11" customFormat="1" ht="25.9" customHeight="1">
      <c r="A118" s="11"/>
      <c r="B118" s="198"/>
      <c r="C118" s="199"/>
      <c r="D118" s="200" t="s">
        <v>78</v>
      </c>
      <c r="E118" s="201" t="s">
        <v>137</v>
      </c>
      <c r="F118" s="201" t="s">
        <v>138</v>
      </c>
      <c r="G118" s="199"/>
      <c r="H118" s="199"/>
      <c r="I118" s="202"/>
      <c r="J118" s="203">
        <f>BK118</f>
        <v>0</v>
      </c>
      <c r="K118" s="199"/>
      <c r="L118" s="204"/>
      <c r="M118" s="205"/>
      <c r="N118" s="206"/>
      <c r="O118" s="206"/>
      <c r="P118" s="207">
        <f>P119</f>
        <v>0</v>
      </c>
      <c r="Q118" s="206"/>
      <c r="R118" s="207">
        <f>R119</f>
        <v>0</v>
      </c>
      <c r="S118" s="206"/>
      <c r="T118" s="208">
        <f>T119</f>
        <v>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R118" s="209" t="s">
        <v>89</v>
      </c>
      <c r="AT118" s="210" t="s">
        <v>78</v>
      </c>
      <c r="AU118" s="210" t="s">
        <v>79</v>
      </c>
      <c r="AY118" s="209" t="s">
        <v>139</v>
      </c>
      <c r="BK118" s="211">
        <f>BK119</f>
        <v>0</v>
      </c>
    </row>
    <row r="119" spans="1:65" s="2" customFormat="1" ht="63.45" customHeight="1">
      <c r="A119" s="40"/>
      <c r="B119" s="41"/>
      <c r="C119" s="212" t="s">
        <v>87</v>
      </c>
      <c r="D119" s="212" t="s">
        <v>140</v>
      </c>
      <c r="E119" s="213" t="s">
        <v>141</v>
      </c>
      <c r="F119" s="214" t="s">
        <v>142</v>
      </c>
      <c r="G119" s="215" t="s">
        <v>143</v>
      </c>
      <c r="H119" s="216">
        <v>1</v>
      </c>
      <c r="I119" s="217"/>
      <c r="J119" s="218">
        <f>ROUND(I119*H119,2)</f>
        <v>0</v>
      </c>
      <c r="K119" s="214" t="s">
        <v>1</v>
      </c>
      <c r="L119" s="46"/>
      <c r="M119" s="219" t="s">
        <v>1</v>
      </c>
      <c r="N119" s="220" t="s">
        <v>44</v>
      </c>
      <c r="O119" s="221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4" t="s">
        <v>144</v>
      </c>
      <c r="AT119" s="224" t="s">
        <v>140</v>
      </c>
      <c r="AU119" s="224" t="s">
        <v>87</v>
      </c>
      <c r="AY119" s="18" t="s">
        <v>139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87</v>
      </c>
      <c r="BK119" s="225">
        <f>ROUND(I119*H119,2)</f>
        <v>0</v>
      </c>
      <c r="BL119" s="18" t="s">
        <v>144</v>
      </c>
      <c r="BM119" s="224" t="s">
        <v>145</v>
      </c>
    </row>
    <row r="120" spans="1:31" s="2" customFormat="1" ht="6.95" customHeight="1">
      <c r="A120" s="40"/>
      <c r="B120" s="68"/>
      <c r="C120" s="69"/>
      <c r="D120" s="69"/>
      <c r="E120" s="69"/>
      <c r="F120" s="69"/>
      <c r="G120" s="69"/>
      <c r="H120" s="69"/>
      <c r="I120" s="69"/>
      <c r="J120" s="69"/>
      <c r="K120" s="69"/>
      <c r="L120" s="46"/>
      <c r="M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</sheetData>
  <sheetProtection password="CC35" sheet="1" objects="1" scenarios="1" formatColumns="0" formatRows="0" autoFilter="0"/>
  <autoFilter ref="C116:K119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  <c r="AZ2" s="226" t="s">
        <v>146</v>
      </c>
      <c r="BA2" s="226" t="s">
        <v>147</v>
      </c>
      <c r="BB2" s="226" t="s">
        <v>1</v>
      </c>
      <c r="BC2" s="226" t="s">
        <v>148</v>
      </c>
      <c r="BD2" s="226" t="s">
        <v>149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89</v>
      </c>
      <c r="AZ3" s="226" t="s">
        <v>150</v>
      </c>
      <c r="BA3" s="226" t="s">
        <v>151</v>
      </c>
      <c r="BB3" s="226" t="s">
        <v>1</v>
      </c>
      <c r="BC3" s="226" t="s">
        <v>152</v>
      </c>
      <c r="BD3" s="226" t="s">
        <v>149</v>
      </c>
    </row>
    <row r="4" spans="2:56" s="1" customFormat="1" ht="24.95" customHeight="1">
      <c r="B4" s="21"/>
      <c r="D4" s="140" t="s">
        <v>114</v>
      </c>
      <c r="L4" s="21"/>
      <c r="M4" s="141" t="s">
        <v>10</v>
      </c>
      <c r="AT4" s="18" t="s">
        <v>4</v>
      </c>
      <c r="AZ4" s="226" t="s">
        <v>153</v>
      </c>
      <c r="BA4" s="226" t="s">
        <v>154</v>
      </c>
      <c r="BB4" s="226" t="s">
        <v>1</v>
      </c>
      <c r="BC4" s="226" t="s">
        <v>155</v>
      </c>
      <c r="BD4" s="226" t="s">
        <v>149</v>
      </c>
    </row>
    <row r="5" spans="2:56" s="1" customFormat="1" ht="6.95" customHeight="1">
      <c r="B5" s="21"/>
      <c r="L5" s="21"/>
      <c r="AZ5" s="226" t="s">
        <v>156</v>
      </c>
      <c r="BA5" s="226" t="s">
        <v>157</v>
      </c>
      <c r="BB5" s="226" t="s">
        <v>1</v>
      </c>
      <c r="BC5" s="226" t="s">
        <v>158</v>
      </c>
      <c r="BD5" s="226" t="s">
        <v>149</v>
      </c>
    </row>
    <row r="6" spans="2:56" s="1" customFormat="1" ht="12" customHeight="1">
      <c r="B6" s="21"/>
      <c r="D6" s="142" t="s">
        <v>16</v>
      </c>
      <c r="L6" s="21"/>
      <c r="AZ6" s="226" t="s">
        <v>159</v>
      </c>
      <c r="BA6" s="226" t="s">
        <v>160</v>
      </c>
      <c r="BB6" s="226" t="s">
        <v>1</v>
      </c>
      <c r="BC6" s="226" t="s">
        <v>161</v>
      </c>
      <c r="BD6" s="226" t="s">
        <v>149</v>
      </c>
    </row>
    <row r="7" spans="2:56" s="1" customFormat="1" ht="26.25" customHeight="1">
      <c r="B7" s="21"/>
      <c r="E7" s="143" t="str">
        <f>'Rekapitulace stavby'!K6</f>
        <v>Rekonstrukce společenského centra Stará hasička a přilehlého veřejného prostoru - způsobilé výdaje</v>
      </c>
      <c r="F7" s="142"/>
      <c r="G7" s="142"/>
      <c r="H7" s="142"/>
      <c r="L7" s="21"/>
      <c r="AZ7" s="226" t="s">
        <v>162</v>
      </c>
      <c r="BA7" s="226" t="s">
        <v>163</v>
      </c>
      <c r="BB7" s="226" t="s">
        <v>1</v>
      </c>
      <c r="BC7" s="226" t="s">
        <v>164</v>
      </c>
      <c r="BD7" s="226" t="s">
        <v>149</v>
      </c>
    </row>
    <row r="8" spans="1:56" s="2" customFormat="1" ht="12" customHeight="1">
      <c r="A8" s="40"/>
      <c r="B8" s="46"/>
      <c r="C8" s="40"/>
      <c r="D8" s="142" t="s">
        <v>115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226" t="s">
        <v>165</v>
      </c>
      <c r="BA8" s="226" t="s">
        <v>166</v>
      </c>
      <c r="BB8" s="226" t="s">
        <v>1</v>
      </c>
      <c r="BC8" s="226" t="s">
        <v>167</v>
      </c>
      <c r="BD8" s="226" t="s">
        <v>149</v>
      </c>
    </row>
    <row r="9" spans="1:56" s="2" customFormat="1" ht="16.5" customHeight="1">
      <c r="A9" s="40"/>
      <c r="B9" s="46"/>
      <c r="C9" s="40"/>
      <c r="D9" s="40"/>
      <c r="E9" s="144" t="s">
        <v>168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226" t="s">
        <v>169</v>
      </c>
      <c r="BA9" s="226" t="s">
        <v>170</v>
      </c>
      <c r="BB9" s="226" t="s">
        <v>1</v>
      </c>
      <c r="BC9" s="226" t="s">
        <v>171</v>
      </c>
      <c r="BD9" s="226" t="s">
        <v>149</v>
      </c>
    </row>
    <row r="10" spans="1:56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226" t="s">
        <v>172</v>
      </c>
      <c r="BA10" s="226" t="s">
        <v>173</v>
      </c>
      <c r="BB10" s="226" t="s">
        <v>1</v>
      </c>
      <c r="BC10" s="226" t="s">
        <v>174</v>
      </c>
      <c r="BD10" s="226" t="s">
        <v>149</v>
      </c>
    </row>
    <row r="11" spans="1:56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226" t="s">
        <v>175</v>
      </c>
      <c r="BA11" s="226" t="s">
        <v>176</v>
      </c>
      <c r="BB11" s="226" t="s">
        <v>1</v>
      </c>
      <c r="BC11" s="226" t="s">
        <v>177</v>
      </c>
      <c r="BD11" s="226" t="s">
        <v>149</v>
      </c>
    </row>
    <row r="12" spans="1:56" s="2" customFormat="1" ht="12" customHeight="1">
      <c r="A12" s="40"/>
      <c r="B12" s="46"/>
      <c r="C12" s="40"/>
      <c r="D12" s="142" t="s">
        <v>20</v>
      </c>
      <c r="E12" s="40"/>
      <c r="F12" s="145" t="s">
        <v>178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226" t="s">
        <v>179</v>
      </c>
      <c r="BA12" s="226" t="s">
        <v>180</v>
      </c>
      <c r="BB12" s="226" t="s">
        <v>1</v>
      </c>
      <c r="BC12" s="226" t="s">
        <v>181</v>
      </c>
      <c r="BD12" s="226" t="s">
        <v>149</v>
      </c>
    </row>
    <row r="13" spans="1:56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226" t="s">
        <v>182</v>
      </c>
      <c r="BA13" s="226" t="s">
        <v>183</v>
      </c>
      <c r="BB13" s="226" t="s">
        <v>1</v>
      </c>
      <c r="BC13" s="226" t="s">
        <v>184</v>
      </c>
      <c r="BD13" s="226" t="s">
        <v>149</v>
      </c>
    </row>
    <row r="14" spans="1:56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26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226" t="s">
        <v>185</v>
      </c>
      <c r="BA14" s="226" t="s">
        <v>186</v>
      </c>
      <c r="BB14" s="226" t="s">
        <v>1</v>
      </c>
      <c r="BC14" s="226" t="s">
        <v>187</v>
      </c>
      <c r="BD14" s="226" t="s">
        <v>149</v>
      </c>
    </row>
    <row r="15" spans="1:56" s="2" customFormat="1" ht="18" customHeight="1">
      <c r="A15" s="40"/>
      <c r="B15" s="46"/>
      <c r="C15" s="40"/>
      <c r="D15" s="40"/>
      <c r="E15" s="145" t="s">
        <v>27</v>
      </c>
      <c r="F15" s="40"/>
      <c r="G15" s="40"/>
      <c r="H15" s="40"/>
      <c r="I15" s="142" t="s">
        <v>28</v>
      </c>
      <c r="J15" s="145" t="s">
        <v>29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226" t="s">
        <v>188</v>
      </c>
      <c r="BA15" s="226" t="s">
        <v>189</v>
      </c>
      <c r="BB15" s="226" t="s">
        <v>1</v>
      </c>
      <c r="BC15" s="226" t="s">
        <v>190</v>
      </c>
      <c r="BD15" s="226" t="s">
        <v>149</v>
      </c>
    </row>
    <row r="16" spans="1:56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226" t="s">
        <v>191</v>
      </c>
      <c r="BA16" s="226" t="s">
        <v>192</v>
      </c>
      <c r="BB16" s="226" t="s">
        <v>1</v>
      </c>
      <c r="BC16" s="226" t="s">
        <v>193</v>
      </c>
      <c r="BD16" s="226" t="s">
        <v>149</v>
      </c>
    </row>
    <row r="17" spans="1:56" s="2" customFormat="1" ht="12" customHeight="1">
      <c r="A17" s="40"/>
      <c r="B17" s="46"/>
      <c r="C17" s="40"/>
      <c r="D17" s="142" t="s">
        <v>30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226" t="s">
        <v>194</v>
      </c>
      <c r="BA17" s="226" t="s">
        <v>195</v>
      </c>
      <c r="BB17" s="226" t="s">
        <v>1</v>
      </c>
      <c r="BC17" s="226" t="s">
        <v>196</v>
      </c>
      <c r="BD17" s="226" t="s">
        <v>149</v>
      </c>
    </row>
    <row r="18" spans="1:56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226" t="s">
        <v>197</v>
      </c>
      <c r="BA18" s="226" t="s">
        <v>198</v>
      </c>
      <c r="BB18" s="226" t="s">
        <v>1</v>
      </c>
      <c r="BC18" s="226" t="s">
        <v>199</v>
      </c>
      <c r="BD18" s="226" t="s">
        <v>149</v>
      </c>
    </row>
    <row r="19" spans="1:56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226" t="s">
        <v>200</v>
      </c>
      <c r="BA19" s="226" t="s">
        <v>201</v>
      </c>
      <c r="BB19" s="226" t="s">
        <v>1</v>
      </c>
      <c r="BC19" s="226" t="s">
        <v>202</v>
      </c>
      <c r="BD19" s="226" t="s">
        <v>149</v>
      </c>
    </row>
    <row r="20" spans="1:56" s="2" customFormat="1" ht="12" customHeight="1">
      <c r="A20" s="40"/>
      <c r="B20" s="46"/>
      <c r="C20" s="40"/>
      <c r="D20" s="142" t="s">
        <v>32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226" t="s">
        <v>203</v>
      </c>
      <c r="BA20" s="226" t="s">
        <v>204</v>
      </c>
      <c r="BB20" s="226" t="s">
        <v>1</v>
      </c>
      <c r="BC20" s="226" t="s">
        <v>205</v>
      </c>
      <c r="BD20" s="226" t="s">
        <v>149</v>
      </c>
    </row>
    <row r="21" spans="1:56" s="2" customFormat="1" ht="18" customHeight="1">
      <c r="A21" s="40"/>
      <c r="B21" s="46"/>
      <c r="C21" s="40"/>
      <c r="D21" s="40"/>
      <c r="E21" s="145" t="s">
        <v>33</v>
      </c>
      <c r="F21" s="40"/>
      <c r="G21" s="40"/>
      <c r="H21" s="40"/>
      <c r="I21" s="142" t="s">
        <v>28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226" t="s">
        <v>206</v>
      </c>
      <c r="BA21" s="226" t="s">
        <v>207</v>
      </c>
      <c r="BB21" s="226" t="s">
        <v>1</v>
      </c>
      <c r="BC21" s="226" t="s">
        <v>199</v>
      </c>
      <c r="BD21" s="226" t="s">
        <v>149</v>
      </c>
    </row>
    <row r="22" spans="1:56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226" t="s">
        <v>208</v>
      </c>
      <c r="BA22" s="226" t="s">
        <v>209</v>
      </c>
      <c r="BB22" s="226" t="s">
        <v>1</v>
      </c>
      <c r="BC22" s="226" t="s">
        <v>210</v>
      </c>
      <c r="BD22" s="226" t="s">
        <v>149</v>
      </c>
    </row>
    <row r="23" spans="1:56" s="2" customFormat="1" ht="12" customHeight="1">
      <c r="A23" s="40"/>
      <c r="B23" s="46"/>
      <c r="C23" s="40"/>
      <c r="D23" s="142" t="s">
        <v>35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226" t="s">
        <v>211</v>
      </c>
      <c r="BA23" s="226" t="s">
        <v>212</v>
      </c>
      <c r="BB23" s="226" t="s">
        <v>1</v>
      </c>
      <c r="BC23" s="226" t="s">
        <v>213</v>
      </c>
      <c r="BD23" s="226" t="s">
        <v>149</v>
      </c>
    </row>
    <row r="24" spans="1:56" s="2" customFormat="1" ht="18" customHeight="1">
      <c r="A24" s="40"/>
      <c r="B24" s="46"/>
      <c r="C24" s="40"/>
      <c r="D24" s="40"/>
      <c r="E24" s="145" t="s">
        <v>36</v>
      </c>
      <c r="F24" s="40"/>
      <c r="G24" s="40"/>
      <c r="H24" s="40"/>
      <c r="I24" s="142" t="s">
        <v>28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226" t="s">
        <v>214</v>
      </c>
      <c r="BA24" s="226" t="s">
        <v>215</v>
      </c>
      <c r="BB24" s="226" t="s">
        <v>1</v>
      </c>
      <c r="BC24" s="226" t="s">
        <v>216</v>
      </c>
      <c r="BD24" s="226" t="s">
        <v>149</v>
      </c>
    </row>
    <row r="25" spans="1:56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226" t="s">
        <v>217</v>
      </c>
      <c r="BA25" s="226" t="s">
        <v>217</v>
      </c>
      <c r="BB25" s="226" t="s">
        <v>1</v>
      </c>
      <c r="BC25" s="226" t="s">
        <v>187</v>
      </c>
      <c r="BD25" s="226" t="s">
        <v>149</v>
      </c>
    </row>
    <row r="26" spans="1:56" s="2" customFormat="1" ht="12" customHeight="1">
      <c r="A26" s="40"/>
      <c r="B26" s="46"/>
      <c r="C26" s="40"/>
      <c r="D26" s="142" t="s">
        <v>37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226" t="s">
        <v>218</v>
      </c>
      <c r="BA26" s="226" t="s">
        <v>219</v>
      </c>
      <c r="BB26" s="226" t="s">
        <v>1</v>
      </c>
      <c r="BC26" s="226" t="s">
        <v>220</v>
      </c>
      <c r="BD26" s="226" t="s">
        <v>149</v>
      </c>
    </row>
    <row r="27" spans="1:56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Z27" s="227" t="s">
        <v>221</v>
      </c>
      <c r="BA27" s="227" t="s">
        <v>222</v>
      </c>
      <c r="BB27" s="227" t="s">
        <v>1</v>
      </c>
      <c r="BC27" s="227" t="s">
        <v>223</v>
      </c>
      <c r="BD27" s="227" t="s">
        <v>149</v>
      </c>
    </row>
    <row r="28" spans="1:56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Z28" s="226" t="s">
        <v>224</v>
      </c>
      <c r="BA28" s="226" t="s">
        <v>225</v>
      </c>
      <c r="BB28" s="226" t="s">
        <v>1</v>
      </c>
      <c r="BC28" s="226" t="s">
        <v>226</v>
      </c>
      <c r="BD28" s="226" t="s">
        <v>149</v>
      </c>
    </row>
    <row r="29" spans="1:56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Z29" s="226" t="s">
        <v>227</v>
      </c>
      <c r="BA29" s="226" t="s">
        <v>228</v>
      </c>
      <c r="BB29" s="226" t="s">
        <v>1</v>
      </c>
      <c r="BC29" s="226" t="s">
        <v>229</v>
      </c>
      <c r="BD29" s="226" t="s">
        <v>149</v>
      </c>
    </row>
    <row r="30" spans="1:56" s="2" customFormat="1" ht="25.4" customHeight="1">
      <c r="A30" s="40"/>
      <c r="B30" s="46"/>
      <c r="C30" s="40"/>
      <c r="D30" s="152" t="s">
        <v>39</v>
      </c>
      <c r="E30" s="40"/>
      <c r="F30" s="40"/>
      <c r="G30" s="40"/>
      <c r="H30" s="40"/>
      <c r="I30" s="40"/>
      <c r="J30" s="153">
        <f>ROUND(J143,2)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Z30" s="226" t="s">
        <v>230</v>
      </c>
      <c r="BA30" s="226" t="s">
        <v>231</v>
      </c>
      <c r="BB30" s="226" t="s">
        <v>1</v>
      </c>
      <c r="BC30" s="226" t="s">
        <v>232</v>
      </c>
      <c r="BD30" s="226" t="s">
        <v>149</v>
      </c>
    </row>
    <row r="31" spans="1:56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Z31" s="226" t="s">
        <v>233</v>
      </c>
      <c r="BA31" s="226" t="s">
        <v>234</v>
      </c>
      <c r="BB31" s="226" t="s">
        <v>1</v>
      </c>
      <c r="BC31" s="226" t="s">
        <v>235</v>
      </c>
      <c r="BD31" s="226" t="s">
        <v>149</v>
      </c>
    </row>
    <row r="32" spans="1:56" s="2" customFormat="1" ht="14.4" customHeight="1">
      <c r="A32" s="40"/>
      <c r="B32" s="46"/>
      <c r="C32" s="40"/>
      <c r="D32" s="40"/>
      <c r="E32" s="40"/>
      <c r="F32" s="154" t="s">
        <v>41</v>
      </c>
      <c r="G32" s="40"/>
      <c r="H32" s="40"/>
      <c r="I32" s="154" t="s">
        <v>40</v>
      </c>
      <c r="J32" s="154" t="s">
        <v>42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Z32" s="226" t="s">
        <v>236</v>
      </c>
      <c r="BA32" s="226" t="s">
        <v>237</v>
      </c>
      <c r="BB32" s="226" t="s">
        <v>1</v>
      </c>
      <c r="BC32" s="226" t="s">
        <v>238</v>
      </c>
      <c r="BD32" s="226" t="s">
        <v>149</v>
      </c>
    </row>
    <row r="33" spans="1:56" s="2" customFormat="1" ht="14.4" customHeight="1">
      <c r="A33" s="40"/>
      <c r="B33" s="46"/>
      <c r="C33" s="40"/>
      <c r="D33" s="155" t="s">
        <v>43</v>
      </c>
      <c r="E33" s="142" t="s">
        <v>44</v>
      </c>
      <c r="F33" s="156">
        <f>ROUND((SUM(BE143:BE1693)),2)</f>
        <v>0</v>
      </c>
      <c r="G33" s="40"/>
      <c r="H33" s="40"/>
      <c r="I33" s="157">
        <v>0.21</v>
      </c>
      <c r="J33" s="156">
        <f>ROUND(((SUM(BE143:BE1693))*I33),2)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Z33" s="226" t="s">
        <v>239</v>
      </c>
      <c r="BA33" s="226" t="s">
        <v>240</v>
      </c>
      <c r="BB33" s="226" t="s">
        <v>1</v>
      </c>
      <c r="BC33" s="226" t="s">
        <v>241</v>
      </c>
      <c r="BD33" s="226" t="s">
        <v>149</v>
      </c>
    </row>
    <row r="34" spans="1:31" s="2" customFormat="1" ht="14.4" customHeight="1">
      <c r="A34" s="40"/>
      <c r="B34" s="46"/>
      <c r="C34" s="40"/>
      <c r="D34" s="40"/>
      <c r="E34" s="142" t="s">
        <v>45</v>
      </c>
      <c r="F34" s="156">
        <f>ROUND((SUM(BF143:BF1693)),2)</f>
        <v>0</v>
      </c>
      <c r="G34" s="40"/>
      <c r="H34" s="40"/>
      <c r="I34" s="157">
        <v>0.15</v>
      </c>
      <c r="J34" s="156">
        <f>ROUND(((SUM(BF143:BF1693))*I34),2)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46</v>
      </c>
      <c r="F35" s="156">
        <f>ROUND((SUM(BG143:BG1693)),2)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47</v>
      </c>
      <c r="F36" s="156">
        <f>ROUND((SUM(BH143:BH1693)),2)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48</v>
      </c>
      <c r="F37" s="156">
        <f>ROUND((SUM(BI143:BI1693)),2)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49</v>
      </c>
      <c r="E39" s="160"/>
      <c r="F39" s="160"/>
      <c r="G39" s="161" t="s">
        <v>50</v>
      </c>
      <c r="H39" s="162" t="s">
        <v>51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52</v>
      </c>
      <c r="E50" s="166"/>
      <c r="F50" s="166"/>
      <c r="G50" s="165" t="s">
        <v>53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54</v>
      </c>
      <c r="E61" s="168"/>
      <c r="F61" s="169" t="s">
        <v>55</v>
      </c>
      <c r="G61" s="167" t="s">
        <v>54</v>
      </c>
      <c r="H61" s="168"/>
      <c r="I61" s="168"/>
      <c r="J61" s="170" t="s">
        <v>55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56</v>
      </c>
      <c r="E65" s="171"/>
      <c r="F65" s="171"/>
      <c r="G65" s="165" t="s">
        <v>57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54</v>
      </c>
      <c r="E76" s="168"/>
      <c r="F76" s="169" t="s">
        <v>55</v>
      </c>
      <c r="G76" s="167" t="s">
        <v>54</v>
      </c>
      <c r="H76" s="168"/>
      <c r="I76" s="168"/>
      <c r="J76" s="170" t="s">
        <v>55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118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115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SO01a - Nové konstrukce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>Brno-Komín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32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30</v>
      </c>
      <c r="D92" s="42"/>
      <c r="E92" s="42"/>
      <c r="F92" s="28" t="str">
        <f>IF(E18="","",E18)</f>
        <v>Vyplň údaj</v>
      </c>
      <c r="G92" s="42"/>
      <c r="H92" s="42"/>
      <c r="I92" s="33" t="s">
        <v>35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119</v>
      </c>
      <c r="D94" s="178"/>
      <c r="E94" s="178"/>
      <c r="F94" s="178"/>
      <c r="G94" s="178"/>
      <c r="H94" s="178"/>
      <c r="I94" s="178"/>
      <c r="J94" s="179" t="s">
        <v>120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121</v>
      </c>
      <c r="D96" s="42"/>
      <c r="E96" s="42"/>
      <c r="F96" s="42"/>
      <c r="G96" s="42"/>
      <c r="H96" s="42"/>
      <c r="I96" s="42"/>
      <c r="J96" s="112">
        <f>J143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122</v>
      </c>
    </row>
    <row r="97" spans="1:31" s="9" customFormat="1" ht="24.95" customHeight="1">
      <c r="A97" s="9"/>
      <c r="B97" s="181"/>
      <c r="C97" s="182"/>
      <c r="D97" s="183" t="s">
        <v>242</v>
      </c>
      <c r="E97" s="184"/>
      <c r="F97" s="184"/>
      <c r="G97" s="184"/>
      <c r="H97" s="184"/>
      <c r="I97" s="184"/>
      <c r="J97" s="185">
        <f>J144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2" customFormat="1" ht="19.9" customHeight="1">
      <c r="A98" s="12"/>
      <c r="B98" s="228"/>
      <c r="C98" s="229"/>
      <c r="D98" s="230" t="s">
        <v>243</v>
      </c>
      <c r="E98" s="231"/>
      <c r="F98" s="231"/>
      <c r="G98" s="231"/>
      <c r="H98" s="231"/>
      <c r="I98" s="231"/>
      <c r="J98" s="232">
        <f>J145</f>
        <v>0</v>
      </c>
      <c r="K98" s="229"/>
      <c r="L98" s="233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s="12" customFormat="1" ht="19.9" customHeight="1">
      <c r="A99" s="12"/>
      <c r="B99" s="228"/>
      <c r="C99" s="229"/>
      <c r="D99" s="230" t="s">
        <v>244</v>
      </c>
      <c r="E99" s="231"/>
      <c r="F99" s="231"/>
      <c r="G99" s="231"/>
      <c r="H99" s="231"/>
      <c r="I99" s="231"/>
      <c r="J99" s="232">
        <f>J178</f>
        <v>0</v>
      </c>
      <c r="K99" s="229"/>
      <c r="L99" s="233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s="12" customFormat="1" ht="19.9" customHeight="1">
      <c r="A100" s="12"/>
      <c r="B100" s="228"/>
      <c r="C100" s="229"/>
      <c r="D100" s="230" t="s">
        <v>245</v>
      </c>
      <c r="E100" s="231"/>
      <c r="F100" s="231"/>
      <c r="G100" s="231"/>
      <c r="H100" s="231"/>
      <c r="I100" s="231"/>
      <c r="J100" s="232">
        <f>J224</f>
        <v>0</v>
      </c>
      <c r="K100" s="229"/>
      <c r="L100" s="233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12" customFormat="1" ht="19.9" customHeight="1">
      <c r="A101" s="12"/>
      <c r="B101" s="228"/>
      <c r="C101" s="229"/>
      <c r="D101" s="230" t="s">
        <v>246</v>
      </c>
      <c r="E101" s="231"/>
      <c r="F101" s="231"/>
      <c r="G101" s="231"/>
      <c r="H101" s="231"/>
      <c r="I101" s="231"/>
      <c r="J101" s="232">
        <f>J349</f>
        <v>0</v>
      </c>
      <c r="K101" s="229"/>
      <c r="L101" s="233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s="12" customFormat="1" ht="19.9" customHeight="1">
      <c r="A102" s="12"/>
      <c r="B102" s="228"/>
      <c r="C102" s="229"/>
      <c r="D102" s="230" t="s">
        <v>247</v>
      </c>
      <c r="E102" s="231"/>
      <c r="F102" s="231"/>
      <c r="G102" s="231"/>
      <c r="H102" s="231"/>
      <c r="I102" s="231"/>
      <c r="J102" s="232">
        <f>J556</f>
        <v>0</v>
      </c>
      <c r="K102" s="229"/>
      <c r="L102" s="233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s="12" customFormat="1" ht="19.9" customHeight="1">
      <c r="A103" s="12"/>
      <c r="B103" s="228"/>
      <c r="C103" s="229"/>
      <c r="D103" s="230" t="s">
        <v>248</v>
      </c>
      <c r="E103" s="231"/>
      <c r="F103" s="231"/>
      <c r="G103" s="231"/>
      <c r="H103" s="231"/>
      <c r="I103" s="231"/>
      <c r="J103" s="232">
        <f>J911</f>
        <v>0</v>
      </c>
      <c r="K103" s="229"/>
      <c r="L103" s="233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 s="12" customFormat="1" ht="19.9" customHeight="1">
      <c r="A104" s="12"/>
      <c r="B104" s="228"/>
      <c r="C104" s="229"/>
      <c r="D104" s="230" t="s">
        <v>249</v>
      </c>
      <c r="E104" s="231"/>
      <c r="F104" s="231"/>
      <c r="G104" s="231"/>
      <c r="H104" s="231"/>
      <c r="I104" s="231"/>
      <c r="J104" s="232">
        <f>J927</f>
        <v>0</v>
      </c>
      <c r="K104" s="229"/>
      <c r="L104" s="233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pans="1:31" s="12" customFormat="1" ht="19.9" customHeight="1">
      <c r="A105" s="12"/>
      <c r="B105" s="228"/>
      <c r="C105" s="229"/>
      <c r="D105" s="230" t="s">
        <v>250</v>
      </c>
      <c r="E105" s="231"/>
      <c r="F105" s="231"/>
      <c r="G105" s="231"/>
      <c r="H105" s="231"/>
      <c r="I105" s="231"/>
      <c r="J105" s="232">
        <f>J985</f>
        <v>0</v>
      </c>
      <c r="K105" s="229"/>
      <c r="L105" s="233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pans="1:31" s="12" customFormat="1" ht="19.9" customHeight="1">
      <c r="A106" s="12"/>
      <c r="B106" s="228"/>
      <c r="C106" s="229"/>
      <c r="D106" s="230" t="s">
        <v>251</v>
      </c>
      <c r="E106" s="231"/>
      <c r="F106" s="231"/>
      <c r="G106" s="231"/>
      <c r="H106" s="231"/>
      <c r="I106" s="231"/>
      <c r="J106" s="232">
        <f>J989</f>
        <v>0</v>
      </c>
      <c r="K106" s="229"/>
      <c r="L106" s="233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</row>
    <row r="107" spans="1:31" s="9" customFormat="1" ht="24.95" customHeight="1">
      <c r="A107" s="9"/>
      <c r="B107" s="181"/>
      <c r="C107" s="182"/>
      <c r="D107" s="183" t="s">
        <v>123</v>
      </c>
      <c r="E107" s="184"/>
      <c r="F107" s="184"/>
      <c r="G107" s="184"/>
      <c r="H107" s="184"/>
      <c r="I107" s="184"/>
      <c r="J107" s="185">
        <f>J992</f>
        <v>0</v>
      </c>
      <c r="K107" s="182"/>
      <c r="L107" s="18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2" customFormat="1" ht="19.9" customHeight="1">
      <c r="A108" s="12"/>
      <c r="B108" s="228"/>
      <c r="C108" s="229"/>
      <c r="D108" s="230" t="s">
        <v>252</v>
      </c>
      <c r="E108" s="231"/>
      <c r="F108" s="231"/>
      <c r="G108" s="231"/>
      <c r="H108" s="231"/>
      <c r="I108" s="231"/>
      <c r="J108" s="232">
        <f>J993</f>
        <v>0</v>
      </c>
      <c r="K108" s="229"/>
      <c r="L108" s="233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</row>
    <row r="109" spans="1:31" s="12" customFormat="1" ht="19.9" customHeight="1">
      <c r="A109" s="12"/>
      <c r="B109" s="228"/>
      <c r="C109" s="229"/>
      <c r="D109" s="230" t="s">
        <v>253</v>
      </c>
      <c r="E109" s="231"/>
      <c r="F109" s="231"/>
      <c r="G109" s="231"/>
      <c r="H109" s="231"/>
      <c r="I109" s="231"/>
      <c r="J109" s="232">
        <f>J1026</f>
        <v>0</v>
      </c>
      <c r="K109" s="229"/>
      <c r="L109" s="233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</row>
    <row r="110" spans="1:31" s="12" customFormat="1" ht="19.9" customHeight="1">
      <c r="A110" s="12"/>
      <c r="B110" s="228"/>
      <c r="C110" s="229"/>
      <c r="D110" s="230" t="s">
        <v>254</v>
      </c>
      <c r="E110" s="231"/>
      <c r="F110" s="231"/>
      <c r="G110" s="231"/>
      <c r="H110" s="231"/>
      <c r="I110" s="231"/>
      <c r="J110" s="232">
        <f>J1099</f>
        <v>0</v>
      </c>
      <c r="K110" s="229"/>
      <c r="L110" s="233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</row>
    <row r="111" spans="1:31" s="12" customFormat="1" ht="19.9" customHeight="1">
      <c r="A111" s="12"/>
      <c r="B111" s="228"/>
      <c r="C111" s="229"/>
      <c r="D111" s="230" t="s">
        <v>255</v>
      </c>
      <c r="E111" s="231"/>
      <c r="F111" s="231"/>
      <c r="G111" s="231"/>
      <c r="H111" s="231"/>
      <c r="I111" s="231"/>
      <c r="J111" s="232">
        <f>J1166</f>
        <v>0</v>
      </c>
      <c r="K111" s="229"/>
      <c r="L111" s="233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</row>
    <row r="112" spans="1:31" s="12" customFormat="1" ht="19.9" customHeight="1">
      <c r="A112" s="12"/>
      <c r="B112" s="228"/>
      <c r="C112" s="229"/>
      <c r="D112" s="230" t="s">
        <v>256</v>
      </c>
      <c r="E112" s="231"/>
      <c r="F112" s="231"/>
      <c r="G112" s="231"/>
      <c r="H112" s="231"/>
      <c r="I112" s="231"/>
      <c r="J112" s="232">
        <f>J1245</f>
        <v>0</v>
      </c>
      <c r="K112" s="229"/>
      <c r="L112" s="233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</row>
    <row r="113" spans="1:31" s="12" customFormat="1" ht="19.9" customHeight="1">
      <c r="A113" s="12"/>
      <c r="B113" s="228"/>
      <c r="C113" s="229"/>
      <c r="D113" s="230" t="s">
        <v>257</v>
      </c>
      <c r="E113" s="231"/>
      <c r="F113" s="231"/>
      <c r="G113" s="231"/>
      <c r="H113" s="231"/>
      <c r="I113" s="231"/>
      <c r="J113" s="232">
        <f>J1281</f>
        <v>0</v>
      </c>
      <c r="K113" s="229"/>
      <c r="L113" s="233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</row>
    <row r="114" spans="1:31" s="12" customFormat="1" ht="19.9" customHeight="1">
      <c r="A114" s="12"/>
      <c r="B114" s="228"/>
      <c r="C114" s="229"/>
      <c r="D114" s="230" t="s">
        <v>258</v>
      </c>
      <c r="E114" s="231"/>
      <c r="F114" s="231"/>
      <c r="G114" s="231"/>
      <c r="H114" s="231"/>
      <c r="I114" s="231"/>
      <c r="J114" s="232">
        <f>J1308</f>
        <v>0</v>
      </c>
      <c r="K114" s="229"/>
      <c r="L114" s="233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</row>
    <row r="115" spans="1:31" s="12" customFormat="1" ht="19.9" customHeight="1">
      <c r="A115" s="12"/>
      <c r="B115" s="228"/>
      <c r="C115" s="229"/>
      <c r="D115" s="230" t="s">
        <v>259</v>
      </c>
      <c r="E115" s="231"/>
      <c r="F115" s="231"/>
      <c r="G115" s="231"/>
      <c r="H115" s="231"/>
      <c r="I115" s="231"/>
      <c r="J115" s="232">
        <f>J1348</f>
        <v>0</v>
      </c>
      <c r="K115" s="229"/>
      <c r="L115" s="233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</row>
    <row r="116" spans="1:31" s="12" customFormat="1" ht="19.9" customHeight="1">
      <c r="A116" s="12"/>
      <c r="B116" s="228"/>
      <c r="C116" s="229"/>
      <c r="D116" s="230" t="s">
        <v>260</v>
      </c>
      <c r="E116" s="231"/>
      <c r="F116" s="231"/>
      <c r="G116" s="231"/>
      <c r="H116" s="231"/>
      <c r="I116" s="231"/>
      <c r="J116" s="232">
        <f>J1385</f>
        <v>0</v>
      </c>
      <c r="K116" s="229"/>
      <c r="L116" s="233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</row>
    <row r="117" spans="1:31" s="12" customFormat="1" ht="19.9" customHeight="1">
      <c r="A117" s="12"/>
      <c r="B117" s="228"/>
      <c r="C117" s="229"/>
      <c r="D117" s="230" t="s">
        <v>261</v>
      </c>
      <c r="E117" s="231"/>
      <c r="F117" s="231"/>
      <c r="G117" s="231"/>
      <c r="H117" s="231"/>
      <c r="I117" s="231"/>
      <c r="J117" s="232">
        <f>J1446</f>
        <v>0</v>
      </c>
      <c r="K117" s="229"/>
      <c r="L117" s="233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</row>
    <row r="118" spans="1:31" s="12" customFormat="1" ht="19.9" customHeight="1">
      <c r="A118" s="12"/>
      <c r="B118" s="228"/>
      <c r="C118" s="229"/>
      <c r="D118" s="230" t="s">
        <v>262</v>
      </c>
      <c r="E118" s="231"/>
      <c r="F118" s="231"/>
      <c r="G118" s="231"/>
      <c r="H118" s="231"/>
      <c r="I118" s="231"/>
      <c r="J118" s="232">
        <f>J1457</f>
        <v>0</v>
      </c>
      <c r="K118" s="229"/>
      <c r="L118" s="233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</row>
    <row r="119" spans="1:31" s="12" customFormat="1" ht="19.9" customHeight="1">
      <c r="A119" s="12"/>
      <c r="B119" s="228"/>
      <c r="C119" s="229"/>
      <c r="D119" s="230" t="s">
        <v>263</v>
      </c>
      <c r="E119" s="231"/>
      <c r="F119" s="231"/>
      <c r="G119" s="231"/>
      <c r="H119" s="231"/>
      <c r="I119" s="231"/>
      <c r="J119" s="232">
        <f>J1501</f>
        <v>0</v>
      </c>
      <c r="K119" s="229"/>
      <c r="L119" s="233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</row>
    <row r="120" spans="1:31" s="12" customFormat="1" ht="19.9" customHeight="1">
      <c r="A120" s="12"/>
      <c r="B120" s="228"/>
      <c r="C120" s="229"/>
      <c r="D120" s="230" t="s">
        <v>264</v>
      </c>
      <c r="E120" s="231"/>
      <c r="F120" s="231"/>
      <c r="G120" s="231"/>
      <c r="H120" s="231"/>
      <c r="I120" s="231"/>
      <c r="J120" s="232">
        <f>J1524</f>
        <v>0</v>
      </c>
      <c r="K120" s="229"/>
      <c r="L120" s="233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</row>
    <row r="121" spans="1:31" s="12" customFormat="1" ht="19.9" customHeight="1">
      <c r="A121" s="12"/>
      <c r="B121" s="228"/>
      <c r="C121" s="229"/>
      <c r="D121" s="230" t="s">
        <v>265</v>
      </c>
      <c r="E121" s="231"/>
      <c r="F121" s="231"/>
      <c r="G121" s="231"/>
      <c r="H121" s="231"/>
      <c r="I121" s="231"/>
      <c r="J121" s="232">
        <f>J1537</f>
        <v>0</v>
      </c>
      <c r="K121" s="229"/>
      <c r="L121" s="233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</row>
    <row r="122" spans="1:31" s="12" customFormat="1" ht="19.9" customHeight="1">
      <c r="A122" s="12"/>
      <c r="B122" s="228"/>
      <c r="C122" s="229"/>
      <c r="D122" s="230" t="s">
        <v>266</v>
      </c>
      <c r="E122" s="231"/>
      <c r="F122" s="231"/>
      <c r="G122" s="231"/>
      <c r="H122" s="231"/>
      <c r="I122" s="231"/>
      <c r="J122" s="232">
        <f>J1549</f>
        <v>0</v>
      </c>
      <c r="K122" s="229"/>
      <c r="L122" s="233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</row>
    <row r="123" spans="1:31" s="12" customFormat="1" ht="19.9" customHeight="1">
      <c r="A123" s="12"/>
      <c r="B123" s="228"/>
      <c r="C123" s="229"/>
      <c r="D123" s="230" t="s">
        <v>267</v>
      </c>
      <c r="E123" s="231"/>
      <c r="F123" s="231"/>
      <c r="G123" s="231"/>
      <c r="H123" s="231"/>
      <c r="I123" s="231"/>
      <c r="J123" s="232">
        <f>J1668</f>
        <v>0</v>
      </c>
      <c r="K123" s="229"/>
      <c r="L123" s="233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</row>
    <row r="124" spans="1:31" s="2" customFormat="1" ht="21.8" customHeight="1">
      <c r="A124" s="40"/>
      <c r="B124" s="41"/>
      <c r="C124" s="42"/>
      <c r="D124" s="42"/>
      <c r="E124" s="42"/>
      <c r="F124" s="42"/>
      <c r="G124" s="42"/>
      <c r="H124" s="42"/>
      <c r="I124" s="42"/>
      <c r="J124" s="42"/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6.95" customHeight="1">
      <c r="A125" s="40"/>
      <c r="B125" s="68"/>
      <c r="C125" s="69"/>
      <c r="D125" s="69"/>
      <c r="E125" s="69"/>
      <c r="F125" s="69"/>
      <c r="G125" s="69"/>
      <c r="H125" s="69"/>
      <c r="I125" s="69"/>
      <c r="J125" s="69"/>
      <c r="K125" s="69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9" spans="1:31" s="2" customFormat="1" ht="6.95" customHeight="1">
      <c r="A129" s="40"/>
      <c r="B129" s="70"/>
      <c r="C129" s="71"/>
      <c r="D129" s="71"/>
      <c r="E129" s="71"/>
      <c r="F129" s="71"/>
      <c r="G129" s="71"/>
      <c r="H129" s="71"/>
      <c r="I129" s="71"/>
      <c r="J129" s="71"/>
      <c r="K129" s="71"/>
      <c r="L129" s="65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1:31" s="2" customFormat="1" ht="24.95" customHeight="1">
      <c r="A130" s="40"/>
      <c r="B130" s="41"/>
      <c r="C130" s="24" t="s">
        <v>124</v>
      </c>
      <c r="D130" s="42"/>
      <c r="E130" s="42"/>
      <c r="F130" s="42"/>
      <c r="G130" s="42"/>
      <c r="H130" s="42"/>
      <c r="I130" s="42"/>
      <c r="J130" s="42"/>
      <c r="K130" s="42"/>
      <c r="L130" s="65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1:31" s="2" customFormat="1" ht="6.95" customHeight="1">
      <c r="A131" s="40"/>
      <c r="B131" s="41"/>
      <c r="C131" s="42"/>
      <c r="D131" s="42"/>
      <c r="E131" s="42"/>
      <c r="F131" s="42"/>
      <c r="G131" s="42"/>
      <c r="H131" s="42"/>
      <c r="I131" s="42"/>
      <c r="J131" s="42"/>
      <c r="K131" s="42"/>
      <c r="L131" s="65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  <row r="132" spans="1:31" s="2" customFormat="1" ht="12" customHeight="1">
      <c r="A132" s="40"/>
      <c r="B132" s="41"/>
      <c r="C132" s="33" t="s">
        <v>16</v>
      </c>
      <c r="D132" s="42"/>
      <c r="E132" s="42"/>
      <c r="F132" s="42"/>
      <c r="G132" s="42"/>
      <c r="H132" s="42"/>
      <c r="I132" s="42"/>
      <c r="J132" s="42"/>
      <c r="K132" s="42"/>
      <c r="L132" s="65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  <row r="133" spans="1:31" s="2" customFormat="1" ht="26.25" customHeight="1">
      <c r="A133" s="40"/>
      <c r="B133" s="41"/>
      <c r="C133" s="42"/>
      <c r="D133" s="42"/>
      <c r="E133" s="176" t="str">
        <f>E7</f>
        <v>Rekonstrukce společenského centra Stará hasička a přilehlého veřejného prostoru - způsobilé výdaje</v>
      </c>
      <c r="F133" s="33"/>
      <c r="G133" s="33"/>
      <c r="H133" s="33"/>
      <c r="I133" s="42"/>
      <c r="J133" s="42"/>
      <c r="K133" s="42"/>
      <c r="L133" s="65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</row>
    <row r="134" spans="1:31" s="2" customFormat="1" ht="12" customHeight="1">
      <c r="A134" s="40"/>
      <c r="B134" s="41"/>
      <c r="C134" s="33" t="s">
        <v>115</v>
      </c>
      <c r="D134" s="42"/>
      <c r="E134" s="42"/>
      <c r="F134" s="42"/>
      <c r="G134" s="42"/>
      <c r="H134" s="42"/>
      <c r="I134" s="42"/>
      <c r="J134" s="42"/>
      <c r="K134" s="42"/>
      <c r="L134" s="65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  <row r="135" spans="1:31" s="2" customFormat="1" ht="16.5" customHeight="1">
      <c r="A135" s="40"/>
      <c r="B135" s="41"/>
      <c r="C135" s="42"/>
      <c r="D135" s="42"/>
      <c r="E135" s="78" t="str">
        <f>E9</f>
        <v>SO01a - Nové konstrukce</v>
      </c>
      <c r="F135" s="42"/>
      <c r="G135" s="42"/>
      <c r="H135" s="42"/>
      <c r="I135" s="42"/>
      <c r="J135" s="42"/>
      <c r="K135" s="42"/>
      <c r="L135" s="65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</row>
    <row r="136" spans="1:31" s="2" customFormat="1" ht="6.95" customHeight="1">
      <c r="A136" s="40"/>
      <c r="B136" s="41"/>
      <c r="C136" s="42"/>
      <c r="D136" s="42"/>
      <c r="E136" s="42"/>
      <c r="F136" s="42"/>
      <c r="G136" s="42"/>
      <c r="H136" s="42"/>
      <c r="I136" s="42"/>
      <c r="J136" s="42"/>
      <c r="K136" s="42"/>
      <c r="L136" s="65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  <row r="137" spans="1:31" s="2" customFormat="1" ht="12" customHeight="1">
      <c r="A137" s="40"/>
      <c r="B137" s="41"/>
      <c r="C137" s="33" t="s">
        <v>20</v>
      </c>
      <c r="D137" s="42"/>
      <c r="E137" s="42"/>
      <c r="F137" s="28" t="str">
        <f>F12</f>
        <v>Brno-Komín</v>
      </c>
      <c r="G137" s="42"/>
      <c r="H137" s="42"/>
      <c r="I137" s="33" t="s">
        <v>22</v>
      </c>
      <c r="J137" s="81" t="str">
        <f>IF(J12="","",J12)</f>
        <v>26. 6. 2022</v>
      </c>
      <c r="K137" s="42"/>
      <c r="L137" s="65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</row>
    <row r="138" spans="1:31" s="2" customFormat="1" ht="6.95" customHeight="1">
      <c r="A138" s="40"/>
      <c r="B138" s="41"/>
      <c r="C138" s="42"/>
      <c r="D138" s="42"/>
      <c r="E138" s="42"/>
      <c r="F138" s="42"/>
      <c r="G138" s="42"/>
      <c r="H138" s="42"/>
      <c r="I138" s="42"/>
      <c r="J138" s="42"/>
      <c r="K138" s="42"/>
      <c r="L138" s="65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</row>
    <row r="139" spans="1:31" s="2" customFormat="1" ht="40.05" customHeight="1">
      <c r="A139" s="40"/>
      <c r="B139" s="41"/>
      <c r="C139" s="33" t="s">
        <v>24</v>
      </c>
      <c r="D139" s="42"/>
      <c r="E139" s="42"/>
      <c r="F139" s="28" t="str">
        <f>E15</f>
        <v>Statutární město Brno, městská část Brno-Komín</v>
      </c>
      <c r="G139" s="42"/>
      <c r="H139" s="42"/>
      <c r="I139" s="33" t="s">
        <v>32</v>
      </c>
      <c r="J139" s="38" t="str">
        <f>E21</f>
        <v>Dipl.-Ing. Janosch Welzien, ČKA 383/2022</v>
      </c>
      <c r="K139" s="42"/>
      <c r="L139" s="65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</row>
    <row r="140" spans="1:31" s="2" customFormat="1" ht="25.65" customHeight="1">
      <c r="A140" s="40"/>
      <c r="B140" s="41"/>
      <c r="C140" s="33" t="s">
        <v>30</v>
      </c>
      <c r="D140" s="42"/>
      <c r="E140" s="42"/>
      <c r="F140" s="28" t="str">
        <f>IF(E18="","",E18)</f>
        <v>Vyplň údaj</v>
      </c>
      <c r="G140" s="42"/>
      <c r="H140" s="42"/>
      <c r="I140" s="33" t="s">
        <v>35</v>
      </c>
      <c r="J140" s="38" t="str">
        <f>E24</f>
        <v xml:space="preserve">Schwerpunkt architekti </v>
      </c>
      <c r="K140" s="42"/>
      <c r="L140" s="65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</row>
    <row r="141" spans="1:31" s="2" customFormat="1" ht="10.3" customHeight="1">
      <c r="A141" s="40"/>
      <c r="B141" s="41"/>
      <c r="C141" s="42"/>
      <c r="D141" s="42"/>
      <c r="E141" s="42"/>
      <c r="F141" s="42"/>
      <c r="G141" s="42"/>
      <c r="H141" s="42"/>
      <c r="I141" s="42"/>
      <c r="J141" s="42"/>
      <c r="K141" s="42"/>
      <c r="L141" s="65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</row>
    <row r="142" spans="1:31" s="10" customFormat="1" ht="29.25" customHeight="1">
      <c r="A142" s="187"/>
      <c r="B142" s="188"/>
      <c r="C142" s="189" t="s">
        <v>125</v>
      </c>
      <c r="D142" s="190" t="s">
        <v>64</v>
      </c>
      <c r="E142" s="190" t="s">
        <v>60</v>
      </c>
      <c r="F142" s="190" t="s">
        <v>61</v>
      </c>
      <c r="G142" s="190" t="s">
        <v>126</v>
      </c>
      <c r="H142" s="190" t="s">
        <v>127</v>
      </c>
      <c r="I142" s="190" t="s">
        <v>128</v>
      </c>
      <c r="J142" s="190" t="s">
        <v>120</v>
      </c>
      <c r="K142" s="191" t="s">
        <v>129</v>
      </c>
      <c r="L142" s="192"/>
      <c r="M142" s="102" t="s">
        <v>1</v>
      </c>
      <c r="N142" s="103" t="s">
        <v>43</v>
      </c>
      <c r="O142" s="103" t="s">
        <v>130</v>
      </c>
      <c r="P142" s="103" t="s">
        <v>131</v>
      </c>
      <c r="Q142" s="103" t="s">
        <v>132</v>
      </c>
      <c r="R142" s="103" t="s">
        <v>133</v>
      </c>
      <c r="S142" s="103" t="s">
        <v>134</v>
      </c>
      <c r="T142" s="104" t="s">
        <v>135</v>
      </c>
      <c r="U142" s="187"/>
      <c r="V142" s="187"/>
      <c r="W142" s="187"/>
      <c r="X142" s="187"/>
      <c r="Y142" s="187"/>
      <c r="Z142" s="187"/>
      <c r="AA142" s="187"/>
      <c r="AB142" s="187"/>
      <c r="AC142" s="187"/>
      <c r="AD142" s="187"/>
      <c r="AE142" s="187"/>
    </row>
    <row r="143" spans="1:63" s="2" customFormat="1" ht="22.8" customHeight="1">
      <c r="A143" s="40"/>
      <c r="B143" s="41"/>
      <c r="C143" s="109" t="s">
        <v>136</v>
      </c>
      <c r="D143" s="42"/>
      <c r="E143" s="42"/>
      <c r="F143" s="42"/>
      <c r="G143" s="42"/>
      <c r="H143" s="42"/>
      <c r="I143" s="42"/>
      <c r="J143" s="193">
        <f>BK143</f>
        <v>0</v>
      </c>
      <c r="K143" s="42"/>
      <c r="L143" s="46"/>
      <c r="M143" s="105"/>
      <c r="N143" s="194"/>
      <c r="O143" s="106"/>
      <c r="P143" s="195">
        <f>P144+P992</f>
        <v>0</v>
      </c>
      <c r="Q143" s="106"/>
      <c r="R143" s="195">
        <f>R144+R992</f>
        <v>1991.4298434700002</v>
      </c>
      <c r="S143" s="106"/>
      <c r="T143" s="196">
        <f>T144+T992</f>
        <v>98.17200199999999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8" t="s">
        <v>78</v>
      </c>
      <c r="AU143" s="18" t="s">
        <v>122</v>
      </c>
      <c r="BK143" s="197">
        <f>BK144+BK992</f>
        <v>0</v>
      </c>
    </row>
    <row r="144" spans="1:63" s="11" customFormat="1" ht="25.9" customHeight="1">
      <c r="A144" s="11"/>
      <c r="B144" s="198"/>
      <c r="C144" s="199"/>
      <c r="D144" s="200" t="s">
        <v>78</v>
      </c>
      <c r="E144" s="201" t="s">
        <v>268</v>
      </c>
      <c r="F144" s="201" t="s">
        <v>269</v>
      </c>
      <c r="G144" s="199"/>
      <c r="H144" s="199"/>
      <c r="I144" s="202"/>
      <c r="J144" s="203">
        <f>BK144</f>
        <v>0</v>
      </c>
      <c r="K144" s="199"/>
      <c r="L144" s="204"/>
      <c r="M144" s="205"/>
      <c r="N144" s="206"/>
      <c r="O144" s="206"/>
      <c r="P144" s="207">
        <f>P145+P178+P224+P349+P556+P911+P927+P985+P989</f>
        <v>0</v>
      </c>
      <c r="Q144" s="206"/>
      <c r="R144" s="207">
        <f>R145+R178+R224+R349+R556+R911+R927+R985+R989</f>
        <v>1936.70003784</v>
      </c>
      <c r="S144" s="206"/>
      <c r="T144" s="208">
        <f>T145+T178+T224+T349+T556+T911+T927+T985+T989</f>
        <v>98.17200199999999</v>
      </c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R144" s="209" t="s">
        <v>87</v>
      </c>
      <c r="AT144" s="210" t="s">
        <v>78</v>
      </c>
      <c r="AU144" s="210" t="s">
        <v>79</v>
      </c>
      <c r="AY144" s="209" t="s">
        <v>139</v>
      </c>
      <c r="BK144" s="211">
        <f>BK145+BK178+BK224+BK349+BK556+BK911+BK927+BK985+BK989</f>
        <v>0</v>
      </c>
    </row>
    <row r="145" spans="1:63" s="11" customFormat="1" ht="22.8" customHeight="1">
      <c r="A145" s="11"/>
      <c r="B145" s="198"/>
      <c r="C145" s="199"/>
      <c r="D145" s="200" t="s">
        <v>78</v>
      </c>
      <c r="E145" s="234" t="s">
        <v>87</v>
      </c>
      <c r="F145" s="234" t="s">
        <v>270</v>
      </c>
      <c r="G145" s="199"/>
      <c r="H145" s="199"/>
      <c r="I145" s="202"/>
      <c r="J145" s="235">
        <f>BK145</f>
        <v>0</v>
      </c>
      <c r="K145" s="199"/>
      <c r="L145" s="204"/>
      <c r="M145" s="205"/>
      <c r="N145" s="206"/>
      <c r="O145" s="206"/>
      <c r="P145" s="207">
        <f>SUM(P146:P177)</f>
        <v>0</v>
      </c>
      <c r="Q145" s="206"/>
      <c r="R145" s="207">
        <f>SUM(R146:R177)</f>
        <v>696</v>
      </c>
      <c r="S145" s="206"/>
      <c r="T145" s="208">
        <f>SUM(T146:T177)</f>
        <v>0</v>
      </c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R145" s="209" t="s">
        <v>87</v>
      </c>
      <c r="AT145" s="210" t="s">
        <v>78</v>
      </c>
      <c r="AU145" s="210" t="s">
        <v>87</v>
      </c>
      <c r="AY145" s="209" t="s">
        <v>139</v>
      </c>
      <c r="BK145" s="211">
        <f>SUM(BK146:BK177)</f>
        <v>0</v>
      </c>
    </row>
    <row r="146" spans="1:65" s="2" customFormat="1" ht="33" customHeight="1">
      <c r="A146" s="40"/>
      <c r="B146" s="41"/>
      <c r="C146" s="212" t="s">
        <v>87</v>
      </c>
      <c r="D146" s="212" t="s">
        <v>140</v>
      </c>
      <c r="E146" s="213" t="s">
        <v>271</v>
      </c>
      <c r="F146" s="214" t="s">
        <v>272</v>
      </c>
      <c r="G146" s="215" t="s">
        <v>273</v>
      </c>
      <c r="H146" s="216">
        <v>348</v>
      </c>
      <c r="I146" s="217"/>
      <c r="J146" s="218">
        <f>ROUND(I146*H146,2)</f>
        <v>0</v>
      </c>
      <c r="K146" s="214" t="s">
        <v>274</v>
      </c>
      <c r="L146" s="46"/>
      <c r="M146" s="236" t="s">
        <v>1</v>
      </c>
      <c r="N146" s="237" t="s">
        <v>44</v>
      </c>
      <c r="O146" s="93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4" t="s">
        <v>144</v>
      </c>
      <c r="AT146" s="224" t="s">
        <v>140</v>
      </c>
      <c r="AU146" s="224" t="s">
        <v>89</v>
      </c>
      <c r="AY146" s="18" t="s">
        <v>139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87</v>
      </c>
      <c r="BK146" s="225">
        <f>ROUND(I146*H146,2)</f>
        <v>0</v>
      </c>
      <c r="BL146" s="18" t="s">
        <v>144</v>
      </c>
      <c r="BM146" s="224" t="s">
        <v>275</v>
      </c>
    </row>
    <row r="147" spans="1:47" s="2" customFormat="1" ht="12">
      <c r="A147" s="40"/>
      <c r="B147" s="41"/>
      <c r="C147" s="42"/>
      <c r="D147" s="240" t="s">
        <v>276</v>
      </c>
      <c r="E147" s="42"/>
      <c r="F147" s="241" t="s">
        <v>277</v>
      </c>
      <c r="G147" s="42"/>
      <c r="H147" s="42"/>
      <c r="I147" s="242"/>
      <c r="J147" s="42"/>
      <c r="K147" s="42"/>
      <c r="L147" s="46"/>
      <c r="M147" s="243"/>
      <c r="N147" s="244"/>
      <c r="O147" s="93"/>
      <c r="P147" s="93"/>
      <c r="Q147" s="93"/>
      <c r="R147" s="93"/>
      <c r="S147" s="93"/>
      <c r="T147" s="94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8" t="s">
        <v>276</v>
      </c>
      <c r="AU147" s="18" t="s">
        <v>89</v>
      </c>
    </row>
    <row r="148" spans="1:51" s="13" customFormat="1" ht="12">
      <c r="A148" s="13"/>
      <c r="B148" s="245"/>
      <c r="C148" s="246"/>
      <c r="D148" s="247" t="s">
        <v>278</v>
      </c>
      <c r="E148" s="248" t="s">
        <v>1</v>
      </c>
      <c r="F148" s="249" t="s">
        <v>279</v>
      </c>
      <c r="G148" s="246"/>
      <c r="H148" s="250">
        <v>348</v>
      </c>
      <c r="I148" s="251"/>
      <c r="J148" s="246"/>
      <c r="K148" s="246"/>
      <c r="L148" s="252"/>
      <c r="M148" s="253"/>
      <c r="N148" s="254"/>
      <c r="O148" s="254"/>
      <c r="P148" s="254"/>
      <c r="Q148" s="254"/>
      <c r="R148" s="254"/>
      <c r="S148" s="254"/>
      <c r="T148" s="25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6" t="s">
        <v>278</v>
      </c>
      <c r="AU148" s="256" t="s">
        <v>89</v>
      </c>
      <c r="AV148" s="13" t="s">
        <v>89</v>
      </c>
      <c r="AW148" s="13" t="s">
        <v>34</v>
      </c>
      <c r="AX148" s="13" t="s">
        <v>87</v>
      </c>
      <c r="AY148" s="256" t="s">
        <v>139</v>
      </c>
    </row>
    <row r="149" spans="1:51" s="14" customFormat="1" ht="12">
      <c r="A149" s="14"/>
      <c r="B149" s="257"/>
      <c r="C149" s="258"/>
      <c r="D149" s="247" t="s">
        <v>278</v>
      </c>
      <c r="E149" s="259" t="s">
        <v>1</v>
      </c>
      <c r="F149" s="260" t="s">
        <v>280</v>
      </c>
      <c r="G149" s="258"/>
      <c r="H149" s="259" t="s">
        <v>1</v>
      </c>
      <c r="I149" s="261"/>
      <c r="J149" s="258"/>
      <c r="K149" s="258"/>
      <c r="L149" s="262"/>
      <c r="M149" s="263"/>
      <c r="N149" s="264"/>
      <c r="O149" s="264"/>
      <c r="P149" s="264"/>
      <c r="Q149" s="264"/>
      <c r="R149" s="264"/>
      <c r="S149" s="264"/>
      <c r="T149" s="26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6" t="s">
        <v>278</v>
      </c>
      <c r="AU149" s="266" t="s">
        <v>89</v>
      </c>
      <c r="AV149" s="14" t="s">
        <v>87</v>
      </c>
      <c r="AW149" s="14" t="s">
        <v>34</v>
      </c>
      <c r="AX149" s="14" t="s">
        <v>79</v>
      </c>
      <c r="AY149" s="266" t="s">
        <v>139</v>
      </c>
    </row>
    <row r="150" spans="1:65" s="2" customFormat="1" ht="33" customHeight="1">
      <c r="A150" s="40"/>
      <c r="B150" s="41"/>
      <c r="C150" s="212" t="s">
        <v>89</v>
      </c>
      <c r="D150" s="212" t="s">
        <v>140</v>
      </c>
      <c r="E150" s="213" t="s">
        <v>281</v>
      </c>
      <c r="F150" s="214" t="s">
        <v>282</v>
      </c>
      <c r="G150" s="215" t="s">
        <v>273</v>
      </c>
      <c r="H150" s="216">
        <v>101</v>
      </c>
      <c r="I150" s="217"/>
      <c r="J150" s="218">
        <f>ROUND(I150*H150,2)</f>
        <v>0</v>
      </c>
      <c r="K150" s="214" t="s">
        <v>274</v>
      </c>
      <c r="L150" s="46"/>
      <c r="M150" s="236" t="s">
        <v>1</v>
      </c>
      <c r="N150" s="237" t="s">
        <v>44</v>
      </c>
      <c r="O150" s="93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4" t="s">
        <v>144</v>
      </c>
      <c r="AT150" s="224" t="s">
        <v>140</v>
      </c>
      <c r="AU150" s="224" t="s">
        <v>89</v>
      </c>
      <c r="AY150" s="18" t="s">
        <v>139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87</v>
      </c>
      <c r="BK150" s="225">
        <f>ROUND(I150*H150,2)</f>
        <v>0</v>
      </c>
      <c r="BL150" s="18" t="s">
        <v>144</v>
      </c>
      <c r="BM150" s="224" t="s">
        <v>283</v>
      </c>
    </row>
    <row r="151" spans="1:47" s="2" customFormat="1" ht="12">
      <c r="A151" s="40"/>
      <c r="B151" s="41"/>
      <c r="C151" s="42"/>
      <c r="D151" s="240" t="s">
        <v>276</v>
      </c>
      <c r="E151" s="42"/>
      <c r="F151" s="241" t="s">
        <v>284</v>
      </c>
      <c r="G151" s="42"/>
      <c r="H151" s="42"/>
      <c r="I151" s="242"/>
      <c r="J151" s="42"/>
      <c r="K151" s="42"/>
      <c r="L151" s="46"/>
      <c r="M151" s="243"/>
      <c r="N151" s="244"/>
      <c r="O151" s="93"/>
      <c r="P151" s="93"/>
      <c r="Q151" s="93"/>
      <c r="R151" s="93"/>
      <c r="S151" s="93"/>
      <c r="T151" s="94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8" t="s">
        <v>276</v>
      </c>
      <c r="AU151" s="18" t="s">
        <v>89</v>
      </c>
    </row>
    <row r="152" spans="1:51" s="14" customFormat="1" ht="12">
      <c r="A152" s="14"/>
      <c r="B152" s="257"/>
      <c r="C152" s="258"/>
      <c r="D152" s="247" t="s">
        <v>278</v>
      </c>
      <c r="E152" s="259" t="s">
        <v>1</v>
      </c>
      <c r="F152" s="260" t="s">
        <v>285</v>
      </c>
      <c r="G152" s="258"/>
      <c r="H152" s="259" t="s">
        <v>1</v>
      </c>
      <c r="I152" s="261"/>
      <c r="J152" s="258"/>
      <c r="K152" s="258"/>
      <c r="L152" s="262"/>
      <c r="M152" s="263"/>
      <c r="N152" s="264"/>
      <c r="O152" s="264"/>
      <c r="P152" s="264"/>
      <c r="Q152" s="264"/>
      <c r="R152" s="264"/>
      <c r="S152" s="264"/>
      <c r="T152" s="26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6" t="s">
        <v>278</v>
      </c>
      <c r="AU152" s="266" t="s">
        <v>89</v>
      </c>
      <c r="AV152" s="14" t="s">
        <v>87</v>
      </c>
      <c r="AW152" s="14" t="s">
        <v>34</v>
      </c>
      <c r="AX152" s="14" t="s">
        <v>79</v>
      </c>
      <c r="AY152" s="266" t="s">
        <v>139</v>
      </c>
    </row>
    <row r="153" spans="1:51" s="13" customFormat="1" ht="12">
      <c r="A153" s="13"/>
      <c r="B153" s="245"/>
      <c r="C153" s="246"/>
      <c r="D153" s="247" t="s">
        <v>278</v>
      </c>
      <c r="E153" s="248" t="s">
        <v>1</v>
      </c>
      <c r="F153" s="249" t="s">
        <v>286</v>
      </c>
      <c r="G153" s="246"/>
      <c r="H153" s="250">
        <v>101</v>
      </c>
      <c r="I153" s="251"/>
      <c r="J153" s="246"/>
      <c r="K153" s="246"/>
      <c r="L153" s="252"/>
      <c r="M153" s="253"/>
      <c r="N153" s="254"/>
      <c r="O153" s="254"/>
      <c r="P153" s="254"/>
      <c r="Q153" s="254"/>
      <c r="R153" s="254"/>
      <c r="S153" s="254"/>
      <c r="T153" s="25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6" t="s">
        <v>278</v>
      </c>
      <c r="AU153" s="256" t="s">
        <v>89</v>
      </c>
      <c r="AV153" s="13" t="s">
        <v>89</v>
      </c>
      <c r="AW153" s="13" t="s">
        <v>34</v>
      </c>
      <c r="AX153" s="13" t="s">
        <v>79</v>
      </c>
      <c r="AY153" s="256" t="s">
        <v>139</v>
      </c>
    </row>
    <row r="154" spans="1:51" s="15" customFormat="1" ht="12">
      <c r="A154" s="15"/>
      <c r="B154" s="267"/>
      <c r="C154" s="268"/>
      <c r="D154" s="247" t="s">
        <v>278</v>
      </c>
      <c r="E154" s="269" t="s">
        <v>1</v>
      </c>
      <c r="F154" s="270" t="s">
        <v>287</v>
      </c>
      <c r="G154" s="268"/>
      <c r="H154" s="271">
        <v>101</v>
      </c>
      <c r="I154" s="272"/>
      <c r="J154" s="268"/>
      <c r="K154" s="268"/>
      <c r="L154" s="273"/>
      <c r="M154" s="274"/>
      <c r="N154" s="275"/>
      <c r="O154" s="275"/>
      <c r="P154" s="275"/>
      <c r="Q154" s="275"/>
      <c r="R154" s="275"/>
      <c r="S154" s="275"/>
      <c r="T154" s="276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77" t="s">
        <v>278</v>
      </c>
      <c r="AU154" s="277" t="s">
        <v>89</v>
      </c>
      <c r="AV154" s="15" t="s">
        <v>144</v>
      </c>
      <c r="AW154" s="15" t="s">
        <v>34</v>
      </c>
      <c r="AX154" s="15" t="s">
        <v>87</v>
      </c>
      <c r="AY154" s="277" t="s">
        <v>139</v>
      </c>
    </row>
    <row r="155" spans="1:65" s="2" customFormat="1" ht="33" customHeight="1">
      <c r="A155" s="40"/>
      <c r="B155" s="41"/>
      <c r="C155" s="212" t="s">
        <v>149</v>
      </c>
      <c r="D155" s="212" t="s">
        <v>140</v>
      </c>
      <c r="E155" s="213" t="s">
        <v>288</v>
      </c>
      <c r="F155" s="214" t="s">
        <v>289</v>
      </c>
      <c r="G155" s="215" t="s">
        <v>273</v>
      </c>
      <c r="H155" s="216">
        <v>598</v>
      </c>
      <c r="I155" s="217"/>
      <c r="J155" s="218">
        <f>ROUND(I155*H155,2)</f>
        <v>0</v>
      </c>
      <c r="K155" s="214" t="s">
        <v>274</v>
      </c>
      <c r="L155" s="46"/>
      <c r="M155" s="236" t="s">
        <v>1</v>
      </c>
      <c r="N155" s="237" t="s">
        <v>44</v>
      </c>
      <c r="O155" s="93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4" t="s">
        <v>144</v>
      </c>
      <c r="AT155" s="224" t="s">
        <v>140</v>
      </c>
      <c r="AU155" s="224" t="s">
        <v>89</v>
      </c>
      <c r="AY155" s="18" t="s">
        <v>139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87</v>
      </c>
      <c r="BK155" s="225">
        <f>ROUND(I155*H155,2)</f>
        <v>0</v>
      </c>
      <c r="BL155" s="18" t="s">
        <v>144</v>
      </c>
      <c r="BM155" s="224" t="s">
        <v>290</v>
      </c>
    </row>
    <row r="156" spans="1:47" s="2" customFormat="1" ht="12">
      <c r="A156" s="40"/>
      <c r="B156" s="41"/>
      <c r="C156" s="42"/>
      <c r="D156" s="240" t="s">
        <v>276</v>
      </c>
      <c r="E156" s="42"/>
      <c r="F156" s="241" t="s">
        <v>291</v>
      </c>
      <c r="G156" s="42"/>
      <c r="H156" s="42"/>
      <c r="I156" s="242"/>
      <c r="J156" s="42"/>
      <c r="K156" s="42"/>
      <c r="L156" s="46"/>
      <c r="M156" s="243"/>
      <c r="N156" s="244"/>
      <c r="O156" s="93"/>
      <c r="P156" s="93"/>
      <c r="Q156" s="93"/>
      <c r="R156" s="93"/>
      <c r="S156" s="93"/>
      <c r="T156" s="94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8" t="s">
        <v>276</v>
      </c>
      <c r="AU156" s="18" t="s">
        <v>89</v>
      </c>
    </row>
    <row r="157" spans="1:51" s="14" customFormat="1" ht="12">
      <c r="A157" s="14"/>
      <c r="B157" s="257"/>
      <c r="C157" s="258"/>
      <c r="D157" s="247" t="s">
        <v>278</v>
      </c>
      <c r="E157" s="259" t="s">
        <v>1</v>
      </c>
      <c r="F157" s="260" t="s">
        <v>292</v>
      </c>
      <c r="G157" s="258"/>
      <c r="H157" s="259" t="s">
        <v>1</v>
      </c>
      <c r="I157" s="261"/>
      <c r="J157" s="258"/>
      <c r="K157" s="258"/>
      <c r="L157" s="262"/>
      <c r="M157" s="263"/>
      <c r="N157" s="264"/>
      <c r="O157" s="264"/>
      <c r="P157" s="264"/>
      <c r="Q157" s="264"/>
      <c r="R157" s="264"/>
      <c r="S157" s="264"/>
      <c r="T157" s="26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6" t="s">
        <v>278</v>
      </c>
      <c r="AU157" s="266" t="s">
        <v>89</v>
      </c>
      <c r="AV157" s="14" t="s">
        <v>87</v>
      </c>
      <c r="AW157" s="14" t="s">
        <v>34</v>
      </c>
      <c r="AX157" s="14" t="s">
        <v>79</v>
      </c>
      <c r="AY157" s="266" t="s">
        <v>139</v>
      </c>
    </row>
    <row r="158" spans="1:51" s="14" customFormat="1" ht="12">
      <c r="A158" s="14"/>
      <c r="B158" s="257"/>
      <c r="C158" s="258"/>
      <c r="D158" s="247" t="s">
        <v>278</v>
      </c>
      <c r="E158" s="259" t="s">
        <v>1</v>
      </c>
      <c r="F158" s="260" t="s">
        <v>293</v>
      </c>
      <c r="G158" s="258"/>
      <c r="H158" s="259" t="s">
        <v>1</v>
      </c>
      <c r="I158" s="261"/>
      <c r="J158" s="258"/>
      <c r="K158" s="258"/>
      <c r="L158" s="262"/>
      <c r="M158" s="263"/>
      <c r="N158" s="264"/>
      <c r="O158" s="264"/>
      <c r="P158" s="264"/>
      <c r="Q158" s="264"/>
      <c r="R158" s="264"/>
      <c r="S158" s="264"/>
      <c r="T158" s="26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6" t="s">
        <v>278</v>
      </c>
      <c r="AU158" s="266" t="s">
        <v>89</v>
      </c>
      <c r="AV158" s="14" t="s">
        <v>87</v>
      </c>
      <c r="AW158" s="14" t="s">
        <v>34</v>
      </c>
      <c r="AX158" s="14" t="s">
        <v>79</v>
      </c>
      <c r="AY158" s="266" t="s">
        <v>139</v>
      </c>
    </row>
    <row r="159" spans="1:51" s="13" customFormat="1" ht="12">
      <c r="A159" s="13"/>
      <c r="B159" s="245"/>
      <c r="C159" s="246"/>
      <c r="D159" s="247" t="s">
        <v>278</v>
      </c>
      <c r="E159" s="248" t="s">
        <v>1</v>
      </c>
      <c r="F159" s="249" t="s">
        <v>294</v>
      </c>
      <c r="G159" s="246"/>
      <c r="H159" s="250">
        <v>299</v>
      </c>
      <c r="I159" s="251"/>
      <c r="J159" s="246"/>
      <c r="K159" s="246"/>
      <c r="L159" s="252"/>
      <c r="M159" s="253"/>
      <c r="N159" s="254"/>
      <c r="O159" s="254"/>
      <c r="P159" s="254"/>
      <c r="Q159" s="254"/>
      <c r="R159" s="254"/>
      <c r="S159" s="254"/>
      <c r="T159" s="25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6" t="s">
        <v>278</v>
      </c>
      <c r="AU159" s="256" t="s">
        <v>89</v>
      </c>
      <c r="AV159" s="13" t="s">
        <v>89</v>
      </c>
      <c r="AW159" s="13" t="s">
        <v>34</v>
      </c>
      <c r="AX159" s="13" t="s">
        <v>79</v>
      </c>
      <c r="AY159" s="256" t="s">
        <v>139</v>
      </c>
    </row>
    <row r="160" spans="1:51" s="14" customFormat="1" ht="12">
      <c r="A160" s="14"/>
      <c r="B160" s="257"/>
      <c r="C160" s="258"/>
      <c r="D160" s="247" t="s">
        <v>278</v>
      </c>
      <c r="E160" s="259" t="s">
        <v>1</v>
      </c>
      <c r="F160" s="260" t="s">
        <v>295</v>
      </c>
      <c r="G160" s="258"/>
      <c r="H160" s="259" t="s">
        <v>1</v>
      </c>
      <c r="I160" s="261"/>
      <c r="J160" s="258"/>
      <c r="K160" s="258"/>
      <c r="L160" s="262"/>
      <c r="M160" s="263"/>
      <c r="N160" s="264"/>
      <c r="O160" s="264"/>
      <c r="P160" s="264"/>
      <c r="Q160" s="264"/>
      <c r="R160" s="264"/>
      <c r="S160" s="264"/>
      <c r="T160" s="26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6" t="s">
        <v>278</v>
      </c>
      <c r="AU160" s="266" t="s">
        <v>89</v>
      </c>
      <c r="AV160" s="14" t="s">
        <v>87</v>
      </c>
      <c r="AW160" s="14" t="s">
        <v>34</v>
      </c>
      <c r="AX160" s="14" t="s">
        <v>79</v>
      </c>
      <c r="AY160" s="266" t="s">
        <v>139</v>
      </c>
    </row>
    <row r="161" spans="1:51" s="13" customFormat="1" ht="12">
      <c r="A161" s="13"/>
      <c r="B161" s="245"/>
      <c r="C161" s="246"/>
      <c r="D161" s="247" t="s">
        <v>278</v>
      </c>
      <c r="E161" s="248" t="s">
        <v>1</v>
      </c>
      <c r="F161" s="249" t="s">
        <v>296</v>
      </c>
      <c r="G161" s="246"/>
      <c r="H161" s="250">
        <v>299</v>
      </c>
      <c r="I161" s="251"/>
      <c r="J161" s="246"/>
      <c r="K161" s="246"/>
      <c r="L161" s="252"/>
      <c r="M161" s="253"/>
      <c r="N161" s="254"/>
      <c r="O161" s="254"/>
      <c r="P161" s="254"/>
      <c r="Q161" s="254"/>
      <c r="R161" s="254"/>
      <c r="S161" s="254"/>
      <c r="T161" s="25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6" t="s">
        <v>278</v>
      </c>
      <c r="AU161" s="256" t="s">
        <v>89</v>
      </c>
      <c r="AV161" s="13" t="s">
        <v>89</v>
      </c>
      <c r="AW161" s="13" t="s">
        <v>34</v>
      </c>
      <c r="AX161" s="13" t="s">
        <v>79</v>
      </c>
      <c r="AY161" s="256" t="s">
        <v>139</v>
      </c>
    </row>
    <row r="162" spans="1:51" s="15" customFormat="1" ht="12">
      <c r="A162" s="15"/>
      <c r="B162" s="267"/>
      <c r="C162" s="268"/>
      <c r="D162" s="247" t="s">
        <v>278</v>
      </c>
      <c r="E162" s="269" t="s">
        <v>1</v>
      </c>
      <c r="F162" s="270" t="s">
        <v>287</v>
      </c>
      <c r="G162" s="268"/>
      <c r="H162" s="271">
        <v>598</v>
      </c>
      <c r="I162" s="272"/>
      <c r="J162" s="268"/>
      <c r="K162" s="268"/>
      <c r="L162" s="273"/>
      <c r="M162" s="274"/>
      <c r="N162" s="275"/>
      <c r="O162" s="275"/>
      <c r="P162" s="275"/>
      <c r="Q162" s="275"/>
      <c r="R162" s="275"/>
      <c r="S162" s="275"/>
      <c r="T162" s="276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77" t="s">
        <v>278</v>
      </c>
      <c r="AU162" s="277" t="s">
        <v>89</v>
      </c>
      <c r="AV162" s="15" t="s">
        <v>144</v>
      </c>
      <c r="AW162" s="15" t="s">
        <v>34</v>
      </c>
      <c r="AX162" s="15" t="s">
        <v>87</v>
      </c>
      <c r="AY162" s="277" t="s">
        <v>139</v>
      </c>
    </row>
    <row r="163" spans="1:65" s="2" customFormat="1" ht="24.15" customHeight="1">
      <c r="A163" s="40"/>
      <c r="B163" s="41"/>
      <c r="C163" s="212" t="s">
        <v>144</v>
      </c>
      <c r="D163" s="212" t="s">
        <v>140</v>
      </c>
      <c r="E163" s="213" t="s">
        <v>297</v>
      </c>
      <c r="F163" s="214" t="s">
        <v>298</v>
      </c>
      <c r="G163" s="215" t="s">
        <v>299</v>
      </c>
      <c r="H163" s="216">
        <v>73.6</v>
      </c>
      <c r="I163" s="217"/>
      <c r="J163" s="218">
        <f>ROUND(I163*H163,2)</f>
        <v>0</v>
      </c>
      <c r="K163" s="214" t="s">
        <v>274</v>
      </c>
      <c r="L163" s="46"/>
      <c r="M163" s="236" t="s">
        <v>1</v>
      </c>
      <c r="N163" s="237" t="s">
        <v>44</v>
      </c>
      <c r="O163" s="93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4" t="s">
        <v>144</v>
      </c>
      <c r="AT163" s="224" t="s">
        <v>140</v>
      </c>
      <c r="AU163" s="224" t="s">
        <v>89</v>
      </c>
      <c r="AY163" s="18" t="s">
        <v>139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87</v>
      </c>
      <c r="BK163" s="225">
        <f>ROUND(I163*H163,2)</f>
        <v>0</v>
      </c>
      <c r="BL163" s="18" t="s">
        <v>144</v>
      </c>
      <c r="BM163" s="224" t="s">
        <v>300</v>
      </c>
    </row>
    <row r="164" spans="1:47" s="2" customFormat="1" ht="12">
      <c r="A164" s="40"/>
      <c r="B164" s="41"/>
      <c r="C164" s="42"/>
      <c r="D164" s="240" t="s">
        <v>276</v>
      </c>
      <c r="E164" s="42"/>
      <c r="F164" s="241" t="s">
        <v>301</v>
      </c>
      <c r="G164" s="42"/>
      <c r="H164" s="42"/>
      <c r="I164" s="242"/>
      <c r="J164" s="42"/>
      <c r="K164" s="42"/>
      <c r="L164" s="46"/>
      <c r="M164" s="243"/>
      <c r="N164" s="244"/>
      <c r="O164" s="93"/>
      <c r="P164" s="93"/>
      <c r="Q164" s="93"/>
      <c r="R164" s="93"/>
      <c r="S164" s="93"/>
      <c r="T164" s="94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8" t="s">
        <v>276</v>
      </c>
      <c r="AU164" s="18" t="s">
        <v>89</v>
      </c>
    </row>
    <row r="165" spans="1:51" s="13" customFormat="1" ht="12">
      <c r="A165" s="13"/>
      <c r="B165" s="245"/>
      <c r="C165" s="246"/>
      <c r="D165" s="247" t="s">
        <v>278</v>
      </c>
      <c r="E165" s="248" t="s">
        <v>1</v>
      </c>
      <c r="F165" s="249" t="s">
        <v>302</v>
      </c>
      <c r="G165" s="246"/>
      <c r="H165" s="250">
        <v>73.6</v>
      </c>
      <c r="I165" s="251"/>
      <c r="J165" s="246"/>
      <c r="K165" s="246"/>
      <c r="L165" s="252"/>
      <c r="M165" s="253"/>
      <c r="N165" s="254"/>
      <c r="O165" s="254"/>
      <c r="P165" s="254"/>
      <c r="Q165" s="254"/>
      <c r="R165" s="254"/>
      <c r="S165" s="254"/>
      <c r="T165" s="25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6" t="s">
        <v>278</v>
      </c>
      <c r="AU165" s="256" t="s">
        <v>89</v>
      </c>
      <c r="AV165" s="13" t="s">
        <v>89</v>
      </c>
      <c r="AW165" s="13" t="s">
        <v>34</v>
      </c>
      <c r="AX165" s="13" t="s">
        <v>87</v>
      </c>
      <c r="AY165" s="256" t="s">
        <v>139</v>
      </c>
    </row>
    <row r="166" spans="1:65" s="2" customFormat="1" ht="33" customHeight="1">
      <c r="A166" s="40"/>
      <c r="B166" s="41"/>
      <c r="C166" s="212" t="s">
        <v>205</v>
      </c>
      <c r="D166" s="212" t="s">
        <v>140</v>
      </c>
      <c r="E166" s="213" t="s">
        <v>303</v>
      </c>
      <c r="F166" s="214" t="s">
        <v>304</v>
      </c>
      <c r="G166" s="215" t="s">
        <v>305</v>
      </c>
      <c r="H166" s="216">
        <v>538.2</v>
      </c>
      <c r="I166" s="217"/>
      <c r="J166" s="218">
        <f>ROUND(I166*H166,2)</f>
        <v>0</v>
      </c>
      <c r="K166" s="214" t="s">
        <v>274</v>
      </c>
      <c r="L166" s="46"/>
      <c r="M166" s="236" t="s">
        <v>1</v>
      </c>
      <c r="N166" s="237" t="s">
        <v>44</v>
      </c>
      <c r="O166" s="93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4" t="s">
        <v>144</v>
      </c>
      <c r="AT166" s="224" t="s">
        <v>140</v>
      </c>
      <c r="AU166" s="224" t="s">
        <v>89</v>
      </c>
      <c r="AY166" s="18" t="s">
        <v>139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87</v>
      </c>
      <c r="BK166" s="225">
        <f>ROUND(I166*H166,2)</f>
        <v>0</v>
      </c>
      <c r="BL166" s="18" t="s">
        <v>144</v>
      </c>
      <c r="BM166" s="224" t="s">
        <v>306</v>
      </c>
    </row>
    <row r="167" spans="1:47" s="2" customFormat="1" ht="12">
      <c r="A167" s="40"/>
      <c r="B167" s="41"/>
      <c r="C167" s="42"/>
      <c r="D167" s="240" t="s">
        <v>276</v>
      </c>
      <c r="E167" s="42"/>
      <c r="F167" s="241" t="s">
        <v>307</v>
      </c>
      <c r="G167" s="42"/>
      <c r="H167" s="42"/>
      <c r="I167" s="242"/>
      <c r="J167" s="42"/>
      <c r="K167" s="42"/>
      <c r="L167" s="46"/>
      <c r="M167" s="243"/>
      <c r="N167" s="244"/>
      <c r="O167" s="93"/>
      <c r="P167" s="93"/>
      <c r="Q167" s="93"/>
      <c r="R167" s="93"/>
      <c r="S167" s="93"/>
      <c r="T167" s="94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8" t="s">
        <v>276</v>
      </c>
      <c r="AU167" s="18" t="s">
        <v>89</v>
      </c>
    </row>
    <row r="168" spans="1:51" s="14" customFormat="1" ht="12">
      <c r="A168" s="14"/>
      <c r="B168" s="257"/>
      <c r="C168" s="258"/>
      <c r="D168" s="247" t="s">
        <v>278</v>
      </c>
      <c r="E168" s="259" t="s">
        <v>1</v>
      </c>
      <c r="F168" s="260" t="s">
        <v>292</v>
      </c>
      <c r="G168" s="258"/>
      <c r="H168" s="259" t="s">
        <v>1</v>
      </c>
      <c r="I168" s="261"/>
      <c r="J168" s="258"/>
      <c r="K168" s="258"/>
      <c r="L168" s="262"/>
      <c r="M168" s="263"/>
      <c r="N168" s="264"/>
      <c r="O168" s="264"/>
      <c r="P168" s="264"/>
      <c r="Q168" s="264"/>
      <c r="R168" s="264"/>
      <c r="S168" s="264"/>
      <c r="T168" s="26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6" t="s">
        <v>278</v>
      </c>
      <c r="AU168" s="266" t="s">
        <v>89</v>
      </c>
      <c r="AV168" s="14" t="s">
        <v>87</v>
      </c>
      <c r="AW168" s="14" t="s">
        <v>34</v>
      </c>
      <c r="AX168" s="14" t="s">
        <v>79</v>
      </c>
      <c r="AY168" s="266" t="s">
        <v>139</v>
      </c>
    </row>
    <row r="169" spans="1:51" s="14" customFormat="1" ht="12">
      <c r="A169" s="14"/>
      <c r="B169" s="257"/>
      <c r="C169" s="258"/>
      <c r="D169" s="247" t="s">
        <v>278</v>
      </c>
      <c r="E169" s="259" t="s">
        <v>1</v>
      </c>
      <c r="F169" s="260" t="s">
        <v>293</v>
      </c>
      <c r="G169" s="258"/>
      <c r="H169" s="259" t="s">
        <v>1</v>
      </c>
      <c r="I169" s="261"/>
      <c r="J169" s="258"/>
      <c r="K169" s="258"/>
      <c r="L169" s="262"/>
      <c r="M169" s="263"/>
      <c r="N169" s="264"/>
      <c r="O169" s="264"/>
      <c r="P169" s="264"/>
      <c r="Q169" s="264"/>
      <c r="R169" s="264"/>
      <c r="S169" s="264"/>
      <c r="T169" s="26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6" t="s">
        <v>278</v>
      </c>
      <c r="AU169" s="266" t="s">
        <v>89</v>
      </c>
      <c r="AV169" s="14" t="s">
        <v>87</v>
      </c>
      <c r="AW169" s="14" t="s">
        <v>34</v>
      </c>
      <c r="AX169" s="14" t="s">
        <v>79</v>
      </c>
      <c r="AY169" s="266" t="s">
        <v>139</v>
      </c>
    </row>
    <row r="170" spans="1:51" s="13" customFormat="1" ht="12">
      <c r="A170" s="13"/>
      <c r="B170" s="245"/>
      <c r="C170" s="246"/>
      <c r="D170" s="247" t="s">
        <v>278</v>
      </c>
      <c r="E170" s="248" t="s">
        <v>1</v>
      </c>
      <c r="F170" s="249" t="s">
        <v>308</v>
      </c>
      <c r="G170" s="246"/>
      <c r="H170" s="250">
        <v>538.2</v>
      </c>
      <c r="I170" s="251"/>
      <c r="J170" s="246"/>
      <c r="K170" s="246"/>
      <c r="L170" s="252"/>
      <c r="M170" s="253"/>
      <c r="N170" s="254"/>
      <c r="O170" s="254"/>
      <c r="P170" s="254"/>
      <c r="Q170" s="254"/>
      <c r="R170" s="254"/>
      <c r="S170" s="254"/>
      <c r="T170" s="25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6" t="s">
        <v>278</v>
      </c>
      <c r="AU170" s="256" t="s">
        <v>89</v>
      </c>
      <c r="AV170" s="13" t="s">
        <v>89</v>
      </c>
      <c r="AW170" s="13" t="s">
        <v>34</v>
      </c>
      <c r="AX170" s="13" t="s">
        <v>79</v>
      </c>
      <c r="AY170" s="256" t="s">
        <v>139</v>
      </c>
    </row>
    <row r="171" spans="1:51" s="14" customFormat="1" ht="12">
      <c r="A171" s="14"/>
      <c r="B171" s="257"/>
      <c r="C171" s="258"/>
      <c r="D171" s="247" t="s">
        <v>278</v>
      </c>
      <c r="E171" s="259" t="s">
        <v>1</v>
      </c>
      <c r="F171" s="260" t="s">
        <v>309</v>
      </c>
      <c r="G171" s="258"/>
      <c r="H171" s="259" t="s">
        <v>1</v>
      </c>
      <c r="I171" s="261"/>
      <c r="J171" s="258"/>
      <c r="K171" s="258"/>
      <c r="L171" s="262"/>
      <c r="M171" s="263"/>
      <c r="N171" s="264"/>
      <c r="O171" s="264"/>
      <c r="P171" s="264"/>
      <c r="Q171" s="264"/>
      <c r="R171" s="264"/>
      <c r="S171" s="264"/>
      <c r="T171" s="26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6" t="s">
        <v>278</v>
      </c>
      <c r="AU171" s="266" t="s">
        <v>89</v>
      </c>
      <c r="AV171" s="14" t="s">
        <v>87</v>
      </c>
      <c r="AW171" s="14" t="s">
        <v>34</v>
      </c>
      <c r="AX171" s="14" t="s">
        <v>79</v>
      </c>
      <c r="AY171" s="266" t="s">
        <v>139</v>
      </c>
    </row>
    <row r="172" spans="1:51" s="15" customFormat="1" ht="12">
      <c r="A172" s="15"/>
      <c r="B172" s="267"/>
      <c r="C172" s="268"/>
      <c r="D172" s="247" t="s">
        <v>278</v>
      </c>
      <c r="E172" s="269" t="s">
        <v>1</v>
      </c>
      <c r="F172" s="270" t="s">
        <v>287</v>
      </c>
      <c r="G172" s="268"/>
      <c r="H172" s="271">
        <v>538.2</v>
      </c>
      <c r="I172" s="272"/>
      <c r="J172" s="268"/>
      <c r="K172" s="268"/>
      <c r="L172" s="273"/>
      <c r="M172" s="274"/>
      <c r="N172" s="275"/>
      <c r="O172" s="275"/>
      <c r="P172" s="275"/>
      <c r="Q172" s="275"/>
      <c r="R172" s="275"/>
      <c r="S172" s="275"/>
      <c r="T172" s="276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77" t="s">
        <v>278</v>
      </c>
      <c r="AU172" s="277" t="s">
        <v>89</v>
      </c>
      <c r="AV172" s="15" t="s">
        <v>144</v>
      </c>
      <c r="AW172" s="15" t="s">
        <v>34</v>
      </c>
      <c r="AX172" s="15" t="s">
        <v>87</v>
      </c>
      <c r="AY172" s="277" t="s">
        <v>139</v>
      </c>
    </row>
    <row r="173" spans="1:65" s="2" customFormat="1" ht="33" customHeight="1">
      <c r="A173" s="40"/>
      <c r="B173" s="41"/>
      <c r="C173" s="212" t="s">
        <v>310</v>
      </c>
      <c r="D173" s="212" t="s">
        <v>140</v>
      </c>
      <c r="E173" s="213" t="s">
        <v>311</v>
      </c>
      <c r="F173" s="214" t="s">
        <v>312</v>
      </c>
      <c r="G173" s="215" t="s">
        <v>273</v>
      </c>
      <c r="H173" s="216">
        <v>348</v>
      </c>
      <c r="I173" s="217"/>
      <c r="J173" s="218">
        <f>ROUND(I173*H173,2)</f>
        <v>0</v>
      </c>
      <c r="K173" s="214" t="s">
        <v>274</v>
      </c>
      <c r="L173" s="46"/>
      <c r="M173" s="236" t="s">
        <v>1</v>
      </c>
      <c r="N173" s="237" t="s">
        <v>44</v>
      </c>
      <c r="O173" s="93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4" t="s">
        <v>144</v>
      </c>
      <c r="AT173" s="224" t="s">
        <v>140</v>
      </c>
      <c r="AU173" s="224" t="s">
        <v>89</v>
      </c>
      <c r="AY173" s="18" t="s">
        <v>139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87</v>
      </c>
      <c r="BK173" s="225">
        <f>ROUND(I173*H173,2)</f>
        <v>0</v>
      </c>
      <c r="BL173" s="18" t="s">
        <v>144</v>
      </c>
      <c r="BM173" s="224" t="s">
        <v>313</v>
      </c>
    </row>
    <row r="174" spans="1:47" s="2" customFormat="1" ht="12">
      <c r="A174" s="40"/>
      <c r="B174" s="41"/>
      <c r="C174" s="42"/>
      <c r="D174" s="240" t="s">
        <v>276</v>
      </c>
      <c r="E174" s="42"/>
      <c r="F174" s="241" t="s">
        <v>314</v>
      </c>
      <c r="G174" s="42"/>
      <c r="H174" s="42"/>
      <c r="I174" s="242"/>
      <c r="J174" s="42"/>
      <c r="K174" s="42"/>
      <c r="L174" s="46"/>
      <c r="M174" s="243"/>
      <c r="N174" s="244"/>
      <c r="O174" s="93"/>
      <c r="P174" s="93"/>
      <c r="Q174" s="93"/>
      <c r="R174" s="93"/>
      <c r="S174" s="93"/>
      <c r="T174" s="94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8" t="s">
        <v>276</v>
      </c>
      <c r="AU174" s="18" t="s">
        <v>89</v>
      </c>
    </row>
    <row r="175" spans="1:51" s="13" customFormat="1" ht="12">
      <c r="A175" s="13"/>
      <c r="B175" s="245"/>
      <c r="C175" s="246"/>
      <c r="D175" s="247" t="s">
        <v>278</v>
      </c>
      <c r="E175" s="248" t="s">
        <v>1</v>
      </c>
      <c r="F175" s="249" t="s">
        <v>279</v>
      </c>
      <c r="G175" s="246"/>
      <c r="H175" s="250">
        <v>348</v>
      </c>
      <c r="I175" s="251"/>
      <c r="J175" s="246"/>
      <c r="K175" s="246"/>
      <c r="L175" s="252"/>
      <c r="M175" s="253"/>
      <c r="N175" s="254"/>
      <c r="O175" s="254"/>
      <c r="P175" s="254"/>
      <c r="Q175" s="254"/>
      <c r="R175" s="254"/>
      <c r="S175" s="254"/>
      <c r="T175" s="25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6" t="s">
        <v>278</v>
      </c>
      <c r="AU175" s="256" t="s">
        <v>89</v>
      </c>
      <c r="AV175" s="13" t="s">
        <v>89</v>
      </c>
      <c r="AW175" s="13" t="s">
        <v>34</v>
      </c>
      <c r="AX175" s="13" t="s">
        <v>87</v>
      </c>
      <c r="AY175" s="256" t="s">
        <v>139</v>
      </c>
    </row>
    <row r="176" spans="1:65" s="2" customFormat="1" ht="16.5" customHeight="1">
      <c r="A176" s="40"/>
      <c r="B176" s="41"/>
      <c r="C176" s="278" t="s">
        <v>315</v>
      </c>
      <c r="D176" s="278" t="s">
        <v>316</v>
      </c>
      <c r="E176" s="279" t="s">
        <v>317</v>
      </c>
      <c r="F176" s="280" t="s">
        <v>318</v>
      </c>
      <c r="G176" s="281" t="s">
        <v>305</v>
      </c>
      <c r="H176" s="282">
        <v>696</v>
      </c>
      <c r="I176" s="283"/>
      <c r="J176" s="284">
        <f>ROUND(I176*H176,2)</f>
        <v>0</v>
      </c>
      <c r="K176" s="280" t="s">
        <v>274</v>
      </c>
      <c r="L176" s="285"/>
      <c r="M176" s="286" t="s">
        <v>1</v>
      </c>
      <c r="N176" s="287" t="s">
        <v>44</v>
      </c>
      <c r="O176" s="93"/>
      <c r="P176" s="238">
        <f>O176*H176</f>
        <v>0</v>
      </c>
      <c r="Q176" s="238">
        <v>1</v>
      </c>
      <c r="R176" s="238">
        <f>Q176*H176</f>
        <v>696</v>
      </c>
      <c r="S176" s="238">
        <v>0</v>
      </c>
      <c r="T176" s="239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4" t="s">
        <v>319</v>
      </c>
      <c r="AT176" s="224" t="s">
        <v>316</v>
      </c>
      <c r="AU176" s="224" t="s">
        <v>89</v>
      </c>
      <c r="AY176" s="18" t="s">
        <v>139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87</v>
      </c>
      <c r="BK176" s="225">
        <f>ROUND(I176*H176,2)</f>
        <v>0</v>
      </c>
      <c r="BL176" s="18" t="s">
        <v>144</v>
      </c>
      <c r="BM176" s="224" t="s">
        <v>320</v>
      </c>
    </row>
    <row r="177" spans="1:51" s="13" customFormat="1" ht="12">
      <c r="A177" s="13"/>
      <c r="B177" s="245"/>
      <c r="C177" s="246"/>
      <c r="D177" s="247" t="s">
        <v>278</v>
      </c>
      <c r="E177" s="248" t="s">
        <v>1</v>
      </c>
      <c r="F177" s="249" t="s">
        <v>321</v>
      </c>
      <c r="G177" s="246"/>
      <c r="H177" s="250">
        <v>696</v>
      </c>
      <c r="I177" s="251"/>
      <c r="J177" s="246"/>
      <c r="K177" s="246"/>
      <c r="L177" s="252"/>
      <c r="M177" s="253"/>
      <c r="N177" s="254"/>
      <c r="O177" s="254"/>
      <c r="P177" s="254"/>
      <c r="Q177" s="254"/>
      <c r="R177" s="254"/>
      <c r="S177" s="254"/>
      <c r="T177" s="25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6" t="s">
        <v>278</v>
      </c>
      <c r="AU177" s="256" t="s">
        <v>89</v>
      </c>
      <c r="AV177" s="13" t="s">
        <v>89</v>
      </c>
      <c r="AW177" s="13" t="s">
        <v>34</v>
      </c>
      <c r="AX177" s="13" t="s">
        <v>87</v>
      </c>
      <c r="AY177" s="256" t="s">
        <v>139</v>
      </c>
    </row>
    <row r="178" spans="1:63" s="11" customFormat="1" ht="22.8" customHeight="1">
      <c r="A178" s="11"/>
      <c r="B178" s="198"/>
      <c r="C178" s="199"/>
      <c r="D178" s="200" t="s">
        <v>78</v>
      </c>
      <c r="E178" s="234" t="s">
        <v>89</v>
      </c>
      <c r="F178" s="234" t="s">
        <v>322</v>
      </c>
      <c r="G178" s="199"/>
      <c r="H178" s="199"/>
      <c r="I178" s="202"/>
      <c r="J178" s="235">
        <f>BK178</f>
        <v>0</v>
      </c>
      <c r="K178" s="199"/>
      <c r="L178" s="204"/>
      <c r="M178" s="205"/>
      <c r="N178" s="206"/>
      <c r="O178" s="206"/>
      <c r="P178" s="207">
        <f>SUM(P179:P223)</f>
        <v>0</v>
      </c>
      <c r="Q178" s="206"/>
      <c r="R178" s="207">
        <f>SUM(R179:R223)</f>
        <v>422.96464195999994</v>
      </c>
      <c r="S178" s="206"/>
      <c r="T178" s="208">
        <f>SUM(T179:T223)</f>
        <v>0</v>
      </c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R178" s="209" t="s">
        <v>87</v>
      </c>
      <c r="AT178" s="210" t="s">
        <v>78</v>
      </c>
      <c r="AU178" s="210" t="s">
        <v>87</v>
      </c>
      <c r="AY178" s="209" t="s">
        <v>139</v>
      </c>
      <c r="BK178" s="211">
        <f>SUM(BK179:BK223)</f>
        <v>0</v>
      </c>
    </row>
    <row r="179" spans="1:65" s="2" customFormat="1" ht="24.15" customHeight="1">
      <c r="A179" s="40"/>
      <c r="B179" s="41"/>
      <c r="C179" s="212" t="s">
        <v>319</v>
      </c>
      <c r="D179" s="212" t="s">
        <v>140</v>
      </c>
      <c r="E179" s="213" t="s">
        <v>323</v>
      </c>
      <c r="F179" s="214" t="s">
        <v>324</v>
      </c>
      <c r="G179" s="215" t="s">
        <v>273</v>
      </c>
      <c r="H179" s="216">
        <v>22</v>
      </c>
      <c r="I179" s="217"/>
      <c r="J179" s="218">
        <f>ROUND(I179*H179,2)</f>
        <v>0</v>
      </c>
      <c r="K179" s="214" t="s">
        <v>274</v>
      </c>
      <c r="L179" s="46"/>
      <c r="M179" s="236" t="s">
        <v>1</v>
      </c>
      <c r="N179" s="237" t="s">
        <v>44</v>
      </c>
      <c r="O179" s="93"/>
      <c r="P179" s="238">
        <f>O179*H179</f>
        <v>0</v>
      </c>
      <c r="Q179" s="238">
        <v>2.16</v>
      </c>
      <c r="R179" s="238">
        <f>Q179*H179</f>
        <v>47.52</v>
      </c>
      <c r="S179" s="238">
        <v>0</v>
      </c>
      <c r="T179" s="239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4" t="s">
        <v>144</v>
      </c>
      <c r="AT179" s="224" t="s">
        <v>140</v>
      </c>
      <c r="AU179" s="224" t="s">
        <v>89</v>
      </c>
      <c r="AY179" s="18" t="s">
        <v>139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87</v>
      </c>
      <c r="BK179" s="225">
        <f>ROUND(I179*H179,2)</f>
        <v>0</v>
      </c>
      <c r="BL179" s="18" t="s">
        <v>144</v>
      </c>
      <c r="BM179" s="224" t="s">
        <v>325</v>
      </c>
    </row>
    <row r="180" spans="1:47" s="2" customFormat="1" ht="12">
      <c r="A180" s="40"/>
      <c r="B180" s="41"/>
      <c r="C180" s="42"/>
      <c r="D180" s="240" t="s">
        <v>276</v>
      </c>
      <c r="E180" s="42"/>
      <c r="F180" s="241" t="s">
        <v>326</v>
      </c>
      <c r="G180" s="42"/>
      <c r="H180" s="42"/>
      <c r="I180" s="242"/>
      <c r="J180" s="42"/>
      <c r="K180" s="42"/>
      <c r="L180" s="46"/>
      <c r="M180" s="243"/>
      <c r="N180" s="244"/>
      <c r="O180" s="93"/>
      <c r="P180" s="93"/>
      <c r="Q180" s="93"/>
      <c r="R180" s="93"/>
      <c r="S180" s="93"/>
      <c r="T180" s="94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8" t="s">
        <v>276</v>
      </c>
      <c r="AU180" s="18" t="s">
        <v>89</v>
      </c>
    </row>
    <row r="181" spans="1:65" s="2" customFormat="1" ht="16.5" customHeight="1">
      <c r="A181" s="40"/>
      <c r="B181" s="41"/>
      <c r="C181" s="212" t="s">
        <v>327</v>
      </c>
      <c r="D181" s="212" t="s">
        <v>140</v>
      </c>
      <c r="E181" s="213" t="s">
        <v>328</v>
      </c>
      <c r="F181" s="214" t="s">
        <v>329</v>
      </c>
      <c r="G181" s="215" t="s">
        <v>273</v>
      </c>
      <c r="H181" s="216">
        <v>28.62</v>
      </c>
      <c r="I181" s="217"/>
      <c r="J181" s="218">
        <f>ROUND(I181*H181,2)</f>
        <v>0</v>
      </c>
      <c r="K181" s="214" t="s">
        <v>274</v>
      </c>
      <c r="L181" s="46"/>
      <c r="M181" s="236" t="s">
        <v>1</v>
      </c>
      <c r="N181" s="237" t="s">
        <v>44</v>
      </c>
      <c r="O181" s="93"/>
      <c r="P181" s="238">
        <f>O181*H181</f>
        <v>0</v>
      </c>
      <c r="Q181" s="238">
        <v>2.50187</v>
      </c>
      <c r="R181" s="238">
        <f>Q181*H181</f>
        <v>71.6035194</v>
      </c>
      <c r="S181" s="238">
        <v>0</v>
      </c>
      <c r="T181" s="239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4" t="s">
        <v>144</v>
      </c>
      <c r="AT181" s="224" t="s">
        <v>140</v>
      </c>
      <c r="AU181" s="224" t="s">
        <v>89</v>
      </c>
      <c r="AY181" s="18" t="s">
        <v>139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87</v>
      </c>
      <c r="BK181" s="225">
        <f>ROUND(I181*H181,2)</f>
        <v>0</v>
      </c>
      <c r="BL181" s="18" t="s">
        <v>144</v>
      </c>
      <c r="BM181" s="224" t="s">
        <v>330</v>
      </c>
    </row>
    <row r="182" spans="1:47" s="2" customFormat="1" ht="12">
      <c r="A182" s="40"/>
      <c r="B182" s="41"/>
      <c r="C182" s="42"/>
      <c r="D182" s="240" t="s">
        <v>276</v>
      </c>
      <c r="E182" s="42"/>
      <c r="F182" s="241" t="s">
        <v>331</v>
      </c>
      <c r="G182" s="42"/>
      <c r="H182" s="42"/>
      <c r="I182" s="242"/>
      <c r="J182" s="42"/>
      <c r="K182" s="42"/>
      <c r="L182" s="46"/>
      <c r="M182" s="243"/>
      <c r="N182" s="244"/>
      <c r="O182" s="93"/>
      <c r="P182" s="93"/>
      <c r="Q182" s="93"/>
      <c r="R182" s="93"/>
      <c r="S182" s="93"/>
      <c r="T182" s="94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8" t="s">
        <v>276</v>
      </c>
      <c r="AU182" s="18" t="s">
        <v>89</v>
      </c>
    </row>
    <row r="183" spans="1:51" s="14" customFormat="1" ht="12">
      <c r="A183" s="14"/>
      <c r="B183" s="257"/>
      <c r="C183" s="258"/>
      <c r="D183" s="247" t="s">
        <v>278</v>
      </c>
      <c r="E183" s="259" t="s">
        <v>1</v>
      </c>
      <c r="F183" s="260" t="s">
        <v>332</v>
      </c>
      <c r="G183" s="258"/>
      <c r="H183" s="259" t="s">
        <v>1</v>
      </c>
      <c r="I183" s="261"/>
      <c r="J183" s="258"/>
      <c r="K183" s="258"/>
      <c r="L183" s="262"/>
      <c r="M183" s="263"/>
      <c r="N183" s="264"/>
      <c r="O183" s="264"/>
      <c r="P183" s="264"/>
      <c r="Q183" s="264"/>
      <c r="R183" s="264"/>
      <c r="S183" s="264"/>
      <c r="T183" s="26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6" t="s">
        <v>278</v>
      </c>
      <c r="AU183" s="266" t="s">
        <v>89</v>
      </c>
      <c r="AV183" s="14" t="s">
        <v>87</v>
      </c>
      <c r="AW183" s="14" t="s">
        <v>34</v>
      </c>
      <c r="AX183" s="14" t="s">
        <v>79</v>
      </c>
      <c r="AY183" s="266" t="s">
        <v>139</v>
      </c>
    </row>
    <row r="184" spans="1:51" s="13" customFormat="1" ht="12">
      <c r="A184" s="13"/>
      <c r="B184" s="245"/>
      <c r="C184" s="246"/>
      <c r="D184" s="247" t="s">
        <v>278</v>
      </c>
      <c r="E184" s="248" t="s">
        <v>1</v>
      </c>
      <c r="F184" s="249" t="s">
        <v>333</v>
      </c>
      <c r="G184" s="246"/>
      <c r="H184" s="250">
        <v>28.62</v>
      </c>
      <c r="I184" s="251"/>
      <c r="J184" s="246"/>
      <c r="K184" s="246"/>
      <c r="L184" s="252"/>
      <c r="M184" s="253"/>
      <c r="N184" s="254"/>
      <c r="O184" s="254"/>
      <c r="P184" s="254"/>
      <c r="Q184" s="254"/>
      <c r="R184" s="254"/>
      <c r="S184" s="254"/>
      <c r="T184" s="25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6" t="s">
        <v>278</v>
      </c>
      <c r="AU184" s="256" t="s">
        <v>89</v>
      </c>
      <c r="AV184" s="13" t="s">
        <v>89</v>
      </c>
      <c r="AW184" s="13" t="s">
        <v>34</v>
      </c>
      <c r="AX184" s="13" t="s">
        <v>79</v>
      </c>
      <c r="AY184" s="256" t="s">
        <v>139</v>
      </c>
    </row>
    <row r="185" spans="1:51" s="15" customFormat="1" ht="12">
      <c r="A185" s="15"/>
      <c r="B185" s="267"/>
      <c r="C185" s="268"/>
      <c r="D185" s="247" t="s">
        <v>278</v>
      </c>
      <c r="E185" s="269" t="s">
        <v>1</v>
      </c>
      <c r="F185" s="270" t="s">
        <v>287</v>
      </c>
      <c r="G185" s="268"/>
      <c r="H185" s="271">
        <v>28.62</v>
      </c>
      <c r="I185" s="272"/>
      <c r="J185" s="268"/>
      <c r="K185" s="268"/>
      <c r="L185" s="273"/>
      <c r="M185" s="274"/>
      <c r="N185" s="275"/>
      <c r="O185" s="275"/>
      <c r="P185" s="275"/>
      <c r="Q185" s="275"/>
      <c r="R185" s="275"/>
      <c r="S185" s="275"/>
      <c r="T185" s="276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77" t="s">
        <v>278</v>
      </c>
      <c r="AU185" s="277" t="s">
        <v>89</v>
      </c>
      <c r="AV185" s="15" t="s">
        <v>144</v>
      </c>
      <c r="AW185" s="15" t="s">
        <v>34</v>
      </c>
      <c r="AX185" s="15" t="s">
        <v>87</v>
      </c>
      <c r="AY185" s="277" t="s">
        <v>139</v>
      </c>
    </row>
    <row r="186" spans="1:65" s="2" customFormat="1" ht="16.5" customHeight="1">
      <c r="A186" s="40"/>
      <c r="B186" s="41"/>
      <c r="C186" s="212" t="s">
        <v>334</v>
      </c>
      <c r="D186" s="212" t="s">
        <v>140</v>
      </c>
      <c r="E186" s="213" t="s">
        <v>335</v>
      </c>
      <c r="F186" s="214" t="s">
        <v>336</v>
      </c>
      <c r="G186" s="215" t="s">
        <v>299</v>
      </c>
      <c r="H186" s="216">
        <v>8.258</v>
      </c>
      <c r="I186" s="217"/>
      <c r="J186" s="218">
        <f>ROUND(I186*H186,2)</f>
        <v>0</v>
      </c>
      <c r="K186" s="214" t="s">
        <v>274</v>
      </c>
      <c r="L186" s="46"/>
      <c r="M186" s="236" t="s">
        <v>1</v>
      </c>
      <c r="N186" s="237" t="s">
        <v>44</v>
      </c>
      <c r="O186" s="93"/>
      <c r="P186" s="238">
        <f>O186*H186</f>
        <v>0</v>
      </c>
      <c r="Q186" s="238">
        <v>0.00247</v>
      </c>
      <c r="R186" s="238">
        <f>Q186*H186</f>
        <v>0.020397259999999997</v>
      </c>
      <c r="S186" s="238">
        <v>0</v>
      </c>
      <c r="T186" s="239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4" t="s">
        <v>144</v>
      </c>
      <c r="AT186" s="224" t="s">
        <v>140</v>
      </c>
      <c r="AU186" s="224" t="s">
        <v>89</v>
      </c>
      <c r="AY186" s="18" t="s">
        <v>139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87</v>
      </c>
      <c r="BK186" s="225">
        <f>ROUND(I186*H186,2)</f>
        <v>0</v>
      </c>
      <c r="BL186" s="18" t="s">
        <v>144</v>
      </c>
      <c r="BM186" s="224" t="s">
        <v>337</v>
      </c>
    </row>
    <row r="187" spans="1:47" s="2" customFormat="1" ht="12">
      <c r="A187" s="40"/>
      <c r="B187" s="41"/>
      <c r="C187" s="42"/>
      <c r="D187" s="240" t="s">
        <v>276</v>
      </c>
      <c r="E187" s="42"/>
      <c r="F187" s="241" t="s">
        <v>338</v>
      </c>
      <c r="G187" s="42"/>
      <c r="H187" s="42"/>
      <c r="I187" s="242"/>
      <c r="J187" s="42"/>
      <c r="K187" s="42"/>
      <c r="L187" s="46"/>
      <c r="M187" s="243"/>
      <c r="N187" s="244"/>
      <c r="O187" s="93"/>
      <c r="P187" s="93"/>
      <c r="Q187" s="93"/>
      <c r="R187" s="93"/>
      <c r="S187" s="93"/>
      <c r="T187" s="94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8" t="s">
        <v>276</v>
      </c>
      <c r="AU187" s="18" t="s">
        <v>89</v>
      </c>
    </row>
    <row r="188" spans="1:51" s="13" customFormat="1" ht="12">
      <c r="A188" s="13"/>
      <c r="B188" s="245"/>
      <c r="C188" s="246"/>
      <c r="D188" s="247" t="s">
        <v>278</v>
      </c>
      <c r="E188" s="248" t="s">
        <v>1</v>
      </c>
      <c r="F188" s="249" t="s">
        <v>339</v>
      </c>
      <c r="G188" s="246"/>
      <c r="H188" s="250">
        <v>8.258</v>
      </c>
      <c r="I188" s="251"/>
      <c r="J188" s="246"/>
      <c r="K188" s="246"/>
      <c r="L188" s="252"/>
      <c r="M188" s="253"/>
      <c r="N188" s="254"/>
      <c r="O188" s="254"/>
      <c r="P188" s="254"/>
      <c r="Q188" s="254"/>
      <c r="R188" s="254"/>
      <c r="S188" s="254"/>
      <c r="T188" s="25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6" t="s">
        <v>278</v>
      </c>
      <c r="AU188" s="256" t="s">
        <v>89</v>
      </c>
      <c r="AV188" s="13" t="s">
        <v>89</v>
      </c>
      <c r="AW188" s="13" t="s">
        <v>34</v>
      </c>
      <c r="AX188" s="13" t="s">
        <v>87</v>
      </c>
      <c r="AY188" s="256" t="s">
        <v>139</v>
      </c>
    </row>
    <row r="189" spans="1:65" s="2" customFormat="1" ht="16.5" customHeight="1">
      <c r="A189" s="40"/>
      <c r="B189" s="41"/>
      <c r="C189" s="212" t="s">
        <v>340</v>
      </c>
      <c r="D189" s="212" t="s">
        <v>140</v>
      </c>
      <c r="E189" s="213" t="s">
        <v>341</v>
      </c>
      <c r="F189" s="214" t="s">
        <v>342</v>
      </c>
      <c r="G189" s="215" t="s">
        <v>299</v>
      </c>
      <c r="H189" s="216">
        <v>8.258</v>
      </c>
      <c r="I189" s="217"/>
      <c r="J189" s="218">
        <f>ROUND(I189*H189,2)</f>
        <v>0</v>
      </c>
      <c r="K189" s="214" t="s">
        <v>274</v>
      </c>
      <c r="L189" s="46"/>
      <c r="M189" s="236" t="s">
        <v>1</v>
      </c>
      <c r="N189" s="237" t="s">
        <v>44</v>
      </c>
      <c r="O189" s="93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4" t="s">
        <v>144</v>
      </c>
      <c r="AT189" s="224" t="s">
        <v>140</v>
      </c>
      <c r="AU189" s="224" t="s">
        <v>89</v>
      </c>
      <c r="AY189" s="18" t="s">
        <v>139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87</v>
      </c>
      <c r="BK189" s="225">
        <f>ROUND(I189*H189,2)</f>
        <v>0</v>
      </c>
      <c r="BL189" s="18" t="s">
        <v>144</v>
      </c>
      <c r="BM189" s="224" t="s">
        <v>343</v>
      </c>
    </row>
    <row r="190" spans="1:47" s="2" customFormat="1" ht="12">
      <c r="A190" s="40"/>
      <c r="B190" s="41"/>
      <c r="C190" s="42"/>
      <c r="D190" s="240" t="s">
        <v>276</v>
      </c>
      <c r="E190" s="42"/>
      <c r="F190" s="241" t="s">
        <v>344</v>
      </c>
      <c r="G190" s="42"/>
      <c r="H190" s="42"/>
      <c r="I190" s="242"/>
      <c r="J190" s="42"/>
      <c r="K190" s="42"/>
      <c r="L190" s="46"/>
      <c r="M190" s="243"/>
      <c r="N190" s="244"/>
      <c r="O190" s="93"/>
      <c r="P190" s="93"/>
      <c r="Q190" s="93"/>
      <c r="R190" s="93"/>
      <c r="S190" s="93"/>
      <c r="T190" s="94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8" t="s">
        <v>276</v>
      </c>
      <c r="AU190" s="18" t="s">
        <v>89</v>
      </c>
    </row>
    <row r="191" spans="1:65" s="2" customFormat="1" ht="16.5" customHeight="1">
      <c r="A191" s="40"/>
      <c r="B191" s="41"/>
      <c r="C191" s="212" t="s">
        <v>229</v>
      </c>
      <c r="D191" s="212" t="s">
        <v>140</v>
      </c>
      <c r="E191" s="213" t="s">
        <v>345</v>
      </c>
      <c r="F191" s="214" t="s">
        <v>346</v>
      </c>
      <c r="G191" s="215" t="s">
        <v>273</v>
      </c>
      <c r="H191" s="216">
        <v>48.24</v>
      </c>
      <c r="I191" s="217"/>
      <c r="J191" s="218">
        <f>ROUND(I191*H191,2)</f>
        <v>0</v>
      </c>
      <c r="K191" s="214" t="s">
        <v>274</v>
      </c>
      <c r="L191" s="46"/>
      <c r="M191" s="236" t="s">
        <v>1</v>
      </c>
      <c r="N191" s="237" t="s">
        <v>44</v>
      </c>
      <c r="O191" s="93"/>
      <c r="P191" s="238">
        <f>O191*H191</f>
        <v>0</v>
      </c>
      <c r="Q191" s="238">
        <v>2.50187</v>
      </c>
      <c r="R191" s="238">
        <f>Q191*H191</f>
        <v>120.6902088</v>
      </c>
      <c r="S191" s="238">
        <v>0</v>
      </c>
      <c r="T191" s="239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4" t="s">
        <v>144</v>
      </c>
      <c r="AT191" s="224" t="s">
        <v>140</v>
      </c>
      <c r="AU191" s="224" t="s">
        <v>89</v>
      </c>
      <c r="AY191" s="18" t="s">
        <v>139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87</v>
      </c>
      <c r="BK191" s="225">
        <f>ROUND(I191*H191,2)</f>
        <v>0</v>
      </c>
      <c r="BL191" s="18" t="s">
        <v>144</v>
      </c>
      <c r="BM191" s="224" t="s">
        <v>347</v>
      </c>
    </row>
    <row r="192" spans="1:47" s="2" customFormat="1" ht="12">
      <c r="A192" s="40"/>
      <c r="B192" s="41"/>
      <c r="C192" s="42"/>
      <c r="D192" s="240" t="s">
        <v>276</v>
      </c>
      <c r="E192" s="42"/>
      <c r="F192" s="241" t="s">
        <v>348</v>
      </c>
      <c r="G192" s="42"/>
      <c r="H192" s="42"/>
      <c r="I192" s="242"/>
      <c r="J192" s="42"/>
      <c r="K192" s="42"/>
      <c r="L192" s="46"/>
      <c r="M192" s="243"/>
      <c r="N192" s="244"/>
      <c r="O192" s="93"/>
      <c r="P192" s="93"/>
      <c r="Q192" s="93"/>
      <c r="R192" s="93"/>
      <c r="S192" s="93"/>
      <c r="T192" s="94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8" t="s">
        <v>276</v>
      </c>
      <c r="AU192" s="18" t="s">
        <v>89</v>
      </c>
    </row>
    <row r="193" spans="1:51" s="14" customFormat="1" ht="12">
      <c r="A193" s="14"/>
      <c r="B193" s="257"/>
      <c r="C193" s="258"/>
      <c r="D193" s="247" t="s">
        <v>278</v>
      </c>
      <c r="E193" s="259" t="s">
        <v>1</v>
      </c>
      <c r="F193" s="260" t="s">
        <v>349</v>
      </c>
      <c r="G193" s="258"/>
      <c r="H193" s="259" t="s">
        <v>1</v>
      </c>
      <c r="I193" s="261"/>
      <c r="J193" s="258"/>
      <c r="K193" s="258"/>
      <c r="L193" s="262"/>
      <c r="M193" s="263"/>
      <c r="N193" s="264"/>
      <c r="O193" s="264"/>
      <c r="P193" s="264"/>
      <c r="Q193" s="264"/>
      <c r="R193" s="264"/>
      <c r="S193" s="264"/>
      <c r="T193" s="26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6" t="s">
        <v>278</v>
      </c>
      <c r="AU193" s="266" t="s">
        <v>89</v>
      </c>
      <c r="AV193" s="14" t="s">
        <v>87</v>
      </c>
      <c r="AW193" s="14" t="s">
        <v>34</v>
      </c>
      <c r="AX193" s="14" t="s">
        <v>79</v>
      </c>
      <c r="AY193" s="266" t="s">
        <v>139</v>
      </c>
    </row>
    <row r="194" spans="1:51" s="13" customFormat="1" ht="12">
      <c r="A194" s="13"/>
      <c r="B194" s="245"/>
      <c r="C194" s="246"/>
      <c r="D194" s="247" t="s">
        <v>278</v>
      </c>
      <c r="E194" s="248" t="s">
        <v>1</v>
      </c>
      <c r="F194" s="249" t="s">
        <v>350</v>
      </c>
      <c r="G194" s="246"/>
      <c r="H194" s="250">
        <v>48.24</v>
      </c>
      <c r="I194" s="251"/>
      <c r="J194" s="246"/>
      <c r="K194" s="246"/>
      <c r="L194" s="252"/>
      <c r="M194" s="253"/>
      <c r="N194" s="254"/>
      <c r="O194" s="254"/>
      <c r="P194" s="254"/>
      <c r="Q194" s="254"/>
      <c r="R194" s="254"/>
      <c r="S194" s="254"/>
      <c r="T194" s="25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6" t="s">
        <v>278</v>
      </c>
      <c r="AU194" s="256" t="s">
        <v>89</v>
      </c>
      <c r="AV194" s="13" t="s">
        <v>89</v>
      </c>
      <c r="AW194" s="13" t="s">
        <v>34</v>
      </c>
      <c r="AX194" s="13" t="s">
        <v>87</v>
      </c>
      <c r="AY194" s="256" t="s">
        <v>139</v>
      </c>
    </row>
    <row r="195" spans="1:65" s="2" customFormat="1" ht="33" customHeight="1">
      <c r="A195" s="40"/>
      <c r="B195" s="41"/>
      <c r="C195" s="212" t="s">
        <v>351</v>
      </c>
      <c r="D195" s="212" t="s">
        <v>140</v>
      </c>
      <c r="E195" s="213" t="s">
        <v>352</v>
      </c>
      <c r="F195" s="214" t="s">
        <v>353</v>
      </c>
      <c r="G195" s="215" t="s">
        <v>299</v>
      </c>
      <c r="H195" s="216">
        <v>8</v>
      </c>
      <c r="I195" s="217"/>
      <c r="J195" s="218">
        <f>ROUND(I195*H195,2)</f>
        <v>0</v>
      </c>
      <c r="K195" s="214" t="s">
        <v>274</v>
      </c>
      <c r="L195" s="46"/>
      <c r="M195" s="236" t="s">
        <v>1</v>
      </c>
      <c r="N195" s="237" t="s">
        <v>44</v>
      </c>
      <c r="O195" s="93"/>
      <c r="P195" s="238">
        <f>O195*H195</f>
        <v>0</v>
      </c>
      <c r="Q195" s="238">
        <v>0.45195</v>
      </c>
      <c r="R195" s="238">
        <f>Q195*H195</f>
        <v>3.6156</v>
      </c>
      <c r="S195" s="238">
        <v>0</v>
      </c>
      <c r="T195" s="239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4" t="s">
        <v>144</v>
      </c>
      <c r="AT195" s="224" t="s">
        <v>140</v>
      </c>
      <c r="AU195" s="224" t="s">
        <v>89</v>
      </c>
      <c r="AY195" s="18" t="s">
        <v>139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87</v>
      </c>
      <c r="BK195" s="225">
        <f>ROUND(I195*H195,2)</f>
        <v>0</v>
      </c>
      <c r="BL195" s="18" t="s">
        <v>144</v>
      </c>
      <c r="BM195" s="224" t="s">
        <v>354</v>
      </c>
    </row>
    <row r="196" spans="1:47" s="2" customFormat="1" ht="12">
      <c r="A196" s="40"/>
      <c r="B196" s="41"/>
      <c r="C196" s="42"/>
      <c r="D196" s="240" t="s">
        <v>276</v>
      </c>
      <c r="E196" s="42"/>
      <c r="F196" s="241" t="s">
        <v>355</v>
      </c>
      <c r="G196" s="42"/>
      <c r="H196" s="42"/>
      <c r="I196" s="242"/>
      <c r="J196" s="42"/>
      <c r="K196" s="42"/>
      <c r="L196" s="46"/>
      <c r="M196" s="243"/>
      <c r="N196" s="244"/>
      <c r="O196" s="93"/>
      <c r="P196" s="93"/>
      <c r="Q196" s="93"/>
      <c r="R196" s="93"/>
      <c r="S196" s="93"/>
      <c r="T196" s="94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8" t="s">
        <v>276</v>
      </c>
      <c r="AU196" s="18" t="s">
        <v>89</v>
      </c>
    </row>
    <row r="197" spans="1:51" s="14" customFormat="1" ht="12">
      <c r="A197" s="14"/>
      <c r="B197" s="257"/>
      <c r="C197" s="258"/>
      <c r="D197" s="247" t="s">
        <v>278</v>
      </c>
      <c r="E197" s="259" t="s">
        <v>1</v>
      </c>
      <c r="F197" s="260" t="s">
        <v>356</v>
      </c>
      <c r="G197" s="258"/>
      <c r="H197" s="259" t="s">
        <v>1</v>
      </c>
      <c r="I197" s="261"/>
      <c r="J197" s="258"/>
      <c r="K197" s="258"/>
      <c r="L197" s="262"/>
      <c r="M197" s="263"/>
      <c r="N197" s="264"/>
      <c r="O197" s="264"/>
      <c r="P197" s="264"/>
      <c r="Q197" s="264"/>
      <c r="R197" s="264"/>
      <c r="S197" s="264"/>
      <c r="T197" s="26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6" t="s">
        <v>278</v>
      </c>
      <c r="AU197" s="266" t="s">
        <v>89</v>
      </c>
      <c r="AV197" s="14" t="s">
        <v>87</v>
      </c>
      <c r="AW197" s="14" t="s">
        <v>34</v>
      </c>
      <c r="AX197" s="14" t="s">
        <v>79</v>
      </c>
      <c r="AY197" s="266" t="s">
        <v>139</v>
      </c>
    </row>
    <row r="198" spans="1:51" s="13" customFormat="1" ht="12">
      <c r="A198" s="13"/>
      <c r="B198" s="245"/>
      <c r="C198" s="246"/>
      <c r="D198" s="247" t="s">
        <v>278</v>
      </c>
      <c r="E198" s="248" t="s">
        <v>1</v>
      </c>
      <c r="F198" s="249" t="s">
        <v>357</v>
      </c>
      <c r="G198" s="246"/>
      <c r="H198" s="250">
        <v>8</v>
      </c>
      <c r="I198" s="251"/>
      <c r="J198" s="246"/>
      <c r="K198" s="246"/>
      <c r="L198" s="252"/>
      <c r="M198" s="253"/>
      <c r="N198" s="254"/>
      <c r="O198" s="254"/>
      <c r="P198" s="254"/>
      <c r="Q198" s="254"/>
      <c r="R198" s="254"/>
      <c r="S198" s="254"/>
      <c r="T198" s="25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6" t="s">
        <v>278</v>
      </c>
      <c r="AU198" s="256" t="s">
        <v>89</v>
      </c>
      <c r="AV198" s="13" t="s">
        <v>89</v>
      </c>
      <c r="AW198" s="13" t="s">
        <v>34</v>
      </c>
      <c r="AX198" s="13" t="s">
        <v>87</v>
      </c>
      <c r="AY198" s="256" t="s">
        <v>139</v>
      </c>
    </row>
    <row r="199" spans="1:65" s="2" customFormat="1" ht="33" customHeight="1">
      <c r="A199" s="40"/>
      <c r="B199" s="41"/>
      <c r="C199" s="212" t="s">
        <v>358</v>
      </c>
      <c r="D199" s="212" t="s">
        <v>140</v>
      </c>
      <c r="E199" s="213" t="s">
        <v>359</v>
      </c>
      <c r="F199" s="214" t="s">
        <v>360</v>
      </c>
      <c r="G199" s="215" t="s">
        <v>299</v>
      </c>
      <c r="H199" s="216">
        <v>135.35</v>
      </c>
      <c r="I199" s="217"/>
      <c r="J199" s="218">
        <f>ROUND(I199*H199,2)</f>
        <v>0</v>
      </c>
      <c r="K199" s="214" t="s">
        <v>274</v>
      </c>
      <c r="L199" s="46"/>
      <c r="M199" s="236" t="s">
        <v>1</v>
      </c>
      <c r="N199" s="237" t="s">
        <v>44</v>
      </c>
      <c r="O199" s="93"/>
      <c r="P199" s="238">
        <f>O199*H199</f>
        <v>0</v>
      </c>
      <c r="Q199" s="238">
        <v>1.20855</v>
      </c>
      <c r="R199" s="238">
        <f>Q199*H199</f>
        <v>163.57724249999998</v>
      </c>
      <c r="S199" s="238">
        <v>0</v>
      </c>
      <c r="T199" s="239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4" t="s">
        <v>144</v>
      </c>
      <c r="AT199" s="224" t="s">
        <v>140</v>
      </c>
      <c r="AU199" s="224" t="s">
        <v>89</v>
      </c>
      <c r="AY199" s="18" t="s">
        <v>139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87</v>
      </c>
      <c r="BK199" s="225">
        <f>ROUND(I199*H199,2)</f>
        <v>0</v>
      </c>
      <c r="BL199" s="18" t="s">
        <v>144</v>
      </c>
      <c r="BM199" s="224" t="s">
        <v>361</v>
      </c>
    </row>
    <row r="200" spans="1:47" s="2" customFormat="1" ht="12">
      <c r="A200" s="40"/>
      <c r="B200" s="41"/>
      <c r="C200" s="42"/>
      <c r="D200" s="240" t="s">
        <v>276</v>
      </c>
      <c r="E200" s="42"/>
      <c r="F200" s="241" t="s">
        <v>362</v>
      </c>
      <c r="G200" s="42"/>
      <c r="H200" s="42"/>
      <c r="I200" s="242"/>
      <c r="J200" s="42"/>
      <c r="K200" s="42"/>
      <c r="L200" s="46"/>
      <c r="M200" s="243"/>
      <c r="N200" s="244"/>
      <c r="O200" s="93"/>
      <c r="P200" s="93"/>
      <c r="Q200" s="93"/>
      <c r="R200" s="93"/>
      <c r="S200" s="93"/>
      <c r="T200" s="94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8" t="s">
        <v>276</v>
      </c>
      <c r="AU200" s="18" t="s">
        <v>89</v>
      </c>
    </row>
    <row r="201" spans="1:51" s="14" customFormat="1" ht="12">
      <c r="A201" s="14"/>
      <c r="B201" s="257"/>
      <c r="C201" s="258"/>
      <c r="D201" s="247" t="s">
        <v>278</v>
      </c>
      <c r="E201" s="259" t="s">
        <v>1</v>
      </c>
      <c r="F201" s="260" t="s">
        <v>363</v>
      </c>
      <c r="G201" s="258"/>
      <c r="H201" s="259" t="s">
        <v>1</v>
      </c>
      <c r="I201" s="261"/>
      <c r="J201" s="258"/>
      <c r="K201" s="258"/>
      <c r="L201" s="262"/>
      <c r="M201" s="263"/>
      <c r="N201" s="264"/>
      <c r="O201" s="264"/>
      <c r="P201" s="264"/>
      <c r="Q201" s="264"/>
      <c r="R201" s="264"/>
      <c r="S201" s="264"/>
      <c r="T201" s="26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6" t="s">
        <v>278</v>
      </c>
      <c r="AU201" s="266" t="s">
        <v>89</v>
      </c>
      <c r="AV201" s="14" t="s">
        <v>87</v>
      </c>
      <c r="AW201" s="14" t="s">
        <v>34</v>
      </c>
      <c r="AX201" s="14" t="s">
        <v>79</v>
      </c>
      <c r="AY201" s="266" t="s">
        <v>139</v>
      </c>
    </row>
    <row r="202" spans="1:51" s="13" customFormat="1" ht="12">
      <c r="A202" s="13"/>
      <c r="B202" s="245"/>
      <c r="C202" s="246"/>
      <c r="D202" s="247" t="s">
        <v>278</v>
      </c>
      <c r="E202" s="248" t="s">
        <v>1</v>
      </c>
      <c r="F202" s="249" t="s">
        <v>364</v>
      </c>
      <c r="G202" s="246"/>
      <c r="H202" s="250">
        <v>135.35</v>
      </c>
      <c r="I202" s="251"/>
      <c r="J202" s="246"/>
      <c r="K202" s="246"/>
      <c r="L202" s="252"/>
      <c r="M202" s="253"/>
      <c r="N202" s="254"/>
      <c r="O202" s="254"/>
      <c r="P202" s="254"/>
      <c r="Q202" s="254"/>
      <c r="R202" s="254"/>
      <c r="S202" s="254"/>
      <c r="T202" s="25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6" t="s">
        <v>278</v>
      </c>
      <c r="AU202" s="256" t="s">
        <v>89</v>
      </c>
      <c r="AV202" s="13" t="s">
        <v>89</v>
      </c>
      <c r="AW202" s="13" t="s">
        <v>34</v>
      </c>
      <c r="AX202" s="13" t="s">
        <v>79</v>
      </c>
      <c r="AY202" s="256" t="s">
        <v>139</v>
      </c>
    </row>
    <row r="203" spans="1:51" s="15" customFormat="1" ht="12">
      <c r="A203" s="15"/>
      <c r="B203" s="267"/>
      <c r="C203" s="268"/>
      <c r="D203" s="247" t="s">
        <v>278</v>
      </c>
      <c r="E203" s="269" t="s">
        <v>1</v>
      </c>
      <c r="F203" s="270" t="s">
        <v>287</v>
      </c>
      <c r="G203" s="268"/>
      <c r="H203" s="271">
        <v>135.35</v>
      </c>
      <c r="I203" s="272"/>
      <c r="J203" s="268"/>
      <c r="K203" s="268"/>
      <c r="L203" s="273"/>
      <c r="M203" s="274"/>
      <c r="N203" s="275"/>
      <c r="O203" s="275"/>
      <c r="P203" s="275"/>
      <c r="Q203" s="275"/>
      <c r="R203" s="275"/>
      <c r="S203" s="275"/>
      <c r="T203" s="276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77" t="s">
        <v>278</v>
      </c>
      <c r="AU203" s="277" t="s">
        <v>89</v>
      </c>
      <c r="AV203" s="15" t="s">
        <v>144</v>
      </c>
      <c r="AW203" s="15" t="s">
        <v>34</v>
      </c>
      <c r="AX203" s="15" t="s">
        <v>87</v>
      </c>
      <c r="AY203" s="277" t="s">
        <v>139</v>
      </c>
    </row>
    <row r="204" spans="1:65" s="2" customFormat="1" ht="16.5" customHeight="1">
      <c r="A204" s="40"/>
      <c r="B204" s="41"/>
      <c r="C204" s="212" t="s">
        <v>8</v>
      </c>
      <c r="D204" s="212" t="s">
        <v>140</v>
      </c>
      <c r="E204" s="213" t="s">
        <v>365</v>
      </c>
      <c r="F204" s="214" t="s">
        <v>366</v>
      </c>
      <c r="G204" s="215" t="s">
        <v>367</v>
      </c>
      <c r="H204" s="216">
        <v>6</v>
      </c>
      <c r="I204" s="217"/>
      <c r="J204" s="218">
        <f>ROUND(I204*H204,2)</f>
        <v>0</v>
      </c>
      <c r="K204" s="214" t="s">
        <v>1</v>
      </c>
      <c r="L204" s="46"/>
      <c r="M204" s="236" t="s">
        <v>1</v>
      </c>
      <c r="N204" s="237" t="s">
        <v>44</v>
      </c>
      <c r="O204" s="93"/>
      <c r="P204" s="238">
        <f>O204*H204</f>
        <v>0</v>
      </c>
      <c r="Q204" s="238">
        <v>1.20855</v>
      </c>
      <c r="R204" s="238">
        <f>Q204*H204</f>
        <v>7.2513000000000005</v>
      </c>
      <c r="S204" s="238">
        <v>0</v>
      </c>
      <c r="T204" s="239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4" t="s">
        <v>144</v>
      </c>
      <c r="AT204" s="224" t="s">
        <v>140</v>
      </c>
      <c r="AU204" s="224" t="s">
        <v>89</v>
      </c>
      <c r="AY204" s="18" t="s">
        <v>139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87</v>
      </c>
      <c r="BK204" s="225">
        <f>ROUND(I204*H204,2)</f>
        <v>0</v>
      </c>
      <c r="BL204" s="18" t="s">
        <v>144</v>
      </c>
      <c r="BM204" s="224" t="s">
        <v>368</v>
      </c>
    </row>
    <row r="205" spans="1:51" s="14" customFormat="1" ht="12">
      <c r="A205" s="14"/>
      <c r="B205" s="257"/>
      <c r="C205" s="258"/>
      <c r="D205" s="247" t="s">
        <v>278</v>
      </c>
      <c r="E205" s="259" t="s">
        <v>1</v>
      </c>
      <c r="F205" s="260" t="s">
        <v>369</v>
      </c>
      <c r="G205" s="258"/>
      <c r="H205" s="259" t="s">
        <v>1</v>
      </c>
      <c r="I205" s="261"/>
      <c r="J205" s="258"/>
      <c r="K205" s="258"/>
      <c r="L205" s="262"/>
      <c r="M205" s="263"/>
      <c r="N205" s="264"/>
      <c r="O205" s="264"/>
      <c r="P205" s="264"/>
      <c r="Q205" s="264"/>
      <c r="R205" s="264"/>
      <c r="S205" s="264"/>
      <c r="T205" s="26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6" t="s">
        <v>278</v>
      </c>
      <c r="AU205" s="266" t="s">
        <v>89</v>
      </c>
      <c r="AV205" s="14" t="s">
        <v>87</v>
      </c>
      <c r="AW205" s="14" t="s">
        <v>34</v>
      </c>
      <c r="AX205" s="14" t="s">
        <v>79</v>
      </c>
      <c r="AY205" s="266" t="s">
        <v>139</v>
      </c>
    </row>
    <row r="206" spans="1:51" s="14" customFormat="1" ht="12">
      <c r="A206" s="14"/>
      <c r="B206" s="257"/>
      <c r="C206" s="258"/>
      <c r="D206" s="247" t="s">
        <v>278</v>
      </c>
      <c r="E206" s="259" t="s">
        <v>1</v>
      </c>
      <c r="F206" s="260" t="s">
        <v>370</v>
      </c>
      <c r="G206" s="258"/>
      <c r="H206" s="259" t="s">
        <v>1</v>
      </c>
      <c r="I206" s="261"/>
      <c r="J206" s="258"/>
      <c r="K206" s="258"/>
      <c r="L206" s="262"/>
      <c r="M206" s="263"/>
      <c r="N206" s="264"/>
      <c r="O206" s="264"/>
      <c r="P206" s="264"/>
      <c r="Q206" s="264"/>
      <c r="R206" s="264"/>
      <c r="S206" s="264"/>
      <c r="T206" s="26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6" t="s">
        <v>278</v>
      </c>
      <c r="AU206" s="266" t="s">
        <v>89</v>
      </c>
      <c r="AV206" s="14" t="s">
        <v>87</v>
      </c>
      <c r="AW206" s="14" t="s">
        <v>34</v>
      </c>
      <c r="AX206" s="14" t="s">
        <v>79</v>
      </c>
      <c r="AY206" s="266" t="s">
        <v>139</v>
      </c>
    </row>
    <row r="207" spans="1:51" s="13" customFormat="1" ht="12">
      <c r="A207" s="13"/>
      <c r="B207" s="245"/>
      <c r="C207" s="246"/>
      <c r="D207" s="247" t="s">
        <v>278</v>
      </c>
      <c r="E207" s="248" t="s">
        <v>1</v>
      </c>
      <c r="F207" s="249" t="s">
        <v>310</v>
      </c>
      <c r="G207" s="246"/>
      <c r="H207" s="250">
        <v>6</v>
      </c>
      <c r="I207" s="251"/>
      <c r="J207" s="246"/>
      <c r="K207" s="246"/>
      <c r="L207" s="252"/>
      <c r="M207" s="253"/>
      <c r="N207" s="254"/>
      <c r="O207" s="254"/>
      <c r="P207" s="254"/>
      <c r="Q207" s="254"/>
      <c r="R207" s="254"/>
      <c r="S207" s="254"/>
      <c r="T207" s="25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6" t="s">
        <v>278</v>
      </c>
      <c r="AU207" s="256" t="s">
        <v>89</v>
      </c>
      <c r="AV207" s="13" t="s">
        <v>89</v>
      </c>
      <c r="AW207" s="13" t="s">
        <v>34</v>
      </c>
      <c r="AX207" s="13" t="s">
        <v>87</v>
      </c>
      <c r="AY207" s="256" t="s">
        <v>139</v>
      </c>
    </row>
    <row r="208" spans="1:65" s="2" customFormat="1" ht="16.5" customHeight="1">
      <c r="A208" s="40"/>
      <c r="B208" s="41"/>
      <c r="C208" s="212" t="s">
        <v>371</v>
      </c>
      <c r="D208" s="212" t="s">
        <v>140</v>
      </c>
      <c r="E208" s="213" t="s">
        <v>372</v>
      </c>
      <c r="F208" s="214" t="s">
        <v>373</v>
      </c>
      <c r="G208" s="215" t="s">
        <v>367</v>
      </c>
      <c r="H208" s="216">
        <v>1</v>
      </c>
      <c r="I208" s="217"/>
      <c r="J208" s="218">
        <f>ROUND(I208*H208,2)</f>
        <v>0</v>
      </c>
      <c r="K208" s="214" t="s">
        <v>1</v>
      </c>
      <c r="L208" s="46"/>
      <c r="M208" s="236" t="s">
        <v>1</v>
      </c>
      <c r="N208" s="237" t="s">
        <v>44</v>
      </c>
      <c r="O208" s="93"/>
      <c r="P208" s="238">
        <f>O208*H208</f>
        <v>0</v>
      </c>
      <c r="Q208" s="238">
        <v>1.20855</v>
      </c>
      <c r="R208" s="238">
        <f>Q208*H208</f>
        <v>1.20855</v>
      </c>
      <c r="S208" s="238">
        <v>0</v>
      </c>
      <c r="T208" s="239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4" t="s">
        <v>144</v>
      </c>
      <c r="AT208" s="224" t="s">
        <v>140</v>
      </c>
      <c r="AU208" s="224" t="s">
        <v>89</v>
      </c>
      <c r="AY208" s="18" t="s">
        <v>139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87</v>
      </c>
      <c r="BK208" s="225">
        <f>ROUND(I208*H208,2)</f>
        <v>0</v>
      </c>
      <c r="BL208" s="18" t="s">
        <v>144</v>
      </c>
      <c r="BM208" s="224" t="s">
        <v>374</v>
      </c>
    </row>
    <row r="209" spans="1:51" s="14" customFormat="1" ht="12">
      <c r="A209" s="14"/>
      <c r="B209" s="257"/>
      <c r="C209" s="258"/>
      <c r="D209" s="247" t="s">
        <v>278</v>
      </c>
      <c r="E209" s="259" t="s">
        <v>1</v>
      </c>
      <c r="F209" s="260" t="s">
        <v>375</v>
      </c>
      <c r="G209" s="258"/>
      <c r="H209" s="259" t="s">
        <v>1</v>
      </c>
      <c r="I209" s="261"/>
      <c r="J209" s="258"/>
      <c r="K209" s="258"/>
      <c r="L209" s="262"/>
      <c r="M209" s="263"/>
      <c r="N209" s="264"/>
      <c r="O209" s="264"/>
      <c r="P209" s="264"/>
      <c r="Q209" s="264"/>
      <c r="R209" s="264"/>
      <c r="S209" s="264"/>
      <c r="T209" s="26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6" t="s">
        <v>278</v>
      </c>
      <c r="AU209" s="266" t="s">
        <v>89</v>
      </c>
      <c r="AV209" s="14" t="s">
        <v>87</v>
      </c>
      <c r="AW209" s="14" t="s">
        <v>34</v>
      </c>
      <c r="AX209" s="14" t="s">
        <v>79</v>
      </c>
      <c r="AY209" s="266" t="s">
        <v>139</v>
      </c>
    </row>
    <row r="210" spans="1:51" s="13" customFormat="1" ht="12">
      <c r="A210" s="13"/>
      <c r="B210" s="245"/>
      <c r="C210" s="246"/>
      <c r="D210" s="247" t="s">
        <v>278</v>
      </c>
      <c r="E210" s="248" t="s">
        <v>1</v>
      </c>
      <c r="F210" s="249" t="s">
        <v>87</v>
      </c>
      <c r="G210" s="246"/>
      <c r="H210" s="250">
        <v>1</v>
      </c>
      <c r="I210" s="251"/>
      <c r="J210" s="246"/>
      <c r="K210" s="246"/>
      <c r="L210" s="252"/>
      <c r="M210" s="253"/>
      <c r="N210" s="254"/>
      <c r="O210" s="254"/>
      <c r="P210" s="254"/>
      <c r="Q210" s="254"/>
      <c r="R210" s="254"/>
      <c r="S210" s="254"/>
      <c r="T210" s="25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6" t="s">
        <v>278</v>
      </c>
      <c r="AU210" s="256" t="s">
        <v>89</v>
      </c>
      <c r="AV210" s="13" t="s">
        <v>89</v>
      </c>
      <c r="AW210" s="13" t="s">
        <v>34</v>
      </c>
      <c r="AX210" s="13" t="s">
        <v>87</v>
      </c>
      <c r="AY210" s="256" t="s">
        <v>139</v>
      </c>
    </row>
    <row r="211" spans="1:65" s="2" customFormat="1" ht="24.15" customHeight="1">
      <c r="A211" s="40"/>
      <c r="B211" s="41"/>
      <c r="C211" s="212" t="s">
        <v>376</v>
      </c>
      <c r="D211" s="212" t="s">
        <v>140</v>
      </c>
      <c r="E211" s="213" t="s">
        <v>377</v>
      </c>
      <c r="F211" s="214" t="s">
        <v>378</v>
      </c>
      <c r="G211" s="215" t="s">
        <v>273</v>
      </c>
      <c r="H211" s="216">
        <v>1.6</v>
      </c>
      <c r="I211" s="217"/>
      <c r="J211" s="218">
        <f>ROUND(I211*H211,2)</f>
        <v>0</v>
      </c>
      <c r="K211" s="214" t="s">
        <v>274</v>
      </c>
      <c r="L211" s="46"/>
      <c r="M211" s="236" t="s">
        <v>1</v>
      </c>
      <c r="N211" s="237" t="s">
        <v>44</v>
      </c>
      <c r="O211" s="93"/>
      <c r="P211" s="238">
        <f>O211*H211</f>
        <v>0</v>
      </c>
      <c r="Q211" s="238">
        <v>2.50187</v>
      </c>
      <c r="R211" s="238">
        <f>Q211*H211</f>
        <v>4.002992</v>
      </c>
      <c r="S211" s="238">
        <v>0</v>
      </c>
      <c r="T211" s="239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4" t="s">
        <v>144</v>
      </c>
      <c r="AT211" s="224" t="s">
        <v>140</v>
      </c>
      <c r="AU211" s="224" t="s">
        <v>89</v>
      </c>
      <c r="AY211" s="18" t="s">
        <v>139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87</v>
      </c>
      <c r="BK211" s="225">
        <f>ROUND(I211*H211,2)</f>
        <v>0</v>
      </c>
      <c r="BL211" s="18" t="s">
        <v>144</v>
      </c>
      <c r="BM211" s="224" t="s">
        <v>379</v>
      </c>
    </row>
    <row r="212" spans="1:47" s="2" customFormat="1" ht="12">
      <c r="A212" s="40"/>
      <c r="B212" s="41"/>
      <c r="C212" s="42"/>
      <c r="D212" s="240" t="s">
        <v>276</v>
      </c>
      <c r="E212" s="42"/>
      <c r="F212" s="241" t="s">
        <v>380</v>
      </c>
      <c r="G212" s="42"/>
      <c r="H212" s="42"/>
      <c r="I212" s="242"/>
      <c r="J212" s="42"/>
      <c r="K212" s="42"/>
      <c r="L212" s="46"/>
      <c r="M212" s="243"/>
      <c r="N212" s="244"/>
      <c r="O212" s="93"/>
      <c r="P212" s="93"/>
      <c r="Q212" s="93"/>
      <c r="R212" s="93"/>
      <c r="S212" s="93"/>
      <c r="T212" s="94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8" t="s">
        <v>276</v>
      </c>
      <c r="AU212" s="18" t="s">
        <v>89</v>
      </c>
    </row>
    <row r="213" spans="1:51" s="14" customFormat="1" ht="12">
      <c r="A213" s="14"/>
      <c r="B213" s="257"/>
      <c r="C213" s="258"/>
      <c r="D213" s="247" t="s">
        <v>278</v>
      </c>
      <c r="E213" s="259" t="s">
        <v>1</v>
      </c>
      <c r="F213" s="260" t="s">
        <v>356</v>
      </c>
      <c r="G213" s="258"/>
      <c r="H213" s="259" t="s">
        <v>1</v>
      </c>
      <c r="I213" s="261"/>
      <c r="J213" s="258"/>
      <c r="K213" s="258"/>
      <c r="L213" s="262"/>
      <c r="M213" s="263"/>
      <c r="N213" s="264"/>
      <c r="O213" s="264"/>
      <c r="P213" s="264"/>
      <c r="Q213" s="264"/>
      <c r="R213" s="264"/>
      <c r="S213" s="264"/>
      <c r="T213" s="265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6" t="s">
        <v>278</v>
      </c>
      <c r="AU213" s="266" t="s">
        <v>89</v>
      </c>
      <c r="AV213" s="14" t="s">
        <v>87</v>
      </c>
      <c r="AW213" s="14" t="s">
        <v>34</v>
      </c>
      <c r="AX213" s="14" t="s">
        <v>79</v>
      </c>
      <c r="AY213" s="266" t="s">
        <v>139</v>
      </c>
    </row>
    <row r="214" spans="1:51" s="13" customFormat="1" ht="12">
      <c r="A214" s="13"/>
      <c r="B214" s="245"/>
      <c r="C214" s="246"/>
      <c r="D214" s="247" t="s">
        <v>278</v>
      </c>
      <c r="E214" s="248" t="s">
        <v>1</v>
      </c>
      <c r="F214" s="249" t="s">
        <v>381</v>
      </c>
      <c r="G214" s="246"/>
      <c r="H214" s="250">
        <v>1.6</v>
      </c>
      <c r="I214" s="251"/>
      <c r="J214" s="246"/>
      <c r="K214" s="246"/>
      <c r="L214" s="252"/>
      <c r="M214" s="253"/>
      <c r="N214" s="254"/>
      <c r="O214" s="254"/>
      <c r="P214" s="254"/>
      <c r="Q214" s="254"/>
      <c r="R214" s="254"/>
      <c r="S214" s="254"/>
      <c r="T214" s="25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6" t="s">
        <v>278</v>
      </c>
      <c r="AU214" s="256" t="s">
        <v>89</v>
      </c>
      <c r="AV214" s="13" t="s">
        <v>89</v>
      </c>
      <c r="AW214" s="13" t="s">
        <v>34</v>
      </c>
      <c r="AX214" s="13" t="s">
        <v>79</v>
      </c>
      <c r="AY214" s="256" t="s">
        <v>139</v>
      </c>
    </row>
    <row r="215" spans="1:51" s="15" customFormat="1" ht="12">
      <c r="A215" s="15"/>
      <c r="B215" s="267"/>
      <c r="C215" s="268"/>
      <c r="D215" s="247" t="s">
        <v>278</v>
      </c>
      <c r="E215" s="269" t="s">
        <v>1</v>
      </c>
      <c r="F215" s="270" t="s">
        <v>287</v>
      </c>
      <c r="G215" s="268"/>
      <c r="H215" s="271">
        <v>1.6</v>
      </c>
      <c r="I215" s="272"/>
      <c r="J215" s="268"/>
      <c r="K215" s="268"/>
      <c r="L215" s="273"/>
      <c r="M215" s="274"/>
      <c r="N215" s="275"/>
      <c r="O215" s="275"/>
      <c r="P215" s="275"/>
      <c r="Q215" s="275"/>
      <c r="R215" s="275"/>
      <c r="S215" s="275"/>
      <c r="T215" s="276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77" t="s">
        <v>278</v>
      </c>
      <c r="AU215" s="277" t="s">
        <v>89</v>
      </c>
      <c r="AV215" s="15" t="s">
        <v>144</v>
      </c>
      <c r="AW215" s="15" t="s">
        <v>34</v>
      </c>
      <c r="AX215" s="15" t="s">
        <v>87</v>
      </c>
      <c r="AY215" s="277" t="s">
        <v>139</v>
      </c>
    </row>
    <row r="216" spans="1:65" s="2" customFormat="1" ht="24.15" customHeight="1">
      <c r="A216" s="40"/>
      <c r="B216" s="41"/>
      <c r="C216" s="212" t="s">
        <v>382</v>
      </c>
      <c r="D216" s="212" t="s">
        <v>140</v>
      </c>
      <c r="E216" s="213" t="s">
        <v>383</v>
      </c>
      <c r="F216" s="214" t="s">
        <v>384</v>
      </c>
      <c r="G216" s="215" t="s">
        <v>305</v>
      </c>
      <c r="H216" s="216">
        <v>3.28</v>
      </c>
      <c r="I216" s="217"/>
      <c r="J216" s="218">
        <f>ROUND(I216*H216,2)</f>
        <v>0</v>
      </c>
      <c r="K216" s="214" t="s">
        <v>274</v>
      </c>
      <c r="L216" s="46"/>
      <c r="M216" s="236" t="s">
        <v>1</v>
      </c>
      <c r="N216" s="237" t="s">
        <v>44</v>
      </c>
      <c r="O216" s="93"/>
      <c r="P216" s="238">
        <f>O216*H216</f>
        <v>0</v>
      </c>
      <c r="Q216" s="238">
        <v>1.0594</v>
      </c>
      <c r="R216" s="238">
        <f>Q216*H216</f>
        <v>3.4748319999999993</v>
      </c>
      <c r="S216" s="238">
        <v>0</v>
      </c>
      <c r="T216" s="239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4" t="s">
        <v>144</v>
      </c>
      <c r="AT216" s="224" t="s">
        <v>140</v>
      </c>
      <c r="AU216" s="224" t="s">
        <v>89</v>
      </c>
      <c r="AY216" s="18" t="s">
        <v>139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8" t="s">
        <v>87</v>
      </c>
      <c r="BK216" s="225">
        <f>ROUND(I216*H216,2)</f>
        <v>0</v>
      </c>
      <c r="BL216" s="18" t="s">
        <v>144</v>
      </c>
      <c r="BM216" s="224" t="s">
        <v>385</v>
      </c>
    </row>
    <row r="217" spans="1:47" s="2" customFormat="1" ht="12">
      <c r="A217" s="40"/>
      <c r="B217" s="41"/>
      <c r="C217" s="42"/>
      <c r="D217" s="240" t="s">
        <v>276</v>
      </c>
      <c r="E217" s="42"/>
      <c r="F217" s="241" t="s">
        <v>386</v>
      </c>
      <c r="G217" s="42"/>
      <c r="H217" s="42"/>
      <c r="I217" s="242"/>
      <c r="J217" s="42"/>
      <c r="K217" s="42"/>
      <c r="L217" s="46"/>
      <c r="M217" s="243"/>
      <c r="N217" s="244"/>
      <c r="O217" s="93"/>
      <c r="P217" s="93"/>
      <c r="Q217" s="93"/>
      <c r="R217" s="93"/>
      <c r="S217" s="93"/>
      <c r="T217" s="94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8" t="s">
        <v>276</v>
      </c>
      <c r="AU217" s="18" t="s">
        <v>89</v>
      </c>
    </row>
    <row r="218" spans="1:51" s="14" customFormat="1" ht="12">
      <c r="A218" s="14"/>
      <c r="B218" s="257"/>
      <c r="C218" s="258"/>
      <c r="D218" s="247" t="s">
        <v>278</v>
      </c>
      <c r="E218" s="259" t="s">
        <v>1</v>
      </c>
      <c r="F218" s="260" t="s">
        <v>387</v>
      </c>
      <c r="G218" s="258"/>
      <c r="H218" s="259" t="s">
        <v>1</v>
      </c>
      <c r="I218" s="261"/>
      <c r="J218" s="258"/>
      <c r="K218" s="258"/>
      <c r="L218" s="262"/>
      <c r="M218" s="263"/>
      <c r="N218" s="264"/>
      <c r="O218" s="264"/>
      <c r="P218" s="264"/>
      <c r="Q218" s="264"/>
      <c r="R218" s="264"/>
      <c r="S218" s="264"/>
      <c r="T218" s="26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6" t="s">
        <v>278</v>
      </c>
      <c r="AU218" s="266" t="s">
        <v>89</v>
      </c>
      <c r="AV218" s="14" t="s">
        <v>87</v>
      </c>
      <c r="AW218" s="14" t="s">
        <v>34</v>
      </c>
      <c r="AX218" s="14" t="s">
        <v>79</v>
      </c>
      <c r="AY218" s="266" t="s">
        <v>139</v>
      </c>
    </row>
    <row r="219" spans="1:51" s="13" customFormat="1" ht="12">
      <c r="A219" s="13"/>
      <c r="B219" s="245"/>
      <c r="C219" s="246"/>
      <c r="D219" s="247" t="s">
        <v>278</v>
      </c>
      <c r="E219" s="248" t="s">
        <v>1</v>
      </c>
      <c r="F219" s="249" t="s">
        <v>388</v>
      </c>
      <c r="G219" s="246"/>
      <c r="H219" s="250">
        <v>0.573</v>
      </c>
      <c r="I219" s="251"/>
      <c r="J219" s="246"/>
      <c r="K219" s="246"/>
      <c r="L219" s="252"/>
      <c r="M219" s="253"/>
      <c r="N219" s="254"/>
      <c r="O219" s="254"/>
      <c r="P219" s="254"/>
      <c r="Q219" s="254"/>
      <c r="R219" s="254"/>
      <c r="S219" s="254"/>
      <c r="T219" s="25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6" t="s">
        <v>278</v>
      </c>
      <c r="AU219" s="256" t="s">
        <v>89</v>
      </c>
      <c r="AV219" s="13" t="s">
        <v>89</v>
      </c>
      <c r="AW219" s="13" t="s">
        <v>34</v>
      </c>
      <c r="AX219" s="13" t="s">
        <v>79</v>
      </c>
      <c r="AY219" s="256" t="s">
        <v>139</v>
      </c>
    </row>
    <row r="220" spans="1:51" s="14" customFormat="1" ht="12">
      <c r="A220" s="14"/>
      <c r="B220" s="257"/>
      <c r="C220" s="258"/>
      <c r="D220" s="247" t="s">
        <v>278</v>
      </c>
      <c r="E220" s="259" t="s">
        <v>1</v>
      </c>
      <c r="F220" s="260" t="s">
        <v>389</v>
      </c>
      <c r="G220" s="258"/>
      <c r="H220" s="259" t="s">
        <v>1</v>
      </c>
      <c r="I220" s="261"/>
      <c r="J220" s="258"/>
      <c r="K220" s="258"/>
      <c r="L220" s="262"/>
      <c r="M220" s="263"/>
      <c r="N220" s="264"/>
      <c r="O220" s="264"/>
      <c r="P220" s="264"/>
      <c r="Q220" s="264"/>
      <c r="R220" s="264"/>
      <c r="S220" s="264"/>
      <c r="T220" s="265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6" t="s">
        <v>278</v>
      </c>
      <c r="AU220" s="266" t="s">
        <v>89</v>
      </c>
      <c r="AV220" s="14" t="s">
        <v>87</v>
      </c>
      <c r="AW220" s="14" t="s">
        <v>34</v>
      </c>
      <c r="AX220" s="14" t="s">
        <v>79</v>
      </c>
      <c r="AY220" s="266" t="s">
        <v>139</v>
      </c>
    </row>
    <row r="221" spans="1:51" s="14" customFormat="1" ht="12">
      <c r="A221" s="14"/>
      <c r="B221" s="257"/>
      <c r="C221" s="258"/>
      <c r="D221" s="247" t="s">
        <v>278</v>
      </c>
      <c r="E221" s="259" t="s">
        <v>1</v>
      </c>
      <c r="F221" s="260" t="s">
        <v>390</v>
      </c>
      <c r="G221" s="258"/>
      <c r="H221" s="259" t="s">
        <v>1</v>
      </c>
      <c r="I221" s="261"/>
      <c r="J221" s="258"/>
      <c r="K221" s="258"/>
      <c r="L221" s="262"/>
      <c r="M221" s="263"/>
      <c r="N221" s="264"/>
      <c r="O221" s="264"/>
      <c r="P221" s="264"/>
      <c r="Q221" s="264"/>
      <c r="R221" s="264"/>
      <c r="S221" s="264"/>
      <c r="T221" s="26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6" t="s">
        <v>278</v>
      </c>
      <c r="AU221" s="266" t="s">
        <v>89</v>
      </c>
      <c r="AV221" s="14" t="s">
        <v>87</v>
      </c>
      <c r="AW221" s="14" t="s">
        <v>34</v>
      </c>
      <c r="AX221" s="14" t="s">
        <v>79</v>
      </c>
      <c r="AY221" s="266" t="s">
        <v>139</v>
      </c>
    </row>
    <row r="222" spans="1:51" s="13" customFormat="1" ht="12">
      <c r="A222" s="13"/>
      <c r="B222" s="245"/>
      <c r="C222" s="246"/>
      <c r="D222" s="247" t="s">
        <v>278</v>
      </c>
      <c r="E222" s="248" t="s">
        <v>1</v>
      </c>
      <c r="F222" s="249" t="s">
        <v>391</v>
      </c>
      <c r="G222" s="246"/>
      <c r="H222" s="250">
        <v>2.707</v>
      </c>
      <c r="I222" s="251"/>
      <c r="J222" s="246"/>
      <c r="K222" s="246"/>
      <c r="L222" s="252"/>
      <c r="M222" s="253"/>
      <c r="N222" s="254"/>
      <c r="O222" s="254"/>
      <c r="P222" s="254"/>
      <c r="Q222" s="254"/>
      <c r="R222" s="254"/>
      <c r="S222" s="254"/>
      <c r="T222" s="25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6" t="s">
        <v>278</v>
      </c>
      <c r="AU222" s="256" t="s">
        <v>89</v>
      </c>
      <c r="AV222" s="13" t="s">
        <v>89</v>
      </c>
      <c r="AW222" s="13" t="s">
        <v>34</v>
      </c>
      <c r="AX222" s="13" t="s">
        <v>79</v>
      </c>
      <c r="AY222" s="256" t="s">
        <v>139</v>
      </c>
    </row>
    <row r="223" spans="1:51" s="15" customFormat="1" ht="12">
      <c r="A223" s="15"/>
      <c r="B223" s="267"/>
      <c r="C223" s="268"/>
      <c r="D223" s="247" t="s">
        <v>278</v>
      </c>
      <c r="E223" s="269" t="s">
        <v>1</v>
      </c>
      <c r="F223" s="270" t="s">
        <v>287</v>
      </c>
      <c r="G223" s="268"/>
      <c r="H223" s="271">
        <v>3.28</v>
      </c>
      <c r="I223" s="272"/>
      <c r="J223" s="268"/>
      <c r="K223" s="268"/>
      <c r="L223" s="273"/>
      <c r="M223" s="274"/>
      <c r="N223" s="275"/>
      <c r="O223" s="275"/>
      <c r="P223" s="275"/>
      <c r="Q223" s="275"/>
      <c r="R223" s="275"/>
      <c r="S223" s="275"/>
      <c r="T223" s="276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77" t="s">
        <v>278</v>
      </c>
      <c r="AU223" s="277" t="s">
        <v>89</v>
      </c>
      <c r="AV223" s="15" t="s">
        <v>144</v>
      </c>
      <c r="AW223" s="15" t="s">
        <v>34</v>
      </c>
      <c r="AX223" s="15" t="s">
        <v>87</v>
      </c>
      <c r="AY223" s="277" t="s">
        <v>139</v>
      </c>
    </row>
    <row r="224" spans="1:63" s="11" customFormat="1" ht="22.8" customHeight="1">
      <c r="A224" s="11"/>
      <c r="B224" s="198"/>
      <c r="C224" s="199"/>
      <c r="D224" s="200" t="s">
        <v>78</v>
      </c>
      <c r="E224" s="234" t="s">
        <v>149</v>
      </c>
      <c r="F224" s="234" t="s">
        <v>392</v>
      </c>
      <c r="G224" s="199"/>
      <c r="H224" s="199"/>
      <c r="I224" s="202"/>
      <c r="J224" s="235">
        <f>BK224</f>
        <v>0</v>
      </c>
      <c r="K224" s="199"/>
      <c r="L224" s="204"/>
      <c r="M224" s="205"/>
      <c r="N224" s="206"/>
      <c r="O224" s="206"/>
      <c r="P224" s="207">
        <f>SUM(P225:P348)</f>
        <v>0</v>
      </c>
      <c r="Q224" s="206"/>
      <c r="R224" s="207">
        <f>SUM(R225:R348)</f>
        <v>299.95596663999993</v>
      </c>
      <c r="S224" s="206"/>
      <c r="T224" s="208">
        <f>SUM(T225:T348)</f>
        <v>0.00038600000000000006</v>
      </c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R224" s="209" t="s">
        <v>87</v>
      </c>
      <c r="AT224" s="210" t="s">
        <v>78</v>
      </c>
      <c r="AU224" s="210" t="s">
        <v>87</v>
      </c>
      <c r="AY224" s="209" t="s">
        <v>139</v>
      </c>
      <c r="BK224" s="211">
        <f>SUM(BK225:BK348)</f>
        <v>0</v>
      </c>
    </row>
    <row r="225" spans="1:65" s="2" customFormat="1" ht="24.15" customHeight="1">
      <c r="A225" s="40"/>
      <c r="B225" s="41"/>
      <c r="C225" s="212" t="s">
        <v>393</v>
      </c>
      <c r="D225" s="212" t="s">
        <v>140</v>
      </c>
      <c r="E225" s="213" t="s">
        <v>394</v>
      </c>
      <c r="F225" s="214" t="s">
        <v>395</v>
      </c>
      <c r="G225" s="215" t="s">
        <v>273</v>
      </c>
      <c r="H225" s="216">
        <v>21.553</v>
      </c>
      <c r="I225" s="217"/>
      <c r="J225" s="218">
        <f>ROUND(I225*H225,2)</f>
        <v>0</v>
      </c>
      <c r="K225" s="214" t="s">
        <v>274</v>
      </c>
      <c r="L225" s="46"/>
      <c r="M225" s="236" t="s">
        <v>1</v>
      </c>
      <c r="N225" s="237" t="s">
        <v>44</v>
      </c>
      <c r="O225" s="93"/>
      <c r="P225" s="238">
        <f>O225*H225</f>
        <v>0</v>
      </c>
      <c r="Q225" s="238">
        <v>1.6627</v>
      </c>
      <c r="R225" s="238">
        <f>Q225*H225</f>
        <v>35.8361731</v>
      </c>
      <c r="S225" s="238">
        <v>0</v>
      </c>
      <c r="T225" s="239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24" t="s">
        <v>144</v>
      </c>
      <c r="AT225" s="224" t="s">
        <v>140</v>
      </c>
      <c r="AU225" s="224" t="s">
        <v>89</v>
      </c>
      <c r="AY225" s="18" t="s">
        <v>139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8" t="s">
        <v>87</v>
      </c>
      <c r="BK225" s="225">
        <f>ROUND(I225*H225,2)</f>
        <v>0</v>
      </c>
      <c r="BL225" s="18" t="s">
        <v>144</v>
      </c>
      <c r="BM225" s="224" t="s">
        <v>396</v>
      </c>
    </row>
    <row r="226" spans="1:47" s="2" customFormat="1" ht="12">
      <c r="A226" s="40"/>
      <c r="B226" s="41"/>
      <c r="C226" s="42"/>
      <c r="D226" s="240" t="s">
        <v>276</v>
      </c>
      <c r="E226" s="42"/>
      <c r="F226" s="241" t="s">
        <v>397</v>
      </c>
      <c r="G226" s="42"/>
      <c r="H226" s="42"/>
      <c r="I226" s="242"/>
      <c r="J226" s="42"/>
      <c r="K226" s="42"/>
      <c r="L226" s="46"/>
      <c r="M226" s="243"/>
      <c r="N226" s="244"/>
      <c r="O226" s="93"/>
      <c r="P226" s="93"/>
      <c r="Q226" s="93"/>
      <c r="R226" s="93"/>
      <c r="S226" s="93"/>
      <c r="T226" s="94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8" t="s">
        <v>276</v>
      </c>
      <c r="AU226" s="18" t="s">
        <v>89</v>
      </c>
    </row>
    <row r="227" spans="1:51" s="14" customFormat="1" ht="12">
      <c r="A227" s="14"/>
      <c r="B227" s="257"/>
      <c r="C227" s="258"/>
      <c r="D227" s="247" t="s">
        <v>278</v>
      </c>
      <c r="E227" s="259" t="s">
        <v>1</v>
      </c>
      <c r="F227" s="260" t="s">
        <v>398</v>
      </c>
      <c r="G227" s="258"/>
      <c r="H227" s="259" t="s">
        <v>1</v>
      </c>
      <c r="I227" s="261"/>
      <c r="J227" s="258"/>
      <c r="K227" s="258"/>
      <c r="L227" s="262"/>
      <c r="M227" s="263"/>
      <c r="N227" s="264"/>
      <c r="O227" s="264"/>
      <c r="P227" s="264"/>
      <c r="Q227" s="264"/>
      <c r="R227" s="264"/>
      <c r="S227" s="264"/>
      <c r="T227" s="26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6" t="s">
        <v>278</v>
      </c>
      <c r="AU227" s="266" t="s">
        <v>89</v>
      </c>
      <c r="AV227" s="14" t="s">
        <v>87</v>
      </c>
      <c r="AW227" s="14" t="s">
        <v>34</v>
      </c>
      <c r="AX227" s="14" t="s">
        <v>79</v>
      </c>
      <c r="AY227" s="266" t="s">
        <v>139</v>
      </c>
    </row>
    <row r="228" spans="1:51" s="13" customFormat="1" ht="12">
      <c r="A228" s="13"/>
      <c r="B228" s="245"/>
      <c r="C228" s="246"/>
      <c r="D228" s="247" t="s">
        <v>278</v>
      </c>
      <c r="E228" s="248" t="s">
        <v>1</v>
      </c>
      <c r="F228" s="249" t="s">
        <v>399</v>
      </c>
      <c r="G228" s="246"/>
      <c r="H228" s="250">
        <v>21.553</v>
      </c>
      <c r="I228" s="251"/>
      <c r="J228" s="246"/>
      <c r="K228" s="246"/>
      <c r="L228" s="252"/>
      <c r="M228" s="253"/>
      <c r="N228" s="254"/>
      <c r="O228" s="254"/>
      <c r="P228" s="254"/>
      <c r="Q228" s="254"/>
      <c r="R228" s="254"/>
      <c r="S228" s="254"/>
      <c r="T228" s="25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6" t="s">
        <v>278</v>
      </c>
      <c r="AU228" s="256" t="s">
        <v>89</v>
      </c>
      <c r="AV228" s="13" t="s">
        <v>89</v>
      </c>
      <c r="AW228" s="13" t="s">
        <v>34</v>
      </c>
      <c r="AX228" s="13" t="s">
        <v>87</v>
      </c>
      <c r="AY228" s="256" t="s">
        <v>139</v>
      </c>
    </row>
    <row r="229" spans="1:65" s="2" customFormat="1" ht="33" customHeight="1">
      <c r="A229" s="40"/>
      <c r="B229" s="41"/>
      <c r="C229" s="212" t="s">
        <v>400</v>
      </c>
      <c r="D229" s="212" t="s">
        <v>140</v>
      </c>
      <c r="E229" s="213" t="s">
        <v>352</v>
      </c>
      <c r="F229" s="214" t="s">
        <v>353</v>
      </c>
      <c r="G229" s="215" t="s">
        <v>299</v>
      </c>
      <c r="H229" s="216">
        <v>67.2</v>
      </c>
      <c r="I229" s="217"/>
      <c r="J229" s="218">
        <f>ROUND(I229*H229,2)</f>
        <v>0</v>
      </c>
      <c r="K229" s="214" t="s">
        <v>274</v>
      </c>
      <c r="L229" s="46"/>
      <c r="M229" s="236" t="s">
        <v>1</v>
      </c>
      <c r="N229" s="237" t="s">
        <v>44</v>
      </c>
      <c r="O229" s="93"/>
      <c r="P229" s="238">
        <f>O229*H229</f>
        <v>0</v>
      </c>
      <c r="Q229" s="238">
        <v>0.45195</v>
      </c>
      <c r="R229" s="238">
        <f>Q229*H229</f>
        <v>30.371040000000004</v>
      </c>
      <c r="S229" s="238">
        <v>0</v>
      </c>
      <c r="T229" s="239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4" t="s">
        <v>144</v>
      </c>
      <c r="AT229" s="224" t="s">
        <v>140</v>
      </c>
      <c r="AU229" s="224" t="s">
        <v>89</v>
      </c>
      <c r="AY229" s="18" t="s">
        <v>139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8" t="s">
        <v>87</v>
      </c>
      <c r="BK229" s="225">
        <f>ROUND(I229*H229,2)</f>
        <v>0</v>
      </c>
      <c r="BL229" s="18" t="s">
        <v>144</v>
      </c>
      <c r="BM229" s="224" t="s">
        <v>401</v>
      </c>
    </row>
    <row r="230" spans="1:47" s="2" customFormat="1" ht="12">
      <c r="A230" s="40"/>
      <c r="B230" s="41"/>
      <c r="C230" s="42"/>
      <c r="D230" s="240" t="s">
        <v>276</v>
      </c>
      <c r="E230" s="42"/>
      <c r="F230" s="241" t="s">
        <v>355</v>
      </c>
      <c r="G230" s="42"/>
      <c r="H230" s="42"/>
      <c r="I230" s="242"/>
      <c r="J230" s="42"/>
      <c r="K230" s="42"/>
      <c r="L230" s="46"/>
      <c r="M230" s="243"/>
      <c r="N230" s="244"/>
      <c r="O230" s="93"/>
      <c r="P230" s="93"/>
      <c r="Q230" s="93"/>
      <c r="R230" s="93"/>
      <c r="S230" s="93"/>
      <c r="T230" s="94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8" t="s">
        <v>276</v>
      </c>
      <c r="AU230" s="18" t="s">
        <v>89</v>
      </c>
    </row>
    <row r="231" spans="1:51" s="14" customFormat="1" ht="12">
      <c r="A231" s="14"/>
      <c r="B231" s="257"/>
      <c r="C231" s="258"/>
      <c r="D231" s="247" t="s">
        <v>278</v>
      </c>
      <c r="E231" s="259" t="s">
        <v>1</v>
      </c>
      <c r="F231" s="260" t="s">
        <v>239</v>
      </c>
      <c r="G231" s="258"/>
      <c r="H231" s="259" t="s">
        <v>1</v>
      </c>
      <c r="I231" s="261"/>
      <c r="J231" s="258"/>
      <c r="K231" s="258"/>
      <c r="L231" s="262"/>
      <c r="M231" s="263"/>
      <c r="N231" s="264"/>
      <c r="O231" s="264"/>
      <c r="P231" s="264"/>
      <c r="Q231" s="264"/>
      <c r="R231" s="264"/>
      <c r="S231" s="264"/>
      <c r="T231" s="26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6" t="s">
        <v>278</v>
      </c>
      <c r="AU231" s="266" t="s">
        <v>89</v>
      </c>
      <c r="AV231" s="14" t="s">
        <v>87</v>
      </c>
      <c r="AW231" s="14" t="s">
        <v>34</v>
      </c>
      <c r="AX231" s="14" t="s">
        <v>79</v>
      </c>
      <c r="AY231" s="266" t="s">
        <v>139</v>
      </c>
    </row>
    <row r="232" spans="1:51" s="13" customFormat="1" ht="12">
      <c r="A232" s="13"/>
      <c r="B232" s="245"/>
      <c r="C232" s="246"/>
      <c r="D232" s="247" t="s">
        <v>278</v>
      </c>
      <c r="E232" s="248" t="s">
        <v>1</v>
      </c>
      <c r="F232" s="249" t="s">
        <v>402</v>
      </c>
      <c r="G232" s="246"/>
      <c r="H232" s="250">
        <v>67.2</v>
      </c>
      <c r="I232" s="251"/>
      <c r="J232" s="246"/>
      <c r="K232" s="246"/>
      <c r="L232" s="252"/>
      <c r="M232" s="253"/>
      <c r="N232" s="254"/>
      <c r="O232" s="254"/>
      <c r="P232" s="254"/>
      <c r="Q232" s="254"/>
      <c r="R232" s="254"/>
      <c r="S232" s="254"/>
      <c r="T232" s="25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6" t="s">
        <v>278</v>
      </c>
      <c r="AU232" s="256" t="s">
        <v>89</v>
      </c>
      <c r="AV232" s="13" t="s">
        <v>89</v>
      </c>
      <c r="AW232" s="13" t="s">
        <v>34</v>
      </c>
      <c r="AX232" s="13" t="s">
        <v>87</v>
      </c>
      <c r="AY232" s="256" t="s">
        <v>139</v>
      </c>
    </row>
    <row r="233" spans="1:65" s="2" customFormat="1" ht="24.15" customHeight="1">
      <c r="A233" s="40"/>
      <c r="B233" s="41"/>
      <c r="C233" s="212" t="s">
        <v>7</v>
      </c>
      <c r="D233" s="212" t="s">
        <v>140</v>
      </c>
      <c r="E233" s="213" t="s">
        <v>403</v>
      </c>
      <c r="F233" s="214" t="s">
        <v>404</v>
      </c>
      <c r="G233" s="215" t="s">
        <v>299</v>
      </c>
      <c r="H233" s="216">
        <v>42.643</v>
      </c>
      <c r="I233" s="217"/>
      <c r="J233" s="218">
        <f>ROUND(I233*H233,2)</f>
        <v>0</v>
      </c>
      <c r="K233" s="214" t="s">
        <v>274</v>
      </c>
      <c r="L233" s="46"/>
      <c r="M233" s="236" t="s">
        <v>1</v>
      </c>
      <c r="N233" s="237" t="s">
        <v>44</v>
      </c>
      <c r="O233" s="93"/>
      <c r="P233" s="238">
        <f>O233*H233</f>
        <v>0</v>
      </c>
      <c r="Q233" s="238">
        <v>0.25622</v>
      </c>
      <c r="R233" s="238">
        <f>Q233*H233</f>
        <v>10.92598946</v>
      </c>
      <c r="S233" s="238">
        <v>0</v>
      </c>
      <c r="T233" s="239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4" t="s">
        <v>144</v>
      </c>
      <c r="AT233" s="224" t="s">
        <v>140</v>
      </c>
      <c r="AU233" s="224" t="s">
        <v>89</v>
      </c>
      <c r="AY233" s="18" t="s">
        <v>139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8" t="s">
        <v>87</v>
      </c>
      <c r="BK233" s="225">
        <f>ROUND(I233*H233,2)</f>
        <v>0</v>
      </c>
      <c r="BL233" s="18" t="s">
        <v>144</v>
      </c>
      <c r="BM233" s="224" t="s">
        <v>405</v>
      </c>
    </row>
    <row r="234" spans="1:47" s="2" customFormat="1" ht="12">
      <c r="A234" s="40"/>
      <c r="B234" s="41"/>
      <c r="C234" s="42"/>
      <c r="D234" s="240" t="s">
        <v>276</v>
      </c>
      <c r="E234" s="42"/>
      <c r="F234" s="241" t="s">
        <v>406</v>
      </c>
      <c r="G234" s="42"/>
      <c r="H234" s="42"/>
      <c r="I234" s="242"/>
      <c r="J234" s="42"/>
      <c r="K234" s="42"/>
      <c r="L234" s="46"/>
      <c r="M234" s="243"/>
      <c r="N234" s="244"/>
      <c r="O234" s="93"/>
      <c r="P234" s="93"/>
      <c r="Q234" s="93"/>
      <c r="R234" s="93"/>
      <c r="S234" s="93"/>
      <c r="T234" s="94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8" t="s">
        <v>276</v>
      </c>
      <c r="AU234" s="18" t="s">
        <v>89</v>
      </c>
    </row>
    <row r="235" spans="1:51" s="14" customFormat="1" ht="12">
      <c r="A235" s="14"/>
      <c r="B235" s="257"/>
      <c r="C235" s="258"/>
      <c r="D235" s="247" t="s">
        <v>278</v>
      </c>
      <c r="E235" s="259" t="s">
        <v>1</v>
      </c>
      <c r="F235" s="260" t="s">
        <v>407</v>
      </c>
      <c r="G235" s="258"/>
      <c r="H235" s="259" t="s">
        <v>1</v>
      </c>
      <c r="I235" s="261"/>
      <c r="J235" s="258"/>
      <c r="K235" s="258"/>
      <c r="L235" s="262"/>
      <c r="M235" s="263"/>
      <c r="N235" s="264"/>
      <c r="O235" s="264"/>
      <c r="P235" s="264"/>
      <c r="Q235" s="264"/>
      <c r="R235" s="264"/>
      <c r="S235" s="264"/>
      <c r="T235" s="265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6" t="s">
        <v>278</v>
      </c>
      <c r="AU235" s="266" t="s">
        <v>89</v>
      </c>
      <c r="AV235" s="14" t="s">
        <v>87</v>
      </c>
      <c r="AW235" s="14" t="s">
        <v>34</v>
      </c>
      <c r="AX235" s="14" t="s">
        <v>79</v>
      </c>
      <c r="AY235" s="266" t="s">
        <v>139</v>
      </c>
    </row>
    <row r="236" spans="1:51" s="13" customFormat="1" ht="12">
      <c r="A236" s="13"/>
      <c r="B236" s="245"/>
      <c r="C236" s="246"/>
      <c r="D236" s="247" t="s">
        <v>278</v>
      </c>
      <c r="E236" s="248" t="s">
        <v>1</v>
      </c>
      <c r="F236" s="249" t="s">
        <v>408</v>
      </c>
      <c r="G236" s="246"/>
      <c r="H236" s="250">
        <v>22.293</v>
      </c>
      <c r="I236" s="251"/>
      <c r="J236" s="246"/>
      <c r="K236" s="246"/>
      <c r="L236" s="252"/>
      <c r="M236" s="253"/>
      <c r="N236" s="254"/>
      <c r="O236" s="254"/>
      <c r="P236" s="254"/>
      <c r="Q236" s="254"/>
      <c r="R236" s="254"/>
      <c r="S236" s="254"/>
      <c r="T236" s="25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6" t="s">
        <v>278</v>
      </c>
      <c r="AU236" s="256" t="s">
        <v>89</v>
      </c>
      <c r="AV236" s="13" t="s">
        <v>89</v>
      </c>
      <c r="AW236" s="13" t="s">
        <v>34</v>
      </c>
      <c r="AX236" s="13" t="s">
        <v>79</v>
      </c>
      <c r="AY236" s="256" t="s">
        <v>139</v>
      </c>
    </row>
    <row r="237" spans="1:51" s="14" customFormat="1" ht="12">
      <c r="A237" s="14"/>
      <c r="B237" s="257"/>
      <c r="C237" s="258"/>
      <c r="D237" s="247" t="s">
        <v>278</v>
      </c>
      <c r="E237" s="259" t="s">
        <v>1</v>
      </c>
      <c r="F237" s="260" t="s">
        <v>409</v>
      </c>
      <c r="G237" s="258"/>
      <c r="H237" s="259" t="s">
        <v>1</v>
      </c>
      <c r="I237" s="261"/>
      <c r="J237" s="258"/>
      <c r="K237" s="258"/>
      <c r="L237" s="262"/>
      <c r="M237" s="263"/>
      <c r="N237" s="264"/>
      <c r="O237" s="264"/>
      <c r="P237" s="264"/>
      <c r="Q237" s="264"/>
      <c r="R237" s="264"/>
      <c r="S237" s="264"/>
      <c r="T237" s="26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6" t="s">
        <v>278</v>
      </c>
      <c r="AU237" s="266" t="s">
        <v>89</v>
      </c>
      <c r="AV237" s="14" t="s">
        <v>87</v>
      </c>
      <c r="AW237" s="14" t="s">
        <v>34</v>
      </c>
      <c r="AX237" s="14" t="s">
        <v>79</v>
      </c>
      <c r="AY237" s="266" t="s">
        <v>139</v>
      </c>
    </row>
    <row r="238" spans="1:51" s="14" customFormat="1" ht="12">
      <c r="A238" s="14"/>
      <c r="B238" s="257"/>
      <c r="C238" s="258"/>
      <c r="D238" s="247" t="s">
        <v>278</v>
      </c>
      <c r="E238" s="259" t="s">
        <v>1</v>
      </c>
      <c r="F238" s="260" t="s">
        <v>410</v>
      </c>
      <c r="G238" s="258"/>
      <c r="H238" s="259" t="s">
        <v>1</v>
      </c>
      <c r="I238" s="261"/>
      <c r="J238" s="258"/>
      <c r="K238" s="258"/>
      <c r="L238" s="262"/>
      <c r="M238" s="263"/>
      <c r="N238" s="264"/>
      <c r="O238" s="264"/>
      <c r="P238" s="264"/>
      <c r="Q238" s="264"/>
      <c r="R238" s="264"/>
      <c r="S238" s="264"/>
      <c r="T238" s="26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6" t="s">
        <v>278</v>
      </c>
      <c r="AU238" s="266" t="s">
        <v>89</v>
      </c>
      <c r="AV238" s="14" t="s">
        <v>87</v>
      </c>
      <c r="AW238" s="14" t="s">
        <v>34</v>
      </c>
      <c r="AX238" s="14" t="s">
        <v>79</v>
      </c>
      <c r="AY238" s="266" t="s">
        <v>139</v>
      </c>
    </row>
    <row r="239" spans="1:51" s="13" customFormat="1" ht="12">
      <c r="A239" s="13"/>
      <c r="B239" s="245"/>
      <c r="C239" s="246"/>
      <c r="D239" s="247" t="s">
        <v>278</v>
      </c>
      <c r="E239" s="248" t="s">
        <v>1</v>
      </c>
      <c r="F239" s="249" t="s">
        <v>411</v>
      </c>
      <c r="G239" s="246"/>
      <c r="H239" s="250">
        <v>20.35</v>
      </c>
      <c r="I239" s="251"/>
      <c r="J239" s="246"/>
      <c r="K239" s="246"/>
      <c r="L239" s="252"/>
      <c r="M239" s="253"/>
      <c r="N239" s="254"/>
      <c r="O239" s="254"/>
      <c r="P239" s="254"/>
      <c r="Q239" s="254"/>
      <c r="R239" s="254"/>
      <c r="S239" s="254"/>
      <c r="T239" s="25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6" t="s">
        <v>278</v>
      </c>
      <c r="AU239" s="256" t="s">
        <v>89</v>
      </c>
      <c r="AV239" s="13" t="s">
        <v>89</v>
      </c>
      <c r="AW239" s="13" t="s">
        <v>34</v>
      </c>
      <c r="AX239" s="13" t="s">
        <v>79</v>
      </c>
      <c r="AY239" s="256" t="s">
        <v>139</v>
      </c>
    </row>
    <row r="240" spans="1:51" s="15" customFormat="1" ht="12">
      <c r="A240" s="15"/>
      <c r="B240" s="267"/>
      <c r="C240" s="268"/>
      <c r="D240" s="247" t="s">
        <v>278</v>
      </c>
      <c r="E240" s="269" t="s">
        <v>1</v>
      </c>
      <c r="F240" s="270" t="s">
        <v>287</v>
      </c>
      <c r="G240" s="268"/>
      <c r="H240" s="271">
        <v>42.643</v>
      </c>
      <c r="I240" s="272"/>
      <c r="J240" s="268"/>
      <c r="K240" s="268"/>
      <c r="L240" s="273"/>
      <c r="M240" s="274"/>
      <c r="N240" s="275"/>
      <c r="O240" s="275"/>
      <c r="P240" s="275"/>
      <c r="Q240" s="275"/>
      <c r="R240" s="275"/>
      <c r="S240" s="275"/>
      <c r="T240" s="276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77" t="s">
        <v>278</v>
      </c>
      <c r="AU240" s="277" t="s">
        <v>89</v>
      </c>
      <c r="AV240" s="15" t="s">
        <v>144</v>
      </c>
      <c r="AW240" s="15" t="s">
        <v>34</v>
      </c>
      <c r="AX240" s="15" t="s">
        <v>87</v>
      </c>
      <c r="AY240" s="277" t="s">
        <v>139</v>
      </c>
    </row>
    <row r="241" spans="1:65" s="2" customFormat="1" ht="24.15" customHeight="1">
      <c r="A241" s="40"/>
      <c r="B241" s="41"/>
      <c r="C241" s="212" t="s">
        <v>412</v>
      </c>
      <c r="D241" s="212" t="s">
        <v>140</v>
      </c>
      <c r="E241" s="213" t="s">
        <v>413</v>
      </c>
      <c r="F241" s="214" t="s">
        <v>414</v>
      </c>
      <c r="G241" s="215" t="s">
        <v>299</v>
      </c>
      <c r="H241" s="216">
        <v>127.239</v>
      </c>
      <c r="I241" s="217"/>
      <c r="J241" s="218">
        <f>ROUND(I241*H241,2)</f>
        <v>0</v>
      </c>
      <c r="K241" s="214" t="s">
        <v>274</v>
      </c>
      <c r="L241" s="46"/>
      <c r="M241" s="236" t="s">
        <v>1</v>
      </c>
      <c r="N241" s="237" t="s">
        <v>44</v>
      </c>
      <c r="O241" s="93"/>
      <c r="P241" s="238">
        <f>O241*H241</f>
        <v>0</v>
      </c>
      <c r="Q241" s="238">
        <v>0.33516</v>
      </c>
      <c r="R241" s="238">
        <f>Q241*H241</f>
        <v>42.64542324000001</v>
      </c>
      <c r="S241" s="238">
        <v>0</v>
      </c>
      <c r="T241" s="239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4" t="s">
        <v>144</v>
      </c>
      <c r="AT241" s="224" t="s">
        <v>140</v>
      </c>
      <c r="AU241" s="224" t="s">
        <v>89</v>
      </c>
      <c r="AY241" s="18" t="s">
        <v>139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8" t="s">
        <v>87</v>
      </c>
      <c r="BK241" s="225">
        <f>ROUND(I241*H241,2)</f>
        <v>0</v>
      </c>
      <c r="BL241" s="18" t="s">
        <v>144</v>
      </c>
      <c r="BM241" s="224" t="s">
        <v>415</v>
      </c>
    </row>
    <row r="242" spans="1:47" s="2" customFormat="1" ht="12">
      <c r="A242" s="40"/>
      <c r="B242" s="41"/>
      <c r="C242" s="42"/>
      <c r="D242" s="240" t="s">
        <v>276</v>
      </c>
      <c r="E242" s="42"/>
      <c r="F242" s="241" t="s">
        <v>416</v>
      </c>
      <c r="G242" s="42"/>
      <c r="H242" s="42"/>
      <c r="I242" s="242"/>
      <c r="J242" s="42"/>
      <c r="K242" s="42"/>
      <c r="L242" s="46"/>
      <c r="M242" s="243"/>
      <c r="N242" s="244"/>
      <c r="O242" s="93"/>
      <c r="P242" s="93"/>
      <c r="Q242" s="93"/>
      <c r="R242" s="93"/>
      <c r="S242" s="93"/>
      <c r="T242" s="94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8" t="s">
        <v>276</v>
      </c>
      <c r="AU242" s="18" t="s">
        <v>89</v>
      </c>
    </row>
    <row r="243" spans="1:51" s="14" customFormat="1" ht="12">
      <c r="A243" s="14"/>
      <c r="B243" s="257"/>
      <c r="C243" s="258"/>
      <c r="D243" s="247" t="s">
        <v>278</v>
      </c>
      <c r="E243" s="259" t="s">
        <v>1</v>
      </c>
      <c r="F243" s="260" t="s">
        <v>417</v>
      </c>
      <c r="G243" s="258"/>
      <c r="H243" s="259" t="s">
        <v>1</v>
      </c>
      <c r="I243" s="261"/>
      <c r="J243" s="258"/>
      <c r="K243" s="258"/>
      <c r="L243" s="262"/>
      <c r="M243" s="263"/>
      <c r="N243" s="264"/>
      <c r="O243" s="264"/>
      <c r="P243" s="264"/>
      <c r="Q243" s="264"/>
      <c r="R243" s="264"/>
      <c r="S243" s="264"/>
      <c r="T243" s="26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6" t="s">
        <v>278</v>
      </c>
      <c r="AU243" s="266" t="s">
        <v>89</v>
      </c>
      <c r="AV243" s="14" t="s">
        <v>87</v>
      </c>
      <c r="AW243" s="14" t="s">
        <v>34</v>
      </c>
      <c r="AX243" s="14" t="s">
        <v>79</v>
      </c>
      <c r="AY243" s="266" t="s">
        <v>139</v>
      </c>
    </row>
    <row r="244" spans="1:51" s="14" customFormat="1" ht="12">
      <c r="A244" s="14"/>
      <c r="B244" s="257"/>
      <c r="C244" s="258"/>
      <c r="D244" s="247" t="s">
        <v>278</v>
      </c>
      <c r="E244" s="259" t="s">
        <v>1</v>
      </c>
      <c r="F244" s="260" t="s">
        <v>418</v>
      </c>
      <c r="G244" s="258"/>
      <c r="H244" s="259" t="s">
        <v>1</v>
      </c>
      <c r="I244" s="261"/>
      <c r="J244" s="258"/>
      <c r="K244" s="258"/>
      <c r="L244" s="262"/>
      <c r="M244" s="263"/>
      <c r="N244" s="264"/>
      <c r="O244" s="264"/>
      <c r="P244" s="264"/>
      <c r="Q244" s="264"/>
      <c r="R244" s="264"/>
      <c r="S244" s="264"/>
      <c r="T244" s="26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6" t="s">
        <v>278</v>
      </c>
      <c r="AU244" s="266" t="s">
        <v>89</v>
      </c>
      <c r="AV244" s="14" t="s">
        <v>87</v>
      </c>
      <c r="AW244" s="14" t="s">
        <v>34</v>
      </c>
      <c r="AX244" s="14" t="s">
        <v>79</v>
      </c>
      <c r="AY244" s="266" t="s">
        <v>139</v>
      </c>
    </row>
    <row r="245" spans="1:51" s="14" customFormat="1" ht="12">
      <c r="A245" s="14"/>
      <c r="B245" s="257"/>
      <c r="C245" s="258"/>
      <c r="D245" s="247" t="s">
        <v>278</v>
      </c>
      <c r="E245" s="259" t="s">
        <v>1</v>
      </c>
      <c r="F245" s="260" t="s">
        <v>419</v>
      </c>
      <c r="G245" s="258"/>
      <c r="H245" s="259" t="s">
        <v>1</v>
      </c>
      <c r="I245" s="261"/>
      <c r="J245" s="258"/>
      <c r="K245" s="258"/>
      <c r="L245" s="262"/>
      <c r="M245" s="263"/>
      <c r="N245" s="264"/>
      <c r="O245" s="264"/>
      <c r="P245" s="264"/>
      <c r="Q245" s="264"/>
      <c r="R245" s="264"/>
      <c r="S245" s="264"/>
      <c r="T245" s="26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6" t="s">
        <v>278</v>
      </c>
      <c r="AU245" s="266" t="s">
        <v>89</v>
      </c>
      <c r="AV245" s="14" t="s">
        <v>87</v>
      </c>
      <c r="AW245" s="14" t="s">
        <v>34</v>
      </c>
      <c r="AX245" s="14" t="s">
        <v>79</v>
      </c>
      <c r="AY245" s="266" t="s">
        <v>139</v>
      </c>
    </row>
    <row r="246" spans="1:51" s="13" customFormat="1" ht="12">
      <c r="A246" s="13"/>
      <c r="B246" s="245"/>
      <c r="C246" s="246"/>
      <c r="D246" s="247" t="s">
        <v>278</v>
      </c>
      <c r="E246" s="248" t="s">
        <v>1</v>
      </c>
      <c r="F246" s="249" t="s">
        <v>420</v>
      </c>
      <c r="G246" s="246"/>
      <c r="H246" s="250">
        <v>67.185</v>
      </c>
      <c r="I246" s="251"/>
      <c r="J246" s="246"/>
      <c r="K246" s="246"/>
      <c r="L246" s="252"/>
      <c r="M246" s="253"/>
      <c r="N246" s="254"/>
      <c r="O246" s="254"/>
      <c r="P246" s="254"/>
      <c r="Q246" s="254"/>
      <c r="R246" s="254"/>
      <c r="S246" s="254"/>
      <c r="T246" s="25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6" t="s">
        <v>278</v>
      </c>
      <c r="AU246" s="256" t="s">
        <v>89</v>
      </c>
      <c r="AV246" s="13" t="s">
        <v>89</v>
      </c>
      <c r="AW246" s="13" t="s">
        <v>34</v>
      </c>
      <c r="AX246" s="13" t="s">
        <v>79</v>
      </c>
      <c r="AY246" s="256" t="s">
        <v>139</v>
      </c>
    </row>
    <row r="247" spans="1:51" s="14" customFormat="1" ht="12">
      <c r="A247" s="14"/>
      <c r="B247" s="257"/>
      <c r="C247" s="258"/>
      <c r="D247" s="247" t="s">
        <v>278</v>
      </c>
      <c r="E247" s="259" t="s">
        <v>1</v>
      </c>
      <c r="F247" s="260" t="s">
        <v>421</v>
      </c>
      <c r="G247" s="258"/>
      <c r="H247" s="259" t="s">
        <v>1</v>
      </c>
      <c r="I247" s="261"/>
      <c r="J247" s="258"/>
      <c r="K247" s="258"/>
      <c r="L247" s="262"/>
      <c r="M247" s="263"/>
      <c r="N247" s="264"/>
      <c r="O247" s="264"/>
      <c r="P247" s="264"/>
      <c r="Q247" s="264"/>
      <c r="R247" s="264"/>
      <c r="S247" s="264"/>
      <c r="T247" s="265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6" t="s">
        <v>278</v>
      </c>
      <c r="AU247" s="266" t="s">
        <v>89</v>
      </c>
      <c r="AV247" s="14" t="s">
        <v>87</v>
      </c>
      <c r="AW247" s="14" t="s">
        <v>34</v>
      </c>
      <c r="AX247" s="14" t="s">
        <v>79</v>
      </c>
      <c r="AY247" s="266" t="s">
        <v>139</v>
      </c>
    </row>
    <row r="248" spans="1:51" s="13" customFormat="1" ht="12">
      <c r="A248" s="13"/>
      <c r="B248" s="245"/>
      <c r="C248" s="246"/>
      <c r="D248" s="247" t="s">
        <v>278</v>
      </c>
      <c r="E248" s="248" t="s">
        <v>1</v>
      </c>
      <c r="F248" s="249" t="s">
        <v>422</v>
      </c>
      <c r="G248" s="246"/>
      <c r="H248" s="250">
        <v>-14.783</v>
      </c>
      <c r="I248" s="251"/>
      <c r="J248" s="246"/>
      <c r="K248" s="246"/>
      <c r="L248" s="252"/>
      <c r="M248" s="253"/>
      <c r="N248" s="254"/>
      <c r="O248" s="254"/>
      <c r="P248" s="254"/>
      <c r="Q248" s="254"/>
      <c r="R248" s="254"/>
      <c r="S248" s="254"/>
      <c r="T248" s="25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6" t="s">
        <v>278</v>
      </c>
      <c r="AU248" s="256" t="s">
        <v>89</v>
      </c>
      <c r="AV248" s="13" t="s">
        <v>89</v>
      </c>
      <c r="AW248" s="13" t="s">
        <v>34</v>
      </c>
      <c r="AX248" s="13" t="s">
        <v>79</v>
      </c>
      <c r="AY248" s="256" t="s">
        <v>139</v>
      </c>
    </row>
    <row r="249" spans="1:51" s="14" customFormat="1" ht="12">
      <c r="A249" s="14"/>
      <c r="B249" s="257"/>
      <c r="C249" s="258"/>
      <c r="D249" s="247" t="s">
        <v>278</v>
      </c>
      <c r="E249" s="259" t="s">
        <v>1</v>
      </c>
      <c r="F249" s="260" t="s">
        <v>407</v>
      </c>
      <c r="G249" s="258"/>
      <c r="H249" s="259" t="s">
        <v>1</v>
      </c>
      <c r="I249" s="261"/>
      <c r="J249" s="258"/>
      <c r="K249" s="258"/>
      <c r="L249" s="262"/>
      <c r="M249" s="263"/>
      <c r="N249" s="264"/>
      <c r="O249" s="264"/>
      <c r="P249" s="264"/>
      <c r="Q249" s="264"/>
      <c r="R249" s="264"/>
      <c r="S249" s="264"/>
      <c r="T249" s="265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6" t="s">
        <v>278</v>
      </c>
      <c r="AU249" s="266" t="s">
        <v>89</v>
      </c>
      <c r="AV249" s="14" t="s">
        <v>87</v>
      </c>
      <c r="AW249" s="14" t="s">
        <v>34</v>
      </c>
      <c r="AX249" s="14" t="s">
        <v>79</v>
      </c>
      <c r="AY249" s="266" t="s">
        <v>139</v>
      </c>
    </row>
    <row r="250" spans="1:51" s="13" customFormat="1" ht="12">
      <c r="A250" s="13"/>
      <c r="B250" s="245"/>
      <c r="C250" s="246"/>
      <c r="D250" s="247" t="s">
        <v>278</v>
      </c>
      <c r="E250" s="248" t="s">
        <v>1</v>
      </c>
      <c r="F250" s="249" t="s">
        <v>423</v>
      </c>
      <c r="G250" s="246"/>
      <c r="H250" s="250">
        <v>32.364</v>
      </c>
      <c r="I250" s="251"/>
      <c r="J250" s="246"/>
      <c r="K250" s="246"/>
      <c r="L250" s="252"/>
      <c r="M250" s="253"/>
      <c r="N250" s="254"/>
      <c r="O250" s="254"/>
      <c r="P250" s="254"/>
      <c r="Q250" s="254"/>
      <c r="R250" s="254"/>
      <c r="S250" s="254"/>
      <c r="T250" s="25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6" t="s">
        <v>278</v>
      </c>
      <c r="AU250" s="256" t="s">
        <v>89</v>
      </c>
      <c r="AV250" s="13" t="s">
        <v>89</v>
      </c>
      <c r="AW250" s="13" t="s">
        <v>34</v>
      </c>
      <c r="AX250" s="13" t="s">
        <v>79</v>
      </c>
      <c r="AY250" s="256" t="s">
        <v>139</v>
      </c>
    </row>
    <row r="251" spans="1:51" s="13" customFormat="1" ht="12">
      <c r="A251" s="13"/>
      <c r="B251" s="245"/>
      <c r="C251" s="246"/>
      <c r="D251" s="247" t="s">
        <v>278</v>
      </c>
      <c r="E251" s="248" t="s">
        <v>1</v>
      </c>
      <c r="F251" s="249" t="s">
        <v>424</v>
      </c>
      <c r="G251" s="246"/>
      <c r="H251" s="250">
        <v>-6.327</v>
      </c>
      <c r="I251" s="251"/>
      <c r="J251" s="246"/>
      <c r="K251" s="246"/>
      <c r="L251" s="252"/>
      <c r="M251" s="253"/>
      <c r="N251" s="254"/>
      <c r="O251" s="254"/>
      <c r="P251" s="254"/>
      <c r="Q251" s="254"/>
      <c r="R251" s="254"/>
      <c r="S251" s="254"/>
      <c r="T251" s="25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6" t="s">
        <v>278</v>
      </c>
      <c r="AU251" s="256" t="s">
        <v>89</v>
      </c>
      <c r="AV251" s="13" t="s">
        <v>89</v>
      </c>
      <c r="AW251" s="13" t="s">
        <v>34</v>
      </c>
      <c r="AX251" s="13" t="s">
        <v>79</v>
      </c>
      <c r="AY251" s="256" t="s">
        <v>139</v>
      </c>
    </row>
    <row r="252" spans="1:51" s="14" customFormat="1" ht="12">
      <c r="A252" s="14"/>
      <c r="B252" s="257"/>
      <c r="C252" s="258"/>
      <c r="D252" s="247" t="s">
        <v>278</v>
      </c>
      <c r="E252" s="259" t="s">
        <v>1</v>
      </c>
      <c r="F252" s="260" t="s">
        <v>425</v>
      </c>
      <c r="G252" s="258"/>
      <c r="H252" s="259" t="s">
        <v>1</v>
      </c>
      <c r="I252" s="261"/>
      <c r="J252" s="258"/>
      <c r="K252" s="258"/>
      <c r="L252" s="262"/>
      <c r="M252" s="263"/>
      <c r="N252" s="264"/>
      <c r="O252" s="264"/>
      <c r="P252" s="264"/>
      <c r="Q252" s="264"/>
      <c r="R252" s="264"/>
      <c r="S252" s="264"/>
      <c r="T252" s="26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6" t="s">
        <v>278</v>
      </c>
      <c r="AU252" s="266" t="s">
        <v>89</v>
      </c>
      <c r="AV252" s="14" t="s">
        <v>87</v>
      </c>
      <c r="AW252" s="14" t="s">
        <v>34</v>
      </c>
      <c r="AX252" s="14" t="s">
        <v>79</v>
      </c>
      <c r="AY252" s="266" t="s">
        <v>139</v>
      </c>
    </row>
    <row r="253" spans="1:51" s="14" customFormat="1" ht="12">
      <c r="A253" s="14"/>
      <c r="B253" s="257"/>
      <c r="C253" s="258"/>
      <c r="D253" s="247" t="s">
        <v>278</v>
      </c>
      <c r="E253" s="259" t="s">
        <v>1</v>
      </c>
      <c r="F253" s="260" t="s">
        <v>409</v>
      </c>
      <c r="G253" s="258"/>
      <c r="H253" s="259" t="s">
        <v>1</v>
      </c>
      <c r="I253" s="261"/>
      <c r="J253" s="258"/>
      <c r="K253" s="258"/>
      <c r="L253" s="262"/>
      <c r="M253" s="263"/>
      <c r="N253" s="264"/>
      <c r="O253" s="264"/>
      <c r="P253" s="264"/>
      <c r="Q253" s="264"/>
      <c r="R253" s="264"/>
      <c r="S253" s="264"/>
      <c r="T253" s="265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6" t="s">
        <v>278</v>
      </c>
      <c r="AU253" s="266" t="s">
        <v>89</v>
      </c>
      <c r="AV253" s="14" t="s">
        <v>87</v>
      </c>
      <c r="AW253" s="14" t="s">
        <v>34</v>
      </c>
      <c r="AX253" s="14" t="s">
        <v>79</v>
      </c>
      <c r="AY253" s="266" t="s">
        <v>139</v>
      </c>
    </row>
    <row r="254" spans="1:51" s="13" customFormat="1" ht="12">
      <c r="A254" s="13"/>
      <c r="B254" s="245"/>
      <c r="C254" s="246"/>
      <c r="D254" s="247" t="s">
        <v>278</v>
      </c>
      <c r="E254" s="248" t="s">
        <v>1</v>
      </c>
      <c r="F254" s="249" t="s">
        <v>426</v>
      </c>
      <c r="G254" s="246"/>
      <c r="H254" s="250">
        <v>24.6</v>
      </c>
      <c r="I254" s="251"/>
      <c r="J254" s="246"/>
      <c r="K254" s="246"/>
      <c r="L254" s="252"/>
      <c r="M254" s="253"/>
      <c r="N254" s="254"/>
      <c r="O254" s="254"/>
      <c r="P254" s="254"/>
      <c r="Q254" s="254"/>
      <c r="R254" s="254"/>
      <c r="S254" s="254"/>
      <c r="T254" s="25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6" t="s">
        <v>278</v>
      </c>
      <c r="AU254" s="256" t="s">
        <v>89</v>
      </c>
      <c r="AV254" s="13" t="s">
        <v>89</v>
      </c>
      <c r="AW254" s="13" t="s">
        <v>34</v>
      </c>
      <c r="AX254" s="13" t="s">
        <v>79</v>
      </c>
      <c r="AY254" s="256" t="s">
        <v>139</v>
      </c>
    </row>
    <row r="255" spans="1:51" s="13" customFormat="1" ht="12">
      <c r="A255" s="13"/>
      <c r="B255" s="245"/>
      <c r="C255" s="246"/>
      <c r="D255" s="247" t="s">
        <v>278</v>
      </c>
      <c r="E255" s="248" t="s">
        <v>1</v>
      </c>
      <c r="F255" s="249" t="s">
        <v>427</v>
      </c>
      <c r="G255" s="246"/>
      <c r="H255" s="250">
        <v>24.2</v>
      </c>
      <c r="I255" s="251"/>
      <c r="J255" s="246"/>
      <c r="K255" s="246"/>
      <c r="L255" s="252"/>
      <c r="M255" s="253"/>
      <c r="N255" s="254"/>
      <c r="O255" s="254"/>
      <c r="P255" s="254"/>
      <c r="Q255" s="254"/>
      <c r="R255" s="254"/>
      <c r="S255" s="254"/>
      <c r="T255" s="25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6" t="s">
        <v>278</v>
      </c>
      <c r="AU255" s="256" t="s">
        <v>89</v>
      </c>
      <c r="AV255" s="13" t="s">
        <v>89</v>
      </c>
      <c r="AW255" s="13" t="s">
        <v>34</v>
      </c>
      <c r="AX255" s="13" t="s">
        <v>79</v>
      </c>
      <c r="AY255" s="256" t="s">
        <v>139</v>
      </c>
    </row>
    <row r="256" spans="1:51" s="15" customFormat="1" ht="12">
      <c r="A256" s="15"/>
      <c r="B256" s="267"/>
      <c r="C256" s="268"/>
      <c r="D256" s="247" t="s">
        <v>278</v>
      </c>
      <c r="E256" s="269" t="s">
        <v>1</v>
      </c>
      <c r="F256" s="270" t="s">
        <v>287</v>
      </c>
      <c r="G256" s="268"/>
      <c r="H256" s="271">
        <v>127.23899999999999</v>
      </c>
      <c r="I256" s="272"/>
      <c r="J256" s="268"/>
      <c r="K256" s="268"/>
      <c r="L256" s="273"/>
      <c r="M256" s="274"/>
      <c r="N256" s="275"/>
      <c r="O256" s="275"/>
      <c r="P256" s="275"/>
      <c r="Q256" s="275"/>
      <c r="R256" s="275"/>
      <c r="S256" s="275"/>
      <c r="T256" s="276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77" t="s">
        <v>278</v>
      </c>
      <c r="AU256" s="277" t="s">
        <v>89</v>
      </c>
      <c r="AV256" s="15" t="s">
        <v>144</v>
      </c>
      <c r="AW256" s="15" t="s">
        <v>34</v>
      </c>
      <c r="AX256" s="15" t="s">
        <v>87</v>
      </c>
      <c r="AY256" s="277" t="s">
        <v>139</v>
      </c>
    </row>
    <row r="257" spans="1:65" s="2" customFormat="1" ht="44.25" customHeight="1">
      <c r="A257" s="40"/>
      <c r="B257" s="41"/>
      <c r="C257" s="212" t="s">
        <v>428</v>
      </c>
      <c r="D257" s="212" t="s">
        <v>140</v>
      </c>
      <c r="E257" s="213" t="s">
        <v>429</v>
      </c>
      <c r="F257" s="214" t="s">
        <v>430</v>
      </c>
      <c r="G257" s="215" t="s">
        <v>299</v>
      </c>
      <c r="H257" s="216">
        <v>6.511</v>
      </c>
      <c r="I257" s="217"/>
      <c r="J257" s="218">
        <f>ROUND(I257*H257,2)</f>
        <v>0</v>
      </c>
      <c r="K257" s="214" t="s">
        <v>274</v>
      </c>
      <c r="L257" s="46"/>
      <c r="M257" s="236" t="s">
        <v>1</v>
      </c>
      <c r="N257" s="237" t="s">
        <v>44</v>
      </c>
      <c r="O257" s="93"/>
      <c r="P257" s="238">
        <f>O257*H257</f>
        <v>0</v>
      </c>
      <c r="Q257" s="238">
        <v>0.19813</v>
      </c>
      <c r="R257" s="238">
        <f>Q257*H257</f>
        <v>1.29002443</v>
      </c>
      <c r="S257" s="238">
        <v>0</v>
      </c>
      <c r="T257" s="239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4" t="s">
        <v>144</v>
      </c>
      <c r="AT257" s="224" t="s">
        <v>140</v>
      </c>
      <c r="AU257" s="224" t="s">
        <v>89</v>
      </c>
      <c r="AY257" s="18" t="s">
        <v>139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8" t="s">
        <v>87</v>
      </c>
      <c r="BK257" s="225">
        <f>ROUND(I257*H257,2)</f>
        <v>0</v>
      </c>
      <c r="BL257" s="18" t="s">
        <v>144</v>
      </c>
      <c r="BM257" s="224" t="s">
        <v>431</v>
      </c>
    </row>
    <row r="258" spans="1:47" s="2" customFormat="1" ht="12">
      <c r="A258" s="40"/>
      <c r="B258" s="41"/>
      <c r="C258" s="42"/>
      <c r="D258" s="240" t="s">
        <v>276</v>
      </c>
      <c r="E258" s="42"/>
      <c r="F258" s="241" t="s">
        <v>432</v>
      </c>
      <c r="G258" s="42"/>
      <c r="H258" s="42"/>
      <c r="I258" s="242"/>
      <c r="J258" s="42"/>
      <c r="K258" s="42"/>
      <c r="L258" s="46"/>
      <c r="M258" s="243"/>
      <c r="N258" s="244"/>
      <c r="O258" s="93"/>
      <c r="P258" s="93"/>
      <c r="Q258" s="93"/>
      <c r="R258" s="93"/>
      <c r="S258" s="93"/>
      <c r="T258" s="94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8" t="s">
        <v>276</v>
      </c>
      <c r="AU258" s="18" t="s">
        <v>89</v>
      </c>
    </row>
    <row r="259" spans="1:51" s="13" customFormat="1" ht="12">
      <c r="A259" s="13"/>
      <c r="B259" s="245"/>
      <c r="C259" s="246"/>
      <c r="D259" s="247" t="s">
        <v>278</v>
      </c>
      <c r="E259" s="248" t="s">
        <v>1</v>
      </c>
      <c r="F259" s="249" t="s">
        <v>433</v>
      </c>
      <c r="G259" s="246"/>
      <c r="H259" s="250">
        <v>6.511</v>
      </c>
      <c r="I259" s="251"/>
      <c r="J259" s="246"/>
      <c r="K259" s="246"/>
      <c r="L259" s="252"/>
      <c r="M259" s="253"/>
      <c r="N259" s="254"/>
      <c r="O259" s="254"/>
      <c r="P259" s="254"/>
      <c r="Q259" s="254"/>
      <c r="R259" s="254"/>
      <c r="S259" s="254"/>
      <c r="T259" s="25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6" t="s">
        <v>278</v>
      </c>
      <c r="AU259" s="256" t="s">
        <v>89</v>
      </c>
      <c r="AV259" s="13" t="s">
        <v>89</v>
      </c>
      <c r="AW259" s="13" t="s">
        <v>34</v>
      </c>
      <c r="AX259" s="13" t="s">
        <v>87</v>
      </c>
      <c r="AY259" s="256" t="s">
        <v>139</v>
      </c>
    </row>
    <row r="260" spans="1:65" s="2" customFormat="1" ht="24.15" customHeight="1">
      <c r="A260" s="40"/>
      <c r="B260" s="41"/>
      <c r="C260" s="212" t="s">
        <v>434</v>
      </c>
      <c r="D260" s="212" t="s">
        <v>140</v>
      </c>
      <c r="E260" s="213" t="s">
        <v>435</v>
      </c>
      <c r="F260" s="214" t="s">
        <v>436</v>
      </c>
      <c r="G260" s="215" t="s">
        <v>299</v>
      </c>
      <c r="H260" s="216">
        <v>404.922</v>
      </c>
      <c r="I260" s="217"/>
      <c r="J260" s="218">
        <f>ROUND(I260*H260,2)</f>
        <v>0</v>
      </c>
      <c r="K260" s="214" t="s">
        <v>274</v>
      </c>
      <c r="L260" s="46"/>
      <c r="M260" s="236" t="s">
        <v>1</v>
      </c>
      <c r="N260" s="237" t="s">
        <v>44</v>
      </c>
      <c r="O260" s="93"/>
      <c r="P260" s="238">
        <f>O260*H260</f>
        <v>0</v>
      </c>
      <c r="Q260" s="238">
        <v>0.37699</v>
      </c>
      <c r="R260" s="238">
        <f>Q260*H260</f>
        <v>152.65154478</v>
      </c>
      <c r="S260" s="238">
        <v>0</v>
      </c>
      <c r="T260" s="239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24" t="s">
        <v>144</v>
      </c>
      <c r="AT260" s="224" t="s">
        <v>140</v>
      </c>
      <c r="AU260" s="224" t="s">
        <v>89</v>
      </c>
      <c r="AY260" s="18" t="s">
        <v>139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8" t="s">
        <v>87</v>
      </c>
      <c r="BK260" s="225">
        <f>ROUND(I260*H260,2)</f>
        <v>0</v>
      </c>
      <c r="BL260" s="18" t="s">
        <v>144</v>
      </c>
      <c r="BM260" s="224" t="s">
        <v>437</v>
      </c>
    </row>
    <row r="261" spans="1:47" s="2" customFormat="1" ht="12">
      <c r="A261" s="40"/>
      <c r="B261" s="41"/>
      <c r="C261" s="42"/>
      <c r="D261" s="240" t="s">
        <v>276</v>
      </c>
      <c r="E261" s="42"/>
      <c r="F261" s="241" t="s">
        <v>438</v>
      </c>
      <c r="G261" s="42"/>
      <c r="H261" s="42"/>
      <c r="I261" s="242"/>
      <c r="J261" s="42"/>
      <c r="K261" s="42"/>
      <c r="L261" s="46"/>
      <c r="M261" s="243"/>
      <c r="N261" s="244"/>
      <c r="O261" s="93"/>
      <c r="P261" s="93"/>
      <c r="Q261" s="93"/>
      <c r="R261" s="93"/>
      <c r="S261" s="93"/>
      <c r="T261" s="94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8" t="s">
        <v>276</v>
      </c>
      <c r="AU261" s="18" t="s">
        <v>89</v>
      </c>
    </row>
    <row r="262" spans="1:51" s="14" customFormat="1" ht="12">
      <c r="A262" s="14"/>
      <c r="B262" s="257"/>
      <c r="C262" s="258"/>
      <c r="D262" s="247" t="s">
        <v>278</v>
      </c>
      <c r="E262" s="259" t="s">
        <v>1</v>
      </c>
      <c r="F262" s="260" t="s">
        <v>417</v>
      </c>
      <c r="G262" s="258"/>
      <c r="H262" s="259" t="s">
        <v>1</v>
      </c>
      <c r="I262" s="261"/>
      <c r="J262" s="258"/>
      <c r="K262" s="258"/>
      <c r="L262" s="262"/>
      <c r="M262" s="263"/>
      <c r="N262" s="264"/>
      <c r="O262" s="264"/>
      <c r="P262" s="264"/>
      <c r="Q262" s="264"/>
      <c r="R262" s="264"/>
      <c r="S262" s="264"/>
      <c r="T262" s="265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6" t="s">
        <v>278</v>
      </c>
      <c r="AU262" s="266" t="s">
        <v>89</v>
      </c>
      <c r="AV262" s="14" t="s">
        <v>87</v>
      </c>
      <c r="AW262" s="14" t="s">
        <v>34</v>
      </c>
      <c r="AX262" s="14" t="s">
        <v>79</v>
      </c>
      <c r="AY262" s="266" t="s">
        <v>139</v>
      </c>
    </row>
    <row r="263" spans="1:51" s="14" customFormat="1" ht="12">
      <c r="A263" s="14"/>
      <c r="B263" s="257"/>
      <c r="C263" s="258"/>
      <c r="D263" s="247" t="s">
        <v>278</v>
      </c>
      <c r="E263" s="259" t="s">
        <v>1</v>
      </c>
      <c r="F263" s="260" t="s">
        <v>439</v>
      </c>
      <c r="G263" s="258"/>
      <c r="H263" s="259" t="s">
        <v>1</v>
      </c>
      <c r="I263" s="261"/>
      <c r="J263" s="258"/>
      <c r="K263" s="258"/>
      <c r="L263" s="262"/>
      <c r="M263" s="263"/>
      <c r="N263" s="264"/>
      <c r="O263" s="264"/>
      <c r="P263" s="264"/>
      <c r="Q263" s="264"/>
      <c r="R263" s="264"/>
      <c r="S263" s="264"/>
      <c r="T263" s="26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6" t="s">
        <v>278</v>
      </c>
      <c r="AU263" s="266" t="s">
        <v>89</v>
      </c>
      <c r="AV263" s="14" t="s">
        <v>87</v>
      </c>
      <c r="AW263" s="14" t="s">
        <v>34</v>
      </c>
      <c r="AX263" s="14" t="s">
        <v>79</v>
      </c>
      <c r="AY263" s="266" t="s">
        <v>139</v>
      </c>
    </row>
    <row r="264" spans="1:51" s="14" customFormat="1" ht="12">
      <c r="A264" s="14"/>
      <c r="B264" s="257"/>
      <c r="C264" s="258"/>
      <c r="D264" s="247" t="s">
        <v>278</v>
      </c>
      <c r="E264" s="259" t="s">
        <v>1</v>
      </c>
      <c r="F264" s="260" t="s">
        <v>440</v>
      </c>
      <c r="G264" s="258"/>
      <c r="H264" s="259" t="s">
        <v>1</v>
      </c>
      <c r="I264" s="261"/>
      <c r="J264" s="258"/>
      <c r="K264" s="258"/>
      <c r="L264" s="262"/>
      <c r="M264" s="263"/>
      <c r="N264" s="264"/>
      <c r="O264" s="264"/>
      <c r="P264" s="264"/>
      <c r="Q264" s="264"/>
      <c r="R264" s="264"/>
      <c r="S264" s="264"/>
      <c r="T264" s="265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6" t="s">
        <v>278</v>
      </c>
      <c r="AU264" s="266" t="s">
        <v>89</v>
      </c>
      <c r="AV264" s="14" t="s">
        <v>87</v>
      </c>
      <c r="AW264" s="14" t="s">
        <v>34</v>
      </c>
      <c r="AX264" s="14" t="s">
        <v>79</v>
      </c>
      <c r="AY264" s="266" t="s">
        <v>139</v>
      </c>
    </row>
    <row r="265" spans="1:51" s="13" customFormat="1" ht="12">
      <c r="A265" s="13"/>
      <c r="B265" s="245"/>
      <c r="C265" s="246"/>
      <c r="D265" s="247" t="s">
        <v>278</v>
      </c>
      <c r="E265" s="248" t="s">
        <v>1</v>
      </c>
      <c r="F265" s="249" t="s">
        <v>441</v>
      </c>
      <c r="G265" s="246"/>
      <c r="H265" s="250">
        <v>88.74</v>
      </c>
      <c r="I265" s="251"/>
      <c r="J265" s="246"/>
      <c r="K265" s="246"/>
      <c r="L265" s="252"/>
      <c r="M265" s="253"/>
      <c r="N265" s="254"/>
      <c r="O265" s="254"/>
      <c r="P265" s="254"/>
      <c r="Q265" s="254"/>
      <c r="R265" s="254"/>
      <c r="S265" s="254"/>
      <c r="T265" s="25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6" t="s">
        <v>278</v>
      </c>
      <c r="AU265" s="256" t="s">
        <v>89</v>
      </c>
      <c r="AV265" s="13" t="s">
        <v>89</v>
      </c>
      <c r="AW265" s="13" t="s">
        <v>34</v>
      </c>
      <c r="AX265" s="13" t="s">
        <v>79</v>
      </c>
      <c r="AY265" s="256" t="s">
        <v>139</v>
      </c>
    </row>
    <row r="266" spans="1:51" s="14" customFormat="1" ht="12">
      <c r="A266" s="14"/>
      <c r="B266" s="257"/>
      <c r="C266" s="258"/>
      <c r="D266" s="247" t="s">
        <v>278</v>
      </c>
      <c r="E266" s="259" t="s">
        <v>1</v>
      </c>
      <c r="F266" s="260" t="s">
        <v>442</v>
      </c>
      <c r="G266" s="258"/>
      <c r="H266" s="259" t="s">
        <v>1</v>
      </c>
      <c r="I266" s="261"/>
      <c r="J266" s="258"/>
      <c r="K266" s="258"/>
      <c r="L266" s="262"/>
      <c r="M266" s="263"/>
      <c r="N266" s="264"/>
      <c r="O266" s="264"/>
      <c r="P266" s="264"/>
      <c r="Q266" s="264"/>
      <c r="R266" s="264"/>
      <c r="S266" s="264"/>
      <c r="T266" s="265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6" t="s">
        <v>278</v>
      </c>
      <c r="AU266" s="266" t="s">
        <v>89</v>
      </c>
      <c r="AV266" s="14" t="s">
        <v>87</v>
      </c>
      <c r="AW266" s="14" t="s">
        <v>34</v>
      </c>
      <c r="AX266" s="14" t="s">
        <v>79</v>
      </c>
      <c r="AY266" s="266" t="s">
        <v>139</v>
      </c>
    </row>
    <row r="267" spans="1:51" s="13" customFormat="1" ht="12">
      <c r="A267" s="13"/>
      <c r="B267" s="245"/>
      <c r="C267" s="246"/>
      <c r="D267" s="247" t="s">
        <v>278</v>
      </c>
      <c r="E267" s="248" t="s">
        <v>1</v>
      </c>
      <c r="F267" s="249" t="s">
        <v>443</v>
      </c>
      <c r="G267" s="246"/>
      <c r="H267" s="250">
        <v>63.702</v>
      </c>
      <c r="I267" s="251"/>
      <c r="J267" s="246"/>
      <c r="K267" s="246"/>
      <c r="L267" s="252"/>
      <c r="M267" s="253"/>
      <c r="N267" s="254"/>
      <c r="O267" s="254"/>
      <c r="P267" s="254"/>
      <c r="Q267" s="254"/>
      <c r="R267" s="254"/>
      <c r="S267" s="254"/>
      <c r="T267" s="25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6" t="s">
        <v>278</v>
      </c>
      <c r="AU267" s="256" t="s">
        <v>89</v>
      </c>
      <c r="AV267" s="13" t="s">
        <v>89</v>
      </c>
      <c r="AW267" s="13" t="s">
        <v>34</v>
      </c>
      <c r="AX267" s="13" t="s">
        <v>79</v>
      </c>
      <c r="AY267" s="256" t="s">
        <v>139</v>
      </c>
    </row>
    <row r="268" spans="1:51" s="14" customFormat="1" ht="12">
      <c r="A268" s="14"/>
      <c r="B268" s="257"/>
      <c r="C268" s="258"/>
      <c r="D268" s="247" t="s">
        <v>278</v>
      </c>
      <c r="E268" s="259" t="s">
        <v>1</v>
      </c>
      <c r="F268" s="260" t="s">
        <v>421</v>
      </c>
      <c r="G268" s="258"/>
      <c r="H268" s="259" t="s">
        <v>1</v>
      </c>
      <c r="I268" s="261"/>
      <c r="J268" s="258"/>
      <c r="K268" s="258"/>
      <c r="L268" s="262"/>
      <c r="M268" s="263"/>
      <c r="N268" s="264"/>
      <c r="O268" s="264"/>
      <c r="P268" s="264"/>
      <c r="Q268" s="264"/>
      <c r="R268" s="264"/>
      <c r="S268" s="264"/>
      <c r="T268" s="265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6" t="s">
        <v>278</v>
      </c>
      <c r="AU268" s="266" t="s">
        <v>89</v>
      </c>
      <c r="AV268" s="14" t="s">
        <v>87</v>
      </c>
      <c r="AW268" s="14" t="s">
        <v>34</v>
      </c>
      <c r="AX268" s="14" t="s">
        <v>79</v>
      </c>
      <c r="AY268" s="266" t="s">
        <v>139</v>
      </c>
    </row>
    <row r="269" spans="1:51" s="13" customFormat="1" ht="12">
      <c r="A269" s="13"/>
      <c r="B269" s="245"/>
      <c r="C269" s="246"/>
      <c r="D269" s="247" t="s">
        <v>278</v>
      </c>
      <c r="E269" s="248" t="s">
        <v>1</v>
      </c>
      <c r="F269" s="249" t="s">
        <v>444</v>
      </c>
      <c r="G269" s="246"/>
      <c r="H269" s="250">
        <v>-7.24</v>
      </c>
      <c r="I269" s="251"/>
      <c r="J269" s="246"/>
      <c r="K269" s="246"/>
      <c r="L269" s="252"/>
      <c r="M269" s="253"/>
      <c r="N269" s="254"/>
      <c r="O269" s="254"/>
      <c r="P269" s="254"/>
      <c r="Q269" s="254"/>
      <c r="R269" s="254"/>
      <c r="S269" s="254"/>
      <c r="T269" s="25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6" t="s">
        <v>278</v>
      </c>
      <c r="AU269" s="256" t="s">
        <v>89</v>
      </c>
      <c r="AV269" s="13" t="s">
        <v>89</v>
      </c>
      <c r="AW269" s="13" t="s">
        <v>34</v>
      </c>
      <c r="AX269" s="13" t="s">
        <v>79</v>
      </c>
      <c r="AY269" s="256" t="s">
        <v>139</v>
      </c>
    </row>
    <row r="270" spans="1:51" s="13" customFormat="1" ht="12">
      <c r="A270" s="13"/>
      <c r="B270" s="245"/>
      <c r="C270" s="246"/>
      <c r="D270" s="247" t="s">
        <v>278</v>
      </c>
      <c r="E270" s="248" t="s">
        <v>1</v>
      </c>
      <c r="F270" s="249" t="s">
        <v>445</v>
      </c>
      <c r="G270" s="246"/>
      <c r="H270" s="250">
        <v>-7.36</v>
      </c>
      <c r="I270" s="251"/>
      <c r="J270" s="246"/>
      <c r="K270" s="246"/>
      <c r="L270" s="252"/>
      <c r="M270" s="253"/>
      <c r="N270" s="254"/>
      <c r="O270" s="254"/>
      <c r="P270" s="254"/>
      <c r="Q270" s="254"/>
      <c r="R270" s="254"/>
      <c r="S270" s="254"/>
      <c r="T270" s="25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6" t="s">
        <v>278</v>
      </c>
      <c r="AU270" s="256" t="s">
        <v>89</v>
      </c>
      <c r="AV270" s="13" t="s">
        <v>89</v>
      </c>
      <c r="AW270" s="13" t="s">
        <v>34</v>
      </c>
      <c r="AX270" s="13" t="s">
        <v>79</v>
      </c>
      <c r="AY270" s="256" t="s">
        <v>139</v>
      </c>
    </row>
    <row r="271" spans="1:51" s="14" customFormat="1" ht="12">
      <c r="A271" s="14"/>
      <c r="B271" s="257"/>
      <c r="C271" s="258"/>
      <c r="D271" s="247" t="s">
        <v>278</v>
      </c>
      <c r="E271" s="259" t="s">
        <v>1</v>
      </c>
      <c r="F271" s="260" t="s">
        <v>425</v>
      </c>
      <c r="G271" s="258"/>
      <c r="H271" s="259" t="s">
        <v>1</v>
      </c>
      <c r="I271" s="261"/>
      <c r="J271" s="258"/>
      <c r="K271" s="258"/>
      <c r="L271" s="262"/>
      <c r="M271" s="263"/>
      <c r="N271" s="264"/>
      <c r="O271" s="264"/>
      <c r="P271" s="264"/>
      <c r="Q271" s="264"/>
      <c r="R271" s="264"/>
      <c r="S271" s="264"/>
      <c r="T271" s="265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6" t="s">
        <v>278</v>
      </c>
      <c r="AU271" s="266" t="s">
        <v>89</v>
      </c>
      <c r="AV271" s="14" t="s">
        <v>87</v>
      </c>
      <c r="AW271" s="14" t="s">
        <v>34</v>
      </c>
      <c r="AX271" s="14" t="s">
        <v>79</v>
      </c>
      <c r="AY271" s="266" t="s">
        <v>139</v>
      </c>
    </row>
    <row r="272" spans="1:51" s="13" customFormat="1" ht="12">
      <c r="A272" s="13"/>
      <c r="B272" s="245"/>
      <c r="C272" s="246"/>
      <c r="D272" s="247" t="s">
        <v>278</v>
      </c>
      <c r="E272" s="248" t="s">
        <v>1</v>
      </c>
      <c r="F272" s="249" t="s">
        <v>446</v>
      </c>
      <c r="G272" s="246"/>
      <c r="H272" s="250">
        <v>90.049</v>
      </c>
      <c r="I272" s="251"/>
      <c r="J272" s="246"/>
      <c r="K272" s="246"/>
      <c r="L272" s="252"/>
      <c r="M272" s="253"/>
      <c r="N272" s="254"/>
      <c r="O272" s="254"/>
      <c r="P272" s="254"/>
      <c r="Q272" s="254"/>
      <c r="R272" s="254"/>
      <c r="S272" s="254"/>
      <c r="T272" s="25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6" t="s">
        <v>278</v>
      </c>
      <c r="AU272" s="256" t="s">
        <v>89</v>
      </c>
      <c r="AV272" s="13" t="s">
        <v>89</v>
      </c>
      <c r="AW272" s="13" t="s">
        <v>34</v>
      </c>
      <c r="AX272" s="13" t="s">
        <v>79</v>
      </c>
      <c r="AY272" s="256" t="s">
        <v>139</v>
      </c>
    </row>
    <row r="273" spans="1:51" s="14" customFormat="1" ht="12">
      <c r="A273" s="14"/>
      <c r="B273" s="257"/>
      <c r="C273" s="258"/>
      <c r="D273" s="247" t="s">
        <v>278</v>
      </c>
      <c r="E273" s="259" t="s">
        <v>1</v>
      </c>
      <c r="F273" s="260" t="s">
        <v>447</v>
      </c>
      <c r="G273" s="258"/>
      <c r="H273" s="259" t="s">
        <v>1</v>
      </c>
      <c r="I273" s="261"/>
      <c r="J273" s="258"/>
      <c r="K273" s="258"/>
      <c r="L273" s="262"/>
      <c r="M273" s="263"/>
      <c r="N273" s="264"/>
      <c r="O273" s="264"/>
      <c r="P273" s="264"/>
      <c r="Q273" s="264"/>
      <c r="R273" s="264"/>
      <c r="S273" s="264"/>
      <c r="T273" s="265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6" t="s">
        <v>278</v>
      </c>
      <c r="AU273" s="266" t="s">
        <v>89</v>
      </c>
      <c r="AV273" s="14" t="s">
        <v>87</v>
      </c>
      <c r="AW273" s="14" t="s">
        <v>34</v>
      </c>
      <c r="AX273" s="14" t="s">
        <v>79</v>
      </c>
      <c r="AY273" s="266" t="s">
        <v>139</v>
      </c>
    </row>
    <row r="274" spans="1:51" s="13" customFormat="1" ht="12">
      <c r="A274" s="13"/>
      <c r="B274" s="245"/>
      <c r="C274" s="246"/>
      <c r="D274" s="247" t="s">
        <v>278</v>
      </c>
      <c r="E274" s="248" t="s">
        <v>1</v>
      </c>
      <c r="F274" s="249" t="s">
        <v>448</v>
      </c>
      <c r="G274" s="246"/>
      <c r="H274" s="250">
        <v>39.707</v>
      </c>
      <c r="I274" s="251"/>
      <c r="J274" s="246"/>
      <c r="K274" s="246"/>
      <c r="L274" s="252"/>
      <c r="M274" s="253"/>
      <c r="N274" s="254"/>
      <c r="O274" s="254"/>
      <c r="P274" s="254"/>
      <c r="Q274" s="254"/>
      <c r="R274" s="254"/>
      <c r="S274" s="254"/>
      <c r="T274" s="25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6" t="s">
        <v>278</v>
      </c>
      <c r="AU274" s="256" t="s">
        <v>89</v>
      </c>
      <c r="AV274" s="13" t="s">
        <v>89</v>
      </c>
      <c r="AW274" s="13" t="s">
        <v>34</v>
      </c>
      <c r="AX274" s="13" t="s">
        <v>79</v>
      </c>
      <c r="AY274" s="256" t="s">
        <v>139</v>
      </c>
    </row>
    <row r="275" spans="1:51" s="13" customFormat="1" ht="12">
      <c r="A275" s="13"/>
      <c r="B275" s="245"/>
      <c r="C275" s="246"/>
      <c r="D275" s="247" t="s">
        <v>278</v>
      </c>
      <c r="E275" s="248" t="s">
        <v>1</v>
      </c>
      <c r="F275" s="249" t="s">
        <v>449</v>
      </c>
      <c r="G275" s="246"/>
      <c r="H275" s="250">
        <v>-4.37</v>
      </c>
      <c r="I275" s="251"/>
      <c r="J275" s="246"/>
      <c r="K275" s="246"/>
      <c r="L275" s="252"/>
      <c r="M275" s="253"/>
      <c r="N275" s="254"/>
      <c r="O275" s="254"/>
      <c r="P275" s="254"/>
      <c r="Q275" s="254"/>
      <c r="R275" s="254"/>
      <c r="S275" s="254"/>
      <c r="T275" s="25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6" t="s">
        <v>278</v>
      </c>
      <c r="AU275" s="256" t="s">
        <v>89</v>
      </c>
      <c r="AV275" s="13" t="s">
        <v>89</v>
      </c>
      <c r="AW275" s="13" t="s">
        <v>34</v>
      </c>
      <c r="AX275" s="13" t="s">
        <v>79</v>
      </c>
      <c r="AY275" s="256" t="s">
        <v>139</v>
      </c>
    </row>
    <row r="276" spans="1:51" s="14" customFormat="1" ht="12">
      <c r="A276" s="14"/>
      <c r="B276" s="257"/>
      <c r="C276" s="258"/>
      <c r="D276" s="247" t="s">
        <v>278</v>
      </c>
      <c r="E276" s="259" t="s">
        <v>1</v>
      </c>
      <c r="F276" s="260" t="s">
        <v>450</v>
      </c>
      <c r="G276" s="258"/>
      <c r="H276" s="259" t="s">
        <v>1</v>
      </c>
      <c r="I276" s="261"/>
      <c r="J276" s="258"/>
      <c r="K276" s="258"/>
      <c r="L276" s="262"/>
      <c r="M276" s="263"/>
      <c r="N276" s="264"/>
      <c r="O276" s="264"/>
      <c r="P276" s="264"/>
      <c r="Q276" s="264"/>
      <c r="R276" s="264"/>
      <c r="S276" s="264"/>
      <c r="T276" s="265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6" t="s">
        <v>278</v>
      </c>
      <c r="AU276" s="266" t="s">
        <v>89</v>
      </c>
      <c r="AV276" s="14" t="s">
        <v>87</v>
      </c>
      <c r="AW276" s="14" t="s">
        <v>34</v>
      </c>
      <c r="AX276" s="14" t="s">
        <v>79</v>
      </c>
      <c r="AY276" s="266" t="s">
        <v>139</v>
      </c>
    </row>
    <row r="277" spans="1:51" s="13" customFormat="1" ht="12">
      <c r="A277" s="13"/>
      <c r="B277" s="245"/>
      <c r="C277" s="246"/>
      <c r="D277" s="247" t="s">
        <v>278</v>
      </c>
      <c r="E277" s="248" t="s">
        <v>1</v>
      </c>
      <c r="F277" s="249" t="s">
        <v>451</v>
      </c>
      <c r="G277" s="246"/>
      <c r="H277" s="250">
        <v>102.97</v>
      </c>
      <c r="I277" s="251"/>
      <c r="J277" s="246"/>
      <c r="K277" s="246"/>
      <c r="L277" s="252"/>
      <c r="M277" s="253"/>
      <c r="N277" s="254"/>
      <c r="O277" s="254"/>
      <c r="P277" s="254"/>
      <c r="Q277" s="254"/>
      <c r="R277" s="254"/>
      <c r="S277" s="254"/>
      <c r="T277" s="25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6" t="s">
        <v>278</v>
      </c>
      <c r="AU277" s="256" t="s">
        <v>89</v>
      </c>
      <c r="AV277" s="13" t="s">
        <v>89</v>
      </c>
      <c r="AW277" s="13" t="s">
        <v>34</v>
      </c>
      <c r="AX277" s="13" t="s">
        <v>79</v>
      </c>
      <c r="AY277" s="256" t="s">
        <v>139</v>
      </c>
    </row>
    <row r="278" spans="1:51" s="14" customFormat="1" ht="12">
      <c r="A278" s="14"/>
      <c r="B278" s="257"/>
      <c r="C278" s="258"/>
      <c r="D278" s="247" t="s">
        <v>278</v>
      </c>
      <c r="E278" s="259" t="s">
        <v>1</v>
      </c>
      <c r="F278" s="260" t="s">
        <v>447</v>
      </c>
      <c r="G278" s="258"/>
      <c r="H278" s="259" t="s">
        <v>1</v>
      </c>
      <c r="I278" s="261"/>
      <c r="J278" s="258"/>
      <c r="K278" s="258"/>
      <c r="L278" s="262"/>
      <c r="M278" s="263"/>
      <c r="N278" s="264"/>
      <c r="O278" s="264"/>
      <c r="P278" s="264"/>
      <c r="Q278" s="264"/>
      <c r="R278" s="264"/>
      <c r="S278" s="264"/>
      <c r="T278" s="265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6" t="s">
        <v>278</v>
      </c>
      <c r="AU278" s="266" t="s">
        <v>89</v>
      </c>
      <c r="AV278" s="14" t="s">
        <v>87</v>
      </c>
      <c r="AW278" s="14" t="s">
        <v>34</v>
      </c>
      <c r="AX278" s="14" t="s">
        <v>79</v>
      </c>
      <c r="AY278" s="266" t="s">
        <v>139</v>
      </c>
    </row>
    <row r="279" spans="1:51" s="13" customFormat="1" ht="12">
      <c r="A279" s="13"/>
      <c r="B279" s="245"/>
      <c r="C279" s="246"/>
      <c r="D279" s="247" t="s">
        <v>278</v>
      </c>
      <c r="E279" s="248" t="s">
        <v>1</v>
      </c>
      <c r="F279" s="249" t="s">
        <v>452</v>
      </c>
      <c r="G279" s="246"/>
      <c r="H279" s="250">
        <v>30.643</v>
      </c>
      <c r="I279" s="251"/>
      <c r="J279" s="246"/>
      <c r="K279" s="246"/>
      <c r="L279" s="252"/>
      <c r="M279" s="253"/>
      <c r="N279" s="254"/>
      <c r="O279" s="254"/>
      <c r="P279" s="254"/>
      <c r="Q279" s="254"/>
      <c r="R279" s="254"/>
      <c r="S279" s="254"/>
      <c r="T279" s="25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6" t="s">
        <v>278</v>
      </c>
      <c r="AU279" s="256" t="s">
        <v>89</v>
      </c>
      <c r="AV279" s="13" t="s">
        <v>89</v>
      </c>
      <c r="AW279" s="13" t="s">
        <v>34</v>
      </c>
      <c r="AX279" s="13" t="s">
        <v>79</v>
      </c>
      <c r="AY279" s="256" t="s">
        <v>139</v>
      </c>
    </row>
    <row r="280" spans="1:51" s="13" customFormat="1" ht="12">
      <c r="A280" s="13"/>
      <c r="B280" s="245"/>
      <c r="C280" s="246"/>
      <c r="D280" s="247" t="s">
        <v>278</v>
      </c>
      <c r="E280" s="248" t="s">
        <v>1</v>
      </c>
      <c r="F280" s="249" t="s">
        <v>453</v>
      </c>
      <c r="G280" s="246"/>
      <c r="H280" s="250">
        <v>-15.919</v>
      </c>
      <c r="I280" s="251"/>
      <c r="J280" s="246"/>
      <c r="K280" s="246"/>
      <c r="L280" s="252"/>
      <c r="M280" s="253"/>
      <c r="N280" s="254"/>
      <c r="O280" s="254"/>
      <c r="P280" s="254"/>
      <c r="Q280" s="254"/>
      <c r="R280" s="254"/>
      <c r="S280" s="254"/>
      <c r="T280" s="25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6" t="s">
        <v>278</v>
      </c>
      <c r="AU280" s="256" t="s">
        <v>89</v>
      </c>
      <c r="AV280" s="13" t="s">
        <v>89</v>
      </c>
      <c r="AW280" s="13" t="s">
        <v>34</v>
      </c>
      <c r="AX280" s="13" t="s">
        <v>79</v>
      </c>
      <c r="AY280" s="256" t="s">
        <v>139</v>
      </c>
    </row>
    <row r="281" spans="1:51" s="14" customFormat="1" ht="12">
      <c r="A281" s="14"/>
      <c r="B281" s="257"/>
      <c r="C281" s="258"/>
      <c r="D281" s="247" t="s">
        <v>278</v>
      </c>
      <c r="E281" s="259" t="s">
        <v>1</v>
      </c>
      <c r="F281" s="260" t="s">
        <v>454</v>
      </c>
      <c r="G281" s="258"/>
      <c r="H281" s="259" t="s">
        <v>1</v>
      </c>
      <c r="I281" s="261"/>
      <c r="J281" s="258"/>
      <c r="K281" s="258"/>
      <c r="L281" s="262"/>
      <c r="M281" s="263"/>
      <c r="N281" s="264"/>
      <c r="O281" s="264"/>
      <c r="P281" s="264"/>
      <c r="Q281" s="264"/>
      <c r="R281" s="264"/>
      <c r="S281" s="264"/>
      <c r="T281" s="265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6" t="s">
        <v>278</v>
      </c>
      <c r="AU281" s="266" t="s">
        <v>89</v>
      </c>
      <c r="AV281" s="14" t="s">
        <v>87</v>
      </c>
      <c r="AW281" s="14" t="s">
        <v>34</v>
      </c>
      <c r="AX281" s="14" t="s">
        <v>79</v>
      </c>
      <c r="AY281" s="266" t="s">
        <v>139</v>
      </c>
    </row>
    <row r="282" spans="1:51" s="13" customFormat="1" ht="12">
      <c r="A282" s="13"/>
      <c r="B282" s="245"/>
      <c r="C282" s="246"/>
      <c r="D282" s="247" t="s">
        <v>278</v>
      </c>
      <c r="E282" s="248" t="s">
        <v>1</v>
      </c>
      <c r="F282" s="249" t="s">
        <v>455</v>
      </c>
      <c r="G282" s="246"/>
      <c r="H282" s="250">
        <v>24</v>
      </c>
      <c r="I282" s="251"/>
      <c r="J282" s="246"/>
      <c r="K282" s="246"/>
      <c r="L282" s="252"/>
      <c r="M282" s="253"/>
      <c r="N282" s="254"/>
      <c r="O282" s="254"/>
      <c r="P282" s="254"/>
      <c r="Q282" s="254"/>
      <c r="R282" s="254"/>
      <c r="S282" s="254"/>
      <c r="T282" s="25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6" t="s">
        <v>278</v>
      </c>
      <c r="AU282" s="256" t="s">
        <v>89</v>
      </c>
      <c r="AV282" s="13" t="s">
        <v>89</v>
      </c>
      <c r="AW282" s="13" t="s">
        <v>34</v>
      </c>
      <c r="AX282" s="13" t="s">
        <v>79</v>
      </c>
      <c r="AY282" s="256" t="s">
        <v>139</v>
      </c>
    </row>
    <row r="283" spans="1:51" s="15" customFormat="1" ht="12">
      <c r="A283" s="15"/>
      <c r="B283" s="267"/>
      <c r="C283" s="268"/>
      <c r="D283" s="247" t="s">
        <v>278</v>
      </c>
      <c r="E283" s="269" t="s">
        <v>1</v>
      </c>
      <c r="F283" s="270" t="s">
        <v>287</v>
      </c>
      <c r="G283" s="268"/>
      <c r="H283" s="271">
        <v>404.922</v>
      </c>
      <c r="I283" s="272"/>
      <c r="J283" s="268"/>
      <c r="K283" s="268"/>
      <c r="L283" s="273"/>
      <c r="M283" s="274"/>
      <c r="N283" s="275"/>
      <c r="O283" s="275"/>
      <c r="P283" s="275"/>
      <c r="Q283" s="275"/>
      <c r="R283" s="275"/>
      <c r="S283" s="275"/>
      <c r="T283" s="276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77" t="s">
        <v>278</v>
      </c>
      <c r="AU283" s="277" t="s">
        <v>89</v>
      </c>
      <c r="AV283" s="15" t="s">
        <v>144</v>
      </c>
      <c r="AW283" s="15" t="s">
        <v>34</v>
      </c>
      <c r="AX283" s="15" t="s">
        <v>87</v>
      </c>
      <c r="AY283" s="277" t="s">
        <v>139</v>
      </c>
    </row>
    <row r="284" spans="1:65" s="2" customFormat="1" ht="33" customHeight="1">
      <c r="A284" s="40"/>
      <c r="B284" s="41"/>
      <c r="C284" s="212" t="s">
        <v>456</v>
      </c>
      <c r="D284" s="212" t="s">
        <v>140</v>
      </c>
      <c r="E284" s="213" t="s">
        <v>457</v>
      </c>
      <c r="F284" s="214" t="s">
        <v>458</v>
      </c>
      <c r="G284" s="215" t="s">
        <v>299</v>
      </c>
      <c r="H284" s="216">
        <v>4.68</v>
      </c>
      <c r="I284" s="217"/>
      <c r="J284" s="218">
        <f>ROUND(I284*H284,2)</f>
        <v>0</v>
      </c>
      <c r="K284" s="214" t="s">
        <v>274</v>
      </c>
      <c r="L284" s="46"/>
      <c r="M284" s="236" t="s">
        <v>1</v>
      </c>
      <c r="N284" s="237" t="s">
        <v>44</v>
      </c>
      <c r="O284" s="93"/>
      <c r="P284" s="238">
        <f>O284*H284</f>
        <v>0</v>
      </c>
      <c r="Q284" s="238">
        <v>0.16931</v>
      </c>
      <c r="R284" s="238">
        <f>Q284*H284</f>
        <v>0.7923707999999999</v>
      </c>
      <c r="S284" s="238">
        <v>0</v>
      </c>
      <c r="T284" s="239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24" t="s">
        <v>144</v>
      </c>
      <c r="AT284" s="224" t="s">
        <v>140</v>
      </c>
      <c r="AU284" s="224" t="s">
        <v>89</v>
      </c>
      <c r="AY284" s="18" t="s">
        <v>139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8" t="s">
        <v>87</v>
      </c>
      <c r="BK284" s="225">
        <f>ROUND(I284*H284,2)</f>
        <v>0</v>
      </c>
      <c r="BL284" s="18" t="s">
        <v>144</v>
      </c>
      <c r="BM284" s="224" t="s">
        <v>459</v>
      </c>
    </row>
    <row r="285" spans="1:47" s="2" customFormat="1" ht="12">
      <c r="A285" s="40"/>
      <c r="B285" s="41"/>
      <c r="C285" s="42"/>
      <c r="D285" s="240" t="s">
        <v>276</v>
      </c>
      <c r="E285" s="42"/>
      <c r="F285" s="241" t="s">
        <v>460</v>
      </c>
      <c r="G285" s="42"/>
      <c r="H285" s="42"/>
      <c r="I285" s="242"/>
      <c r="J285" s="42"/>
      <c r="K285" s="42"/>
      <c r="L285" s="46"/>
      <c r="M285" s="243"/>
      <c r="N285" s="244"/>
      <c r="O285" s="93"/>
      <c r="P285" s="93"/>
      <c r="Q285" s="93"/>
      <c r="R285" s="93"/>
      <c r="S285" s="93"/>
      <c r="T285" s="94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8" t="s">
        <v>276</v>
      </c>
      <c r="AU285" s="18" t="s">
        <v>89</v>
      </c>
    </row>
    <row r="286" spans="1:51" s="14" customFormat="1" ht="12">
      <c r="A286" s="14"/>
      <c r="B286" s="257"/>
      <c r="C286" s="258"/>
      <c r="D286" s="247" t="s">
        <v>278</v>
      </c>
      <c r="E286" s="259" t="s">
        <v>1</v>
      </c>
      <c r="F286" s="260" t="s">
        <v>461</v>
      </c>
      <c r="G286" s="258"/>
      <c r="H286" s="259" t="s">
        <v>1</v>
      </c>
      <c r="I286" s="261"/>
      <c r="J286" s="258"/>
      <c r="K286" s="258"/>
      <c r="L286" s="262"/>
      <c r="M286" s="263"/>
      <c r="N286" s="264"/>
      <c r="O286" s="264"/>
      <c r="P286" s="264"/>
      <c r="Q286" s="264"/>
      <c r="R286" s="264"/>
      <c r="S286" s="264"/>
      <c r="T286" s="265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6" t="s">
        <v>278</v>
      </c>
      <c r="AU286" s="266" t="s">
        <v>89</v>
      </c>
      <c r="AV286" s="14" t="s">
        <v>87</v>
      </c>
      <c r="AW286" s="14" t="s">
        <v>34</v>
      </c>
      <c r="AX286" s="14" t="s">
        <v>79</v>
      </c>
      <c r="AY286" s="266" t="s">
        <v>139</v>
      </c>
    </row>
    <row r="287" spans="1:51" s="13" customFormat="1" ht="12">
      <c r="A287" s="13"/>
      <c r="B287" s="245"/>
      <c r="C287" s="246"/>
      <c r="D287" s="247" t="s">
        <v>278</v>
      </c>
      <c r="E287" s="248" t="s">
        <v>1</v>
      </c>
      <c r="F287" s="249" t="s">
        <v>462</v>
      </c>
      <c r="G287" s="246"/>
      <c r="H287" s="250">
        <v>4.68</v>
      </c>
      <c r="I287" s="251"/>
      <c r="J287" s="246"/>
      <c r="K287" s="246"/>
      <c r="L287" s="252"/>
      <c r="M287" s="253"/>
      <c r="N287" s="254"/>
      <c r="O287" s="254"/>
      <c r="P287" s="254"/>
      <c r="Q287" s="254"/>
      <c r="R287" s="254"/>
      <c r="S287" s="254"/>
      <c r="T287" s="25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6" t="s">
        <v>278</v>
      </c>
      <c r="AU287" s="256" t="s">
        <v>89</v>
      </c>
      <c r="AV287" s="13" t="s">
        <v>89</v>
      </c>
      <c r="AW287" s="13" t="s">
        <v>34</v>
      </c>
      <c r="AX287" s="13" t="s">
        <v>87</v>
      </c>
      <c r="AY287" s="256" t="s">
        <v>139</v>
      </c>
    </row>
    <row r="288" spans="1:65" s="2" customFormat="1" ht="16.5" customHeight="1">
      <c r="A288" s="40"/>
      <c r="B288" s="41"/>
      <c r="C288" s="212" t="s">
        <v>187</v>
      </c>
      <c r="D288" s="212" t="s">
        <v>140</v>
      </c>
      <c r="E288" s="213" t="s">
        <v>463</v>
      </c>
      <c r="F288" s="214" t="s">
        <v>464</v>
      </c>
      <c r="G288" s="215" t="s">
        <v>273</v>
      </c>
      <c r="H288" s="216">
        <v>8.61</v>
      </c>
      <c r="I288" s="217"/>
      <c r="J288" s="218">
        <f>ROUND(I288*H288,2)</f>
        <v>0</v>
      </c>
      <c r="K288" s="214" t="s">
        <v>274</v>
      </c>
      <c r="L288" s="46"/>
      <c r="M288" s="236" t="s">
        <v>1</v>
      </c>
      <c r="N288" s="237" t="s">
        <v>44</v>
      </c>
      <c r="O288" s="93"/>
      <c r="P288" s="238">
        <f>O288*H288</f>
        <v>0</v>
      </c>
      <c r="Q288" s="238">
        <v>2.50187</v>
      </c>
      <c r="R288" s="238">
        <f>Q288*H288</f>
        <v>21.541100699999998</v>
      </c>
      <c r="S288" s="238">
        <v>0</v>
      </c>
      <c r="T288" s="239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24" t="s">
        <v>144</v>
      </c>
      <c r="AT288" s="224" t="s">
        <v>140</v>
      </c>
      <c r="AU288" s="224" t="s">
        <v>89</v>
      </c>
      <c r="AY288" s="18" t="s">
        <v>139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8" t="s">
        <v>87</v>
      </c>
      <c r="BK288" s="225">
        <f>ROUND(I288*H288,2)</f>
        <v>0</v>
      </c>
      <c r="BL288" s="18" t="s">
        <v>144</v>
      </c>
      <c r="BM288" s="224" t="s">
        <v>465</v>
      </c>
    </row>
    <row r="289" spans="1:47" s="2" customFormat="1" ht="12">
      <c r="A289" s="40"/>
      <c r="B289" s="41"/>
      <c r="C289" s="42"/>
      <c r="D289" s="240" t="s">
        <v>276</v>
      </c>
      <c r="E289" s="42"/>
      <c r="F289" s="241" t="s">
        <v>466</v>
      </c>
      <c r="G289" s="42"/>
      <c r="H289" s="42"/>
      <c r="I289" s="242"/>
      <c r="J289" s="42"/>
      <c r="K289" s="42"/>
      <c r="L289" s="46"/>
      <c r="M289" s="243"/>
      <c r="N289" s="244"/>
      <c r="O289" s="93"/>
      <c r="P289" s="93"/>
      <c r="Q289" s="93"/>
      <c r="R289" s="93"/>
      <c r="S289" s="93"/>
      <c r="T289" s="94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8" t="s">
        <v>276</v>
      </c>
      <c r="AU289" s="18" t="s">
        <v>89</v>
      </c>
    </row>
    <row r="290" spans="1:51" s="13" customFormat="1" ht="12">
      <c r="A290" s="13"/>
      <c r="B290" s="245"/>
      <c r="C290" s="246"/>
      <c r="D290" s="247" t="s">
        <v>278</v>
      </c>
      <c r="E290" s="248" t="s">
        <v>1</v>
      </c>
      <c r="F290" s="249" t="s">
        <v>467</v>
      </c>
      <c r="G290" s="246"/>
      <c r="H290" s="250">
        <v>8.61</v>
      </c>
      <c r="I290" s="251"/>
      <c r="J290" s="246"/>
      <c r="K290" s="246"/>
      <c r="L290" s="252"/>
      <c r="M290" s="253"/>
      <c r="N290" s="254"/>
      <c r="O290" s="254"/>
      <c r="P290" s="254"/>
      <c r="Q290" s="254"/>
      <c r="R290" s="254"/>
      <c r="S290" s="254"/>
      <c r="T290" s="255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6" t="s">
        <v>278</v>
      </c>
      <c r="AU290" s="256" t="s">
        <v>89</v>
      </c>
      <c r="AV290" s="13" t="s">
        <v>89</v>
      </c>
      <c r="AW290" s="13" t="s">
        <v>34</v>
      </c>
      <c r="AX290" s="13" t="s">
        <v>87</v>
      </c>
      <c r="AY290" s="256" t="s">
        <v>139</v>
      </c>
    </row>
    <row r="291" spans="1:65" s="2" customFormat="1" ht="24.15" customHeight="1">
      <c r="A291" s="40"/>
      <c r="B291" s="41"/>
      <c r="C291" s="212" t="s">
        <v>468</v>
      </c>
      <c r="D291" s="212" t="s">
        <v>140</v>
      </c>
      <c r="E291" s="213" t="s">
        <v>469</v>
      </c>
      <c r="F291" s="214" t="s">
        <v>470</v>
      </c>
      <c r="G291" s="215" t="s">
        <v>299</v>
      </c>
      <c r="H291" s="216">
        <v>57.4</v>
      </c>
      <c r="I291" s="217"/>
      <c r="J291" s="218">
        <f>ROUND(I291*H291,2)</f>
        <v>0</v>
      </c>
      <c r="K291" s="214" t="s">
        <v>274</v>
      </c>
      <c r="L291" s="46"/>
      <c r="M291" s="236" t="s">
        <v>1</v>
      </c>
      <c r="N291" s="237" t="s">
        <v>44</v>
      </c>
      <c r="O291" s="93"/>
      <c r="P291" s="238">
        <f>O291*H291</f>
        <v>0</v>
      </c>
      <c r="Q291" s="238">
        <v>0.00275</v>
      </c>
      <c r="R291" s="238">
        <f>Q291*H291</f>
        <v>0.15785</v>
      </c>
      <c r="S291" s="238">
        <v>0</v>
      </c>
      <c r="T291" s="239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24" t="s">
        <v>144</v>
      </c>
      <c r="AT291" s="224" t="s">
        <v>140</v>
      </c>
      <c r="AU291" s="224" t="s">
        <v>89</v>
      </c>
      <c r="AY291" s="18" t="s">
        <v>139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8" t="s">
        <v>87</v>
      </c>
      <c r="BK291" s="225">
        <f>ROUND(I291*H291,2)</f>
        <v>0</v>
      </c>
      <c r="BL291" s="18" t="s">
        <v>144</v>
      </c>
      <c r="BM291" s="224" t="s">
        <v>471</v>
      </c>
    </row>
    <row r="292" spans="1:47" s="2" customFormat="1" ht="12">
      <c r="A292" s="40"/>
      <c r="B292" s="41"/>
      <c r="C292" s="42"/>
      <c r="D292" s="240" t="s">
        <v>276</v>
      </c>
      <c r="E292" s="42"/>
      <c r="F292" s="241" t="s">
        <v>472</v>
      </c>
      <c r="G292" s="42"/>
      <c r="H292" s="42"/>
      <c r="I292" s="242"/>
      <c r="J292" s="42"/>
      <c r="K292" s="42"/>
      <c r="L292" s="46"/>
      <c r="M292" s="243"/>
      <c r="N292" s="244"/>
      <c r="O292" s="93"/>
      <c r="P292" s="93"/>
      <c r="Q292" s="93"/>
      <c r="R292" s="93"/>
      <c r="S292" s="93"/>
      <c r="T292" s="94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8" t="s">
        <v>276</v>
      </c>
      <c r="AU292" s="18" t="s">
        <v>89</v>
      </c>
    </row>
    <row r="293" spans="1:51" s="13" customFormat="1" ht="12">
      <c r="A293" s="13"/>
      <c r="B293" s="245"/>
      <c r="C293" s="246"/>
      <c r="D293" s="247" t="s">
        <v>278</v>
      </c>
      <c r="E293" s="248" t="s">
        <v>1</v>
      </c>
      <c r="F293" s="249" t="s">
        <v>473</v>
      </c>
      <c r="G293" s="246"/>
      <c r="H293" s="250">
        <v>57.4</v>
      </c>
      <c r="I293" s="251"/>
      <c r="J293" s="246"/>
      <c r="K293" s="246"/>
      <c r="L293" s="252"/>
      <c r="M293" s="253"/>
      <c r="N293" s="254"/>
      <c r="O293" s="254"/>
      <c r="P293" s="254"/>
      <c r="Q293" s="254"/>
      <c r="R293" s="254"/>
      <c r="S293" s="254"/>
      <c r="T293" s="25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6" t="s">
        <v>278</v>
      </c>
      <c r="AU293" s="256" t="s">
        <v>89</v>
      </c>
      <c r="AV293" s="13" t="s">
        <v>89</v>
      </c>
      <c r="AW293" s="13" t="s">
        <v>34</v>
      </c>
      <c r="AX293" s="13" t="s">
        <v>87</v>
      </c>
      <c r="AY293" s="256" t="s">
        <v>139</v>
      </c>
    </row>
    <row r="294" spans="1:65" s="2" customFormat="1" ht="24.15" customHeight="1">
      <c r="A294" s="40"/>
      <c r="B294" s="41"/>
      <c r="C294" s="212" t="s">
        <v>474</v>
      </c>
      <c r="D294" s="212" t="s">
        <v>140</v>
      </c>
      <c r="E294" s="213" t="s">
        <v>475</v>
      </c>
      <c r="F294" s="214" t="s">
        <v>476</v>
      </c>
      <c r="G294" s="215" t="s">
        <v>477</v>
      </c>
      <c r="H294" s="216">
        <v>1</v>
      </c>
      <c r="I294" s="217"/>
      <c r="J294" s="218">
        <f>ROUND(I294*H294,2)</f>
        <v>0</v>
      </c>
      <c r="K294" s="214" t="s">
        <v>478</v>
      </c>
      <c r="L294" s="46"/>
      <c r="M294" s="236" t="s">
        <v>1</v>
      </c>
      <c r="N294" s="237" t="s">
        <v>44</v>
      </c>
      <c r="O294" s="93"/>
      <c r="P294" s="238">
        <f>O294*H294</f>
        <v>0</v>
      </c>
      <c r="Q294" s="238">
        <v>0.04545</v>
      </c>
      <c r="R294" s="238">
        <f>Q294*H294</f>
        <v>0.04545</v>
      </c>
      <c r="S294" s="238">
        <v>0</v>
      </c>
      <c r="T294" s="239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24" t="s">
        <v>144</v>
      </c>
      <c r="AT294" s="224" t="s">
        <v>140</v>
      </c>
      <c r="AU294" s="224" t="s">
        <v>89</v>
      </c>
      <c r="AY294" s="18" t="s">
        <v>139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8" t="s">
        <v>87</v>
      </c>
      <c r="BK294" s="225">
        <f>ROUND(I294*H294,2)</f>
        <v>0</v>
      </c>
      <c r="BL294" s="18" t="s">
        <v>144</v>
      </c>
      <c r="BM294" s="224" t="s">
        <v>479</v>
      </c>
    </row>
    <row r="295" spans="1:47" s="2" customFormat="1" ht="12">
      <c r="A295" s="40"/>
      <c r="B295" s="41"/>
      <c r="C295" s="42"/>
      <c r="D295" s="240" t="s">
        <v>276</v>
      </c>
      <c r="E295" s="42"/>
      <c r="F295" s="241" t="s">
        <v>480</v>
      </c>
      <c r="G295" s="42"/>
      <c r="H295" s="42"/>
      <c r="I295" s="242"/>
      <c r="J295" s="42"/>
      <c r="K295" s="42"/>
      <c r="L295" s="46"/>
      <c r="M295" s="243"/>
      <c r="N295" s="244"/>
      <c r="O295" s="93"/>
      <c r="P295" s="93"/>
      <c r="Q295" s="93"/>
      <c r="R295" s="93"/>
      <c r="S295" s="93"/>
      <c r="T295" s="94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8" t="s">
        <v>276</v>
      </c>
      <c r="AU295" s="18" t="s">
        <v>89</v>
      </c>
    </row>
    <row r="296" spans="1:51" s="14" customFormat="1" ht="12">
      <c r="A296" s="14"/>
      <c r="B296" s="257"/>
      <c r="C296" s="258"/>
      <c r="D296" s="247" t="s">
        <v>278</v>
      </c>
      <c r="E296" s="259" t="s">
        <v>1</v>
      </c>
      <c r="F296" s="260" t="s">
        <v>481</v>
      </c>
      <c r="G296" s="258"/>
      <c r="H296" s="259" t="s">
        <v>1</v>
      </c>
      <c r="I296" s="261"/>
      <c r="J296" s="258"/>
      <c r="K296" s="258"/>
      <c r="L296" s="262"/>
      <c r="M296" s="263"/>
      <c r="N296" s="264"/>
      <c r="O296" s="264"/>
      <c r="P296" s="264"/>
      <c r="Q296" s="264"/>
      <c r="R296" s="264"/>
      <c r="S296" s="264"/>
      <c r="T296" s="265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66" t="s">
        <v>278</v>
      </c>
      <c r="AU296" s="266" t="s">
        <v>89</v>
      </c>
      <c r="AV296" s="14" t="s">
        <v>87</v>
      </c>
      <c r="AW296" s="14" t="s">
        <v>34</v>
      </c>
      <c r="AX296" s="14" t="s">
        <v>79</v>
      </c>
      <c r="AY296" s="266" t="s">
        <v>139</v>
      </c>
    </row>
    <row r="297" spans="1:51" s="13" customFormat="1" ht="12">
      <c r="A297" s="13"/>
      <c r="B297" s="245"/>
      <c r="C297" s="246"/>
      <c r="D297" s="247" t="s">
        <v>278</v>
      </c>
      <c r="E297" s="248" t="s">
        <v>1</v>
      </c>
      <c r="F297" s="249" t="s">
        <v>87</v>
      </c>
      <c r="G297" s="246"/>
      <c r="H297" s="250">
        <v>1</v>
      </c>
      <c r="I297" s="251"/>
      <c r="J297" s="246"/>
      <c r="K297" s="246"/>
      <c r="L297" s="252"/>
      <c r="M297" s="253"/>
      <c r="N297" s="254"/>
      <c r="O297" s="254"/>
      <c r="P297" s="254"/>
      <c r="Q297" s="254"/>
      <c r="R297" s="254"/>
      <c r="S297" s="254"/>
      <c r="T297" s="25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6" t="s">
        <v>278</v>
      </c>
      <c r="AU297" s="256" t="s">
        <v>89</v>
      </c>
      <c r="AV297" s="13" t="s">
        <v>89</v>
      </c>
      <c r="AW297" s="13" t="s">
        <v>34</v>
      </c>
      <c r="AX297" s="13" t="s">
        <v>87</v>
      </c>
      <c r="AY297" s="256" t="s">
        <v>139</v>
      </c>
    </row>
    <row r="298" spans="1:65" s="2" customFormat="1" ht="24.15" customHeight="1">
      <c r="A298" s="40"/>
      <c r="B298" s="41"/>
      <c r="C298" s="212" t="s">
        <v>482</v>
      </c>
      <c r="D298" s="212" t="s">
        <v>140</v>
      </c>
      <c r="E298" s="213" t="s">
        <v>483</v>
      </c>
      <c r="F298" s="214" t="s">
        <v>484</v>
      </c>
      <c r="G298" s="215" t="s">
        <v>477</v>
      </c>
      <c r="H298" s="216">
        <v>10</v>
      </c>
      <c r="I298" s="217"/>
      <c r="J298" s="218">
        <f>ROUND(I298*H298,2)</f>
        <v>0</v>
      </c>
      <c r="K298" s="214" t="s">
        <v>478</v>
      </c>
      <c r="L298" s="46"/>
      <c r="M298" s="236" t="s">
        <v>1</v>
      </c>
      <c r="N298" s="237" t="s">
        <v>44</v>
      </c>
      <c r="O298" s="93"/>
      <c r="P298" s="238">
        <f>O298*H298</f>
        <v>0</v>
      </c>
      <c r="Q298" s="238">
        <v>0.0647</v>
      </c>
      <c r="R298" s="238">
        <f>Q298*H298</f>
        <v>0.6469999999999999</v>
      </c>
      <c r="S298" s="238">
        <v>0</v>
      </c>
      <c r="T298" s="239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24" t="s">
        <v>144</v>
      </c>
      <c r="AT298" s="224" t="s">
        <v>140</v>
      </c>
      <c r="AU298" s="224" t="s">
        <v>89</v>
      </c>
      <c r="AY298" s="18" t="s">
        <v>139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8" t="s">
        <v>87</v>
      </c>
      <c r="BK298" s="225">
        <f>ROUND(I298*H298,2)</f>
        <v>0</v>
      </c>
      <c r="BL298" s="18" t="s">
        <v>144</v>
      </c>
      <c r="BM298" s="224" t="s">
        <v>485</v>
      </c>
    </row>
    <row r="299" spans="1:47" s="2" customFormat="1" ht="12">
      <c r="A299" s="40"/>
      <c r="B299" s="41"/>
      <c r="C299" s="42"/>
      <c r="D299" s="240" t="s">
        <v>276</v>
      </c>
      <c r="E299" s="42"/>
      <c r="F299" s="241" t="s">
        <v>486</v>
      </c>
      <c r="G299" s="42"/>
      <c r="H299" s="42"/>
      <c r="I299" s="242"/>
      <c r="J299" s="42"/>
      <c r="K299" s="42"/>
      <c r="L299" s="46"/>
      <c r="M299" s="243"/>
      <c r="N299" s="244"/>
      <c r="O299" s="93"/>
      <c r="P299" s="93"/>
      <c r="Q299" s="93"/>
      <c r="R299" s="93"/>
      <c r="S299" s="93"/>
      <c r="T299" s="94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8" t="s">
        <v>276</v>
      </c>
      <c r="AU299" s="18" t="s">
        <v>89</v>
      </c>
    </row>
    <row r="300" spans="1:51" s="13" customFormat="1" ht="12">
      <c r="A300" s="13"/>
      <c r="B300" s="245"/>
      <c r="C300" s="246"/>
      <c r="D300" s="247" t="s">
        <v>278</v>
      </c>
      <c r="E300" s="248" t="s">
        <v>1</v>
      </c>
      <c r="F300" s="249" t="s">
        <v>315</v>
      </c>
      <c r="G300" s="246"/>
      <c r="H300" s="250">
        <v>7</v>
      </c>
      <c r="I300" s="251"/>
      <c r="J300" s="246"/>
      <c r="K300" s="246"/>
      <c r="L300" s="252"/>
      <c r="M300" s="253"/>
      <c r="N300" s="254"/>
      <c r="O300" s="254"/>
      <c r="P300" s="254"/>
      <c r="Q300" s="254"/>
      <c r="R300" s="254"/>
      <c r="S300" s="254"/>
      <c r="T300" s="25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6" t="s">
        <v>278</v>
      </c>
      <c r="AU300" s="256" t="s">
        <v>89</v>
      </c>
      <c r="AV300" s="13" t="s">
        <v>89</v>
      </c>
      <c r="AW300" s="13" t="s">
        <v>34</v>
      </c>
      <c r="AX300" s="13" t="s">
        <v>79</v>
      </c>
      <c r="AY300" s="256" t="s">
        <v>139</v>
      </c>
    </row>
    <row r="301" spans="1:51" s="13" customFormat="1" ht="12">
      <c r="A301" s="13"/>
      <c r="B301" s="245"/>
      <c r="C301" s="246"/>
      <c r="D301" s="247" t="s">
        <v>278</v>
      </c>
      <c r="E301" s="248" t="s">
        <v>1</v>
      </c>
      <c r="F301" s="249" t="s">
        <v>87</v>
      </c>
      <c r="G301" s="246"/>
      <c r="H301" s="250">
        <v>1</v>
      </c>
      <c r="I301" s="251"/>
      <c r="J301" s="246"/>
      <c r="K301" s="246"/>
      <c r="L301" s="252"/>
      <c r="M301" s="253"/>
      <c r="N301" s="254"/>
      <c r="O301" s="254"/>
      <c r="P301" s="254"/>
      <c r="Q301" s="254"/>
      <c r="R301" s="254"/>
      <c r="S301" s="254"/>
      <c r="T301" s="25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6" t="s">
        <v>278</v>
      </c>
      <c r="AU301" s="256" t="s">
        <v>89</v>
      </c>
      <c r="AV301" s="13" t="s">
        <v>89</v>
      </c>
      <c r="AW301" s="13" t="s">
        <v>34</v>
      </c>
      <c r="AX301" s="13" t="s">
        <v>79</v>
      </c>
      <c r="AY301" s="256" t="s">
        <v>139</v>
      </c>
    </row>
    <row r="302" spans="1:51" s="13" customFormat="1" ht="12">
      <c r="A302" s="13"/>
      <c r="B302" s="245"/>
      <c r="C302" s="246"/>
      <c r="D302" s="247" t="s">
        <v>278</v>
      </c>
      <c r="E302" s="248" t="s">
        <v>1</v>
      </c>
      <c r="F302" s="249" t="s">
        <v>89</v>
      </c>
      <c r="G302" s="246"/>
      <c r="H302" s="250">
        <v>2</v>
      </c>
      <c r="I302" s="251"/>
      <c r="J302" s="246"/>
      <c r="K302" s="246"/>
      <c r="L302" s="252"/>
      <c r="M302" s="253"/>
      <c r="N302" s="254"/>
      <c r="O302" s="254"/>
      <c r="P302" s="254"/>
      <c r="Q302" s="254"/>
      <c r="R302" s="254"/>
      <c r="S302" s="254"/>
      <c r="T302" s="255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6" t="s">
        <v>278</v>
      </c>
      <c r="AU302" s="256" t="s">
        <v>89</v>
      </c>
      <c r="AV302" s="13" t="s">
        <v>89</v>
      </c>
      <c r="AW302" s="13" t="s">
        <v>34</v>
      </c>
      <c r="AX302" s="13" t="s">
        <v>79</v>
      </c>
      <c r="AY302" s="256" t="s">
        <v>139</v>
      </c>
    </row>
    <row r="303" spans="1:51" s="14" customFormat="1" ht="12">
      <c r="A303" s="14"/>
      <c r="B303" s="257"/>
      <c r="C303" s="258"/>
      <c r="D303" s="247" t="s">
        <v>278</v>
      </c>
      <c r="E303" s="259" t="s">
        <v>1</v>
      </c>
      <c r="F303" s="260" t="s">
        <v>481</v>
      </c>
      <c r="G303" s="258"/>
      <c r="H303" s="259" t="s">
        <v>1</v>
      </c>
      <c r="I303" s="261"/>
      <c r="J303" s="258"/>
      <c r="K303" s="258"/>
      <c r="L303" s="262"/>
      <c r="M303" s="263"/>
      <c r="N303" s="264"/>
      <c r="O303" s="264"/>
      <c r="P303" s="264"/>
      <c r="Q303" s="264"/>
      <c r="R303" s="264"/>
      <c r="S303" s="264"/>
      <c r="T303" s="265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6" t="s">
        <v>278</v>
      </c>
      <c r="AU303" s="266" t="s">
        <v>89</v>
      </c>
      <c r="AV303" s="14" t="s">
        <v>87</v>
      </c>
      <c r="AW303" s="14" t="s">
        <v>34</v>
      </c>
      <c r="AX303" s="14" t="s">
        <v>79</v>
      </c>
      <c r="AY303" s="266" t="s">
        <v>139</v>
      </c>
    </row>
    <row r="304" spans="1:51" s="15" customFormat="1" ht="12">
      <c r="A304" s="15"/>
      <c r="B304" s="267"/>
      <c r="C304" s="268"/>
      <c r="D304" s="247" t="s">
        <v>278</v>
      </c>
      <c r="E304" s="269" t="s">
        <v>1</v>
      </c>
      <c r="F304" s="270" t="s">
        <v>287</v>
      </c>
      <c r="G304" s="268"/>
      <c r="H304" s="271">
        <v>10</v>
      </c>
      <c r="I304" s="272"/>
      <c r="J304" s="268"/>
      <c r="K304" s="268"/>
      <c r="L304" s="273"/>
      <c r="M304" s="274"/>
      <c r="N304" s="275"/>
      <c r="O304" s="275"/>
      <c r="P304" s="275"/>
      <c r="Q304" s="275"/>
      <c r="R304" s="275"/>
      <c r="S304" s="275"/>
      <c r="T304" s="276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77" t="s">
        <v>278</v>
      </c>
      <c r="AU304" s="277" t="s">
        <v>89</v>
      </c>
      <c r="AV304" s="15" t="s">
        <v>144</v>
      </c>
      <c r="AW304" s="15" t="s">
        <v>34</v>
      </c>
      <c r="AX304" s="15" t="s">
        <v>87</v>
      </c>
      <c r="AY304" s="277" t="s">
        <v>139</v>
      </c>
    </row>
    <row r="305" spans="1:65" s="2" customFormat="1" ht="24.15" customHeight="1">
      <c r="A305" s="40"/>
      <c r="B305" s="41"/>
      <c r="C305" s="212" t="s">
        <v>487</v>
      </c>
      <c r="D305" s="212" t="s">
        <v>140</v>
      </c>
      <c r="E305" s="213" t="s">
        <v>488</v>
      </c>
      <c r="F305" s="214" t="s">
        <v>489</v>
      </c>
      <c r="G305" s="215" t="s">
        <v>477</v>
      </c>
      <c r="H305" s="216">
        <v>1</v>
      </c>
      <c r="I305" s="217"/>
      <c r="J305" s="218">
        <f>ROUND(I305*H305,2)</f>
        <v>0</v>
      </c>
      <c r="K305" s="214" t="s">
        <v>478</v>
      </c>
      <c r="L305" s="46"/>
      <c r="M305" s="236" t="s">
        <v>1</v>
      </c>
      <c r="N305" s="237" t="s">
        <v>44</v>
      </c>
      <c r="O305" s="93"/>
      <c r="P305" s="238">
        <f>O305*H305</f>
        <v>0</v>
      </c>
      <c r="Q305" s="238">
        <v>0.10464</v>
      </c>
      <c r="R305" s="238">
        <f>Q305*H305</f>
        <v>0.10464</v>
      </c>
      <c r="S305" s="238">
        <v>0</v>
      </c>
      <c r="T305" s="239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24" t="s">
        <v>144</v>
      </c>
      <c r="AT305" s="224" t="s">
        <v>140</v>
      </c>
      <c r="AU305" s="224" t="s">
        <v>89</v>
      </c>
      <c r="AY305" s="18" t="s">
        <v>139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8" t="s">
        <v>87</v>
      </c>
      <c r="BK305" s="225">
        <f>ROUND(I305*H305,2)</f>
        <v>0</v>
      </c>
      <c r="BL305" s="18" t="s">
        <v>144</v>
      </c>
      <c r="BM305" s="224" t="s">
        <v>490</v>
      </c>
    </row>
    <row r="306" spans="1:47" s="2" customFormat="1" ht="12">
      <c r="A306" s="40"/>
      <c r="B306" s="41"/>
      <c r="C306" s="42"/>
      <c r="D306" s="240" t="s">
        <v>276</v>
      </c>
      <c r="E306" s="42"/>
      <c r="F306" s="241" t="s">
        <v>491</v>
      </c>
      <c r="G306" s="42"/>
      <c r="H306" s="42"/>
      <c r="I306" s="242"/>
      <c r="J306" s="42"/>
      <c r="K306" s="42"/>
      <c r="L306" s="46"/>
      <c r="M306" s="243"/>
      <c r="N306" s="244"/>
      <c r="O306" s="93"/>
      <c r="P306" s="93"/>
      <c r="Q306" s="93"/>
      <c r="R306" s="93"/>
      <c r="S306" s="93"/>
      <c r="T306" s="94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T306" s="18" t="s">
        <v>276</v>
      </c>
      <c r="AU306" s="18" t="s">
        <v>89</v>
      </c>
    </row>
    <row r="307" spans="1:51" s="14" customFormat="1" ht="12">
      <c r="A307" s="14"/>
      <c r="B307" s="257"/>
      <c r="C307" s="258"/>
      <c r="D307" s="247" t="s">
        <v>278</v>
      </c>
      <c r="E307" s="259" t="s">
        <v>1</v>
      </c>
      <c r="F307" s="260" t="s">
        <v>481</v>
      </c>
      <c r="G307" s="258"/>
      <c r="H307" s="259" t="s">
        <v>1</v>
      </c>
      <c r="I307" s="261"/>
      <c r="J307" s="258"/>
      <c r="K307" s="258"/>
      <c r="L307" s="262"/>
      <c r="M307" s="263"/>
      <c r="N307" s="264"/>
      <c r="O307" s="264"/>
      <c r="P307" s="264"/>
      <c r="Q307" s="264"/>
      <c r="R307" s="264"/>
      <c r="S307" s="264"/>
      <c r="T307" s="265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66" t="s">
        <v>278</v>
      </c>
      <c r="AU307" s="266" t="s">
        <v>89</v>
      </c>
      <c r="AV307" s="14" t="s">
        <v>87</v>
      </c>
      <c r="AW307" s="14" t="s">
        <v>34</v>
      </c>
      <c r="AX307" s="14" t="s">
        <v>79</v>
      </c>
      <c r="AY307" s="266" t="s">
        <v>139</v>
      </c>
    </row>
    <row r="308" spans="1:51" s="13" customFormat="1" ht="12">
      <c r="A308" s="13"/>
      <c r="B308" s="245"/>
      <c r="C308" s="246"/>
      <c r="D308" s="247" t="s">
        <v>278</v>
      </c>
      <c r="E308" s="248" t="s">
        <v>1</v>
      </c>
      <c r="F308" s="249" t="s">
        <v>87</v>
      </c>
      <c r="G308" s="246"/>
      <c r="H308" s="250">
        <v>1</v>
      </c>
      <c r="I308" s="251"/>
      <c r="J308" s="246"/>
      <c r="K308" s="246"/>
      <c r="L308" s="252"/>
      <c r="M308" s="253"/>
      <c r="N308" s="254"/>
      <c r="O308" s="254"/>
      <c r="P308" s="254"/>
      <c r="Q308" s="254"/>
      <c r="R308" s="254"/>
      <c r="S308" s="254"/>
      <c r="T308" s="25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6" t="s">
        <v>278</v>
      </c>
      <c r="AU308" s="256" t="s">
        <v>89</v>
      </c>
      <c r="AV308" s="13" t="s">
        <v>89</v>
      </c>
      <c r="AW308" s="13" t="s">
        <v>34</v>
      </c>
      <c r="AX308" s="13" t="s">
        <v>87</v>
      </c>
      <c r="AY308" s="256" t="s">
        <v>139</v>
      </c>
    </row>
    <row r="309" spans="1:65" s="2" customFormat="1" ht="24.15" customHeight="1">
      <c r="A309" s="40"/>
      <c r="B309" s="41"/>
      <c r="C309" s="212" t="s">
        <v>492</v>
      </c>
      <c r="D309" s="212" t="s">
        <v>140</v>
      </c>
      <c r="E309" s="213" t="s">
        <v>493</v>
      </c>
      <c r="F309" s="214" t="s">
        <v>494</v>
      </c>
      <c r="G309" s="215" t="s">
        <v>477</v>
      </c>
      <c r="H309" s="216">
        <v>6</v>
      </c>
      <c r="I309" s="217"/>
      <c r="J309" s="218">
        <f>ROUND(I309*H309,2)</f>
        <v>0</v>
      </c>
      <c r="K309" s="214" t="s">
        <v>1</v>
      </c>
      <c r="L309" s="46"/>
      <c r="M309" s="236" t="s">
        <v>1</v>
      </c>
      <c r="N309" s="237" t="s">
        <v>44</v>
      </c>
      <c r="O309" s="93"/>
      <c r="P309" s="238">
        <f>O309*H309</f>
        <v>0</v>
      </c>
      <c r="Q309" s="238">
        <v>0.04555</v>
      </c>
      <c r="R309" s="238">
        <f>Q309*H309</f>
        <v>0.2733</v>
      </c>
      <c r="S309" s="238">
        <v>0</v>
      </c>
      <c r="T309" s="239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24" t="s">
        <v>144</v>
      </c>
      <c r="AT309" s="224" t="s">
        <v>140</v>
      </c>
      <c r="AU309" s="224" t="s">
        <v>89</v>
      </c>
      <c r="AY309" s="18" t="s">
        <v>139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8" t="s">
        <v>87</v>
      </c>
      <c r="BK309" s="225">
        <f>ROUND(I309*H309,2)</f>
        <v>0</v>
      </c>
      <c r="BL309" s="18" t="s">
        <v>144</v>
      </c>
      <c r="BM309" s="224" t="s">
        <v>495</v>
      </c>
    </row>
    <row r="310" spans="1:51" s="14" customFormat="1" ht="12">
      <c r="A310" s="14"/>
      <c r="B310" s="257"/>
      <c r="C310" s="258"/>
      <c r="D310" s="247" t="s">
        <v>278</v>
      </c>
      <c r="E310" s="259" t="s">
        <v>1</v>
      </c>
      <c r="F310" s="260" t="s">
        <v>417</v>
      </c>
      <c r="G310" s="258"/>
      <c r="H310" s="259" t="s">
        <v>1</v>
      </c>
      <c r="I310" s="261"/>
      <c r="J310" s="258"/>
      <c r="K310" s="258"/>
      <c r="L310" s="262"/>
      <c r="M310" s="263"/>
      <c r="N310" s="264"/>
      <c r="O310" s="264"/>
      <c r="P310" s="264"/>
      <c r="Q310" s="264"/>
      <c r="R310" s="264"/>
      <c r="S310" s="264"/>
      <c r="T310" s="265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66" t="s">
        <v>278</v>
      </c>
      <c r="AU310" s="266" t="s">
        <v>89</v>
      </c>
      <c r="AV310" s="14" t="s">
        <v>87</v>
      </c>
      <c r="AW310" s="14" t="s">
        <v>34</v>
      </c>
      <c r="AX310" s="14" t="s">
        <v>79</v>
      </c>
      <c r="AY310" s="266" t="s">
        <v>139</v>
      </c>
    </row>
    <row r="311" spans="1:51" s="13" customFormat="1" ht="12">
      <c r="A311" s="13"/>
      <c r="B311" s="245"/>
      <c r="C311" s="246"/>
      <c r="D311" s="247" t="s">
        <v>278</v>
      </c>
      <c r="E311" s="248" t="s">
        <v>1</v>
      </c>
      <c r="F311" s="249" t="s">
        <v>310</v>
      </c>
      <c r="G311" s="246"/>
      <c r="H311" s="250">
        <v>6</v>
      </c>
      <c r="I311" s="251"/>
      <c r="J311" s="246"/>
      <c r="K311" s="246"/>
      <c r="L311" s="252"/>
      <c r="M311" s="253"/>
      <c r="N311" s="254"/>
      <c r="O311" s="254"/>
      <c r="P311" s="254"/>
      <c r="Q311" s="254"/>
      <c r="R311" s="254"/>
      <c r="S311" s="254"/>
      <c r="T311" s="25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6" t="s">
        <v>278</v>
      </c>
      <c r="AU311" s="256" t="s">
        <v>89</v>
      </c>
      <c r="AV311" s="13" t="s">
        <v>89</v>
      </c>
      <c r="AW311" s="13" t="s">
        <v>34</v>
      </c>
      <c r="AX311" s="13" t="s">
        <v>87</v>
      </c>
      <c r="AY311" s="256" t="s">
        <v>139</v>
      </c>
    </row>
    <row r="312" spans="1:65" s="2" customFormat="1" ht="24.15" customHeight="1">
      <c r="A312" s="40"/>
      <c r="B312" s="41"/>
      <c r="C312" s="212" t="s">
        <v>496</v>
      </c>
      <c r="D312" s="212" t="s">
        <v>140</v>
      </c>
      <c r="E312" s="213" t="s">
        <v>497</v>
      </c>
      <c r="F312" s="214" t="s">
        <v>498</v>
      </c>
      <c r="G312" s="215" t="s">
        <v>477</v>
      </c>
      <c r="H312" s="216">
        <v>12</v>
      </c>
      <c r="I312" s="217"/>
      <c r="J312" s="218">
        <f>ROUND(I312*H312,2)</f>
        <v>0</v>
      </c>
      <c r="K312" s="214" t="s">
        <v>1</v>
      </c>
      <c r="L312" s="46"/>
      <c r="M312" s="236" t="s">
        <v>1</v>
      </c>
      <c r="N312" s="237" t="s">
        <v>44</v>
      </c>
      <c r="O312" s="93"/>
      <c r="P312" s="238">
        <f>O312*H312</f>
        <v>0</v>
      </c>
      <c r="Q312" s="238">
        <v>0.08185</v>
      </c>
      <c r="R312" s="238">
        <f>Q312*H312</f>
        <v>0.9822000000000001</v>
      </c>
      <c r="S312" s="238">
        <v>0</v>
      </c>
      <c r="T312" s="239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24" t="s">
        <v>144</v>
      </c>
      <c r="AT312" s="224" t="s">
        <v>140</v>
      </c>
      <c r="AU312" s="224" t="s">
        <v>89</v>
      </c>
      <c r="AY312" s="18" t="s">
        <v>139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8" t="s">
        <v>87</v>
      </c>
      <c r="BK312" s="225">
        <f>ROUND(I312*H312,2)</f>
        <v>0</v>
      </c>
      <c r="BL312" s="18" t="s">
        <v>144</v>
      </c>
      <c r="BM312" s="224" t="s">
        <v>499</v>
      </c>
    </row>
    <row r="313" spans="1:51" s="14" customFormat="1" ht="12">
      <c r="A313" s="14"/>
      <c r="B313" s="257"/>
      <c r="C313" s="258"/>
      <c r="D313" s="247" t="s">
        <v>278</v>
      </c>
      <c r="E313" s="259" t="s">
        <v>1</v>
      </c>
      <c r="F313" s="260" t="s">
        <v>417</v>
      </c>
      <c r="G313" s="258"/>
      <c r="H313" s="259" t="s">
        <v>1</v>
      </c>
      <c r="I313" s="261"/>
      <c r="J313" s="258"/>
      <c r="K313" s="258"/>
      <c r="L313" s="262"/>
      <c r="M313" s="263"/>
      <c r="N313" s="264"/>
      <c r="O313" s="264"/>
      <c r="P313" s="264"/>
      <c r="Q313" s="264"/>
      <c r="R313" s="264"/>
      <c r="S313" s="264"/>
      <c r="T313" s="265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6" t="s">
        <v>278</v>
      </c>
      <c r="AU313" s="266" t="s">
        <v>89</v>
      </c>
      <c r="AV313" s="14" t="s">
        <v>87</v>
      </c>
      <c r="AW313" s="14" t="s">
        <v>34</v>
      </c>
      <c r="AX313" s="14" t="s">
        <v>79</v>
      </c>
      <c r="AY313" s="266" t="s">
        <v>139</v>
      </c>
    </row>
    <row r="314" spans="1:51" s="13" customFormat="1" ht="12">
      <c r="A314" s="13"/>
      <c r="B314" s="245"/>
      <c r="C314" s="246"/>
      <c r="D314" s="247" t="s">
        <v>278</v>
      </c>
      <c r="E314" s="248" t="s">
        <v>1</v>
      </c>
      <c r="F314" s="249" t="s">
        <v>229</v>
      </c>
      <c r="G314" s="246"/>
      <c r="H314" s="250">
        <v>12</v>
      </c>
      <c r="I314" s="251"/>
      <c r="J314" s="246"/>
      <c r="K314" s="246"/>
      <c r="L314" s="252"/>
      <c r="M314" s="253"/>
      <c r="N314" s="254"/>
      <c r="O314" s="254"/>
      <c r="P314" s="254"/>
      <c r="Q314" s="254"/>
      <c r="R314" s="254"/>
      <c r="S314" s="254"/>
      <c r="T314" s="255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6" t="s">
        <v>278</v>
      </c>
      <c r="AU314" s="256" t="s">
        <v>89</v>
      </c>
      <c r="AV314" s="13" t="s">
        <v>89</v>
      </c>
      <c r="AW314" s="13" t="s">
        <v>34</v>
      </c>
      <c r="AX314" s="13" t="s">
        <v>87</v>
      </c>
      <c r="AY314" s="256" t="s">
        <v>139</v>
      </c>
    </row>
    <row r="315" spans="1:65" s="2" customFormat="1" ht="24.15" customHeight="1">
      <c r="A315" s="40"/>
      <c r="B315" s="41"/>
      <c r="C315" s="212" t="s">
        <v>500</v>
      </c>
      <c r="D315" s="212" t="s">
        <v>140</v>
      </c>
      <c r="E315" s="213" t="s">
        <v>501</v>
      </c>
      <c r="F315" s="214" t="s">
        <v>502</v>
      </c>
      <c r="G315" s="215" t="s">
        <v>477</v>
      </c>
      <c r="H315" s="216">
        <v>2.75</v>
      </c>
      <c r="I315" s="217"/>
      <c r="J315" s="218">
        <f>ROUND(I315*H315,2)</f>
        <v>0</v>
      </c>
      <c r="K315" s="214" t="s">
        <v>1</v>
      </c>
      <c r="L315" s="46"/>
      <c r="M315" s="236" t="s">
        <v>1</v>
      </c>
      <c r="N315" s="237" t="s">
        <v>44</v>
      </c>
      <c r="O315" s="93"/>
      <c r="P315" s="238">
        <f>O315*H315</f>
        <v>0</v>
      </c>
      <c r="Q315" s="238">
        <v>0.10005</v>
      </c>
      <c r="R315" s="238">
        <f>Q315*H315</f>
        <v>0.2751375</v>
      </c>
      <c r="S315" s="238">
        <v>0</v>
      </c>
      <c r="T315" s="239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24" t="s">
        <v>144</v>
      </c>
      <c r="AT315" s="224" t="s">
        <v>140</v>
      </c>
      <c r="AU315" s="224" t="s">
        <v>89</v>
      </c>
      <c r="AY315" s="18" t="s">
        <v>139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8" t="s">
        <v>87</v>
      </c>
      <c r="BK315" s="225">
        <f>ROUND(I315*H315,2)</f>
        <v>0</v>
      </c>
      <c r="BL315" s="18" t="s">
        <v>144</v>
      </c>
      <c r="BM315" s="224" t="s">
        <v>503</v>
      </c>
    </row>
    <row r="316" spans="1:51" s="14" customFormat="1" ht="12">
      <c r="A316" s="14"/>
      <c r="B316" s="257"/>
      <c r="C316" s="258"/>
      <c r="D316" s="247" t="s">
        <v>278</v>
      </c>
      <c r="E316" s="259" t="s">
        <v>1</v>
      </c>
      <c r="F316" s="260" t="s">
        <v>417</v>
      </c>
      <c r="G316" s="258"/>
      <c r="H316" s="259" t="s">
        <v>1</v>
      </c>
      <c r="I316" s="261"/>
      <c r="J316" s="258"/>
      <c r="K316" s="258"/>
      <c r="L316" s="262"/>
      <c r="M316" s="263"/>
      <c r="N316" s="264"/>
      <c r="O316" s="264"/>
      <c r="P316" s="264"/>
      <c r="Q316" s="264"/>
      <c r="R316" s="264"/>
      <c r="S316" s="264"/>
      <c r="T316" s="265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66" t="s">
        <v>278</v>
      </c>
      <c r="AU316" s="266" t="s">
        <v>89</v>
      </c>
      <c r="AV316" s="14" t="s">
        <v>87</v>
      </c>
      <c r="AW316" s="14" t="s">
        <v>34</v>
      </c>
      <c r="AX316" s="14" t="s">
        <v>79</v>
      </c>
      <c r="AY316" s="266" t="s">
        <v>139</v>
      </c>
    </row>
    <row r="317" spans="1:51" s="13" customFormat="1" ht="12">
      <c r="A317" s="13"/>
      <c r="B317" s="245"/>
      <c r="C317" s="246"/>
      <c r="D317" s="247" t="s">
        <v>278</v>
      </c>
      <c r="E317" s="248" t="s">
        <v>1</v>
      </c>
      <c r="F317" s="249" t="s">
        <v>504</v>
      </c>
      <c r="G317" s="246"/>
      <c r="H317" s="250">
        <v>2.75</v>
      </c>
      <c r="I317" s="251"/>
      <c r="J317" s="246"/>
      <c r="K317" s="246"/>
      <c r="L317" s="252"/>
      <c r="M317" s="253"/>
      <c r="N317" s="254"/>
      <c r="O317" s="254"/>
      <c r="P317" s="254"/>
      <c r="Q317" s="254"/>
      <c r="R317" s="254"/>
      <c r="S317" s="254"/>
      <c r="T317" s="255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6" t="s">
        <v>278</v>
      </c>
      <c r="AU317" s="256" t="s">
        <v>89</v>
      </c>
      <c r="AV317" s="13" t="s">
        <v>89</v>
      </c>
      <c r="AW317" s="13" t="s">
        <v>34</v>
      </c>
      <c r="AX317" s="13" t="s">
        <v>87</v>
      </c>
      <c r="AY317" s="256" t="s">
        <v>139</v>
      </c>
    </row>
    <row r="318" spans="1:65" s="2" customFormat="1" ht="37.8" customHeight="1">
      <c r="A318" s="40"/>
      <c r="B318" s="41"/>
      <c r="C318" s="212" t="s">
        <v>505</v>
      </c>
      <c r="D318" s="212" t="s">
        <v>140</v>
      </c>
      <c r="E318" s="213" t="s">
        <v>506</v>
      </c>
      <c r="F318" s="214" t="s">
        <v>507</v>
      </c>
      <c r="G318" s="215" t="s">
        <v>305</v>
      </c>
      <c r="H318" s="216">
        <v>0.149</v>
      </c>
      <c r="I318" s="217"/>
      <c r="J318" s="218">
        <f>ROUND(I318*H318,2)</f>
        <v>0</v>
      </c>
      <c r="K318" s="214" t="s">
        <v>274</v>
      </c>
      <c r="L318" s="46"/>
      <c r="M318" s="236" t="s">
        <v>1</v>
      </c>
      <c r="N318" s="237" t="s">
        <v>44</v>
      </c>
      <c r="O318" s="93"/>
      <c r="P318" s="238">
        <f>O318*H318</f>
        <v>0</v>
      </c>
      <c r="Q318" s="238">
        <v>0.01709</v>
      </c>
      <c r="R318" s="238">
        <f>Q318*H318</f>
        <v>0.0025464100000000003</v>
      </c>
      <c r="S318" s="238">
        <v>0</v>
      </c>
      <c r="T318" s="239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24" t="s">
        <v>144</v>
      </c>
      <c r="AT318" s="224" t="s">
        <v>140</v>
      </c>
      <c r="AU318" s="224" t="s">
        <v>89</v>
      </c>
      <c r="AY318" s="18" t="s">
        <v>139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8" t="s">
        <v>87</v>
      </c>
      <c r="BK318" s="225">
        <f>ROUND(I318*H318,2)</f>
        <v>0</v>
      </c>
      <c r="BL318" s="18" t="s">
        <v>144</v>
      </c>
      <c r="BM318" s="224" t="s">
        <v>508</v>
      </c>
    </row>
    <row r="319" spans="1:47" s="2" customFormat="1" ht="12">
      <c r="A319" s="40"/>
      <c r="B319" s="41"/>
      <c r="C319" s="42"/>
      <c r="D319" s="240" t="s">
        <v>276</v>
      </c>
      <c r="E319" s="42"/>
      <c r="F319" s="241" t="s">
        <v>509</v>
      </c>
      <c r="G319" s="42"/>
      <c r="H319" s="42"/>
      <c r="I319" s="242"/>
      <c r="J319" s="42"/>
      <c r="K319" s="42"/>
      <c r="L319" s="46"/>
      <c r="M319" s="243"/>
      <c r="N319" s="244"/>
      <c r="O319" s="93"/>
      <c r="P319" s="93"/>
      <c r="Q319" s="93"/>
      <c r="R319" s="93"/>
      <c r="S319" s="93"/>
      <c r="T319" s="94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8" t="s">
        <v>276</v>
      </c>
      <c r="AU319" s="18" t="s">
        <v>89</v>
      </c>
    </row>
    <row r="320" spans="1:51" s="14" customFormat="1" ht="12">
      <c r="A320" s="14"/>
      <c r="B320" s="257"/>
      <c r="C320" s="258"/>
      <c r="D320" s="247" t="s">
        <v>278</v>
      </c>
      <c r="E320" s="259" t="s">
        <v>1</v>
      </c>
      <c r="F320" s="260" t="s">
        <v>510</v>
      </c>
      <c r="G320" s="258"/>
      <c r="H320" s="259" t="s">
        <v>1</v>
      </c>
      <c r="I320" s="261"/>
      <c r="J320" s="258"/>
      <c r="K320" s="258"/>
      <c r="L320" s="262"/>
      <c r="M320" s="263"/>
      <c r="N320" s="264"/>
      <c r="O320" s="264"/>
      <c r="P320" s="264"/>
      <c r="Q320" s="264"/>
      <c r="R320" s="264"/>
      <c r="S320" s="264"/>
      <c r="T320" s="265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66" t="s">
        <v>278</v>
      </c>
      <c r="AU320" s="266" t="s">
        <v>89</v>
      </c>
      <c r="AV320" s="14" t="s">
        <v>87</v>
      </c>
      <c r="AW320" s="14" t="s">
        <v>34</v>
      </c>
      <c r="AX320" s="14" t="s">
        <v>79</v>
      </c>
      <c r="AY320" s="266" t="s">
        <v>139</v>
      </c>
    </row>
    <row r="321" spans="1:51" s="14" customFormat="1" ht="12">
      <c r="A321" s="14"/>
      <c r="B321" s="257"/>
      <c r="C321" s="258"/>
      <c r="D321" s="247" t="s">
        <v>278</v>
      </c>
      <c r="E321" s="259" t="s">
        <v>1</v>
      </c>
      <c r="F321" s="260" t="s">
        <v>511</v>
      </c>
      <c r="G321" s="258"/>
      <c r="H321" s="259" t="s">
        <v>1</v>
      </c>
      <c r="I321" s="261"/>
      <c r="J321" s="258"/>
      <c r="K321" s="258"/>
      <c r="L321" s="262"/>
      <c r="M321" s="263"/>
      <c r="N321" s="264"/>
      <c r="O321" s="264"/>
      <c r="P321" s="264"/>
      <c r="Q321" s="264"/>
      <c r="R321" s="264"/>
      <c r="S321" s="264"/>
      <c r="T321" s="265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66" t="s">
        <v>278</v>
      </c>
      <c r="AU321" s="266" t="s">
        <v>89</v>
      </c>
      <c r="AV321" s="14" t="s">
        <v>87</v>
      </c>
      <c r="AW321" s="14" t="s">
        <v>34</v>
      </c>
      <c r="AX321" s="14" t="s">
        <v>79</v>
      </c>
      <c r="AY321" s="266" t="s">
        <v>139</v>
      </c>
    </row>
    <row r="322" spans="1:51" s="13" customFormat="1" ht="12">
      <c r="A322" s="13"/>
      <c r="B322" s="245"/>
      <c r="C322" s="246"/>
      <c r="D322" s="247" t="s">
        <v>278</v>
      </c>
      <c r="E322" s="248" t="s">
        <v>1</v>
      </c>
      <c r="F322" s="249" t="s">
        <v>512</v>
      </c>
      <c r="G322" s="246"/>
      <c r="H322" s="250">
        <v>0.149</v>
      </c>
      <c r="I322" s="251"/>
      <c r="J322" s="246"/>
      <c r="K322" s="246"/>
      <c r="L322" s="252"/>
      <c r="M322" s="253"/>
      <c r="N322" s="254"/>
      <c r="O322" s="254"/>
      <c r="P322" s="254"/>
      <c r="Q322" s="254"/>
      <c r="R322" s="254"/>
      <c r="S322" s="254"/>
      <c r="T322" s="25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6" t="s">
        <v>278</v>
      </c>
      <c r="AU322" s="256" t="s">
        <v>89</v>
      </c>
      <c r="AV322" s="13" t="s">
        <v>89</v>
      </c>
      <c r="AW322" s="13" t="s">
        <v>34</v>
      </c>
      <c r="AX322" s="13" t="s">
        <v>87</v>
      </c>
      <c r="AY322" s="256" t="s">
        <v>139</v>
      </c>
    </row>
    <row r="323" spans="1:65" s="2" customFormat="1" ht="21.75" customHeight="1">
      <c r="A323" s="40"/>
      <c r="B323" s="41"/>
      <c r="C323" s="278" t="s">
        <v>513</v>
      </c>
      <c r="D323" s="278" t="s">
        <v>316</v>
      </c>
      <c r="E323" s="279" t="s">
        <v>514</v>
      </c>
      <c r="F323" s="280" t="s">
        <v>515</v>
      </c>
      <c r="G323" s="281" t="s">
        <v>305</v>
      </c>
      <c r="H323" s="282">
        <v>0.149</v>
      </c>
      <c r="I323" s="283"/>
      <c r="J323" s="284">
        <f>ROUND(I323*H323,2)</f>
        <v>0</v>
      </c>
      <c r="K323" s="280" t="s">
        <v>274</v>
      </c>
      <c r="L323" s="285"/>
      <c r="M323" s="286" t="s">
        <v>1</v>
      </c>
      <c r="N323" s="287" t="s">
        <v>44</v>
      </c>
      <c r="O323" s="93"/>
      <c r="P323" s="238">
        <f>O323*H323</f>
        <v>0</v>
      </c>
      <c r="Q323" s="238">
        <v>1</v>
      </c>
      <c r="R323" s="238">
        <f>Q323*H323</f>
        <v>0.149</v>
      </c>
      <c r="S323" s="238">
        <v>0</v>
      </c>
      <c r="T323" s="239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24" t="s">
        <v>319</v>
      </c>
      <c r="AT323" s="224" t="s">
        <v>316</v>
      </c>
      <c r="AU323" s="224" t="s">
        <v>89</v>
      </c>
      <c r="AY323" s="18" t="s">
        <v>139</v>
      </c>
      <c r="BE323" s="225">
        <f>IF(N323="základní",J323,0)</f>
        <v>0</v>
      </c>
      <c r="BF323" s="225">
        <f>IF(N323="snížená",J323,0)</f>
        <v>0</v>
      </c>
      <c r="BG323" s="225">
        <f>IF(N323="zákl. přenesená",J323,0)</f>
        <v>0</v>
      </c>
      <c r="BH323" s="225">
        <f>IF(N323="sníž. přenesená",J323,0)</f>
        <v>0</v>
      </c>
      <c r="BI323" s="225">
        <f>IF(N323="nulová",J323,0)</f>
        <v>0</v>
      </c>
      <c r="BJ323" s="18" t="s">
        <v>87</v>
      </c>
      <c r="BK323" s="225">
        <f>ROUND(I323*H323,2)</f>
        <v>0</v>
      </c>
      <c r="BL323" s="18" t="s">
        <v>144</v>
      </c>
      <c r="BM323" s="224" t="s">
        <v>516</v>
      </c>
    </row>
    <row r="324" spans="1:65" s="2" customFormat="1" ht="24.15" customHeight="1">
      <c r="A324" s="40"/>
      <c r="B324" s="41"/>
      <c r="C324" s="212" t="s">
        <v>517</v>
      </c>
      <c r="D324" s="212" t="s">
        <v>140</v>
      </c>
      <c r="E324" s="213" t="s">
        <v>518</v>
      </c>
      <c r="F324" s="214" t="s">
        <v>519</v>
      </c>
      <c r="G324" s="215" t="s">
        <v>305</v>
      </c>
      <c r="H324" s="216">
        <v>0.214</v>
      </c>
      <c r="I324" s="217"/>
      <c r="J324" s="218">
        <f>ROUND(I324*H324,2)</f>
        <v>0</v>
      </c>
      <c r="K324" s="214" t="s">
        <v>274</v>
      </c>
      <c r="L324" s="46"/>
      <c r="M324" s="236" t="s">
        <v>1</v>
      </c>
      <c r="N324" s="237" t="s">
        <v>44</v>
      </c>
      <c r="O324" s="93"/>
      <c r="P324" s="238">
        <f>O324*H324</f>
        <v>0</v>
      </c>
      <c r="Q324" s="238">
        <v>1.09</v>
      </c>
      <c r="R324" s="238">
        <f>Q324*H324</f>
        <v>0.23326000000000002</v>
      </c>
      <c r="S324" s="238">
        <v>0</v>
      </c>
      <c r="T324" s="239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24" t="s">
        <v>144</v>
      </c>
      <c r="AT324" s="224" t="s">
        <v>140</v>
      </c>
      <c r="AU324" s="224" t="s">
        <v>89</v>
      </c>
      <c r="AY324" s="18" t="s">
        <v>139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8" t="s">
        <v>87</v>
      </c>
      <c r="BK324" s="225">
        <f>ROUND(I324*H324,2)</f>
        <v>0</v>
      </c>
      <c r="BL324" s="18" t="s">
        <v>144</v>
      </c>
      <c r="BM324" s="224" t="s">
        <v>520</v>
      </c>
    </row>
    <row r="325" spans="1:47" s="2" customFormat="1" ht="12">
      <c r="A325" s="40"/>
      <c r="B325" s="41"/>
      <c r="C325" s="42"/>
      <c r="D325" s="240" t="s">
        <v>276</v>
      </c>
      <c r="E325" s="42"/>
      <c r="F325" s="241" t="s">
        <v>521</v>
      </c>
      <c r="G325" s="42"/>
      <c r="H325" s="42"/>
      <c r="I325" s="242"/>
      <c r="J325" s="42"/>
      <c r="K325" s="42"/>
      <c r="L325" s="46"/>
      <c r="M325" s="243"/>
      <c r="N325" s="244"/>
      <c r="O325" s="93"/>
      <c r="P325" s="93"/>
      <c r="Q325" s="93"/>
      <c r="R325" s="93"/>
      <c r="S325" s="93"/>
      <c r="T325" s="94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8" t="s">
        <v>276</v>
      </c>
      <c r="AU325" s="18" t="s">
        <v>89</v>
      </c>
    </row>
    <row r="326" spans="1:51" s="14" customFormat="1" ht="12">
      <c r="A326" s="14"/>
      <c r="B326" s="257"/>
      <c r="C326" s="258"/>
      <c r="D326" s="247" t="s">
        <v>278</v>
      </c>
      <c r="E326" s="259" t="s">
        <v>1</v>
      </c>
      <c r="F326" s="260" t="s">
        <v>522</v>
      </c>
      <c r="G326" s="258"/>
      <c r="H326" s="259" t="s">
        <v>1</v>
      </c>
      <c r="I326" s="261"/>
      <c r="J326" s="258"/>
      <c r="K326" s="258"/>
      <c r="L326" s="262"/>
      <c r="M326" s="263"/>
      <c r="N326" s="264"/>
      <c r="O326" s="264"/>
      <c r="P326" s="264"/>
      <c r="Q326" s="264"/>
      <c r="R326" s="264"/>
      <c r="S326" s="264"/>
      <c r="T326" s="265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66" t="s">
        <v>278</v>
      </c>
      <c r="AU326" s="266" t="s">
        <v>89</v>
      </c>
      <c r="AV326" s="14" t="s">
        <v>87</v>
      </c>
      <c r="AW326" s="14" t="s">
        <v>34</v>
      </c>
      <c r="AX326" s="14" t="s">
        <v>79</v>
      </c>
      <c r="AY326" s="266" t="s">
        <v>139</v>
      </c>
    </row>
    <row r="327" spans="1:51" s="13" customFormat="1" ht="12">
      <c r="A327" s="13"/>
      <c r="B327" s="245"/>
      <c r="C327" s="246"/>
      <c r="D327" s="247" t="s">
        <v>278</v>
      </c>
      <c r="E327" s="248" t="s">
        <v>1</v>
      </c>
      <c r="F327" s="249" t="s">
        <v>523</v>
      </c>
      <c r="G327" s="246"/>
      <c r="H327" s="250">
        <v>0.113</v>
      </c>
      <c r="I327" s="251"/>
      <c r="J327" s="246"/>
      <c r="K327" s="246"/>
      <c r="L327" s="252"/>
      <c r="M327" s="253"/>
      <c r="N327" s="254"/>
      <c r="O327" s="254"/>
      <c r="P327" s="254"/>
      <c r="Q327" s="254"/>
      <c r="R327" s="254"/>
      <c r="S327" s="254"/>
      <c r="T327" s="255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6" t="s">
        <v>278</v>
      </c>
      <c r="AU327" s="256" t="s">
        <v>89</v>
      </c>
      <c r="AV327" s="13" t="s">
        <v>89</v>
      </c>
      <c r="AW327" s="13" t="s">
        <v>34</v>
      </c>
      <c r="AX327" s="13" t="s">
        <v>79</v>
      </c>
      <c r="AY327" s="256" t="s">
        <v>139</v>
      </c>
    </row>
    <row r="328" spans="1:51" s="14" customFormat="1" ht="12">
      <c r="A328" s="14"/>
      <c r="B328" s="257"/>
      <c r="C328" s="258"/>
      <c r="D328" s="247" t="s">
        <v>278</v>
      </c>
      <c r="E328" s="259" t="s">
        <v>1</v>
      </c>
      <c r="F328" s="260" t="s">
        <v>524</v>
      </c>
      <c r="G328" s="258"/>
      <c r="H328" s="259" t="s">
        <v>1</v>
      </c>
      <c r="I328" s="261"/>
      <c r="J328" s="258"/>
      <c r="K328" s="258"/>
      <c r="L328" s="262"/>
      <c r="M328" s="263"/>
      <c r="N328" s="264"/>
      <c r="O328" s="264"/>
      <c r="P328" s="264"/>
      <c r="Q328" s="264"/>
      <c r="R328" s="264"/>
      <c r="S328" s="264"/>
      <c r="T328" s="265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66" t="s">
        <v>278</v>
      </c>
      <c r="AU328" s="266" t="s">
        <v>89</v>
      </c>
      <c r="AV328" s="14" t="s">
        <v>87</v>
      </c>
      <c r="AW328" s="14" t="s">
        <v>34</v>
      </c>
      <c r="AX328" s="14" t="s">
        <v>79</v>
      </c>
      <c r="AY328" s="266" t="s">
        <v>139</v>
      </c>
    </row>
    <row r="329" spans="1:51" s="14" customFormat="1" ht="12">
      <c r="A329" s="14"/>
      <c r="B329" s="257"/>
      <c r="C329" s="258"/>
      <c r="D329" s="247" t="s">
        <v>278</v>
      </c>
      <c r="E329" s="259" t="s">
        <v>1</v>
      </c>
      <c r="F329" s="260" t="s">
        <v>525</v>
      </c>
      <c r="G329" s="258"/>
      <c r="H329" s="259" t="s">
        <v>1</v>
      </c>
      <c r="I329" s="261"/>
      <c r="J329" s="258"/>
      <c r="K329" s="258"/>
      <c r="L329" s="262"/>
      <c r="M329" s="263"/>
      <c r="N329" s="264"/>
      <c r="O329" s="264"/>
      <c r="P329" s="264"/>
      <c r="Q329" s="264"/>
      <c r="R329" s="264"/>
      <c r="S329" s="264"/>
      <c r="T329" s="265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66" t="s">
        <v>278</v>
      </c>
      <c r="AU329" s="266" t="s">
        <v>89</v>
      </c>
      <c r="AV329" s="14" t="s">
        <v>87</v>
      </c>
      <c r="AW329" s="14" t="s">
        <v>34</v>
      </c>
      <c r="AX329" s="14" t="s">
        <v>79</v>
      </c>
      <c r="AY329" s="266" t="s">
        <v>139</v>
      </c>
    </row>
    <row r="330" spans="1:51" s="13" customFormat="1" ht="12">
      <c r="A330" s="13"/>
      <c r="B330" s="245"/>
      <c r="C330" s="246"/>
      <c r="D330" s="247" t="s">
        <v>278</v>
      </c>
      <c r="E330" s="248" t="s">
        <v>1</v>
      </c>
      <c r="F330" s="249" t="s">
        <v>526</v>
      </c>
      <c r="G330" s="246"/>
      <c r="H330" s="250">
        <v>0.077</v>
      </c>
      <c r="I330" s="251"/>
      <c r="J330" s="246"/>
      <c r="K330" s="246"/>
      <c r="L330" s="252"/>
      <c r="M330" s="253"/>
      <c r="N330" s="254"/>
      <c r="O330" s="254"/>
      <c r="P330" s="254"/>
      <c r="Q330" s="254"/>
      <c r="R330" s="254"/>
      <c r="S330" s="254"/>
      <c r="T330" s="25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6" t="s">
        <v>278</v>
      </c>
      <c r="AU330" s="256" t="s">
        <v>89</v>
      </c>
      <c r="AV330" s="13" t="s">
        <v>89</v>
      </c>
      <c r="AW330" s="13" t="s">
        <v>34</v>
      </c>
      <c r="AX330" s="13" t="s">
        <v>79</v>
      </c>
      <c r="AY330" s="256" t="s">
        <v>139</v>
      </c>
    </row>
    <row r="331" spans="1:51" s="14" customFormat="1" ht="12">
      <c r="A331" s="14"/>
      <c r="B331" s="257"/>
      <c r="C331" s="258"/>
      <c r="D331" s="247" t="s">
        <v>278</v>
      </c>
      <c r="E331" s="259" t="s">
        <v>1</v>
      </c>
      <c r="F331" s="260" t="s">
        <v>527</v>
      </c>
      <c r="G331" s="258"/>
      <c r="H331" s="259" t="s">
        <v>1</v>
      </c>
      <c r="I331" s="261"/>
      <c r="J331" s="258"/>
      <c r="K331" s="258"/>
      <c r="L331" s="262"/>
      <c r="M331" s="263"/>
      <c r="N331" s="264"/>
      <c r="O331" s="264"/>
      <c r="P331" s="264"/>
      <c r="Q331" s="264"/>
      <c r="R331" s="264"/>
      <c r="S331" s="264"/>
      <c r="T331" s="265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66" t="s">
        <v>278</v>
      </c>
      <c r="AU331" s="266" t="s">
        <v>89</v>
      </c>
      <c r="AV331" s="14" t="s">
        <v>87</v>
      </c>
      <c r="AW331" s="14" t="s">
        <v>34</v>
      </c>
      <c r="AX331" s="14" t="s">
        <v>79</v>
      </c>
      <c r="AY331" s="266" t="s">
        <v>139</v>
      </c>
    </row>
    <row r="332" spans="1:51" s="13" customFormat="1" ht="12">
      <c r="A332" s="13"/>
      <c r="B332" s="245"/>
      <c r="C332" s="246"/>
      <c r="D332" s="247" t="s">
        <v>278</v>
      </c>
      <c r="E332" s="248" t="s">
        <v>1</v>
      </c>
      <c r="F332" s="249" t="s">
        <v>528</v>
      </c>
      <c r="G332" s="246"/>
      <c r="H332" s="250">
        <v>0.024</v>
      </c>
      <c r="I332" s="251"/>
      <c r="J332" s="246"/>
      <c r="K332" s="246"/>
      <c r="L332" s="252"/>
      <c r="M332" s="253"/>
      <c r="N332" s="254"/>
      <c r="O332" s="254"/>
      <c r="P332" s="254"/>
      <c r="Q332" s="254"/>
      <c r="R332" s="254"/>
      <c r="S332" s="254"/>
      <c r="T332" s="25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56" t="s">
        <v>278</v>
      </c>
      <c r="AU332" s="256" t="s">
        <v>89</v>
      </c>
      <c r="AV332" s="13" t="s">
        <v>89</v>
      </c>
      <c r="AW332" s="13" t="s">
        <v>34</v>
      </c>
      <c r="AX332" s="13" t="s">
        <v>79</v>
      </c>
      <c r="AY332" s="256" t="s">
        <v>139</v>
      </c>
    </row>
    <row r="333" spans="1:51" s="15" customFormat="1" ht="12">
      <c r="A333" s="15"/>
      <c r="B333" s="267"/>
      <c r="C333" s="268"/>
      <c r="D333" s="247" t="s">
        <v>278</v>
      </c>
      <c r="E333" s="269" t="s">
        <v>1</v>
      </c>
      <c r="F333" s="270" t="s">
        <v>287</v>
      </c>
      <c r="G333" s="268"/>
      <c r="H333" s="271">
        <v>0.214</v>
      </c>
      <c r="I333" s="272"/>
      <c r="J333" s="268"/>
      <c r="K333" s="268"/>
      <c r="L333" s="273"/>
      <c r="M333" s="274"/>
      <c r="N333" s="275"/>
      <c r="O333" s="275"/>
      <c r="P333" s="275"/>
      <c r="Q333" s="275"/>
      <c r="R333" s="275"/>
      <c r="S333" s="275"/>
      <c r="T333" s="276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77" t="s">
        <v>278</v>
      </c>
      <c r="AU333" s="277" t="s">
        <v>89</v>
      </c>
      <c r="AV333" s="15" t="s">
        <v>144</v>
      </c>
      <c r="AW333" s="15" t="s">
        <v>34</v>
      </c>
      <c r="AX333" s="15" t="s">
        <v>87</v>
      </c>
      <c r="AY333" s="277" t="s">
        <v>139</v>
      </c>
    </row>
    <row r="334" spans="1:65" s="2" customFormat="1" ht="16.5" customHeight="1">
      <c r="A334" s="40"/>
      <c r="B334" s="41"/>
      <c r="C334" s="212" t="s">
        <v>529</v>
      </c>
      <c r="D334" s="212" t="s">
        <v>140</v>
      </c>
      <c r="E334" s="213" t="s">
        <v>530</v>
      </c>
      <c r="F334" s="214" t="s">
        <v>531</v>
      </c>
      <c r="G334" s="215" t="s">
        <v>299</v>
      </c>
      <c r="H334" s="216">
        <v>38.6</v>
      </c>
      <c r="I334" s="217"/>
      <c r="J334" s="218">
        <f>ROUND(I334*H334,2)</f>
        <v>0</v>
      </c>
      <c r="K334" s="214" t="s">
        <v>1</v>
      </c>
      <c r="L334" s="46"/>
      <c r="M334" s="236" t="s">
        <v>1</v>
      </c>
      <c r="N334" s="237" t="s">
        <v>44</v>
      </c>
      <c r="O334" s="93"/>
      <c r="P334" s="238">
        <f>O334*H334</f>
        <v>0</v>
      </c>
      <c r="Q334" s="238">
        <v>0.00029</v>
      </c>
      <c r="R334" s="238">
        <f>Q334*H334</f>
        <v>0.011194</v>
      </c>
      <c r="S334" s="238">
        <v>1E-05</v>
      </c>
      <c r="T334" s="239">
        <f>S334*H334</f>
        <v>0.00038600000000000006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24" t="s">
        <v>144</v>
      </c>
      <c r="AT334" s="224" t="s">
        <v>140</v>
      </c>
      <c r="AU334" s="224" t="s">
        <v>89</v>
      </c>
      <c r="AY334" s="18" t="s">
        <v>139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8" t="s">
        <v>87</v>
      </c>
      <c r="BK334" s="225">
        <f>ROUND(I334*H334,2)</f>
        <v>0</v>
      </c>
      <c r="BL334" s="18" t="s">
        <v>144</v>
      </c>
      <c r="BM334" s="224" t="s">
        <v>532</v>
      </c>
    </row>
    <row r="335" spans="1:51" s="14" customFormat="1" ht="12">
      <c r="A335" s="14"/>
      <c r="B335" s="257"/>
      <c r="C335" s="258"/>
      <c r="D335" s="247" t="s">
        <v>278</v>
      </c>
      <c r="E335" s="259" t="s">
        <v>1</v>
      </c>
      <c r="F335" s="260" t="s">
        <v>417</v>
      </c>
      <c r="G335" s="258"/>
      <c r="H335" s="259" t="s">
        <v>1</v>
      </c>
      <c r="I335" s="261"/>
      <c r="J335" s="258"/>
      <c r="K335" s="258"/>
      <c r="L335" s="262"/>
      <c r="M335" s="263"/>
      <c r="N335" s="264"/>
      <c r="O335" s="264"/>
      <c r="P335" s="264"/>
      <c r="Q335" s="264"/>
      <c r="R335" s="264"/>
      <c r="S335" s="264"/>
      <c r="T335" s="265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6" t="s">
        <v>278</v>
      </c>
      <c r="AU335" s="266" t="s">
        <v>89</v>
      </c>
      <c r="AV335" s="14" t="s">
        <v>87</v>
      </c>
      <c r="AW335" s="14" t="s">
        <v>34</v>
      </c>
      <c r="AX335" s="14" t="s">
        <v>79</v>
      </c>
      <c r="AY335" s="266" t="s">
        <v>139</v>
      </c>
    </row>
    <row r="336" spans="1:51" s="13" customFormat="1" ht="12">
      <c r="A336" s="13"/>
      <c r="B336" s="245"/>
      <c r="C336" s="246"/>
      <c r="D336" s="247" t="s">
        <v>278</v>
      </c>
      <c r="E336" s="248" t="s">
        <v>1</v>
      </c>
      <c r="F336" s="249" t="s">
        <v>533</v>
      </c>
      <c r="G336" s="246"/>
      <c r="H336" s="250">
        <v>19.5</v>
      </c>
      <c r="I336" s="251"/>
      <c r="J336" s="246"/>
      <c r="K336" s="246"/>
      <c r="L336" s="252"/>
      <c r="M336" s="253"/>
      <c r="N336" s="254"/>
      <c r="O336" s="254"/>
      <c r="P336" s="254"/>
      <c r="Q336" s="254"/>
      <c r="R336" s="254"/>
      <c r="S336" s="254"/>
      <c r="T336" s="255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6" t="s">
        <v>278</v>
      </c>
      <c r="AU336" s="256" t="s">
        <v>89</v>
      </c>
      <c r="AV336" s="13" t="s">
        <v>89</v>
      </c>
      <c r="AW336" s="13" t="s">
        <v>34</v>
      </c>
      <c r="AX336" s="13" t="s">
        <v>79</v>
      </c>
      <c r="AY336" s="256" t="s">
        <v>139</v>
      </c>
    </row>
    <row r="337" spans="1:51" s="14" customFormat="1" ht="12">
      <c r="A337" s="14"/>
      <c r="B337" s="257"/>
      <c r="C337" s="258"/>
      <c r="D337" s="247" t="s">
        <v>278</v>
      </c>
      <c r="E337" s="259" t="s">
        <v>1</v>
      </c>
      <c r="F337" s="260" t="s">
        <v>534</v>
      </c>
      <c r="G337" s="258"/>
      <c r="H337" s="259" t="s">
        <v>1</v>
      </c>
      <c r="I337" s="261"/>
      <c r="J337" s="258"/>
      <c r="K337" s="258"/>
      <c r="L337" s="262"/>
      <c r="M337" s="263"/>
      <c r="N337" s="264"/>
      <c r="O337" s="264"/>
      <c r="P337" s="264"/>
      <c r="Q337" s="264"/>
      <c r="R337" s="264"/>
      <c r="S337" s="264"/>
      <c r="T337" s="265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66" t="s">
        <v>278</v>
      </c>
      <c r="AU337" s="266" t="s">
        <v>89</v>
      </c>
      <c r="AV337" s="14" t="s">
        <v>87</v>
      </c>
      <c r="AW337" s="14" t="s">
        <v>34</v>
      </c>
      <c r="AX337" s="14" t="s">
        <v>79</v>
      </c>
      <c r="AY337" s="266" t="s">
        <v>139</v>
      </c>
    </row>
    <row r="338" spans="1:51" s="13" customFormat="1" ht="12">
      <c r="A338" s="13"/>
      <c r="B338" s="245"/>
      <c r="C338" s="246"/>
      <c r="D338" s="247" t="s">
        <v>278</v>
      </c>
      <c r="E338" s="248" t="s">
        <v>1</v>
      </c>
      <c r="F338" s="249" t="s">
        <v>535</v>
      </c>
      <c r="G338" s="246"/>
      <c r="H338" s="250">
        <v>15.4</v>
      </c>
      <c r="I338" s="251"/>
      <c r="J338" s="246"/>
      <c r="K338" s="246"/>
      <c r="L338" s="252"/>
      <c r="M338" s="253"/>
      <c r="N338" s="254"/>
      <c r="O338" s="254"/>
      <c r="P338" s="254"/>
      <c r="Q338" s="254"/>
      <c r="R338" s="254"/>
      <c r="S338" s="254"/>
      <c r="T338" s="25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56" t="s">
        <v>278</v>
      </c>
      <c r="AU338" s="256" t="s">
        <v>89</v>
      </c>
      <c r="AV338" s="13" t="s">
        <v>89</v>
      </c>
      <c r="AW338" s="13" t="s">
        <v>34</v>
      </c>
      <c r="AX338" s="13" t="s">
        <v>79</v>
      </c>
      <c r="AY338" s="256" t="s">
        <v>139</v>
      </c>
    </row>
    <row r="339" spans="1:51" s="14" customFormat="1" ht="12">
      <c r="A339" s="14"/>
      <c r="B339" s="257"/>
      <c r="C339" s="258"/>
      <c r="D339" s="247" t="s">
        <v>278</v>
      </c>
      <c r="E339" s="259" t="s">
        <v>1</v>
      </c>
      <c r="F339" s="260" t="s">
        <v>536</v>
      </c>
      <c r="G339" s="258"/>
      <c r="H339" s="259" t="s">
        <v>1</v>
      </c>
      <c r="I339" s="261"/>
      <c r="J339" s="258"/>
      <c r="K339" s="258"/>
      <c r="L339" s="262"/>
      <c r="M339" s="263"/>
      <c r="N339" s="264"/>
      <c r="O339" s="264"/>
      <c r="P339" s="264"/>
      <c r="Q339" s="264"/>
      <c r="R339" s="264"/>
      <c r="S339" s="264"/>
      <c r="T339" s="265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66" t="s">
        <v>278</v>
      </c>
      <c r="AU339" s="266" t="s">
        <v>89</v>
      </c>
      <c r="AV339" s="14" t="s">
        <v>87</v>
      </c>
      <c r="AW339" s="14" t="s">
        <v>34</v>
      </c>
      <c r="AX339" s="14" t="s">
        <v>79</v>
      </c>
      <c r="AY339" s="266" t="s">
        <v>139</v>
      </c>
    </row>
    <row r="340" spans="1:51" s="13" customFormat="1" ht="12">
      <c r="A340" s="13"/>
      <c r="B340" s="245"/>
      <c r="C340" s="246"/>
      <c r="D340" s="247" t="s">
        <v>278</v>
      </c>
      <c r="E340" s="248" t="s">
        <v>1</v>
      </c>
      <c r="F340" s="249" t="s">
        <v>537</v>
      </c>
      <c r="G340" s="246"/>
      <c r="H340" s="250">
        <v>3.7</v>
      </c>
      <c r="I340" s="251"/>
      <c r="J340" s="246"/>
      <c r="K340" s="246"/>
      <c r="L340" s="252"/>
      <c r="M340" s="253"/>
      <c r="N340" s="254"/>
      <c r="O340" s="254"/>
      <c r="P340" s="254"/>
      <c r="Q340" s="254"/>
      <c r="R340" s="254"/>
      <c r="S340" s="254"/>
      <c r="T340" s="25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6" t="s">
        <v>278</v>
      </c>
      <c r="AU340" s="256" t="s">
        <v>89</v>
      </c>
      <c r="AV340" s="13" t="s">
        <v>89</v>
      </c>
      <c r="AW340" s="13" t="s">
        <v>34</v>
      </c>
      <c r="AX340" s="13" t="s">
        <v>79</v>
      </c>
      <c r="AY340" s="256" t="s">
        <v>139</v>
      </c>
    </row>
    <row r="341" spans="1:51" s="15" customFormat="1" ht="12">
      <c r="A341" s="15"/>
      <c r="B341" s="267"/>
      <c r="C341" s="268"/>
      <c r="D341" s="247" t="s">
        <v>278</v>
      </c>
      <c r="E341" s="269" t="s">
        <v>1</v>
      </c>
      <c r="F341" s="270" t="s">
        <v>287</v>
      </c>
      <c r="G341" s="268"/>
      <c r="H341" s="271">
        <v>38.6</v>
      </c>
      <c r="I341" s="272"/>
      <c r="J341" s="268"/>
      <c r="K341" s="268"/>
      <c r="L341" s="273"/>
      <c r="M341" s="274"/>
      <c r="N341" s="275"/>
      <c r="O341" s="275"/>
      <c r="P341" s="275"/>
      <c r="Q341" s="275"/>
      <c r="R341" s="275"/>
      <c r="S341" s="275"/>
      <c r="T341" s="276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77" t="s">
        <v>278</v>
      </c>
      <c r="AU341" s="277" t="s">
        <v>89</v>
      </c>
      <c r="AV341" s="15" t="s">
        <v>144</v>
      </c>
      <c r="AW341" s="15" t="s">
        <v>34</v>
      </c>
      <c r="AX341" s="15" t="s">
        <v>87</v>
      </c>
      <c r="AY341" s="277" t="s">
        <v>139</v>
      </c>
    </row>
    <row r="342" spans="1:65" s="2" customFormat="1" ht="24.15" customHeight="1">
      <c r="A342" s="40"/>
      <c r="B342" s="41"/>
      <c r="C342" s="212" t="s">
        <v>538</v>
      </c>
      <c r="D342" s="212" t="s">
        <v>140</v>
      </c>
      <c r="E342" s="213" t="s">
        <v>539</v>
      </c>
      <c r="F342" s="214" t="s">
        <v>540</v>
      </c>
      <c r="G342" s="215" t="s">
        <v>299</v>
      </c>
      <c r="H342" s="216">
        <v>13.482</v>
      </c>
      <c r="I342" s="217"/>
      <c r="J342" s="218">
        <f>ROUND(I342*H342,2)</f>
        <v>0</v>
      </c>
      <c r="K342" s="214" t="s">
        <v>274</v>
      </c>
      <c r="L342" s="46"/>
      <c r="M342" s="236" t="s">
        <v>1</v>
      </c>
      <c r="N342" s="237" t="s">
        <v>44</v>
      </c>
      <c r="O342" s="93"/>
      <c r="P342" s="238">
        <f>O342*H342</f>
        <v>0</v>
      </c>
      <c r="Q342" s="238">
        <v>0.07571</v>
      </c>
      <c r="R342" s="238">
        <f>Q342*H342</f>
        <v>1.02072222</v>
      </c>
      <c r="S342" s="238">
        <v>0</v>
      </c>
      <c r="T342" s="239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4" t="s">
        <v>144</v>
      </c>
      <c r="AT342" s="224" t="s">
        <v>140</v>
      </c>
      <c r="AU342" s="224" t="s">
        <v>89</v>
      </c>
      <c r="AY342" s="18" t="s">
        <v>139</v>
      </c>
      <c r="BE342" s="225">
        <f>IF(N342="základní",J342,0)</f>
        <v>0</v>
      </c>
      <c r="BF342" s="225">
        <f>IF(N342="snížená",J342,0)</f>
        <v>0</v>
      </c>
      <c r="BG342" s="225">
        <f>IF(N342="zákl. přenesená",J342,0)</f>
        <v>0</v>
      </c>
      <c r="BH342" s="225">
        <f>IF(N342="sníž. přenesená",J342,0)</f>
        <v>0</v>
      </c>
      <c r="BI342" s="225">
        <f>IF(N342="nulová",J342,0)</f>
        <v>0</v>
      </c>
      <c r="BJ342" s="18" t="s">
        <v>87</v>
      </c>
      <c r="BK342" s="225">
        <f>ROUND(I342*H342,2)</f>
        <v>0</v>
      </c>
      <c r="BL342" s="18" t="s">
        <v>144</v>
      </c>
      <c r="BM342" s="224" t="s">
        <v>541</v>
      </c>
    </row>
    <row r="343" spans="1:47" s="2" customFormat="1" ht="12">
      <c r="A343" s="40"/>
      <c r="B343" s="41"/>
      <c r="C343" s="42"/>
      <c r="D343" s="240" t="s">
        <v>276</v>
      </c>
      <c r="E343" s="42"/>
      <c r="F343" s="241" t="s">
        <v>542</v>
      </c>
      <c r="G343" s="42"/>
      <c r="H343" s="42"/>
      <c r="I343" s="242"/>
      <c r="J343" s="42"/>
      <c r="K343" s="42"/>
      <c r="L343" s="46"/>
      <c r="M343" s="243"/>
      <c r="N343" s="244"/>
      <c r="O343" s="93"/>
      <c r="P343" s="93"/>
      <c r="Q343" s="93"/>
      <c r="R343" s="93"/>
      <c r="S343" s="93"/>
      <c r="T343" s="94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8" t="s">
        <v>276</v>
      </c>
      <c r="AU343" s="18" t="s">
        <v>89</v>
      </c>
    </row>
    <row r="344" spans="1:51" s="14" customFormat="1" ht="12">
      <c r="A344" s="14"/>
      <c r="B344" s="257"/>
      <c r="C344" s="258"/>
      <c r="D344" s="247" t="s">
        <v>278</v>
      </c>
      <c r="E344" s="259" t="s">
        <v>1</v>
      </c>
      <c r="F344" s="260" t="s">
        <v>543</v>
      </c>
      <c r="G344" s="258"/>
      <c r="H344" s="259" t="s">
        <v>1</v>
      </c>
      <c r="I344" s="261"/>
      <c r="J344" s="258"/>
      <c r="K344" s="258"/>
      <c r="L344" s="262"/>
      <c r="M344" s="263"/>
      <c r="N344" s="264"/>
      <c r="O344" s="264"/>
      <c r="P344" s="264"/>
      <c r="Q344" s="264"/>
      <c r="R344" s="264"/>
      <c r="S344" s="264"/>
      <c r="T344" s="265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66" t="s">
        <v>278</v>
      </c>
      <c r="AU344" s="266" t="s">
        <v>89</v>
      </c>
      <c r="AV344" s="14" t="s">
        <v>87</v>
      </c>
      <c r="AW344" s="14" t="s">
        <v>34</v>
      </c>
      <c r="AX344" s="14" t="s">
        <v>79</v>
      </c>
      <c r="AY344" s="266" t="s">
        <v>139</v>
      </c>
    </row>
    <row r="345" spans="1:51" s="13" customFormat="1" ht="12">
      <c r="A345" s="13"/>
      <c r="B345" s="245"/>
      <c r="C345" s="246"/>
      <c r="D345" s="247" t="s">
        <v>278</v>
      </c>
      <c r="E345" s="248" t="s">
        <v>1</v>
      </c>
      <c r="F345" s="249" t="s">
        <v>544</v>
      </c>
      <c r="G345" s="246"/>
      <c r="H345" s="250">
        <v>2.982</v>
      </c>
      <c r="I345" s="251"/>
      <c r="J345" s="246"/>
      <c r="K345" s="246"/>
      <c r="L345" s="252"/>
      <c r="M345" s="253"/>
      <c r="N345" s="254"/>
      <c r="O345" s="254"/>
      <c r="P345" s="254"/>
      <c r="Q345" s="254"/>
      <c r="R345" s="254"/>
      <c r="S345" s="254"/>
      <c r="T345" s="25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6" t="s">
        <v>278</v>
      </c>
      <c r="AU345" s="256" t="s">
        <v>89</v>
      </c>
      <c r="AV345" s="13" t="s">
        <v>89</v>
      </c>
      <c r="AW345" s="13" t="s">
        <v>34</v>
      </c>
      <c r="AX345" s="13" t="s">
        <v>79</v>
      </c>
      <c r="AY345" s="256" t="s">
        <v>139</v>
      </c>
    </row>
    <row r="346" spans="1:51" s="14" customFormat="1" ht="12">
      <c r="A346" s="14"/>
      <c r="B346" s="257"/>
      <c r="C346" s="258"/>
      <c r="D346" s="247" t="s">
        <v>278</v>
      </c>
      <c r="E346" s="259" t="s">
        <v>1</v>
      </c>
      <c r="F346" s="260" t="s">
        <v>545</v>
      </c>
      <c r="G346" s="258"/>
      <c r="H346" s="259" t="s">
        <v>1</v>
      </c>
      <c r="I346" s="261"/>
      <c r="J346" s="258"/>
      <c r="K346" s="258"/>
      <c r="L346" s="262"/>
      <c r="M346" s="263"/>
      <c r="N346" s="264"/>
      <c r="O346" s="264"/>
      <c r="P346" s="264"/>
      <c r="Q346" s="264"/>
      <c r="R346" s="264"/>
      <c r="S346" s="264"/>
      <c r="T346" s="265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66" t="s">
        <v>278</v>
      </c>
      <c r="AU346" s="266" t="s">
        <v>89</v>
      </c>
      <c r="AV346" s="14" t="s">
        <v>87</v>
      </c>
      <c r="AW346" s="14" t="s">
        <v>34</v>
      </c>
      <c r="AX346" s="14" t="s">
        <v>79</v>
      </c>
      <c r="AY346" s="266" t="s">
        <v>139</v>
      </c>
    </row>
    <row r="347" spans="1:51" s="13" customFormat="1" ht="12">
      <c r="A347" s="13"/>
      <c r="B347" s="245"/>
      <c r="C347" s="246"/>
      <c r="D347" s="247" t="s">
        <v>278</v>
      </c>
      <c r="E347" s="248" t="s">
        <v>1</v>
      </c>
      <c r="F347" s="249" t="s">
        <v>546</v>
      </c>
      <c r="G347" s="246"/>
      <c r="H347" s="250">
        <v>10.5</v>
      </c>
      <c r="I347" s="251"/>
      <c r="J347" s="246"/>
      <c r="K347" s="246"/>
      <c r="L347" s="252"/>
      <c r="M347" s="253"/>
      <c r="N347" s="254"/>
      <c r="O347" s="254"/>
      <c r="P347" s="254"/>
      <c r="Q347" s="254"/>
      <c r="R347" s="254"/>
      <c r="S347" s="254"/>
      <c r="T347" s="255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56" t="s">
        <v>278</v>
      </c>
      <c r="AU347" s="256" t="s">
        <v>89</v>
      </c>
      <c r="AV347" s="13" t="s">
        <v>89</v>
      </c>
      <c r="AW347" s="13" t="s">
        <v>34</v>
      </c>
      <c r="AX347" s="13" t="s">
        <v>79</v>
      </c>
      <c r="AY347" s="256" t="s">
        <v>139</v>
      </c>
    </row>
    <row r="348" spans="1:51" s="15" customFormat="1" ht="12">
      <c r="A348" s="15"/>
      <c r="B348" s="267"/>
      <c r="C348" s="268"/>
      <c r="D348" s="247" t="s">
        <v>278</v>
      </c>
      <c r="E348" s="269" t="s">
        <v>1</v>
      </c>
      <c r="F348" s="270" t="s">
        <v>287</v>
      </c>
      <c r="G348" s="268"/>
      <c r="H348" s="271">
        <v>13.482</v>
      </c>
      <c r="I348" s="272"/>
      <c r="J348" s="268"/>
      <c r="K348" s="268"/>
      <c r="L348" s="273"/>
      <c r="M348" s="274"/>
      <c r="N348" s="275"/>
      <c r="O348" s="275"/>
      <c r="P348" s="275"/>
      <c r="Q348" s="275"/>
      <c r="R348" s="275"/>
      <c r="S348" s="275"/>
      <c r="T348" s="276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77" t="s">
        <v>278</v>
      </c>
      <c r="AU348" s="277" t="s">
        <v>89</v>
      </c>
      <c r="AV348" s="15" t="s">
        <v>144</v>
      </c>
      <c r="AW348" s="15" t="s">
        <v>34</v>
      </c>
      <c r="AX348" s="15" t="s">
        <v>87</v>
      </c>
      <c r="AY348" s="277" t="s">
        <v>139</v>
      </c>
    </row>
    <row r="349" spans="1:63" s="11" customFormat="1" ht="22.8" customHeight="1">
      <c r="A349" s="11"/>
      <c r="B349" s="198"/>
      <c r="C349" s="199"/>
      <c r="D349" s="200" t="s">
        <v>78</v>
      </c>
      <c r="E349" s="234" t="s">
        <v>144</v>
      </c>
      <c r="F349" s="234" t="s">
        <v>547</v>
      </c>
      <c r="G349" s="199"/>
      <c r="H349" s="199"/>
      <c r="I349" s="202"/>
      <c r="J349" s="235">
        <f>BK349</f>
        <v>0</v>
      </c>
      <c r="K349" s="199"/>
      <c r="L349" s="204"/>
      <c r="M349" s="205"/>
      <c r="N349" s="206"/>
      <c r="O349" s="206"/>
      <c r="P349" s="207">
        <f>SUM(P350:P555)</f>
        <v>0</v>
      </c>
      <c r="Q349" s="206"/>
      <c r="R349" s="207">
        <f>SUM(R350:R555)</f>
        <v>240.05039692999998</v>
      </c>
      <c r="S349" s="206"/>
      <c r="T349" s="208">
        <f>SUM(T350:T555)</f>
        <v>0</v>
      </c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R349" s="209" t="s">
        <v>87</v>
      </c>
      <c r="AT349" s="210" t="s">
        <v>78</v>
      </c>
      <c r="AU349" s="210" t="s">
        <v>87</v>
      </c>
      <c r="AY349" s="209" t="s">
        <v>139</v>
      </c>
      <c r="BK349" s="211">
        <f>SUM(BK350:BK555)</f>
        <v>0</v>
      </c>
    </row>
    <row r="350" spans="1:65" s="2" customFormat="1" ht="16.5" customHeight="1">
      <c r="A350" s="40"/>
      <c r="B350" s="41"/>
      <c r="C350" s="212" t="s">
        <v>548</v>
      </c>
      <c r="D350" s="212" t="s">
        <v>140</v>
      </c>
      <c r="E350" s="213" t="s">
        <v>549</v>
      </c>
      <c r="F350" s="214" t="s">
        <v>550</v>
      </c>
      <c r="G350" s="215" t="s">
        <v>273</v>
      </c>
      <c r="H350" s="216">
        <v>60.66</v>
      </c>
      <c r="I350" s="217"/>
      <c r="J350" s="218">
        <f>ROUND(I350*H350,2)</f>
        <v>0</v>
      </c>
      <c r="K350" s="214" t="s">
        <v>274</v>
      </c>
      <c r="L350" s="46"/>
      <c r="M350" s="236" t="s">
        <v>1</v>
      </c>
      <c r="N350" s="237" t="s">
        <v>44</v>
      </c>
      <c r="O350" s="93"/>
      <c r="P350" s="238">
        <f>O350*H350</f>
        <v>0</v>
      </c>
      <c r="Q350" s="238">
        <v>2.50201</v>
      </c>
      <c r="R350" s="238">
        <f>Q350*H350</f>
        <v>151.77192659999997</v>
      </c>
      <c r="S350" s="238">
        <v>0</v>
      </c>
      <c r="T350" s="239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24" t="s">
        <v>144</v>
      </c>
      <c r="AT350" s="224" t="s">
        <v>140</v>
      </c>
      <c r="AU350" s="224" t="s">
        <v>89</v>
      </c>
      <c r="AY350" s="18" t="s">
        <v>139</v>
      </c>
      <c r="BE350" s="225">
        <f>IF(N350="základní",J350,0)</f>
        <v>0</v>
      </c>
      <c r="BF350" s="225">
        <f>IF(N350="snížená",J350,0)</f>
        <v>0</v>
      </c>
      <c r="BG350" s="225">
        <f>IF(N350="zákl. přenesená",J350,0)</f>
        <v>0</v>
      </c>
      <c r="BH350" s="225">
        <f>IF(N350="sníž. přenesená",J350,0)</f>
        <v>0</v>
      </c>
      <c r="BI350" s="225">
        <f>IF(N350="nulová",J350,0)</f>
        <v>0</v>
      </c>
      <c r="BJ350" s="18" t="s">
        <v>87</v>
      </c>
      <c r="BK350" s="225">
        <f>ROUND(I350*H350,2)</f>
        <v>0</v>
      </c>
      <c r="BL350" s="18" t="s">
        <v>144</v>
      </c>
      <c r="BM350" s="224" t="s">
        <v>551</v>
      </c>
    </row>
    <row r="351" spans="1:47" s="2" customFormat="1" ht="12">
      <c r="A351" s="40"/>
      <c r="B351" s="41"/>
      <c r="C351" s="42"/>
      <c r="D351" s="240" t="s">
        <v>276</v>
      </c>
      <c r="E351" s="42"/>
      <c r="F351" s="241" t="s">
        <v>552</v>
      </c>
      <c r="G351" s="42"/>
      <c r="H351" s="42"/>
      <c r="I351" s="242"/>
      <c r="J351" s="42"/>
      <c r="K351" s="42"/>
      <c r="L351" s="46"/>
      <c r="M351" s="243"/>
      <c r="N351" s="244"/>
      <c r="O351" s="93"/>
      <c r="P351" s="93"/>
      <c r="Q351" s="93"/>
      <c r="R351" s="93"/>
      <c r="S351" s="93"/>
      <c r="T351" s="94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8" t="s">
        <v>276</v>
      </c>
      <c r="AU351" s="18" t="s">
        <v>89</v>
      </c>
    </row>
    <row r="352" spans="1:51" s="14" customFormat="1" ht="12">
      <c r="A352" s="14"/>
      <c r="B352" s="257"/>
      <c r="C352" s="258"/>
      <c r="D352" s="247" t="s">
        <v>278</v>
      </c>
      <c r="E352" s="259" t="s">
        <v>1</v>
      </c>
      <c r="F352" s="260" t="s">
        <v>553</v>
      </c>
      <c r="G352" s="258"/>
      <c r="H352" s="259" t="s">
        <v>1</v>
      </c>
      <c r="I352" s="261"/>
      <c r="J352" s="258"/>
      <c r="K352" s="258"/>
      <c r="L352" s="262"/>
      <c r="M352" s="263"/>
      <c r="N352" s="264"/>
      <c r="O352" s="264"/>
      <c r="P352" s="264"/>
      <c r="Q352" s="264"/>
      <c r="R352" s="264"/>
      <c r="S352" s="264"/>
      <c r="T352" s="265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66" t="s">
        <v>278</v>
      </c>
      <c r="AU352" s="266" t="s">
        <v>89</v>
      </c>
      <c r="AV352" s="14" t="s">
        <v>87</v>
      </c>
      <c r="AW352" s="14" t="s">
        <v>34</v>
      </c>
      <c r="AX352" s="14" t="s">
        <v>79</v>
      </c>
      <c r="AY352" s="266" t="s">
        <v>139</v>
      </c>
    </row>
    <row r="353" spans="1:51" s="14" customFormat="1" ht="12">
      <c r="A353" s="14"/>
      <c r="B353" s="257"/>
      <c r="C353" s="258"/>
      <c r="D353" s="247" t="s">
        <v>278</v>
      </c>
      <c r="E353" s="259" t="s">
        <v>1</v>
      </c>
      <c r="F353" s="260" t="s">
        <v>554</v>
      </c>
      <c r="G353" s="258"/>
      <c r="H353" s="259" t="s">
        <v>1</v>
      </c>
      <c r="I353" s="261"/>
      <c r="J353" s="258"/>
      <c r="K353" s="258"/>
      <c r="L353" s="262"/>
      <c r="M353" s="263"/>
      <c r="N353" s="264"/>
      <c r="O353" s="264"/>
      <c r="P353" s="264"/>
      <c r="Q353" s="264"/>
      <c r="R353" s="264"/>
      <c r="S353" s="264"/>
      <c r="T353" s="265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66" t="s">
        <v>278</v>
      </c>
      <c r="AU353" s="266" t="s">
        <v>89</v>
      </c>
      <c r="AV353" s="14" t="s">
        <v>87</v>
      </c>
      <c r="AW353" s="14" t="s">
        <v>34</v>
      </c>
      <c r="AX353" s="14" t="s">
        <v>79</v>
      </c>
      <c r="AY353" s="266" t="s">
        <v>139</v>
      </c>
    </row>
    <row r="354" spans="1:51" s="13" customFormat="1" ht="12">
      <c r="A354" s="13"/>
      <c r="B354" s="245"/>
      <c r="C354" s="246"/>
      <c r="D354" s="247" t="s">
        <v>278</v>
      </c>
      <c r="E354" s="248" t="s">
        <v>1</v>
      </c>
      <c r="F354" s="249" t="s">
        <v>555</v>
      </c>
      <c r="G354" s="246"/>
      <c r="H354" s="250">
        <v>25.2</v>
      </c>
      <c r="I354" s="251"/>
      <c r="J354" s="246"/>
      <c r="K354" s="246"/>
      <c r="L354" s="252"/>
      <c r="M354" s="253"/>
      <c r="N354" s="254"/>
      <c r="O354" s="254"/>
      <c r="P354" s="254"/>
      <c r="Q354" s="254"/>
      <c r="R354" s="254"/>
      <c r="S354" s="254"/>
      <c r="T354" s="255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6" t="s">
        <v>278</v>
      </c>
      <c r="AU354" s="256" t="s">
        <v>89</v>
      </c>
      <c r="AV354" s="13" t="s">
        <v>89</v>
      </c>
      <c r="AW354" s="13" t="s">
        <v>34</v>
      </c>
      <c r="AX354" s="13" t="s">
        <v>79</v>
      </c>
      <c r="AY354" s="256" t="s">
        <v>139</v>
      </c>
    </row>
    <row r="355" spans="1:51" s="14" customFormat="1" ht="12">
      <c r="A355" s="14"/>
      <c r="B355" s="257"/>
      <c r="C355" s="258"/>
      <c r="D355" s="247" t="s">
        <v>278</v>
      </c>
      <c r="E355" s="259" t="s">
        <v>1</v>
      </c>
      <c r="F355" s="260" t="s">
        <v>556</v>
      </c>
      <c r="G355" s="258"/>
      <c r="H355" s="259" t="s">
        <v>1</v>
      </c>
      <c r="I355" s="261"/>
      <c r="J355" s="258"/>
      <c r="K355" s="258"/>
      <c r="L355" s="262"/>
      <c r="M355" s="263"/>
      <c r="N355" s="264"/>
      <c r="O355" s="264"/>
      <c r="P355" s="264"/>
      <c r="Q355" s="264"/>
      <c r="R355" s="264"/>
      <c r="S355" s="264"/>
      <c r="T355" s="265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66" t="s">
        <v>278</v>
      </c>
      <c r="AU355" s="266" t="s">
        <v>89</v>
      </c>
      <c r="AV355" s="14" t="s">
        <v>87</v>
      </c>
      <c r="AW355" s="14" t="s">
        <v>34</v>
      </c>
      <c r="AX355" s="14" t="s">
        <v>79</v>
      </c>
      <c r="AY355" s="266" t="s">
        <v>139</v>
      </c>
    </row>
    <row r="356" spans="1:51" s="13" customFormat="1" ht="12">
      <c r="A356" s="13"/>
      <c r="B356" s="245"/>
      <c r="C356" s="246"/>
      <c r="D356" s="247" t="s">
        <v>278</v>
      </c>
      <c r="E356" s="248" t="s">
        <v>1</v>
      </c>
      <c r="F356" s="249" t="s">
        <v>557</v>
      </c>
      <c r="G356" s="246"/>
      <c r="H356" s="250">
        <v>10.5</v>
      </c>
      <c r="I356" s="251"/>
      <c r="J356" s="246"/>
      <c r="K356" s="246"/>
      <c r="L356" s="252"/>
      <c r="M356" s="253"/>
      <c r="N356" s="254"/>
      <c r="O356" s="254"/>
      <c r="P356" s="254"/>
      <c r="Q356" s="254"/>
      <c r="R356" s="254"/>
      <c r="S356" s="254"/>
      <c r="T356" s="255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6" t="s">
        <v>278</v>
      </c>
      <c r="AU356" s="256" t="s">
        <v>89</v>
      </c>
      <c r="AV356" s="13" t="s">
        <v>89</v>
      </c>
      <c r="AW356" s="13" t="s">
        <v>34</v>
      </c>
      <c r="AX356" s="13" t="s">
        <v>79</v>
      </c>
      <c r="AY356" s="256" t="s">
        <v>139</v>
      </c>
    </row>
    <row r="357" spans="1:51" s="14" customFormat="1" ht="12">
      <c r="A357" s="14"/>
      <c r="B357" s="257"/>
      <c r="C357" s="258"/>
      <c r="D357" s="247" t="s">
        <v>278</v>
      </c>
      <c r="E357" s="259" t="s">
        <v>1</v>
      </c>
      <c r="F357" s="260" t="s">
        <v>558</v>
      </c>
      <c r="G357" s="258"/>
      <c r="H357" s="259" t="s">
        <v>1</v>
      </c>
      <c r="I357" s="261"/>
      <c r="J357" s="258"/>
      <c r="K357" s="258"/>
      <c r="L357" s="262"/>
      <c r="M357" s="263"/>
      <c r="N357" s="264"/>
      <c r="O357" s="264"/>
      <c r="P357" s="264"/>
      <c r="Q357" s="264"/>
      <c r="R357" s="264"/>
      <c r="S357" s="264"/>
      <c r="T357" s="265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66" t="s">
        <v>278</v>
      </c>
      <c r="AU357" s="266" t="s">
        <v>89</v>
      </c>
      <c r="AV357" s="14" t="s">
        <v>87</v>
      </c>
      <c r="AW357" s="14" t="s">
        <v>34</v>
      </c>
      <c r="AX357" s="14" t="s">
        <v>79</v>
      </c>
      <c r="AY357" s="266" t="s">
        <v>139</v>
      </c>
    </row>
    <row r="358" spans="1:51" s="13" customFormat="1" ht="12">
      <c r="A358" s="13"/>
      <c r="B358" s="245"/>
      <c r="C358" s="246"/>
      <c r="D358" s="247" t="s">
        <v>278</v>
      </c>
      <c r="E358" s="248" t="s">
        <v>1</v>
      </c>
      <c r="F358" s="249" t="s">
        <v>559</v>
      </c>
      <c r="G358" s="246"/>
      <c r="H358" s="250">
        <v>9.99</v>
      </c>
      <c r="I358" s="251"/>
      <c r="J358" s="246"/>
      <c r="K358" s="246"/>
      <c r="L358" s="252"/>
      <c r="M358" s="253"/>
      <c r="N358" s="254"/>
      <c r="O358" s="254"/>
      <c r="P358" s="254"/>
      <c r="Q358" s="254"/>
      <c r="R358" s="254"/>
      <c r="S358" s="254"/>
      <c r="T358" s="255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56" t="s">
        <v>278</v>
      </c>
      <c r="AU358" s="256" t="s">
        <v>89</v>
      </c>
      <c r="AV358" s="13" t="s">
        <v>89</v>
      </c>
      <c r="AW358" s="13" t="s">
        <v>34</v>
      </c>
      <c r="AX358" s="13" t="s">
        <v>79</v>
      </c>
      <c r="AY358" s="256" t="s">
        <v>139</v>
      </c>
    </row>
    <row r="359" spans="1:51" s="14" customFormat="1" ht="12">
      <c r="A359" s="14"/>
      <c r="B359" s="257"/>
      <c r="C359" s="258"/>
      <c r="D359" s="247" t="s">
        <v>278</v>
      </c>
      <c r="E359" s="259" t="s">
        <v>1</v>
      </c>
      <c r="F359" s="260" t="s">
        <v>560</v>
      </c>
      <c r="G359" s="258"/>
      <c r="H359" s="259" t="s">
        <v>1</v>
      </c>
      <c r="I359" s="261"/>
      <c r="J359" s="258"/>
      <c r="K359" s="258"/>
      <c r="L359" s="262"/>
      <c r="M359" s="263"/>
      <c r="N359" s="264"/>
      <c r="O359" s="264"/>
      <c r="P359" s="264"/>
      <c r="Q359" s="264"/>
      <c r="R359" s="264"/>
      <c r="S359" s="264"/>
      <c r="T359" s="265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66" t="s">
        <v>278</v>
      </c>
      <c r="AU359" s="266" t="s">
        <v>89</v>
      </c>
      <c r="AV359" s="14" t="s">
        <v>87</v>
      </c>
      <c r="AW359" s="14" t="s">
        <v>34</v>
      </c>
      <c r="AX359" s="14" t="s">
        <v>79</v>
      </c>
      <c r="AY359" s="266" t="s">
        <v>139</v>
      </c>
    </row>
    <row r="360" spans="1:51" s="13" customFormat="1" ht="12">
      <c r="A360" s="13"/>
      <c r="B360" s="245"/>
      <c r="C360" s="246"/>
      <c r="D360" s="247" t="s">
        <v>278</v>
      </c>
      <c r="E360" s="248" t="s">
        <v>1</v>
      </c>
      <c r="F360" s="249" t="s">
        <v>561</v>
      </c>
      <c r="G360" s="246"/>
      <c r="H360" s="250">
        <v>11.63</v>
      </c>
      <c r="I360" s="251"/>
      <c r="J360" s="246"/>
      <c r="K360" s="246"/>
      <c r="L360" s="252"/>
      <c r="M360" s="253"/>
      <c r="N360" s="254"/>
      <c r="O360" s="254"/>
      <c r="P360" s="254"/>
      <c r="Q360" s="254"/>
      <c r="R360" s="254"/>
      <c r="S360" s="254"/>
      <c r="T360" s="255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6" t="s">
        <v>278</v>
      </c>
      <c r="AU360" s="256" t="s">
        <v>89</v>
      </c>
      <c r="AV360" s="13" t="s">
        <v>89</v>
      </c>
      <c r="AW360" s="13" t="s">
        <v>34</v>
      </c>
      <c r="AX360" s="13" t="s">
        <v>79</v>
      </c>
      <c r="AY360" s="256" t="s">
        <v>139</v>
      </c>
    </row>
    <row r="361" spans="1:51" s="14" customFormat="1" ht="12">
      <c r="A361" s="14"/>
      <c r="B361" s="257"/>
      <c r="C361" s="258"/>
      <c r="D361" s="247" t="s">
        <v>278</v>
      </c>
      <c r="E361" s="259" t="s">
        <v>1</v>
      </c>
      <c r="F361" s="260" t="s">
        <v>562</v>
      </c>
      <c r="G361" s="258"/>
      <c r="H361" s="259" t="s">
        <v>1</v>
      </c>
      <c r="I361" s="261"/>
      <c r="J361" s="258"/>
      <c r="K361" s="258"/>
      <c r="L361" s="262"/>
      <c r="M361" s="263"/>
      <c r="N361" s="264"/>
      <c r="O361" s="264"/>
      <c r="P361" s="264"/>
      <c r="Q361" s="264"/>
      <c r="R361" s="264"/>
      <c r="S361" s="264"/>
      <c r="T361" s="265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66" t="s">
        <v>278</v>
      </c>
      <c r="AU361" s="266" t="s">
        <v>89</v>
      </c>
      <c r="AV361" s="14" t="s">
        <v>87</v>
      </c>
      <c r="AW361" s="14" t="s">
        <v>34</v>
      </c>
      <c r="AX361" s="14" t="s">
        <v>79</v>
      </c>
      <c r="AY361" s="266" t="s">
        <v>139</v>
      </c>
    </row>
    <row r="362" spans="1:51" s="13" customFormat="1" ht="12">
      <c r="A362" s="13"/>
      <c r="B362" s="245"/>
      <c r="C362" s="246"/>
      <c r="D362" s="247" t="s">
        <v>278</v>
      </c>
      <c r="E362" s="248" t="s">
        <v>1</v>
      </c>
      <c r="F362" s="249" t="s">
        <v>563</v>
      </c>
      <c r="G362" s="246"/>
      <c r="H362" s="250">
        <v>3.34</v>
      </c>
      <c r="I362" s="251"/>
      <c r="J362" s="246"/>
      <c r="K362" s="246"/>
      <c r="L362" s="252"/>
      <c r="M362" s="253"/>
      <c r="N362" s="254"/>
      <c r="O362" s="254"/>
      <c r="P362" s="254"/>
      <c r="Q362" s="254"/>
      <c r="R362" s="254"/>
      <c r="S362" s="254"/>
      <c r="T362" s="255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56" t="s">
        <v>278</v>
      </c>
      <c r="AU362" s="256" t="s">
        <v>89</v>
      </c>
      <c r="AV362" s="13" t="s">
        <v>89</v>
      </c>
      <c r="AW362" s="13" t="s">
        <v>34</v>
      </c>
      <c r="AX362" s="13" t="s">
        <v>79</v>
      </c>
      <c r="AY362" s="256" t="s">
        <v>139</v>
      </c>
    </row>
    <row r="363" spans="1:51" s="15" customFormat="1" ht="12">
      <c r="A363" s="15"/>
      <c r="B363" s="267"/>
      <c r="C363" s="268"/>
      <c r="D363" s="247" t="s">
        <v>278</v>
      </c>
      <c r="E363" s="269" t="s">
        <v>1</v>
      </c>
      <c r="F363" s="270" t="s">
        <v>287</v>
      </c>
      <c r="G363" s="268"/>
      <c r="H363" s="271">
        <v>60.66000000000001</v>
      </c>
      <c r="I363" s="272"/>
      <c r="J363" s="268"/>
      <c r="K363" s="268"/>
      <c r="L363" s="273"/>
      <c r="M363" s="274"/>
      <c r="N363" s="275"/>
      <c r="O363" s="275"/>
      <c r="P363" s="275"/>
      <c r="Q363" s="275"/>
      <c r="R363" s="275"/>
      <c r="S363" s="275"/>
      <c r="T363" s="276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77" t="s">
        <v>278</v>
      </c>
      <c r="AU363" s="277" t="s">
        <v>89</v>
      </c>
      <c r="AV363" s="15" t="s">
        <v>144</v>
      </c>
      <c r="AW363" s="15" t="s">
        <v>34</v>
      </c>
      <c r="AX363" s="15" t="s">
        <v>87</v>
      </c>
      <c r="AY363" s="277" t="s">
        <v>139</v>
      </c>
    </row>
    <row r="364" spans="1:65" s="2" customFormat="1" ht="24.15" customHeight="1">
      <c r="A364" s="40"/>
      <c r="B364" s="41"/>
      <c r="C364" s="212" t="s">
        <v>564</v>
      </c>
      <c r="D364" s="212" t="s">
        <v>140</v>
      </c>
      <c r="E364" s="213" t="s">
        <v>565</v>
      </c>
      <c r="F364" s="214" t="s">
        <v>566</v>
      </c>
      <c r="G364" s="215" t="s">
        <v>299</v>
      </c>
      <c r="H364" s="216">
        <v>279.956</v>
      </c>
      <c r="I364" s="217"/>
      <c r="J364" s="218">
        <f>ROUND(I364*H364,2)</f>
        <v>0</v>
      </c>
      <c r="K364" s="214" t="s">
        <v>274</v>
      </c>
      <c r="L364" s="46"/>
      <c r="M364" s="236" t="s">
        <v>1</v>
      </c>
      <c r="N364" s="237" t="s">
        <v>44</v>
      </c>
      <c r="O364" s="93"/>
      <c r="P364" s="238">
        <f>O364*H364</f>
        <v>0</v>
      </c>
      <c r="Q364" s="238">
        <v>0.00533</v>
      </c>
      <c r="R364" s="238">
        <f>Q364*H364</f>
        <v>1.49216548</v>
      </c>
      <c r="S364" s="238">
        <v>0</v>
      </c>
      <c r="T364" s="239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24" t="s">
        <v>144</v>
      </c>
      <c r="AT364" s="224" t="s">
        <v>140</v>
      </c>
      <c r="AU364" s="224" t="s">
        <v>89</v>
      </c>
      <c r="AY364" s="18" t="s">
        <v>139</v>
      </c>
      <c r="BE364" s="225">
        <f>IF(N364="základní",J364,0)</f>
        <v>0</v>
      </c>
      <c r="BF364" s="225">
        <f>IF(N364="snížená",J364,0)</f>
        <v>0</v>
      </c>
      <c r="BG364" s="225">
        <f>IF(N364="zákl. přenesená",J364,0)</f>
        <v>0</v>
      </c>
      <c r="BH364" s="225">
        <f>IF(N364="sníž. přenesená",J364,0)</f>
        <v>0</v>
      </c>
      <c r="BI364" s="225">
        <f>IF(N364="nulová",J364,0)</f>
        <v>0</v>
      </c>
      <c r="BJ364" s="18" t="s">
        <v>87</v>
      </c>
      <c r="BK364" s="225">
        <f>ROUND(I364*H364,2)</f>
        <v>0</v>
      </c>
      <c r="BL364" s="18" t="s">
        <v>144</v>
      </c>
      <c r="BM364" s="224" t="s">
        <v>567</v>
      </c>
    </row>
    <row r="365" spans="1:47" s="2" customFormat="1" ht="12">
      <c r="A365" s="40"/>
      <c r="B365" s="41"/>
      <c r="C365" s="42"/>
      <c r="D365" s="240" t="s">
        <v>276</v>
      </c>
      <c r="E365" s="42"/>
      <c r="F365" s="241" t="s">
        <v>568</v>
      </c>
      <c r="G365" s="42"/>
      <c r="H365" s="42"/>
      <c r="I365" s="242"/>
      <c r="J365" s="42"/>
      <c r="K365" s="42"/>
      <c r="L365" s="46"/>
      <c r="M365" s="243"/>
      <c r="N365" s="244"/>
      <c r="O365" s="93"/>
      <c r="P365" s="93"/>
      <c r="Q365" s="93"/>
      <c r="R365" s="93"/>
      <c r="S365" s="93"/>
      <c r="T365" s="94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8" t="s">
        <v>276</v>
      </c>
      <c r="AU365" s="18" t="s">
        <v>89</v>
      </c>
    </row>
    <row r="366" spans="1:51" s="14" customFormat="1" ht="12">
      <c r="A366" s="14"/>
      <c r="B366" s="257"/>
      <c r="C366" s="258"/>
      <c r="D366" s="247" t="s">
        <v>278</v>
      </c>
      <c r="E366" s="259" t="s">
        <v>1</v>
      </c>
      <c r="F366" s="260" t="s">
        <v>553</v>
      </c>
      <c r="G366" s="258"/>
      <c r="H366" s="259" t="s">
        <v>1</v>
      </c>
      <c r="I366" s="261"/>
      <c r="J366" s="258"/>
      <c r="K366" s="258"/>
      <c r="L366" s="262"/>
      <c r="M366" s="263"/>
      <c r="N366" s="264"/>
      <c r="O366" s="264"/>
      <c r="P366" s="264"/>
      <c r="Q366" s="264"/>
      <c r="R366" s="264"/>
      <c r="S366" s="264"/>
      <c r="T366" s="265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66" t="s">
        <v>278</v>
      </c>
      <c r="AU366" s="266" t="s">
        <v>89</v>
      </c>
      <c r="AV366" s="14" t="s">
        <v>87</v>
      </c>
      <c r="AW366" s="14" t="s">
        <v>34</v>
      </c>
      <c r="AX366" s="14" t="s">
        <v>79</v>
      </c>
      <c r="AY366" s="266" t="s">
        <v>139</v>
      </c>
    </row>
    <row r="367" spans="1:51" s="14" customFormat="1" ht="12">
      <c r="A367" s="14"/>
      <c r="B367" s="257"/>
      <c r="C367" s="258"/>
      <c r="D367" s="247" t="s">
        <v>278</v>
      </c>
      <c r="E367" s="259" t="s">
        <v>1</v>
      </c>
      <c r="F367" s="260" t="s">
        <v>554</v>
      </c>
      <c r="G367" s="258"/>
      <c r="H367" s="259" t="s">
        <v>1</v>
      </c>
      <c r="I367" s="261"/>
      <c r="J367" s="258"/>
      <c r="K367" s="258"/>
      <c r="L367" s="262"/>
      <c r="M367" s="263"/>
      <c r="N367" s="264"/>
      <c r="O367" s="264"/>
      <c r="P367" s="264"/>
      <c r="Q367" s="264"/>
      <c r="R367" s="264"/>
      <c r="S367" s="264"/>
      <c r="T367" s="265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66" t="s">
        <v>278</v>
      </c>
      <c r="AU367" s="266" t="s">
        <v>89</v>
      </c>
      <c r="AV367" s="14" t="s">
        <v>87</v>
      </c>
      <c r="AW367" s="14" t="s">
        <v>34</v>
      </c>
      <c r="AX367" s="14" t="s">
        <v>79</v>
      </c>
      <c r="AY367" s="266" t="s">
        <v>139</v>
      </c>
    </row>
    <row r="368" spans="1:51" s="13" customFormat="1" ht="12">
      <c r="A368" s="13"/>
      <c r="B368" s="245"/>
      <c r="C368" s="246"/>
      <c r="D368" s="247" t="s">
        <v>278</v>
      </c>
      <c r="E368" s="248" t="s">
        <v>1</v>
      </c>
      <c r="F368" s="249" t="s">
        <v>569</v>
      </c>
      <c r="G368" s="246"/>
      <c r="H368" s="250">
        <v>100.8</v>
      </c>
      <c r="I368" s="251"/>
      <c r="J368" s="246"/>
      <c r="K368" s="246"/>
      <c r="L368" s="252"/>
      <c r="M368" s="253"/>
      <c r="N368" s="254"/>
      <c r="O368" s="254"/>
      <c r="P368" s="254"/>
      <c r="Q368" s="254"/>
      <c r="R368" s="254"/>
      <c r="S368" s="254"/>
      <c r="T368" s="255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56" t="s">
        <v>278</v>
      </c>
      <c r="AU368" s="256" t="s">
        <v>89</v>
      </c>
      <c r="AV368" s="13" t="s">
        <v>89</v>
      </c>
      <c r="AW368" s="13" t="s">
        <v>34</v>
      </c>
      <c r="AX368" s="13" t="s">
        <v>79</v>
      </c>
      <c r="AY368" s="256" t="s">
        <v>139</v>
      </c>
    </row>
    <row r="369" spans="1:51" s="14" customFormat="1" ht="12">
      <c r="A369" s="14"/>
      <c r="B369" s="257"/>
      <c r="C369" s="258"/>
      <c r="D369" s="247" t="s">
        <v>278</v>
      </c>
      <c r="E369" s="259" t="s">
        <v>1</v>
      </c>
      <c r="F369" s="260" t="s">
        <v>556</v>
      </c>
      <c r="G369" s="258"/>
      <c r="H369" s="259" t="s">
        <v>1</v>
      </c>
      <c r="I369" s="261"/>
      <c r="J369" s="258"/>
      <c r="K369" s="258"/>
      <c r="L369" s="262"/>
      <c r="M369" s="263"/>
      <c r="N369" s="264"/>
      <c r="O369" s="264"/>
      <c r="P369" s="264"/>
      <c r="Q369" s="264"/>
      <c r="R369" s="264"/>
      <c r="S369" s="264"/>
      <c r="T369" s="265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66" t="s">
        <v>278</v>
      </c>
      <c r="AU369" s="266" t="s">
        <v>89</v>
      </c>
      <c r="AV369" s="14" t="s">
        <v>87</v>
      </c>
      <c r="AW369" s="14" t="s">
        <v>34</v>
      </c>
      <c r="AX369" s="14" t="s">
        <v>79</v>
      </c>
      <c r="AY369" s="266" t="s">
        <v>139</v>
      </c>
    </row>
    <row r="370" spans="1:51" s="13" customFormat="1" ht="12">
      <c r="A370" s="13"/>
      <c r="B370" s="245"/>
      <c r="C370" s="246"/>
      <c r="D370" s="247" t="s">
        <v>278</v>
      </c>
      <c r="E370" s="248" t="s">
        <v>1</v>
      </c>
      <c r="F370" s="249" t="s">
        <v>570</v>
      </c>
      <c r="G370" s="246"/>
      <c r="H370" s="250">
        <v>52.5</v>
      </c>
      <c r="I370" s="251"/>
      <c r="J370" s="246"/>
      <c r="K370" s="246"/>
      <c r="L370" s="252"/>
      <c r="M370" s="253"/>
      <c r="N370" s="254"/>
      <c r="O370" s="254"/>
      <c r="P370" s="254"/>
      <c r="Q370" s="254"/>
      <c r="R370" s="254"/>
      <c r="S370" s="254"/>
      <c r="T370" s="255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56" t="s">
        <v>278</v>
      </c>
      <c r="AU370" s="256" t="s">
        <v>89</v>
      </c>
      <c r="AV370" s="13" t="s">
        <v>89</v>
      </c>
      <c r="AW370" s="13" t="s">
        <v>34</v>
      </c>
      <c r="AX370" s="13" t="s">
        <v>79</v>
      </c>
      <c r="AY370" s="256" t="s">
        <v>139</v>
      </c>
    </row>
    <row r="371" spans="1:51" s="14" customFormat="1" ht="12">
      <c r="A371" s="14"/>
      <c r="B371" s="257"/>
      <c r="C371" s="258"/>
      <c r="D371" s="247" t="s">
        <v>278</v>
      </c>
      <c r="E371" s="259" t="s">
        <v>1</v>
      </c>
      <c r="F371" s="260" t="s">
        <v>558</v>
      </c>
      <c r="G371" s="258"/>
      <c r="H371" s="259" t="s">
        <v>1</v>
      </c>
      <c r="I371" s="261"/>
      <c r="J371" s="258"/>
      <c r="K371" s="258"/>
      <c r="L371" s="262"/>
      <c r="M371" s="263"/>
      <c r="N371" s="264"/>
      <c r="O371" s="264"/>
      <c r="P371" s="264"/>
      <c r="Q371" s="264"/>
      <c r="R371" s="264"/>
      <c r="S371" s="264"/>
      <c r="T371" s="265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66" t="s">
        <v>278</v>
      </c>
      <c r="AU371" s="266" t="s">
        <v>89</v>
      </c>
      <c r="AV371" s="14" t="s">
        <v>87</v>
      </c>
      <c r="AW371" s="14" t="s">
        <v>34</v>
      </c>
      <c r="AX371" s="14" t="s">
        <v>79</v>
      </c>
      <c r="AY371" s="266" t="s">
        <v>139</v>
      </c>
    </row>
    <row r="372" spans="1:51" s="13" customFormat="1" ht="12">
      <c r="A372" s="13"/>
      <c r="B372" s="245"/>
      <c r="C372" s="246"/>
      <c r="D372" s="247" t="s">
        <v>278</v>
      </c>
      <c r="E372" s="248" t="s">
        <v>1</v>
      </c>
      <c r="F372" s="249" t="s">
        <v>571</v>
      </c>
      <c r="G372" s="246"/>
      <c r="H372" s="250">
        <v>49.95</v>
      </c>
      <c r="I372" s="251"/>
      <c r="J372" s="246"/>
      <c r="K372" s="246"/>
      <c r="L372" s="252"/>
      <c r="M372" s="253"/>
      <c r="N372" s="254"/>
      <c r="O372" s="254"/>
      <c r="P372" s="254"/>
      <c r="Q372" s="254"/>
      <c r="R372" s="254"/>
      <c r="S372" s="254"/>
      <c r="T372" s="255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56" t="s">
        <v>278</v>
      </c>
      <c r="AU372" s="256" t="s">
        <v>89</v>
      </c>
      <c r="AV372" s="13" t="s">
        <v>89</v>
      </c>
      <c r="AW372" s="13" t="s">
        <v>34</v>
      </c>
      <c r="AX372" s="13" t="s">
        <v>79</v>
      </c>
      <c r="AY372" s="256" t="s">
        <v>139</v>
      </c>
    </row>
    <row r="373" spans="1:51" s="14" customFormat="1" ht="12">
      <c r="A373" s="14"/>
      <c r="B373" s="257"/>
      <c r="C373" s="258"/>
      <c r="D373" s="247" t="s">
        <v>278</v>
      </c>
      <c r="E373" s="259" t="s">
        <v>1</v>
      </c>
      <c r="F373" s="260" t="s">
        <v>560</v>
      </c>
      <c r="G373" s="258"/>
      <c r="H373" s="259" t="s">
        <v>1</v>
      </c>
      <c r="I373" s="261"/>
      <c r="J373" s="258"/>
      <c r="K373" s="258"/>
      <c r="L373" s="262"/>
      <c r="M373" s="263"/>
      <c r="N373" s="264"/>
      <c r="O373" s="264"/>
      <c r="P373" s="264"/>
      <c r="Q373" s="264"/>
      <c r="R373" s="264"/>
      <c r="S373" s="264"/>
      <c r="T373" s="265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66" t="s">
        <v>278</v>
      </c>
      <c r="AU373" s="266" t="s">
        <v>89</v>
      </c>
      <c r="AV373" s="14" t="s">
        <v>87</v>
      </c>
      <c r="AW373" s="14" t="s">
        <v>34</v>
      </c>
      <c r="AX373" s="14" t="s">
        <v>79</v>
      </c>
      <c r="AY373" s="266" t="s">
        <v>139</v>
      </c>
    </row>
    <row r="374" spans="1:51" s="13" customFormat="1" ht="12">
      <c r="A374" s="13"/>
      <c r="B374" s="245"/>
      <c r="C374" s="246"/>
      <c r="D374" s="247" t="s">
        <v>278</v>
      </c>
      <c r="E374" s="248" t="s">
        <v>1</v>
      </c>
      <c r="F374" s="249" t="s">
        <v>572</v>
      </c>
      <c r="G374" s="246"/>
      <c r="H374" s="250">
        <v>58.15</v>
      </c>
      <c r="I374" s="251"/>
      <c r="J374" s="246"/>
      <c r="K374" s="246"/>
      <c r="L374" s="252"/>
      <c r="M374" s="253"/>
      <c r="N374" s="254"/>
      <c r="O374" s="254"/>
      <c r="P374" s="254"/>
      <c r="Q374" s="254"/>
      <c r="R374" s="254"/>
      <c r="S374" s="254"/>
      <c r="T374" s="255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56" t="s">
        <v>278</v>
      </c>
      <c r="AU374" s="256" t="s">
        <v>89</v>
      </c>
      <c r="AV374" s="13" t="s">
        <v>89</v>
      </c>
      <c r="AW374" s="13" t="s">
        <v>34</v>
      </c>
      <c r="AX374" s="13" t="s">
        <v>79</v>
      </c>
      <c r="AY374" s="256" t="s">
        <v>139</v>
      </c>
    </row>
    <row r="375" spans="1:51" s="14" customFormat="1" ht="12">
      <c r="A375" s="14"/>
      <c r="B375" s="257"/>
      <c r="C375" s="258"/>
      <c r="D375" s="247" t="s">
        <v>278</v>
      </c>
      <c r="E375" s="259" t="s">
        <v>1</v>
      </c>
      <c r="F375" s="260" t="s">
        <v>562</v>
      </c>
      <c r="G375" s="258"/>
      <c r="H375" s="259" t="s">
        <v>1</v>
      </c>
      <c r="I375" s="261"/>
      <c r="J375" s="258"/>
      <c r="K375" s="258"/>
      <c r="L375" s="262"/>
      <c r="M375" s="263"/>
      <c r="N375" s="264"/>
      <c r="O375" s="264"/>
      <c r="P375" s="264"/>
      <c r="Q375" s="264"/>
      <c r="R375" s="264"/>
      <c r="S375" s="264"/>
      <c r="T375" s="265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66" t="s">
        <v>278</v>
      </c>
      <c r="AU375" s="266" t="s">
        <v>89</v>
      </c>
      <c r="AV375" s="14" t="s">
        <v>87</v>
      </c>
      <c r="AW375" s="14" t="s">
        <v>34</v>
      </c>
      <c r="AX375" s="14" t="s">
        <v>79</v>
      </c>
      <c r="AY375" s="266" t="s">
        <v>139</v>
      </c>
    </row>
    <row r="376" spans="1:51" s="13" customFormat="1" ht="12">
      <c r="A376" s="13"/>
      <c r="B376" s="245"/>
      <c r="C376" s="246"/>
      <c r="D376" s="247" t="s">
        <v>278</v>
      </c>
      <c r="E376" s="248" t="s">
        <v>1</v>
      </c>
      <c r="F376" s="249" t="s">
        <v>573</v>
      </c>
      <c r="G376" s="246"/>
      <c r="H376" s="250">
        <v>18.556</v>
      </c>
      <c r="I376" s="251"/>
      <c r="J376" s="246"/>
      <c r="K376" s="246"/>
      <c r="L376" s="252"/>
      <c r="M376" s="253"/>
      <c r="N376" s="254"/>
      <c r="O376" s="254"/>
      <c r="P376" s="254"/>
      <c r="Q376" s="254"/>
      <c r="R376" s="254"/>
      <c r="S376" s="254"/>
      <c r="T376" s="25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56" t="s">
        <v>278</v>
      </c>
      <c r="AU376" s="256" t="s">
        <v>89</v>
      </c>
      <c r="AV376" s="13" t="s">
        <v>89</v>
      </c>
      <c r="AW376" s="13" t="s">
        <v>34</v>
      </c>
      <c r="AX376" s="13" t="s">
        <v>79</v>
      </c>
      <c r="AY376" s="256" t="s">
        <v>139</v>
      </c>
    </row>
    <row r="377" spans="1:51" s="15" customFormat="1" ht="12">
      <c r="A377" s="15"/>
      <c r="B377" s="267"/>
      <c r="C377" s="268"/>
      <c r="D377" s="247" t="s">
        <v>278</v>
      </c>
      <c r="E377" s="269" t="s">
        <v>1</v>
      </c>
      <c r="F377" s="270" t="s">
        <v>287</v>
      </c>
      <c r="G377" s="268"/>
      <c r="H377" s="271">
        <v>279.95599999999996</v>
      </c>
      <c r="I377" s="272"/>
      <c r="J377" s="268"/>
      <c r="K377" s="268"/>
      <c r="L377" s="273"/>
      <c r="M377" s="274"/>
      <c r="N377" s="275"/>
      <c r="O377" s="275"/>
      <c r="P377" s="275"/>
      <c r="Q377" s="275"/>
      <c r="R377" s="275"/>
      <c r="S377" s="275"/>
      <c r="T377" s="276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77" t="s">
        <v>278</v>
      </c>
      <c r="AU377" s="277" t="s">
        <v>89</v>
      </c>
      <c r="AV377" s="15" t="s">
        <v>144</v>
      </c>
      <c r="AW377" s="15" t="s">
        <v>34</v>
      </c>
      <c r="AX377" s="15" t="s">
        <v>87</v>
      </c>
      <c r="AY377" s="277" t="s">
        <v>139</v>
      </c>
    </row>
    <row r="378" spans="1:65" s="2" customFormat="1" ht="24.15" customHeight="1">
      <c r="A378" s="40"/>
      <c r="B378" s="41"/>
      <c r="C378" s="212" t="s">
        <v>574</v>
      </c>
      <c r="D378" s="212" t="s">
        <v>140</v>
      </c>
      <c r="E378" s="213" t="s">
        <v>575</v>
      </c>
      <c r="F378" s="214" t="s">
        <v>576</v>
      </c>
      <c r="G378" s="215" t="s">
        <v>299</v>
      </c>
      <c r="H378" s="216">
        <v>279.956</v>
      </c>
      <c r="I378" s="217"/>
      <c r="J378" s="218">
        <f>ROUND(I378*H378,2)</f>
        <v>0</v>
      </c>
      <c r="K378" s="214" t="s">
        <v>274</v>
      </c>
      <c r="L378" s="46"/>
      <c r="M378" s="236" t="s">
        <v>1</v>
      </c>
      <c r="N378" s="237" t="s">
        <v>44</v>
      </c>
      <c r="O378" s="93"/>
      <c r="P378" s="238">
        <f>O378*H378</f>
        <v>0</v>
      </c>
      <c r="Q378" s="238">
        <v>0</v>
      </c>
      <c r="R378" s="238">
        <f>Q378*H378</f>
        <v>0</v>
      </c>
      <c r="S378" s="238">
        <v>0</v>
      </c>
      <c r="T378" s="239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24" t="s">
        <v>144</v>
      </c>
      <c r="AT378" s="224" t="s">
        <v>140</v>
      </c>
      <c r="AU378" s="224" t="s">
        <v>89</v>
      </c>
      <c r="AY378" s="18" t="s">
        <v>139</v>
      </c>
      <c r="BE378" s="225">
        <f>IF(N378="základní",J378,0)</f>
        <v>0</v>
      </c>
      <c r="BF378" s="225">
        <f>IF(N378="snížená",J378,0)</f>
        <v>0</v>
      </c>
      <c r="BG378" s="225">
        <f>IF(N378="zákl. přenesená",J378,0)</f>
        <v>0</v>
      </c>
      <c r="BH378" s="225">
        <f>IF(N378="sníž. přenesená",J378,0)</f>
        <v>0</v>
      </c>
      <c r="BI378" s="225">
        <f>IF(N378="nulová",J378,0)</f>
        <v>0</v>
      </c>
      <c r="BJ378" s="18" t="s">
        <v>87</v>
      </c>
      <c r="BK378" s="225">
        <f>ROUND(I378*H378,2)</f>
        <v>0</v>
      </c>
      <c r="BL378" s="18" t="s">
        <v>144</v>
      </c>
      <c r="BM378" s="224" t="s">
        <v>577</v>
      </c>
    </row>
    <row r="379" spans="1:47" s="2" customFormat="1" ht="12">
      <c r="A379" s="40"/>
      <c r="B379" s="41"/>
      <c r="C379" s="42"/>
      <c r="D379" s="240" t="s">
        <v>276</v>
      </c>
      <c r="E379" s="42"/>
      <c r="F379" s="241" t="s">
        <v>578</v>
      </c>
      <c r="G379" s="42"/>
      <c r="H379" s="42"/>
      <c r="I379" s="242"/>
      <c r="J379" s="42"/>
      <c r="K379" s="42"/>
      <c r="L379" s="46"/>
      <c r="M379" s="243"/>
      <c r="N379" s="244"/>
      <c r="O379" s="93"/>
      <c r="P379" s="93"/>
      <c r="Q379" s="93"/>
      <c r="R379" s="93"/>
      <c r="S379" s="93"/>
      <c r="T379" s="94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8" t="s">
        <v>276</v>
      </c>
      <c r="AU379" s="18" t="s">
        <v>89</v>
      </c>
    </row>
    <row r="380" spans="1:51" s="14" customFormat="1" ht="12">
      <c r="A380" s="14"/>
      <c r="B380" s="257"/>
      <c r="C380" s="258"/>
      <c r="D380" s="247" t="s">
        <v>278</v>
      </c>
      <c r="E380" s="259" t="s">
        <v>1</v>
      </c>
      <c r="F380" s="260" t="s">
        <v>553</v>
      </c>
      <c r="G380" s="258"/>
      <c r="H380" s="259" t="s">
        <v>1</v>
      </c>
      <c r="I380" s="261"/>
      <c r="J380" s="258"/>
      <c r="K380" s="258"/>
      <c r="L380" s="262"/>
      <c r="M380" s="263"/>
      <c r="N380" s="264"/>
      <c r="O380" s="264"/>
      <c r="P380" s="264"/>
      <c r="Q380" s="264"/>
      <c r="R380" s="264"/>
      <c r="S380" s="264"/>
      <c r="T380" s="265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66" t="s">
        <v>278</v>
      </c>
      <c r="AU380" s="266" t="s">
        <v>89</v>
      </c>
      <c r="AV380" s="14" t="s">
        <v>87</v>
      </c>
      <c r="AW380" s="14" t="s">
        <v>34</v>
      </c>
      <c r="AX380" s="14" t="s">
        <v>79</v>
      </c>
      <c r="AY380" s="266" t="s">
        <v>139</v>
      </c>
    </row>
    <row r="381" spans="1:51" s="14" customFormat="1" ht="12">
      <c r="A381" s="14"/>
      <c r="B381" s="257"/>
      <c r="C381" s="258"/>
      <c r="D381" s="247" t="s">
        <v>278</v>
      </c>
      <c r="E381" s="259" t="s">
        <v>1</v>
      </c>
      <c r="F381" s="260" t="s">
        <v>554</v>
      </c>
      <c r="G381" s="258"/>
      <c r="H381" s="259" t="s">
        <v>1</v>
      </c>
      <c r="I381" s="261"/>
      <c r="J381" s="258"/>
      <c r="K381" s="258"/>
      <c r="L381" s="262"/>
      <c r="M381" s="263"/>
      <c r="N381" s="264"/>
      <c r="O381" s="264"/>
      <c r="P381" s="264"/>
      <c r="Q381" s="264"/>
      <c r="R381" s="264"/>
      <c r="S381" s="264"/>
      <c r="T381" s="265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66" t="s">
        <v>278</v>
      </c>
      <c r="AU381" s="266" t="s">
        <v>89</v>
      </c>
      <c r="AV381" s="14" t="s">
        <v>87</v>
      </c>
      <c r="AW381" s="14" t="s">
        <v>34</v>
      </c>
      <c r="AX381" s="14" t="s">
        <v>79</v>
      </c>
      <c r="AY381" s="266" t="s">
        <v>139</v>
      </c>
    </row>
    <row r="382" spans="1:51" s="13" customFormat="1" ht="12">
      <c r="A382" s="13"/>
      <c r="B382" s="245"/>
      <c r="C382" s="246"/>
      <c r="D382" s="247" t="s">
        <v>278</v>
      </c>
      <c r="E382" s="248" t="s">
        <v>1</v>
      </c>
      <c r="F382" s="249" t="s">
        <v>569</v>
      </c>
      <c r="G382" s="246"/>
      <c r="H382" s="250">
        <v>100.8</v>
      </c>
      <c r="I382" s="251"/>
      <c r="J382" s="246"/>
      <c r="K382" s="246"/>
      <c r="L382" s="252"/>
      <c r="M382" s="253"/>
      <c r="N382" s="254"/>
      <c r="O382" s="254"/>
      <c r="P382" s="254"/>
      <c r="Q382" s="254"/>
      <c r="R382" s="254"/>
      <c r="S382" s="254"/>
      <c r="T382" s="255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56" t="s">
        <v>278</v>
      </c>
      <c r="AU382" s="256" t="s">
        <v>89</v>
      </c>
      <c r="AV382" s="13" t="s">
        <v>89</v>
      </c>
      <c r="AW382" s="13" t="s">
        <v>34</v>
      </c>
      <c r="AX382" s="13" t="s">
        <v>79</v>
      </c>
      <c r="AY382" s="256" t="s">
        <v>139</v>
      </c>
    </row>
    <row r="383" spans="1:51" s="14" customFormat="1" ht="12">
      <c r="A383" s="14"/>
      <c r="B383" s="257"/>
      <c r="C383" s="258"/>
      <c r="D383" s="247" t="s">
        <v>278</v>
      </c>
      <c r="E383" s="259" t="s">
        <v>1</v>
      </c>
      <c r="F383" s="260" t="s">
        <v>556</v>
      </c>
      <c r="G383" s="258"/>
      <c r="H383" s="259" t="s">
        <v>1</v>
      </c>
      <c r="I383" s="261"/>
      <c r="J383" s="258"/>
      <c r="K383" s="258"/>
      <c r="L383" s="262"/>
      <c r="M383" s="263"/>
      <c r="N383" s="264"/>
      <c r="O383" s="264"/>
      <c r="P383" s="264"/>
      <c r="Q383" s="264"/>
      <c r="R383" s="264"/>
      <c r="S383" s="264"/>
      <c r="T383" s="265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66" t="s">
        <v>278</v>
      </c>
      <c r="AU383" s="266" t="s">
        <v>89</v>
      </c>
      <c r="AV383" s="14" t="s">
        <v>87</v>
      </c>
      <c r="AW383" s="14" t="s">
        <v>34</v>
      </c>
      <c r="AX383" s="14" t="s">
        <v>79</v>
      </c>
      <c r="AY383" s="266" t="s">
        <v>139</v>
      </c>
    </row>
    <row r="384" spans="1:51" s="13" customFormat="1" ht="12">
      <c r="A384" s="13"/>
      <c r="B384" s="245"/>
      <c r="C384" s="246"/>
      <c r="D384" s="247" t="s">
        <v>278</v>
      </c>
      <c r="E384" s="248" t="s">
        <v>1</v>
      </c>
      <c r="F384" s="249" t="s">
        <v>570</v>
      </c>
      <c r="G384" s="246"/>
      <c r="H384" s="250">
        <v>52.5</v>
      </c>
      <c r="I384" s="251"/>
      <c r="J384" s="246"/>
      <c r="K384" s="246"/>
      <c r="L384" s="252"/>
      <c r="M384" s="253"/>
      <c r="N384" s="254"/>
      <c r="O384" s="254"/>
      <c r="P384" s="254"/>
      <c r="Q384" s="254"/>
      <c r="R384" s="254"/>
      <c r="S384" s="254"/>
      <c r="T384" s="255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56" t="s">
        <v>278</v>
      </c>
      <c r="AU384" s="256" t="s">
        <v>89</v>
      </c>
      <c r="AV384" s="13" t="s">
        <v>89</v>
      </c>
      <c r="AW384" s="13" t="s">
        <v>34</v>
      </c>
      <c r="AX384" s="13" t="s">
        <v>79</v>
      </c>
      <c r="AY384" s="256" t="s">
        <v>139</v>
      </c>
    </row>
    <row r="385" spans="1:51" s="14" customFormat="1" ht="12">
      <c r="A385" s="14"/>
      <c r="B385" s="257"/>
      <c r="C385" s="258"/>
      <c r="D385" s="247" t="s">
        <v>278</v>
      </c>
      <c r="E385" s="259" t="s">
        <v>1</v>
      </c>
      <c r="F385" s="260" t="s">
        <v>558</v>
      </c>
      <c r="G385" s="258"/>
      <c r="H385" s="259" t="s">
        <v>1</v>
      </c>
      <c r="I385" s="261"/>
      <c r="J385" s="258"/>
      <c r="K385" s="258"/>
      <c r="L385" s="262"/>
      <c r="M385" s="263"/>
      <c r="N385" s="264"/>
      <c r="O385" s="264"/>
      <c r="P385" s="264"/>
      <c r="Q385" s="264"/>
      <c r="R385" s="264"/>
      <c r="S385" s="264"/>
      <c r="T385" s="265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66" t="s">
        <v>278</v>
      </c>
      <c r="AU385" s="266" t="s">
        <v>89</v>
      </c>
      <c r="AV385" s="14" t="s">
        <v>87</v>
      </c>
      <c r="AW385" s="14" t="s">
        <v>34</v>
      </c>
      <c r="AX385" s="14" t="s">
        <v>79</v>
      </c>
      <c r="AY385" s="266" t="s">
        <v>139</v>
      </c>
    </row>
    <row r="386" spans="1:51" s="13" customFormat="1" ht="12">
      <c r="A386" s="13"/>
      <c r="B386" s="245"/>
      <c r="C386" s="246"/>
      <c r="D386" s="247" t="s">
        <v>278</v>
      </c>
      <c r="E386" s="248" t="s">
        <v>1</v>
      </c>
      <c r="F386" s="249" t="s">
        <v>571</v>
      </c>
      <c r="G386" s="246"/>
      <c r="H386" s="250">
        <v>49.95</v>
      </c>
      <c r="I386" s="251"/>
      <c r="J386" s="246"/>
      <c r="K386" s="246"/>
      <c r="L386" s="252"/>
      <c r="M386" s="253"/>
      <c r="N386" s="254"/>
      <c r="O386" s="254"/>
      <c r="P386" s="254"/>
      <c r="Q386" s="254"/>
      <c r="R386" s="254"/>
      <c r="S386" s="254"/>
      <c r="T386" s="255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56" t="s">
        <v>278</v>
      </c>
      <c r="AU386" s="256" t="s">
        <v>89</v>
      </c>
      <c r="AV386" s="13" t="s">
        <v>89</v>
      </c>
      <c r="AW386" s="13" t="s">
        <v>34</v>
      </c>
      <c r="AX386" s="13" t="s">
        <v>79</v>
      </c>
      <c r="AY386" s="256" t="s">
        <v>139</v>
      </c>
    </row>
    <row r="387" spans="1:51" s="14" customFormat="1" ht="12">
      <c r="A387" s="14"/>
      <c r="B387" s="257"/>
      <c r="C387" s="258"/>
      <c r="D387" s="247" t="s">
        <v>278</v>
      </c>
      <c r="E387" s="259" t="s">
        <v>1</v>
      </c>
      <c r="F387" s="260" t="s">
        <v>560</v>
      </c>
      <c r="G387" s="258"/>
      <c r="H387" s="259" t="s">
        <v>1</v>
      </c>
      <c r="I387" s="261"/>
      <c r="J387" s="258"/>
      <c r="K387" s="258"/>
      <c r="L387" s="262"/>
      <c r="M387" s="263"/>
      <c r="N387" s="264"/>
      <c r="O387" s="264"/>
      <c r="P387" s="264"/>
      <c r="Q387" s="264"/>
      <c r="R387" s="264"/>
      <c r="S387" s="264"/>
      <c r="T387" s="265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66" t="s">
        <v>278</v>
      </c>
      <c r="AU387" s="266" t="s">
        <v>89</v>
      </c>
      <c r="AV387" s="14" t="s">
        <v>87</v>
      </c>
      <c r="AW387" s="14" t="s">
        <v>34</v>
      </c>
      <c r="AX387" s="14" t="s">
        <v>79</v>
      </c>
      <c r="AY387" s="266" t="s">
        <v>139</v>
      </c>
    </row>
    <row r="388" spans="1:51" s="13" customFormat="1" ht="12">
      <c r="A388" s="13"/>
      <c r="B388" s="245"/>
      <c r="C388" s="246"/>
      <c r="D388" s="247" t="s">
        <v>278</v>
      </c>
      <c r="E388" s="248" t="s">
        <v>1</v>
      </c>
      <c r="F388" s="249" t="s">
        <v>572</v>
      </c>
      <c r="G388" s="246"/>
      <c r="H388" s="250">
        <v>58.15</v>
      </c>
      <c r="I388" s="251"/>
      <c r="J388" s="246"/>
      <c r="K388" s="246"/>
      <c r="L388" s="252"/>
      <c r="M388" s="253"/>
      <c r="N388" s="254"/>
      <c r="O388" s="254"/>
      <c r="P388" s="254"/>
      <c r="Q388" s="254"/>
      <c r="R388" s="254"/>
      <c r="S388" s="254"/>
      <c r="T388" s="255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56" t="s">
        <v>278</v>
      </c>
      <c r="AU388" s="256" t="s">
        <v>89</v>
      </c>
      <c r="AV388" s="13" t="s">
        <v>89</v>
      </c>
      <c r="AW388" s="13" t="s">
        <v>34</v>
      </c>
      <c r="AX388" s="13" t="s">
        <v>79</v>
      </c>
      <c r="AY388" s="256" t="s">
        <v>139</v>
      </c>
    </row>
    <row r="389" spans="1:51" s="14" customFormat="1" ht="12">
      <c r="A389" s="14"/>
      <c r="B389" s="257"/>
      <c r="C389" s="258"/>
      <c r="D389" s="247" t="s">
        <v>278</v>
      </c>
      <c r="E389" s="259" t="s">
        <v>1</v>
      </c>
      <c r="F389" s="260" t="s">
        <v>562</v>
      </c>
      <c r="G389" s="258"/>
      <c r="H389" s="259" t="s">
        <v>1</v>
      </c>
      <c r="I389" s="261"/>
      <c r="J389" s="258"/>
      <c r="K389" s="258"/>
      <c r="L389" s="262"/>
      <c r="M389" s="263"/>
      <c r="N389" s="264"/>
      <c r="O389" s="264"/>
      <c r="P389" s="264"/>
      <c r="Q389" s="264"/>
      <c r="R389" s="264"/>
      <c r="S389" s="264"/>
      <c r="T389" s="265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66" t="s">
        <v>278</v>
      </c>
      <c r="AU389" s="266" t="s">
        <v>89</v>
      </c>
      <c r="AV389" s="14" t="s">
        <v>87</v>
      </c>
      <c r="AW389" s="14" t="s">
        <v>34</v>
      </c>
      <c r="AX389" s="14" t="s">
        <v>79</v>
      </c>
      <c r="AY389" s="266" t="s">
        <v>139</v>
      </c>
    </row>
    <row r="390" spans="1:51" s="13" customFormat="1" ht="12">
      <c r="A390" s="13"/>
      <c r="B390" s="245"/>
      <c r="C390" s="246"/>
      <c r="D390" s="247" t="s">
        <v>278</v>
      </c>
      <c r="E390" s="248" t="s">
        <v>1</v>
      </c>
      <c r="F390" s="249" t="s">
        <v>573</v>
      </c>
      <c r="G390" s="246"/>
      <c r="H390" s="250">
        <v>18.556</v>
      </c>
      <c r="I390" s="251"/>
      <c r="J390" s="246"/>
      <c r="K390" s="246"/>
      <c r="L390" s="252"/>
      <c r="M390" s="253"/>
      <c r="N390" s="254"/>
      <c r="O390" s="254"/>
      <c r="P390" s="254"/>
      <c r="Q390" s="254"/>
      <c r="R390" s="254"/>
      <c r="S390" s="254"/>
      <c r="T390" s="255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56" t="s">
        <v>278</v>
      </c>
      <c r="AU390" s="256" t="s">
        <v>89</v>
      </c>
      <c r="AV390" s="13" t="s">
        <v>89</v>
      </c>
      <c r="AW390" s="13" t="s">
        <v>34</v>
      </c>
      <c r="AX390" s="13" t="s">
        <v>79</v>
      </c>
      <c r="AY390" s="256" t="s">
        <v>139</v>
      </c>
    </row>
    <row r="391" spans="1:51" s="15" customFormat="1" ht="12">
      <c r="A391" s="15"/>
      <c r="B391" s="267"/>
      <c r="C391" s="268"/>
      <c r="D391" s="247" t="s">
        <v>278</v>
      </c>
      <c r="E391" s="269" t="s">
        <v>1</v>
      </c>
      <c r="F391" s="270" t="s">
        <v>287</v>
      </c>
      <c r="G391" s="268"/>
      <c r="H391" s="271">
        <v>279.95599999999996</v>
      </c>
      <c r="I391" s="272"/>
      <c r="J391" s="268"/>
      <c r="K391" s="268"/>
      <c r="L391" s="273"/>
      <c r="M391" s="274"/>
      <c r="N391" s="275"/>
      <c r="O391" s="275"/>
      <c r="P391" s="275"/>
      <c r="Q391" s="275"/>
      <c r="R391" s="275"/>
      <c r="S391" s="275"/>
      <c r="T391" s="276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77" t="s">
        <v>278</v>
      </c>
      <c r="AU391" s="277" t="s">
        <v>89</v>
      </c>
      <c r="AV391" s="15" t="s">
        <v>144</v>
      </c>
      <c r="AW391" s="15" t="s">
        <v>34</v>
      </c>
      <c r="AX391" s="15" t="s">
        <v>87</v>
      </c>
      <c r="AY391" s="277" t="s">
        <v>139</v>
      </c>
    </row>
    <row r="392" spans="1:65" s="2" customFormat="1" ht="24.15" customHeight="1">
      <c r="A392" s="40"/>
      <c r="B392" s="41"/>
      <c r="C392" s="212" t="s">
        <v>579</v>
      </c>
      <c r="D392" s="212" t="s">
        <v>140</v>
      </c>
      <c r="E392" s="213" t="s">
        <v>580</v>
      </c>
      <c r="F392" s="214" t="s">
        <v>581</v>
      </c>
      <c r="G392" s="215" t="s">
        <v>299</v>
      </c>
      <c r="H392" s="216">
        <v>279.956</v>
      </c>
      <c r="I392" s="217"/>
      <c r="J392" s="218">
        <f>ROUND(I392*H392,2)</f>
        <v>0</v>
      </c>
      <c r="K392" s="214" t="s">
        <v>274</v>
      </c>
      <c r="L392" s="46"/>
      <c r="M392" s="236" t="s">
        <v>1</v>
      </c>
      <c r="N392" s="237" t="s">
        <v>44</v>
      </c>
      <c r="O392" s="93"/>
      <c r="P392" s="238">
        <f>O392*H392</f>
        <v>0</v>
      </c>
      <c r="Q392" s="238">
        <v>0.00088</v>
      </c>
      <c r="R392" s="238">
        <f>Q392*H392</f>
        <v>0.24636128000000002</v>
      </c>
      <c r="S392" s="238">
        <v>0</v>
      </c>
      <c r="T392" s="239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24" t="s">
        <v>144</v>
      </c>
      <c r="AT392" s="224" t="s">
        <v>140</v>
      </c>
      <c r="AU392" s="224" t="s">
        <v>89</v>
      </c>
      <c r="AY392" s="18" t="s">
        <v>139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8" t="s">
        <v>87</v>
      </c>
      <c r="BK392" s="225">
        <f>ROUND(I392*H392,2)</f>
        <v>0</v>
      </c>
      <c r="BL392" s="18" t="s">
        <v>144</v>
      </c>
      <c r="BM392" s="224" t="s">
        <v>582</v>
      </c>
    </row>
    <row r="393" spans="1:47" s="2" customFormat="1" ht="12">
      <c r="A393" s="40"/>
      <c r="B393" s="41"/>
      <c r="C393" s="42"/>
      <c r="D393" s="240" t="s">
        <v>276</v>
      </c>
      <c r="E393" s="42"/>
      <c r="F393" s="241" t="s">
        <v>583</v>
      </c>
      <c r="G393" s="42"/>
      <c r="H393" s="42"/>
      <c r="I393" s="242"/>
      <c r="J393" s="42"/>
      <c r="K393" s="42"/>
      <c r="L393" s="46"/>
      <c r="M393" s="243"/>
      <c r="N393" s="244"/>
      <c r="O393" s="93"/>
      <c r="P393" s="93"/>
      <c r="Q393" s="93"/>
      <c r="R393" s="93"/>
      <c r="S393" s="93"/>
      <c r="T393" s="94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8" t="s">
        <v>276</v>
      </c>
      <c r="AU393" s="18" t="s">
        <v>89</v>
      </c>
    </row>
    <row r="394" spans="1:51" s="14" customFormat="1" ht="12">
      <c r="A394" s="14"/>
      <c r="B394" s="257"/>
      <c r="C394" s="258"/>
      <c r="D394" s="247" t="s">
        <v>278</v>
      </c>
      <c r="E394" s="259" t="s">
        <v>1</v>
      </c>
      <c r="F394" s="260" t="s">
        <v>553</v>
      </c>
      <c r="G394" s="258"/>
      <c r="H394" s="259" t="s">
        <v>1</v>
      </c>
      <c r="I394" s="261"/>
      <c r="J394" s="258"/>
      <c r="K394" s="258"/>
      <c r="L394" s="262"/>
      <c r="M394" s="263"/>
      <c r="N394" s="264"/>
      <c r="O394" s="264"/>
      <c r="P394" s="264"/>
      <c r="Q394" s="264"/>
      <c r="R394" s="264"/>
      <c r="S394" s="264"/>
      <c r="T394" s="265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66" t="s">
        <v>278</v>
      </c>
      <c r="AU394" s="266" t="s">
        <v>89</v>
      </c>
      <c r="AV394" s="14" t="s">
        <v>87</v>
      </c>
      <c r="AW394" s="14" t="s">
        <v>34</v>
      </c>
      <c r="AX394" s="14" t="s">
        <v>79</v>
      </c>
      <c r="AY394" s="266" t="s">
        <v>139</v>
      </c>
    </row>
    <row r="395" spans="1:51" s="14" customFormat="1" ht="12">
      <c r="A395" s="14"/>
      <c r="B395" s="257"/>
      <c r="C395" s="258"/>
      <c r="D395" s="247" t="s">
        <v>278</v>
      </c>
      <c r="E395" s="259" t="s">
        <v>1</v>
      </c>
      <c r="F395" s="260" t="s">
        <v>554</v>
      </c>
      <c r="G395" s="258"/>
      <c r="H395" s="259" t="s">
        <v>1</v>
      </c>
      <c r="I395" s="261"/>
      <c r="J395" s="258"/>
      <c r="K395" s="258"/>
      <c r="L395" s="262"/>
      <c r="M395" s="263"/>
      <c r="N395" s="264"/>
      <c r="O395" s="264"/>
      <c r="P395" s="264"/>
      <c r="Q395" s="264"/>
      <c r="R395" s="264"/>
      <c r="S395" s="264"/>
      <c r="T395" s="265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66" t="s">
        <v>278</v>
      </c>
      <c r="AU395" s="266" t="s">
        <v>89</v>
      </c>
      <c r="AV395" s="14" t="s">
        <v>87</v>
      </c>
      <c r="AW395" s="14" t="s">
        <v>34</v>
      </c>
      <c r="AX395" s="14" t="s">
        <v>79</v>
      </c>
      <c r="AY395" s="266" t="s">
        <v>139</v>
      </c>
    </row>
    <row r="396" spans="1:51" s="13" customFormat="1" ht="12">
      <c r="A396" s="13"/>
      <c r="B396" s="245"/>
      <c r="C396" s="246"/>
      <c r="D396" s="247" t="s">
        <v>278</v>
      </c>
      <c r="E396" s="248" t="s">
        <v>1</v>
      </c>
      <c r="F396" s="249" t="s">
        <v>569</v>
      </c>
      <c r="G396" s="246"/>
      <c r="H396" s="250">
        <v>100.8</v>
      </c>
      <c r="I396" s="251"/>
      <c r="J396" s="246"/>
      <c r="K396" s="246"/>
      <c r="L396" s="252"/>
      <c r="M396" s="253"/>
      <c r="N396" s="254"/>
      <c r="O396" s="254"/>
      <c r="P396" s="254"/>
      <c r="Q396" s="254"/>
      <c r="R396" s="254"/>
      <c r="S396" s="254"/>
      <c r="T396" s="255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56" t="s">
        <v>278</v>
      </c>
      <c r="AU396" s="256" t="s">
        <v>89</v>
      </c>
      <c r="AV396" s="13" t="s">
        <v>89</v>
      </c>
      <c r="AW396" s="13" t="s">
        <v>34</v>
      </c>
      <c r="AX396" s="13" t="s">
        <v>79</v>
      </c>
      <c r="AY396" s="256" t="s">
        <v>139</v>
      </c>
    </row>
    <row r="397" spans="1:51" s="14" customFormat="1" ht="12">
      <c r="A397" s="14"/>
      <c r="B397" s="257"/>
      <c r="C397" s="258"/>
      <c r="D397" s="247" t="s">
        <v>278</v>
      </c>
      <c r="E397" s="259" t="s">
        <v>1</v>
      </c>
      <c r="F397" s="260" t="s">
        <v>556</v>
      </c>
      <c r="G397" s="258"/>
      <c r="H397" s="259" t="s">
        <v>1</v>
      </c>
      <c r="I397" s="261"/>
      <c r="J397" s="258"/>
      <c r="K397" s="258"/>
      <c r="L397" s="262"/>
      <c r="M397" s="263"/>
      <c r="N397" s="264"/>
      <c r="O397" s="264"/>
      <c r="P397" s="264"/>
      <c r="Q397" s="264"/>
      <c r="R397" s="264"/>
      <c r="S397" s="264"/>
      <c r="T397" s="265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66" t="s">
        <v>278</v>
      </c>
      <c r="AU397" s="266" t="s">
        <v>89</v>
      </c>
      <c r="AV397" s="14" t="s">
        <v>87</v>
      </c>
      <c r="AW397" s="14" t="s">
        <v>34</v>
      </c>
      <c r="AX397" s="14" t="s">
        <v>79</v>
      </c>
      <c r="AY397" s="266" t="s">
        <v>139</v>
      </c>
    </row>
    <row r="398" spans="1:51" s="13" customFormat="1" ht="12">
      <c r="A398" s="13"/>
      <c r="B398" s="245"/>
      <c r="C398" s="246"/>
      <c r="D398" s="247" t="s">
        <v>278</v>
      </c>
      <c r="E398" s="248" t="s">
        <v>1</v>
      </c>
      <c r="F398" s="249" t="s">
        <v>570</v>
      </c>
      <c r="G398" s="246"/>
      <c r="H398" s="250">
        <v>52.5</v>
      </c>
      <c r="I398" s="251"/>
      <c r="J398" s="246"/>
      <c r="K398" s="246"/>
      <c r="L398" s="252"/>
      <c r="M398" s="253"/>
      <c r="N398" s="254"/>
      <c r="O398" s="254"/>
      <c r="P398" s="254"/>
      <c r="Q398" s="254"/>
      <c r="R398" s="254"/>
      <c r="S398" s="254"/>
      <c r="T398" s="255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56" t="s">
        <v>278</v>
      </c>
      <c r="AU398" s="256" t="s">
        <v>89</v>
      </c>
      <c r="AV398" s="13" t="s">
        <v>89</v>
      </c>
      <c r="AW398" s="13" t="s">
        <v>34</v>
      </c>
      <c r="AX398" s="13" t="s">
        <v>79</v>
      </c>
      <c r="AY398" s="256" t="s">
        <v>139</v>
      </c>
    </row>
    <row r="399" spans="1:51" s="14" customFormat="1" ht="12">
      <c r="A399" s="14"/>
      <c r="B399" s="257"/>
      <c r="C399" s="258"/>
      <c r="D399" s="247" t="s">
        <v>278</v>
      </c>
      <c r="E399" s="259" t="s">
        <v>1</v>
      </c>
      <c r="F399" s="260" t="s">
        <v>558</v>
      </c>
      <c r="G399" s="258"/>
      <c r="H399" s="259" t="s">
        <v>1</v>
      </c>
      <c r="I399" s="261"/>
      <c r="J399" s="258"/>
      <c r="K399" s="258"/>
      <c r="L399" s="262"/>
      <c r="M399" s="263"/>
      <c r="N399" s="264"/>
      <c r="O399" s="264"/>
      <c r="P399" s="264"/>
      <c r="Q399" s="264"/>
      <c r="R399" s="264"/>
      <c r="S399" s="264"/>
      <c r="T399" s="265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66" t="s">
        <v>278</v>
      </c>
      <c r="AU399" s="266" t="s">
        <v>89</v>
      </c>
      <c r="AV399" s="14" t="s">
        <v>87</v>
      </c>
      <c r="AW399" s="14" t="s">
        <v>34</v>
      </c>
      <c r="AX399" s="14" t="s">
        <v>79</v>
      </c>
      <c r="AY399" s="266" t="s">
        <v>139</v>
      </c>
    </row>
    <row r="400" spans="1:51" s="13" customFormat="1" ht="12">
      <c r="A400" s="13"/>
      <c r="B400" s="245"/>
      <c r="C400" s="246"/>
      <c r="D400" s="247" t="s">
        <v>278</v>
      </c>
      <c r="E400" s="248" t="s">
        <v>1</v>
      </c>
      <c r="F400" s="249" t="s">
        <v>571</v>
      </c>
      <c r="G400" s="246"/>
      <c r="H400" s="250">
        <v>49.95</v>
      </c>
      <c r="I400" s="251"/>
      <c r="J400" s="246"/>
      <c r="K400" s="246"/>
      <c r="L400" s="252"/>
      <c r="M400" s="253"/>
      <c r="N400" s="254"/>
      <c r="O400" s="254"/>
      <c r="P400" s="254"/>
      <c r="Q400" s="254"/>
      <c r="R400" s="254"/>
      <c r="S400" s="254"/>
      <c r="T400" s="255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56" t="s">
        <v>278</v>
      </c>
      <c r="AU400" s="256" t="s">
        <v>89</v>
      </c>
      <c r="AV400" s="13" t="s">
        <v>89</v>
      </c>
      <c r="AW400" s="13" t="s">
        <v>34</v>
      </c>
      <c r="AX400" s="13" t="s">
        <v>79</v>
      </c>
      <c r="AY400" s="256" t="s">
        <v>139</v>
      </c>
    </row>
    <row r="401" spans="1:51" s="14" customFormat="1" ht="12">
      <c r="A401" s="14"/>
      <c r="B401" s="257"/>
      <c r="C401" s="258"/>
      <c r="D401" s="247" t="s">
        <v>278</v>
      </c>
      <c r="E401" s="259" t="s">
        <v>1</v>
      </c>
      <c r="F401" s="260" t="s">
        <v>560</v>
      </c>
      <c r="G401" s="258"/>
      <c r="H401" s="259" t="s">
        <v>1</v>
      </c>
      <c r="I401" s="261"/>
      <c r="J401" s="258"/>
      <c r="K401" s="258"/>
      <c r="L401" s="262"/>
      <c r="M401" s="263"/>
      <c r="N401" s="264"/>
      <c r="O401" s="264"/>
      <c r="P401" s="264"/>
      <c r="Q401" s="264"/>
      <c r="R401" s="264"/>
      <c r="S401" s="264"/>
      <c r="T401" s="265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66" t="s">
        <v>278</v>
      </c>
      <c r="AU401" s="266" t="s">
        <v>89</v>
      </c>
      <c r="AV401" s="14" t="s">
        <v>87</v>
      </c>
      <c r="AW401" s="14" t="s">
        <v>34</v>
      </c>
      <c r="AX401" s="14" t="s">
        <v>79</v>
      </c>
      <c r="AY401" s="266" t="s">
        <v>139</v>
      </c>
    </row>
    <row r="402" spans="1:51" s="13" customFormat="1" ht="12">
      <c r="A402" s="13"/>
      <c r="B402" s="245"/>
      <c r="C402" s="246"/>
      <c r="D402" s="247" t="s">
        <v>278</v>
      </c>
      <c r="E402" s="248" t="s">
        <v>1</v>
      </c>
      <c r="F402" s="249" t="s">
        <v>572</v>
      </c>
      <c r="G402" s="246"/>
      <c r="H402" s="250">
        <v>58.15</v>
      </c>
      <c r="I402" s="251"/>
      <c r="J402" s="246"/>
      <c r="K402" s="246"/>
      <c r="L402" s="252"/>
      <c r="M402" s="253"/>
      <c r="N402" s="254"/>
      <c r="O402" s="254"/>
      <c r="P402" s="254"/>
      <c r="Q402" s="254"/>
      <c r="R402" s="254"/>
      <c r="S402" s="254"/>
      <c r="T402" s="255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56" t="s">
        <v>278</v>
      </c>
      <c r="AU402" s="256" t="s">
        <v>89</v>
      </c>
      <c r="AV402" s="13" t="s">
        <v>89</v>
      </c>
      <c r="AW402" s="13" t="s">
        <v>34</v>
      </c>
      <c r="AX402" s="13" t="s">
        <v>79</v>
      </c>
      <c r="AY402" s="256" t="s">
        <v>139</v>
      </c>
    </row>
    <row r="403" spans="1:51" s="14" customFormat="1" ht="12">
      <c r="A403" s="14"/>
      <c r="B403" s="257"/>
      <c r="C403" s="258"/>
      <c r="D403" s="247" t="s">
        <v>278</v>
      </c>
      <c r="E403" s="259" t="s">
        <v>1</v>
      </c>
      <c r="F403" s="260" t="s">
        <v>562</v>
      </c>
      <c r="G403" s="258"/>
      <c r="H403" s="259" t="s">
        <v>1</v>
      </c>
      <c r="I403" s="261"/>
      <c r="J403" s="258"/>
      <c r="K403" s="258"/>
      <c r="L403" s="262"/>
      <c r="M403" s="263"/>
      <c r="N403" s="264"/>
      <c r="O403" s="264"/>
      <c r="P403" s="264"/>
      <c r="Q403" s="264"/>
      <c r="R403" s="264"/>
      <c r="S403" s="264"/>
      <c r="T403" s="265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66" t="s">
        <v>278</v>
      </c>
      <c r="AU403" s="266" t="s">
        <v>89</v>
      </c>
      <c r="AV403" s="14" t="s">
        <v>87</v>
      </c>
      <c r="AW403" s="14" t="s">
        <v>34</v>
      </c>
      <c r="AX403" s="14" t="s">
        <v>79</v>
      </c>
      <c r="AY403" s="266" t="s">
        <v>139</v>
      </c>
    </row>
    <row r="404" spans="1:51" s="13" customFormat="1" ht="12">
      <c r="A404" s="13"/>
      <c r="B404" s="245"/>
      <c r="C404" s="246"/>
      <c r="D404" s="247" t="s">
        <v>278</v>
      </c>
      <c r="E404" s="248" t="s">
        <v>1</v>
      </c>
      <c r="F404" s="249" t="s">
        <v>573</v>
      </c>
      <c r="G404" s="246"/>
      <c r="H404" s="250">
        <v>18.556</v>
      </c>
      <c r="I404" s="251"/>
      <c r="J404" s="246"/>
      <c r="K404" s="246"/>
      <c r="L404" s="252"/>
      <c r="M404" s="253"/>
      <c r="N404" s="254"/>
      <c r="O404" s="254"/>
      <c r="P404" s="254"/>
      <c r="Q404" s="254"/>
      <c r="R404" s="254"/>
      <c r="S404" s="254"/>
      <c r="T404" s="255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56" t="s">
        <v>278</v>
      </c>
      <c r="AU404" s="256" t="s">
        <v>89</v>
      </c>
      <c r="AV404" s="13" t="s">
        <v>89</v>
      </c>
      <c r="AW404" s="13" t="s">
        <v>34</v>
      </c>
      <c r="AX404" s="13" t="s">
        <v>79</v>
      </c>
      <c r="AY404" s="256" t="s">
        <v>139</v>
      </c>
    </row>
    <row r="405" spans="1:51" s="15" customFormat="1" ht="12">
      <c r="A405" s="15"/>
      <c r="B405" s="267"/>
      <c r="C405" s="268"/>
      <c r="D405" s="247" t="s">
        <v>278</v>
      </c>
      <c r="E405" s="269" t="s">
        <v>1</v>
      </c>
      <c r="F405" s="270" t="s">
        <v>287</v>
      </c>
      <c r="G405" s="268"/>
      <c r="H405" s="271">
        <v>279.95599999999996</v>
      </c>
      <c r="I405" s="272"/>
      <c r="J405" s="268"/>
      <c r="K405" s="268"/>
      <c r="L405" s="273"/>
      <c r="M405" s="274"/>
      <c r="N405" s="275"/>
      <c r="O405" s="275"/>
      <c r="P405" s="275"/>
      <c r="Q405" s="275"/>
      <c r="R405" s="275"/>
      <c r="S405" s="275"/>
      <c r="T405" s="276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77" t="s">
        <v>278</v>
      </c>
      <c r="AU405" s="277" t="s">
        <v>89</v>
      </c>
      <c r="AV405" s="15" t="s">
        <v>144</v>
      </c>
      <c r="AW405" s="15" t="s">
        <v>34</v>
      </c>
      <c r="AX405" s="15" t="s">
        <v>87</v>
      </c>
      <c r="AY405" s="277" t="s">
        <v>139</v>
      </c>
    </row>
    <row r="406" spans="1:65" s="2" customFormat="1" ht="24.15" customHeight="1">
      <c r="A406" s="40"/>
      <c r="B406" s="41"/>
      <c r="C406" s="212" t="s">
        <v>584</v>
      </c>
      <c r="D406" s="212" t="s">
        <v>140</v>
      </c>
      <c r="E406" s="213" t="s">
        <v>585</v>
      </c>
      <c r="F406" s="214" t="s">
        <v>581</v>
      </c>
      <c r="G406" s="215" t="s">
        <v>299</v>
      </c>
      <c r="H406" s="216">
        <v>73.6</v>
      </c>
      <c r="I406" s="217"/>
      <c r="J406" s="218">
        <f>ROUND(I406*H406,2)</f>
        <v>0</v>
      </c>
      <c r="K406" s="214" t="s">
        <v>1</v>
      </c>
      <c r="L406" s="46"/>
      <c r="M406" s="236" t="s">
        <v>1</v>
      </c>
      <c r="N406" s="237" t="s">
        <v>44</v>
      </c>
      <c r="O406" s="93"/>
      <c r="P406" s="238">
        <f>O406*H406</f>
        <v>0</v>
      </c>
      <c r="Q406" s="238">
        <v>0.00088</v>
      </c>
      <c r="R406" s="238">
        <f>Q406*H406</f>
        <v>0.06476799999999999</v>
      </c>
      <c r="S406" s="238">
        <v>0</v>
      </c>
      <c r="T406" s="239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24" t="s">
        <v>144</v>
      </c>
      <c r="AT406" s="224" t="s">
        <v>140</v>
      </c>
      <c r="AU406" s="224" t="s">
        <v>89</v>
      </c>
      <c r="AY406" s="18" t="s">
        <v>139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8" t="s">
        <v>87</v>
      </c>
      <c r="BK406" s="225">
        <f>ROUND(I406*H406,2)</f>
        <v>0</v>
      </c>
      <c r="BL406" s="18" t="s">
        <v>144</v>
      </c>
      <c r="BM406" s="224" t="s">
        <v>586</v>
      </c>
    </row>
    <row r="407" spans="1:51" s="14" customFormat="1" ht="12">
      <c r="A407" s="14"/>
      <c r="B407" s="257"/>
      <c r="C407" s="258"/>
      <c r="D407" s="247" t="s">
        <v>278</v>
      </c>
      <c r="E407" s="259" t="s">
        <v>1</v>
      </c>
      <c r="F407" s="260" t="s">
        <v>587</v>
      </c>
      <c r="G407" s="258"/>
      <c r="H407" s="259" t="s">
        <v>1</v>
      </c>
      <c r="I407" s="261"/>
      <c r="J407" s="258"/>
      <c r="K407" s="258"/>
      <c r="L407" s="262"/>
      <c r="M407" s="263"/>
      <c r="N407" s="264"/>
      <c r="O407" s="264"/>
      <c r="P407" s="264"/>
      <c r="Q407" s="264"/>
      <c r="R407" s="264"/>
      <c r="S407" s="264"/>
      <c r="T407" s="265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66" t="s">
        <v>278</v>
      </c>
      <c r="AU407" s="266" t="s">
        <v>89</v>
      </c>
      <c r="AV407" s="14" t="s">
        <v>87</v>
      </c>
      <c r="AW407" s="14" t="s">
        <v>34</v>
      </c>
      <c r="AX407" s="14" t="s">
        <v>79</v>
      </c>
      <c r="AY407" s="266" t="s">
        <v>139</v>
      </c>
    </row>
    <row r="408" spans="1:51" s="13" customFormat="1" ht="12">
      <c r="A408" s="13"/>
      <c r="B408" s="245"/>
      <c r="C408" s="246"/>
      <c r="D408" s="247" t="s">
        <v>278</v>
      </c>
      <c r="E408" s="248" t="s">
        <v>1</v>
      </c>
      <c r="F408" s="249" t="s">
        <v>206</v>
      </c>
      <c r="G408" s="246"/>
      <c r="H408" s="250">
        <v>73.6</v>
      </c>
      <c r="I408" s="251"/>
      <c r="J408" s="246"/>
      <c r="K408" s="246"/>
      <c r="L408" s="252"/>
      <c r="M408" s="253"/>
      <c r="N408" s="254"/>
      <c r="O408" s="254"/>
      <c r="P408" s="254"/>
      <c r="Q408" s="254"/>
      <c r="R408" s="254"/>
      <c r="S408" s="254"/>
      <c r="T408" s="255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56" t="s">
        <v>278</v>
      </c>
      <c r="AU408" s="256" t="s">
        <v>89</v>
      </c>
      <c r="AV408" s="13" t="s">
        <v>89</v>
      </c>
      <c r="AW408" s="13" t="s">
        <v>34</v>
      </c>
      <c r="AX408" s="13" t="s">
        <v>87</v>
      </c>
      <c r="AY408" s="256" t="s">
        <v>139</v>
      </c>
    </row>
    <row r="409" spans="1:65" s="2" customFormat="1" ht="24.15" customHeight="1">
      <c r="A409" s="40"/>
      <c r="B409" s="41"/>
      <c r="C409" s="212" t="s">
        <v>588</v>
      </c>
      <c r="D409" s="212" t="s">
        <v>140</v>
      </c>
      <c r="E409" s="213" t="s">
        <v>589</v>
      </c>
      <c r="F409" s="214" t="s">
        <v>590</v>
      </c>
      <c r="G409" s="215" t="s">
        <v>299</v>
      </c>
      <c r="H409" s="216">
        <v>279.956</v>
      </c>
      <c r="I409" s="217"/>
      <c r="J409" s="218">
        <f>ROUND(I409*H409,2)</f>
        <v>0</v>
      </c>
      <c r="K409" s="214" t="s">
        <v>274</v>
      </c>
      <c r="L409" s="46"/>
      <c r="M409" s="236" t="s">
        <v>1</v>
      </c>
      <c r="N409" s="237" t="s">
        <v>44</v>
      </c>
      <c r="O409" s="93"/>
      <c r="P409" s="238">
        <f>O409*H409</f>
        <v>0</v>
      </c>
      <c r="Q409" s="238">
        <v>0</v>
      </c>
      <c r="R409" s="238">
        <f>Q409*H409</f>
        <v>0</v>
      </c>
      <c r="S409" s="238">
        <v>0</v>
      </c>
      <c r="T409" s="239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24" t="s">
        <v>144</v>
      </c>
      <c r="AT409" s="224" t="s">
        <v>140</v>
      </c>
      <c r="AU409" s="224" t="s">
        <v>89</v>
      </c>
      <c r="AY409" s="18" t="s">
        <v>139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8" t="s">
        <v>87</v>
      </c>
      <c r="BK409" s="225">
        <f>ROUND(I409*H409,2)</f>
        <v>0</v>
      </c>
      <c r="BL409" s="18" t="s">
        <v>144</v>
      </c>
      <c r="BM409" s="224" t="s">
        <v>591</v>
      </c>
    </row>
    <row r="410" spans="1:47" s="2" customFormat="1" ht="12">
      <c r="A410" s="40"/>
      <c r="B410" s="41"/>
      <c r="C410" s="42"/>
      <c r="D410" s="240" t="s">
        <v>276</v>
      </c>
      <c r="E410" s="42"/>
      <c r="F410" s="241" t="s">
        <v>592</v>
      </c>
      <c r="G410" s="42"/>
      <c r="H410" s="42"/>
      <c r="I410" s="242"/>
      <c r="J410" s="42"/>
      <c r="K410" s="42"/>
      <c r="L410" s="46"/>
      <c r="M410" s="243"/>
      <c r="N410" s="244"/>
      <c r="O410" s="93"/>
      <c r="P410" s="93"/>
      <c r="Q410" s="93"/>
      <c r="R410" s="93"/>
      <c r="S410" s="93"/>
      <c r="T410" s="94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8" t="s">
        <v>276</v>
      </c>
      <c r="AU410" s="18" t="s">
        <v>89</v>
      </c>
    </row>
    <row r="411" spans="1:51" s="14" customFormat="1" ht="12">
      <c r="A411" s="14"/>
      <c r="B411" s="257"/>
      <c r="C411" s="258"/>
      <c r="D411" s="247" t="s">
        <v>278</v>
      </c>
      <c r="E411" s="259" t="s">
        <v>1</v>
      </c>
      <c r="F411" s="260" t="s">
        <v>553</v>
      </c>
      <c r="G411" s="258"/>
      <c r="H411" s="259" t="s">
        <v>1</v>
      </c>
      <c r="I411" s="261"/>
      <c r="J411" s="258"/>
      <c r="K411" s="258"/>
      <c r="L411" s="262"/>
      <c r="M411" s="263"/>
      <c r="N411" s="264"/>
      <c r="O411" s="264"/>
      <c r="P411" s="264"/>
      <c r="Q411" s="264"/>
      <c r="R411" s="264"/>
      <c r="S411" s="264"/>
      <c r="T411" s="265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66" t="s">
        <v>278</v>
      </c>
      <c r="AU411" s="266" t="s">
        <v>89</v>
      </c>
      <c r="AV411" s="14" t="s">
        <v>87</v>
      </c>
      <c r="AW411" s="14" t="s">
        <v>34</v>
      </c>
      <c r="AX411" s="14" t="s">
        <v>79</v>
      </c>
      <c r="AY411" s="266" t="s">
        <v>139</v>
      </c>
    </row>
    <row r="412" spans="1:51" s="14" customFormat="1" ht="12">
      <c r="A412" s="14"/>
      <c r="B412" s="257"/>
      <c r="C412" s="258"/>
      <c r="D412" s="247" t="s">
        <v>278</v>
      </c>
      <c r="E412" s="259" t="s">
        <v>1</v>
      </c>
      <c r="F412" s="260" t="s">
        <v>554</v>
      </c>
      <c r="G412" s="258"/>
      <c r="H412" s="259" t="s">
        <v>1</v>
      </c>
      <c r="I412" s="261"/>
      <c r="J412" s="258"/>
      <c r="K412" s="258"/>
      <c r="L412" s="262"/>
      <c r="M412" s="263"/>
      <c r="N412" s="264"/>
      <c r="O412" s="264"/>
      <c r="P412" s="264"/>
      <c r="Q412" s="264"/>
      <c r="R412" s="264"/>
      <c r="S412" s="264"/>
      <c r="T412" s="265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66" t="s">
        <v>278</v>
      </c>
      <c r="AU412" s="266" t="s">
        <v>89</v>
      </c>
      <c r="AV412" s="14" t="s">
        <v>87</v>
      </c>
      <c r="AW412" s="14" t="s">
        <v>34</v>
      </c>
      <c r="AX412" s="14" t="s">
        <v>79</v>
      </c>
      <c r="AY412" s="266" t="s">
        <v>139</v>
      </c>
    </row>
    <row r="413" spans="1:51" s="13" customFormat="1" ht="12">
      <c r="A413" s="13"/>
      <c r="B413" s="245"/>
      <c r="C413" s="246"/>
      <c r="D413" s="247" t="s">
        <v>278</v>
      </c>
      <c r="E413" s="248" t="s">
        <v>1</v>
      </c>
      <c r="F413" s="249" t="s">
        <v>569</v>
      </c>
      <c r="G413" s="246"/>
      <c r="H413" s="250">
        <v>100.8</v>
      </c>
      <c r="I413" s="251"/>
      <c r="J413" s="246"/>
      <c r="K413" s="246"/>
      <c r="L413" s="252"/>
      <c r="M413" s="253"/>
      <c r="N413" s="254"/>
      <c r="O413" s="254"/>
      <c r="P413" s="254"/>
      <c r="Q413" s="254"/>
      <c r="R413" s="254"/>
      <c r="S413" s="254"/>
      <c r="T413" s="255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56" t="s">
        <v>278</v>
      </c>
      <c r="AU413" s="256" t="s">
        <v>89</v>
      </c>
      <c r="AV413" s="13" t="s">
        <v>89</v>
      </c>
      <c r="AW413" s="13" t="s">
        <v>34</v>
      </c>
      <c r="AX413" s="13" t="s">
        <v>79</v>
      </c>
      <c r="AY413" s="256" t="s">
        <v>139</v>
      </c>
    </row>
    <row r="414" spans="1:51" s="14" customFormat="1" ht="12">
      <c r="A414" s="14"/>
      <c r="B414" s="257"/>
      <c r="C414" s="258"/>
      <c r="D414" s="247" t="s">
        <v>278</v>
      </c>
      <c r="E414" s="259" t="s">
        <v>1</v>
      </c>
      <c r="F414" s="260" t="s">
        <v>556</v>
      </c>
      <c r="G414" s="258"/>
      <c r="H414" s="259" t="s">
        <v>1</v>
      </c>
      <c r="I414" s="261"/>
      <c r="J414" s="258"/>
      <c r="K414" s="258"/>
      <c r="L414" s="262"/>
      <c r="M414" s="263"/>
      <c r="N414" s="264"/>
      <c r="O414" s="264"/>
      <c r="P414" s="264"/>
      <c r="Q414" s="264"/>
      <c r="R414" s="264"/>
      <c r="S414" s="264"/>
      <c r="T414" s="265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66" t="s">
        <v>278</v>
      </c>
      <c r="AU414" s="266" t="s">
        <v>89</v>
      </c>
      <c r="AV414" s="14" t="s">
        <v>87</v>
      </c>
      <c r="AW414" s="14" t="s">
        <v>34</v>
      </c>
      <c r="AX414" s="14" t="s">
        <v>79</v>
      </c>
      <c r="AY414" s="266" t="s">
        <v>139</v>
      </c>
    </row>
    <row r="415" spans="1:51" s="13" customFormat="1" ht="12">
      <c r="A415" s="13"/>
      <c r="B415" s="245"/>
      <c r="C415" s="246"/>
      <c r="D415" s="247" t="s">
        <v>278</v>
      </c>
      <c r="E415" s="248" t="s">
        <v>1</v>
      </c>
      <c r="F415" s="249" t="s">
        <v>570</v>
      </c>
      <c r="G415" s="246"/>
      <c r="H415" s="250">
        <v>52.5</v>
      </c>
      <c r="I415" s="251"/>
      <c r="J415" s="246"/>
      <c r="K415" s="246"/>
      <c r="L415" s="252"/>
      <c r="M415" s="253"/>
      <c r="N415" s="254"/>
      <c r="O415" s="254"/>
      <c r="P415" s="254"/>
      <c r="Q415" s="254"/>
      <c r="R415" s="254"/>
      <c r="S415" s="254"/>
      <c r="T415" s="255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56" t="s">
        <v>278</v>
      </c>
      <c r="AU415" s="256" t="s">
        <v>89</v>
      </c>
      <c r="AV415" s="13" t="s">
        <v>89</v>
      </c>
      <c r="AW415" s="13" t="s">
        <v>34</v>
      </c>
      <c r="AX415" s="13" t="s">
        <v>79</v>
      </c>
      <c r="AY415" s="256" t="s">
        <v>139</v>
      </c>
    </row>
    <row r="416" spans="1:51" s="14" customFormat="1" ht="12">
      <c r="A416" s="14"/>
      <c r="B416" s="257"/>
      <c r="C416" s="258"/>
      <c r="D416" s="247" t="s">
        <v>278</v>
      </c>
      <c r="E416" s="259" t="s">
        <v>1</v>
      </c>
      <c r="F416" s="260" t="s">
        <v>558</v>
      </c>
      <c r="G416" s="258"/>
      <c r="H416" s="259" t="s">
        <v>1</v>
      </c>
      <c r="I416" s="261"/>
      <c r="J416" s="258"/>
      <c r="K416" s="258"/>
      <c r="L416" s="262"/>
      <c r="M416" s="263"/>
      <c r="N416" s="264"/>
      <c r="O416" s="264"/>
      <c r="P416" s="264"/>
      <c r="Q416" s="264"/>
      <c r="R416" s="264"/>
      <c r="S416" s="264"/>
      <c r="T416" s="265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66" t="s">
        <v>278</v>
      </c>
      <c r="AU416" s="266" t="s">
        <v>89</v>
      </c>
      <c r="AV416" s="14" t="s">
        <v>87</v>
      </c>
      <c r="AW416" s="14" t="s">
        <v>34</v>
      </c>
      <c r="AX416" s="14" t="s">
        <v>79</v>
      </c>
      <c r="AY416" s="266" t="s">
        <v>139</v>
      </c>
    </row>
    <row r="417" spans="1:51" s="13" customFormat="1" ht="12">
      <c r="A417" s="13"/>
      <c r="B417" s="245"/>
      <c r="C417" s="246"/>
      <c r="D417" s="247" t="s">
        <v>278</v>
      </c>
      <c r="E417" s="248" t="s">
        <v>1</v>
      </c>
      <c r="F417" s="249" t="s">
        <v>571</v>
      </c>
      <c r="G417" s="246"/>
      <c r="H417" s="250">
        <v>49.95</v>
      </c>
      <c r="I417" s="251"/>
      <c r="J417" s="246"/>
      <c r="K417" s="246"/>
      <c r="L417" s="252"/>
      <c r="M417" s="253"/>
      <c r="N417" s="254"/>
      <c r="O417" s="254"/>
      <c r="P417" s="254"/>
      <c r="Q417" s="254"/>
      <c r="R417" s="254"/>
      <c r="S417" s="254"/>
      <c r="T417" s="255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56" t="s">
        <v>278</v>
      </c>
      <c r="AU417" s="256" t="s">
        <v>89</v>
      </c>
      <c r="AV417" s="13" t="s">
        <v>89</v>
      </c>
      <c r="AW417" s="13" t="s">
        <v>34</v>
      </c>
      <c r="AX417" s="13" t="s">
        <v>79</v>
      </c>
      <c r="AY417" s="256" t="s">
        <v>139</v>
      </c>
    </row>
    <row r="418" spans="1:51" s="14" customFormat="1" ht="12">
      <c r="A418" s="14"/>
      <c r="B418" s="257"/>
      <c r="C418" s="258"/>
      <c r="D418" s="247" t="s">
        <v>278</v>
      </c>
      <c r="E418" s="259" t="s">
        <v>1</v>
      </c>
      <c r="F418" s="260" t="s">
        <v>560</v>
      </c>
      <c r="G418" s="258"/>
      <c r="H418" s="259" t="s">
        <v>1</v>
      </c>
      <c r="I418" s="261"/>
      <c r="J418" s="258"/>
      <c r="K418" s="258"/>
      <c r="L418" s="262"/>
      <c r="M418" s="263"/>
      <c r="N418" s="264"/>
      <c r="O418" s="264"/>
      <c r="P418" s="264"/>
      <c r="Q418" s="264"/>
      <c r="R418" s="264"/>
      <c r="S418" s="264"/>
      <c r="T418" s="265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66" t="s">
        <v>278</v>
      </c>
      <c r="AU418" s="266" t="s">
        <v>89</v>
      </c>
      <c r="AV418" s="14" t="s">
        <v>87</v>
      </c>
      <c r="AW418" s="14" t="s">
        <v>34</v>
      </c>
      <c r="AX418" s="14" t="s">
        <v>79</v>
      </c>
      <c r="AY418" s="266" t="s">
        <v>139</v>
      </c>
    </row>
    <row r="419" spans="1:51" s="13" customFormat="1" ht="12">
      <c r="A419" s="13"/>
      <c r="B419" s="245"/>
      <c r="C419" s="246"/>
      <c r="D419" s="247" t="s">
        <v>278</v>
      </c>
      <c r="E419" s="248" t="s">
        <v>1</v>
      </c>
      <c r="F419" s="249" t="s">
        <v>572</v>
      </c>
      <c r="G419" s="246"/>
      <c r="H419" s="250">
        <v>58.15</v>
      </c>
      <c r="I419" s="251"/>
      <c r="J419" s="246"/>
      <c r="K419" s="246"/>
      <c r="L419" s="252"/>
      <c r="M419" s="253"/>
      <c r="N419" s="254"/>
      <c r="O419" s="254"/>
      <c r="P419" s="254"/>
      <c r="Q419" s="254"/>
      <c r="R419" s="254"/>
      <c r="S419" s="254"/>
      <c r="T419" s="255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56" t="s">
        <v>278</v>
      </c>
      <c r="AU419" s="256" t="s">
        <v>89</v>
      </c>
      <c r="AV419" s="13" t="s">
        <v>89</v>
      </c>
      <c r="AW419" s="13" t="s">
        <v>34</v>
      </c>
      <c r="AX419" s="13" t="s">
        <v>79</v>
      </c>
      <c r="AY419" s="256" t="s">
        <v>139</v>
      </c>
    </row>
    <row r="420" spans="1:51" s="14" customFormat="1" ht="12">
      <c r="A420" s="14"/>
      <c r="B420" s="257"/>
      <c r="C420" s="258"/>
      <c r="D420" s="247" t="s">
        <v>278</v>
      </c>
      <c r="E420" s="259" t="s">
        <v>1</v>
      </c>
      <c r="F420" s="260" t="s">
        <v>562</v>
      </c>
      <c r="G420" s="258"/>
      <c r="H420" s="259" t="s">
        <v>1</v>
      </c>
      <c r="I420" s="261"/>
      <c r="J420" s="258"/>
      <c r="K420" s="258"/>
      <c r="L420" s="262"/>
      <c r="M420" s="263"/>
      <c r="N420" s="264"/>
      <c r="O420" s="264"/>
      <c r="P420" s="264"/>
      <c r="Q420" s="264"/>
      <c r="R420" s="264"/>
      <c r="S420" s="264"/>
      <c r="T420" s="265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66" t="s">
        <v>278</v>
      </c>
      <c r="AU420" s="266" t="s">
        <v>89</v>
      </c>
      <c r="AV420" s="14" t="s">
        <v>87</v>
      </c>
      <c r="AW420" s="14" t="s">
        <v>34</v>
      </c>
      <c r="AX420" s="14" t="s">
        <v>79</v>
      </c>
      <c r="AY420" s="266" t="s">
        <v>139</v>
      </c>
    </row>
    <row r="421" spans="1:51" s="13" customFormat="1" ht="12">
      <c r="A421" s="13"/>
      <c r="B421" s="245"/>
      <c r="C421" s="246"/>
      <c r="D421" s="247" t="s">
        <v>278</v>
      </c>
      <c r="E421" s="248" t="s">
        <v>1</v>
      </c>
      <c r="F421" s="249" t="s">
        <v>573</v>
      </c>
      <c r="G421" s="246"/>
      <c r="H421" s="250">
        <v>18.556</v>
      </c>
      <c r="I421" s="251"/>
      <c r="J421" s="246"/>
      <c r="K421" s="246"/>
      <c r="L421" s="252"/>
      <c r="M421" s="253"/>
      <c r="N421" s="254"/>
      <c r="O421" s="254"/>
      <c r="P421" s="254"/>
      <c r="Q421" s="254"/>
      <c r="R421" s="254"/>
      <c r="S421" s="254"/>
      <c r="T421" s="255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56" t="s">
        <v>278</v>
      </c>
      <c r="AU421" s="256" t="s">
        <v>89</v>
      </c>
      <c r="AV421" s="13" t="s">
        <v>89</v>
      </c>
      <c r="AW421" s="13" t="s">
        <v>34</v>
      </c>
      <c r="AX421" s="13" t="s">
        <v>79</v>
      </c>
      <c r="AY421" s="256" t="s">
        <v>139</v>
      </c>
    </row>
    <row r="422" spans="1:51" s="15" customFormat="1" ht="12">
      <c r="A422" s="15"/>
      <c r="B422" s="267"/>
      <c r="C422" s="268"/>
      <c r="D422" s="247" t="s">
        <v>278</v>
      </c>
      <c r="E422" s="269" t="s">
        <v>1</v>
      </c>
      <c r="F422" s="270" t="s">
        <v>287</v>
      </c>
      <c r="G422" s="268"/>
      <c r="H422" s="271">
        <v>279.95599999999996</v>
      </c>
      <c r="I422" s="272"/>
      <c r="J422" s="268"/>
      <c r="K422" s="268"/>
      <c r="L422" s="273"/>
      <c r="M422" s="274"/>
      <c r="N422" s="275"/>
      <c r="O422" s="275"/>
      <c r="P422" s="275"/>
      <c r="Q422" s="275"/>
      <c r="R422" s="275"/>
      <c r="S422" s="275"/>
      <c r="T422" s="276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77" t="s">
        <v>278</v>
      </c>
      <c r="AU422" s="277" t="s">
        <v>89</v>
      </c>
      <c r="AV422" s="15" t="s">
        <v>144</v>
      </c>
      <c r="AW422" s="15" t="s">
        <v>34</v>
      </c>
      <c r="AX422" s="15" t="s">
        <v>87</v>
      </c>
      <c r="AY422" s="277" t="s">
        <v>139</v>
      </c>
    </row>
    <row r="423" spans="1:65" s="2" customFormat="1" ht="24.15" customHeight="1">
      <c r="A423" s="40"/>
      <c r="B423" s="41"/>
      <c r="C423" s="212" t="s">
        <v>593</v>
      </c>
      <c r="D423" s="212" t="s">
        <v>140</v>
      </c>
      <c r="E423" s="213" t="s">
        <v>589</v>
      </c>
      <c r="F423" s="214" t="s">
        <v>590</v>
      </c>
      <c r="G423" s="215" t="s">
        <v>299</v>
      </c>
      <c r="H423" s="216">
        <v>73.6</v>
      </c>
      <c r="I423" s="217"/>
      <c r="J423" s="218">
        <f>ROUND(I423*H423,2)</f>
        <v>0</v>
      </c>
      <c r="K423" s="214" t="s">
        <v>274</v>
      </c>
      <c r="L423" s="46"/>
      <c r="M423" s="236" t="s">
        <v>1</v>
      </c>
      <c r="N423" s="237" t="s">
        <v>44</v>
      </c>
      <c r="O423" s="93"/>
      <c r="P423" s="238">
        <f>O423*H423</f>
        <v>0</v>
      </c>
      <c r="Q423" s="238">
        <v>0</v>
      </c>
      <c r="R423" s="238">
        <f>Q423*H423</f>
        <v>0</v>
      </c>
      <c r="S423" s="238">
        <v>0</v>
      </c>
      <c r="T423" s="239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24" t="s">
        <v>144</v>
      </c>
      <c r="AT423" s="224" t="s">
        <v>140</v>
      </c>
      <c r="AU423" s="224" t="s">
        <v>89</v>
      </c>
      <c r="AY423" s="18" t="s">
        <v>139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8" t="s">
        <v>87</v>
      </c>
      <c r="BK423" s="225">
        <f>ROUND(I423*H423,2)</f>
        <v>0</v>
      </c>
      <c r="BL423" s="18" t="s">
        <v>144</v>
      </c>
      <c r="BM423" s="224" t="s">
        <v>594</v>
      </c>
    </row>
    <row r="424" spans="1:47" s="2" customFormat="1" ht="12">
      <c r="A424" s="40"/>
      <c r="B424" s="41"/>
      <c r="C424" s="42"/>
      <c r="D424" s="240" t="s">
        <v>276</v>
      </c>
      <c r="E424" s="42"/>
      <c r="F424" s="241" t="s">
        <v>592</v>
      </c>
      <c r="G424" s="42"/>
      <c r="H424" s="42"/>
      <c r="I424" s="242"/>
      <c r="J424" s="42"/>
      <c r="K424" s="42"/>
      <c r="L424" s="46"/>
      <c r="M424" s="243"/>
      <c r="N424" s="244"/>
      <c r="O424" s="93"/>
      <c r="P424" s="93"/>
      <c r="Q424" s="93"/>
      <c r="R424" s="93"/>
      <c r="S424" s="93"/>
      <c r="T424" s="94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8" t="s">
        <v>276</v>
      </c>
      <c r="AU424" s="18" t="s">
        <v>89</v>
      </c>
    </row>
    <row r="425" spans="1:51" s="14" customFormat="1" ht="12">
      <c r="A425" s="14"/>
      <c r="B425" s="257"/>
      <c r="C425" s="258"/>
      <c r="D425" s="247" t="s">
        <v>278</v>
      </c>
      <c r="E425" s="259" t="s">
        <v>1</v>
      </c>
      <c r="F425" s="260" t="s">
        <v>595</v>
      </c>
      <c r="G425" s="258"/>
      <c r="H425" s="259" t="s">
        <v>1</v>
      </c>
      <c r="I425" s="261"/>
      <c r="J425" s="258"/>
      <c r="K425" s="258"/>
      <c r="L425" s="262"/>
      <c r="M425" s="263"/>
      <c r="N425" s="264"/>
      <c r="O425" s="264"/>
      <c r="P425" s="264"/>
      <c r="Q425" s="264"/>
      <c r="R425" s="264"/>
      <c r="S425" s="264"/>
      <c r="T425" s="265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66" t="s">
        <v>278</v>
      </c>
      <c r="AU425" s="266" t="s">
        <v>89</v>
      </c>
      <c r="AV425" s="14" t="s">
        <v>87</v>
      </c>
      <c r="AW425" s="14" t="s">
        <v>34</v>
      </c>
      <c r="AX425" s="14" t="s">
        <v>79</v>
      </c>
      <c r="AY425" s="266" t="s">
        <v>139</v>
      </c>
    </row>
    <row r="426" spans="1:51" s="13" customFormat="1" ht="12">
      <c r="A426" s="13"/>
      <c r="B426" s="245"/>
      <c r="C426" s="246"/>
      <c r="D426" s="247" t="s">
        <v>278</v>
      </c>
      <c r="E426" s="248" t="s">
        <v>1</v>
      </c>
      <c r="F426" s="249" t="s">
        <v>199</v>
      </c>
      <c r="G426" s="246"/>
      <c r="H426" s="250">
        <v>73.6</v>
      </c>
      <c r="I426" s="251"/>
      <c r="J426" s="246"/>
      <c r="K426" s="246"/>
      <c r="L426" s="252"/>
      <c r="M426" s="253"/>
      <c r="N426" s="254"/>
      <c r="O426" s="254"/>
      <c r="P426" s="254"/>
      <c r="Q426" s="254"/>
      <c r="R426" s="254"/>
      <c r="S426" s="254"/>
      <c r="T426" s="255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56" t="s">
        <v>278</v>
      </c>
      <c r="AU426" s="256" t="s">
        <v>89</v>
      </c>
      <c r="AV426" s="13" t="s">
        <v>89</v>
      </c>
      <c r="AW426" s="13" t="s">
        <v>34</v>
      </c>
      <c r="AX426" s="13" t="s">
        <v>87</v>
      </c>
      <c r="AY426" s="256" t="s">
        <v>139</v>
      </c>
    </row>
    <row r="427" spans="1:65" s="2" customFormat="1" ht="21.75" customHeight="1">
      <c r="A427" s="40"/>
      <c r="B427" s="41"/>
      <c r="C427" s="212" t="s">
        <v>596</v>
      </c>
      <c r="D427" s="212" t="s">
        <v>140</v>
      </c>
      <c r="E427" s="213" t="s">
        <v>597</v>
      </c>
      <c r="F427" s="214" t="s">
        <v>598</v>
      </c>
      <c r="G427" s="215" t="s">
        <v>299</v>
      </c>
      <c r="H427" s="216">
        <v>267.2</v>
      </c>
      <c r="I427" s="217"/>
      <c r="J427" s="218">
        <f>ROUND(I427*H427,2)</f>
        <v>0</v>
      </c>
      <c r="K427" s="214" t="s">
        <v>274</v>
      </c>
      <c r="L427" s="46"/>
      <c r="M427" s="236" t="s">
        <v>1</v>
      </c>
      <c r="N427" s="237" t="s">
        <v>44</v>
      </c>
      <c r="O427" s="93"/>
      <c r="P427" s="238">
        <f>O427*H427</f>
        <v>0</v>
      </c>
      <c r="Q427" s="238">
        <v>0.0032</v>
      </c>
      <c r="R427" s="238">
        <f>Q427*H427</f>
        <v>0.85504</v>
      </c>
      <c r="S427" s="238">
        <v>0</v>
      </c>
      <c r="T427" s="239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24" t="s">
        <v>144</v>
      </c>
      <c r="AT427" s="224" t="s">
        <v>140</v>
      </c>
      <c r="AU427" s="224" t="s">
        <v>89</v>
      </c>
      <c r="AY427" s="18" t="s">
        <v>139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18" t="s">
        <v>87</v>
      </c>
      <c r="BK427" s="225">
        <f>ROUND(I427*H427,2)</f>
        <v>0</v>
      </c>
      <c r="BL427" s="18" t="s">
        <v>144</v>
      </c>
      <c r="BM427" s="224" t="s">
        <v>599</v>
      </c>
    </row>
    <row r="428" spans="1:47" s="2" customFormat="1" ht="12">
      <c r="A428" s="40"/>
      <c r="B428" s="41"/>
      <c r="C428" s="42"/>
      <c r="D428" s="240" t="s">
        <v>276</v>
      </c>
      <c r="E428" s="42"/>
      <c r="F428" s="241" t="s">
        <v>600</v>
      </c>
      <c r="G428" s="42"/>
      <c r="H428" s="42"/>
      <c r="I428" s="242"/>
      <c r="J428" s="42"/>
      <c r="K428" s="42"/>
      <c r="L428" s="46"/>
      <c r="M428" s="243"/>
      <c r="N428" s="244"/>
      <c r="O428" s="93"/>
      <c r="P428" s="93"/>
      <c r="Q428" s="93"/>
      <c r="R428" s="93"/>
      <c r="S428" s="93"/>
      <c r="T428" s="94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8" t="s">
        <v>276</v>
      </c>
      <c r="AU428" s="18" t="s">
        <v>89</v>
      </c>
    </row>
    <row r="429" spans="1:51" s="13" customFormat="1" ht="12">
      <c r="A429" s="13"/>
      <c r="B429" s="245"/>
      <c r="C429" s="246"/>
      <c r="D429" s="247" t="s">
        <v>278</v>
      </c>
      <c r="E429" s="248" t="s">
        <v>1</v>
      </c>
      <c r="F429" s="249" t="s">
        <v>218</v>
      </c>
      <c r="G429" s="246"/>
      <c r="H429" s="250">
        <v>267.2</v>
      </c>
      <c r="I429" s="251"/>
      <c r="J429" s="246"/>
      <c r="K429" s="246"/>
      <c r="L429" s="252"/>
      <c r="M429" s="253"/>
      <c r="N429" s="254"/>
      <c r="O429" s="254"/>
      <c r="P429" s="254"/>
      <c r="Q429" s="254"/>
      <c r="R429" s="254"/>
      <c r="S429" s="254"/>
      <c r="T429" s="255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56" t="s">
        <v>278</v>
      </c>
      <c r="AU429" s="256" t="s">
        <v>89</v>
      </c>
      <c r="AV429" s="13" t="s">
        <v>89</v>
      </c>
      <c r="AW429" s="13" t="s">
        <v>34</v>
      </c>
      <c r="AX429" s="13" t="s">
        <v>87</v>
      </c>
      <c r="AY429" s="256" t="s">
        <v>139</v>
      </c>
    </row>
    <row r="430" spans="1:65" s="2" customFormat="1" ht="16.5" customHeight="1">
      <c r="A430" s="40"/>
      <c r="B430" s="41"/>
      <c r="C430" s="212" t="s">
        <v>601</v>
      </c>
      <c r="D430" s="212" t="s">
        <v>140</v>
      </c>
      <c r="E430" s="213" t="s">
        <v>602</v>
      </c>
      <c r="F430" s="214" t="s">
        <v>603</v>
      </c>
      <c r="G430" s="215" t="s">
        <v>305</v>
      </c>
      <c r="H430" s="216">
        <v>10.153</v>
      </c>
      <c r="I430" s="217"/>
      <c r="J430" s="218">
        <f>ROUND(I430*H430,2)</f>
        <v>0</v>
      </c>
      <c r="K430" s="214" t="s">
        <v>274</v>
      </c>
      <c r="L430" s="46"/>
      <c r="M430" s="236" t="s">
        <v>1</v>
      </c>
      <c r="N430" s="237" t="s">
        <v>44</v>
      </c>
      <c r="O430" s="93"/>
      <c r="P430" s="238">
        <f>O430*H430</f>
        <v>0</v>
      </c>
      <c r="Q430" s="238">
        <v>1.05555</v>
      </c>
      <c r="R430" s="238">
        <f>Q430*H430</f>
        <v>10.716999150000001</v>
      </c>
      <c r="S430" s="238">
        <v>0</v>
      </c>
      <c r="T430" s="239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24" t="s">
        <v>144</v>
      </c>
      <c r="AT430" s="224" t="s">
        <v>140</v>
      </c>
      <c r="AU430" s="224" t="s">
        <v>89</v>
      </c>
      <c r="AY430" s="18" t="s">
        <v>139</v>
      </c>
      <c r="BE430" s="225">
        <f>IF(N430="základní",J430,0)</f>
        <v>0</v>
      </c>
      <c r="BF430" s="225">
        <f>IF(N430="snížená",J430,0)</f>
        <v>0</v>
      </c>
      <c r="BG430" s="225">
        <f>IF(N430="zákl. přenesená",J430,0)</f>
        <v>0</v>
      </c>
      <c r="BH430" s="225">
        <f>IF(N430="sníž. přenesená",J430,0)</f>
        <v>0</v>
      </c>
      <c r="BI430" s="225">
        <f>IF(N430="nulová",J430,0)</f>
        <v>0</v>
      </c>
      <c r="BJ430" s="18" t="s">
        <v>87</v>
      </c>
      <c r="BK430" s="225">
        <f>ROUND(I430*H430,2)</f>
        <v>0</v>
      </c>
      <c r="BL430" s="18" t="s">
        <v>144</v>
      </c>
      <c r="BM430" s="224" t="s">
        <v>604</v>
      </c>
    </row>
    <row r="431" spans="1:47" s="2" customFormat="1" ht="12">
      <c r="A431" s="40"/>
      <c r="B431" s="41"/>
      <c r="C431" s="42"/>
      <c r="D431" s="240" t="s">
        <v>276</v>
      </c>
      <c r="E431" s="42"/>
      <c r="F431" s="241" t="s">
        <v>605</v>
      </c>
      <c r="G431" s="42"/>
      <c r="H431" s="42"/>
      <c r="I431" s="242"/>
      <c r="J431" s="42"/>
      <c r="K431" s="42"/>
      <c r="L431" s="46"/>
      <c r="M431" s="243"/>
      <c r="N431" s="244"/>
      <c r="O431" s="93"/>
      <c r="P431" s="93"/>
      <c r="Q431" s="93"/>
      <c r="R431" s="93"/>
      <c r="S431" s="93"/>
      <c r="T431" s="94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T431" s="18" t="s">
        <v>276</v>
      </c>
      <c r="AU431" s="18" t="s">
        <v>89</v>
      </c>
    </row>
    <row r="432" spans="1:51" s="14" customFormat="1" ht="12">
      <c r="A432" s="14"/>
      <c r="B432" s="257"/>
      <c r="C432" s="258"/>
      <c r="D432" s="247" t="s">
        <v>278</v>
      </c>
      <c r="E432" s="259" t="s">
        <v>1</v>
      </c>
      <c r="F432" s="260" t="s">
        <v>606</v>
      </c>
      <c r="G432" s="258"/>
      <c r="H432" s="259" t="s">
        <v>1</v>
      </c>
      <c r="I432" s="261"/>
      <c r="J432" s="258"/>
      <c r="K432" s="258"/>
      <c r="L432" s="262"/>
      <c r="M432" s="263"/>
      <c r="N432" s="264"/>
      <c r="O432" s="264"/>
      <c r="P432" s="264"/>
      <c r="Q432" s="264"/>
      <c r="R432" s="264"/>
      <c r="S432" s="264"/>
      <c r="T432" s="265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66" t="s">
        <v>278</v>
      </c>
      <c r="AU432" s="266" t="s">
        <v>89</v>
      </c>
      <c r="AV432" s="14" t="s">
        <v>87</v>
      </c>
      <c r="AW432" s="14" t="s">
        <v>34</v>
      </c>
      <c r="AX432" s="14" t="s">
        <v>79</v>
      </c>
      <c r="AY432" s="266" t="s">
        <v>139</v>
      </c>
    </row>
    <row r="433" spans="1:51" s="14" customFormat="1" ht="12">
      <c r="A433" s="14"/>
      <c r="B433" s="257"/>
      <c r="C433" s="258"/>
      <c r="D433" s="247" t="s">
        <v>278</v>
      </c>
      <c r="E433" s="259" t="s">
        <v>1</v>
      </c>
      <c r="F433" s="260" t="s">
        <v>607</v>
      </c>
      <c r="G433" s="258"/>
      <c r="H433" s="259" t="s">
        <v>1</v>
      </c>
      <c r="I433" s="261"/>
      <c r="J433" s="258"/>
      <c r="K433" s="258"/>
      <c r="L433" s="262"/>
      <c r="M433" s="263"/>
      <c r="N433" s="264"/>
      <c r="O433" s="264"/>
      <c r="P433" s="264"/>
      <c r="Q433" s="264"/>
      <c r="R433" s="264"/>
      <c r="S433" s="264"/>
      <c r="T433" s="265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66" t="s">
        <v>278</v>
      </c>
      <c r="AU433" s="266" t="s">
        <v>89</v>
      </c>
      <c r="AV433" s="14" t="s">
        <v>87</v>
      </c>
      <c r="AW433" s="14" t="s">
        <v>34</v>
      </c>
      <c r="AX433" s="14" t="s">
        <v>79</v>
      </c>
      <c r="AY433" s="266" t="s">
        <v>139</v>
      </c>
    </row>
    <row r="434" spans="1:51" s="13" customFormat="1" ht="12">
      <c r="A434" s="13"/>
      <c r="B434" s="245"/>
      <c r="C434" s="246"/>
      <c r="D434" s="247" t="s">
        <v>278</v>
      </c>
      <c r="E434" s="248" t="s">
        <v>1</v>
      </c>
      <c r="F434" s="249" t="s">
        <v>608</v>
      </c>
      <c r="G434" s="246"/>
      <c r="H434" s="250">
        <v>4.778</v>
      </c>
      <c r="I434" s="251"/>
      <c r="J434" s="246"/>
      <c r="K434" s="246"/>
      <c r="L434" s="252"/>
      <c r="M434" s="253"/>
      <c r="N434" s="254"/>
      <c r="O434" s="254"/>
      <c r="P434" s="254"/>
      <c r="Q434" s="254"/>
      <c r="R434" s="254"/>
      <c r="S434" s="254"/>
      <c r="T434" s="255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56" t="s">
        <v>278</v>
      </c>
      <c r="AU434" s="256" t="s">
        <v>89</v>
      </c>
      <c r="AV434" s="13" t="s">
        <v>89</v>
      </c>
      <c r="AW434" s="13" t="s">
        <v>34</v>
      </c>
      <c r="AX434" s="13" t="s">
        <v>79</v>
      </c>
      <c r="AY434" s="256" t="s">
        <v>139</v>
      </c>
    </row>
    <row r="435" spans="1:51" s="14" customFormat="1" ht="12">
      <c r="A435" s="14"/>
      <c r="B435" s="257"/>
      <c r="C435" s="258"/>
      <c r="D435" s="247" t="s">
        <v>278</v>
      </c>
      <c r="E435" s="259" t="s">
        <v>1</v>
      </c>
      <c r="F435" s="260" t="s">
        <v>609</v>
      </c>
      <c r="G435" s="258"/>
      <c r="H435" s="259" t="s">
        <v>1</v>
      </c>
      <c r="I435" s="261"/>
      <c r="J435" s="258"/>
      <c r="K435" s="258"/>
      <c r="L435" s="262"/>
      <c r="M435" s="263"/>
      <c r="N435" s="264"/>
      <c r="O435" s="264"/>
      <c r="P435" s="264"/>
      <c r="Q435" s="264"/>
      <c r="R435" s="264"/>
      <c r="S435" s="264"/>
      <c r="T435" s="265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66" t="s">
        <v>278</v>
      </c>
      <c r="AU435" s="266" t="s">
        <v>89</v>
      </c>
      <c r="AV435" s="14" t="s">
        <v>87</v>
      </c>
      <c r="AW435" s="14" t="s">
        <v>34</v>
      </c>
      <c r="AX435" s="14" t="s">
        <v>79</v>
      </c>
      <c r="AY435" s="266" t="s">
        <v>139</v>
      </c>
    </row>
    <row r="436" spans="1:51" s="13" customFormat="1" ht="12">
      <c r="A436" s="13"/>
      <c r="B436" s="245"/>
      <c r="C436" s="246"/>
      <c r="D436" s="247" t="s">
        <v>278</v>
      </c>
      <c r="E436" s="248" t="s">
        <v>1</v>
      </c>
      <c r="F436" s="249" t="s">
        <v>610</v>
      </c>
      <c r="G436" s="246"/>
      <c r="H436" s="250">
        <v>1.882</v>
      </c>
      <c r="I436" s="251"/>
      <c r="J436" s="246"/>
      <c r="K436" s="246"/>
      <c r="L436" s="252"/>
      <c r="M436" s="253"/>
      <c r="N436" s="254"/>
      <c r="O436" s="254"/>
      <c r="P436" s="254"/>
      <c r="Q436" s="254"/>
      <c r="R436" s="254"/>
      <c r="S436" s="254"/>
      <c r="T436" s="255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56" t="s">
        <v>278</v>
      </c>
      <c r="AU436" s="256" t="s">
        <v>89</v>
      </c>
      <c r="AV436" s="13" t="s">
        <v>89</v>
      </c>
      <c r="AW436" s="13" t="s">
        <v>34</v>
      </c>
      <c r="AX436" s="13" t="s">
        <v>79</v>
      </c>
      <c r="AY436" s="256" t="s">
        <v>139</v>
      </c>
    </row>
    <row r="437" spans="1:51" s="14" customFormat="1" ht="12">
      <c r="A437" s="14"/>
      <c r="B437" s="257"/>
      <c r="C437" s="258"/>
      <c r="D437" s="247" t="s">
        <v>278</v>
      </c>
      <c r="E437" s="259" t="s">
        <v>1</v>
      </c>
      <c r="F437" s="260" t="s">
        <v>611</v>
      </c>
      <c r="G437" s="258"/>
      <c r="H437" s="259" t="s">
        <v>1</v>
      </c>
      <c r="I437" s="261"/>
      <c r="J437" s="258"/>
      <c r="K437" s="258"/>
      <c r="L437" s="262"/>
      <c r="M437" s="263"/>
      <c r="N437" s="264"/>
      <c r="O437" s="264"/>
      <c r="P437" s="264"/>
      <c r="Q437" s="264"/>
      <c r="R437" s="264"/>
      <c r="S437" s="264"/>
      <c r="T437" s="265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66" t="s">
        <v>278</v>
      </c>
      <c r="AU437" s="266" t="s">
        <v>89</v>
      </c>
      <c r="AV437" s="14" t="s">
        <v>87</v>
      </c>
      <c r="AW437" s="14" t="s">
        <v>34</v>
      </c>
      <c r="AX437" s="14" t="s">
        <v>79</v>
      </c>
      <c r="AY437" s="266" t="s">
        <v>139</v>
      </c>
    </row>
    <row r="438" spans="1:51" s="13" customFormat="1" ht="12">
      <c r="A438" s="13"/>
      <c r="B438" s="245"/>
      <c r="C438" s="246"/>
      <c r="D438" s="247" t="s">
        <v>278</v>
      </c>
      <c r="E438" s="248" t="s">
        <v>1</v>
      </c>
      <c r="F438" s="249" t="s">
        <v>612</v>
      </c>
      <c r="G438" s="246"/>
      <c r="H438" s="250">
        <v>1.128</v>
      </c>
      <c r="I438" s="251"/>
      <c r="J438" s="246"/>
      <c r="K438" s="246"/>
      <c r="L438" s="252"/>
      <c r="M438" s="253"/>
      <c r="N438" s="254"/>
      <c r="O438" s="254"/>
      <c r="P438" s="254"/>
      <c r="Q438" s="254"/>
      <c r="R438" s="254"/>
      <c r="S438" s="254"/>
      <c r="T438" s="255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56" t="s">
        <v>278</v>
      </c>
      <c r="AU438" s="256" t="s">
        <v>89</v>
      </c>
      <c r="AV438" s="13" t="s">
        <v>89</v>
      </c>
      <c r="AW438" s="13" t="s">
        <v>34</v>
      </c>
      <c r="AX438" s="13" t="s">
        <v>79</v>
      </c>
      <c r="AY438" s="256" t="s">
        <v>139</v>
      </c>
    </row>
    <row r="439" spans="1:51" s="14" customFormat="1" ht="12">
      <c r="A439" s="14"/>
      <c r="B439" s="257"/>
      <c r="C439" s="258"/>
      <c r="D439" s="247" t="s">
        <v>278</v>
      </c>
      <c r="E439" s="259" t="s">
        <v>1</v>
      </c>
      <c r="F439" s="260" t="s">
        <v>613</v>
      </c>
      <c r="G439" s="258"/>
      <c r="H439" s="259" t="s">
        <v>1</v>
      </c>
      <c r="I439" s="261"/>
      <c r="J439" s="258"/>
      <c r="K439" s="258"/>
      <c r="L439" s="262"/>
      <c r="M439" s="263"/>
      <c r="N439" s="264"/>
      <c r="O439" s="264"/>
      <c r="P439" s="264"/>
      <c r="Q439" s="264"/>
      <c r="R439" s="264"/>
      <c r="S439" s="264"/>
      <c r="T439" s="265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66" t="s">
        <v>278</v>
      </c>
      <c r="AU439" s="266" t="s">
        <v>89</v>
      </c>
      <c r="AV439" s="14" t="s">
        <v>87</v>
      </c>
      <c r="AW439" s="14" t="s">
        <v>34</v>
      </c>
      <c r="AX439" s="14" t="s">
        <v>79</v>
      </c>
      <c r="AY439" s="266" t="s">
        <v>139</v>
      </c>
    </row>
    <row r="440" spans="1:51" s="13" customFormat="1" ht="12">
      <c r="A440" s="13"/>
      <c r="B440" s="245"/>
      <c r="C440" s="246"/>
      <c r="D440" s="247" t="s">
        <v>278</v>
      </c>
      <c r="E440" s="248" t="s">
        <v>1</v>
      </c>
      <c r="F440" s="249" t="s">
        <v>614</v>
      </c>
      <c r="G440" s="246"/>
      <c r="H440" s="250">
        <v>2.365</v>
      </c>
      <c r="I440" s="251"/>
      <c r="J440" s="246"/>
      <c r="K440" s="246"/>
      <c r="L440" s="252"/>
      <c r="M440" s="253"/>
      <c r="N440" s="254"/>
      <c r="O440" s="254"/>
      <c r="P440" s="254"/>
      <c r="Q440" s="254"/>
      <c r="R440" s="254"/>
      <c r="S440" s="254"/>
      <c r="T440" s="255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56" t="s">
        <v>278</v>
      </c>
      <c r="AU440" s="256" t="s">
        <v>89</v>
      </c>
      <c r="AV440" s="13" t="s">
        <v>89</v>
      </c>
      <c r="AW440" s="13" t="s">
        <v>34</v>
      </c>
      <c r="AX440" s="13" t="s">
        <v>79</v>
      </c>
      <c r="AY440" s="256" t="s">
        <v>139</v>
      </c>
    </row>
    <row r="441" spans="1:51" s="15" customFormat="1" ht="12">
      <c r="A441" s="15"/>
      <c r="B441" s="267"/>
      <c r="C441" s="268"/>
      <c r="D441" s="247" t="s">
        <v>278</v>
      </c>
      <c r="E441" s="269" t="s">
        <v>1</v>
      </c>
      <c r="F441" s="270" t="s">
        <v>287</v>
      </c>
      <c r="G441" s="268"/>
      <c r="H441" s="271">
        <v>10.152999999999999</v>
      </c>
      <c r="I441" s="272"/>
      <c r="J441" s="268"/>
      <c r="K441" s="268"/>
      <c r="L441" s="273"/>
      <c r="M441" s="274"/>
      <c r="N441" s="275"/>
      <c r="O441" s="275"/>
      <c r="P441" s="275"/>
      <c r="Q441" s="275"/>
      <c r="R441" s="275"/>
      <c r="S441" s="275"/>
      <c r="T441" s="276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77" t="s">
        <v>278</v>
      </c>
      <c r="AU441" s="277" t="s">
        <v>89</v>
      </c>
      <c r="AV441" s="15" t="s">
        <v>144</v>
      </c>
      <c r="AW441" s="15" t="s">
        <v>34</v>
      </c>
      <c r="AX441" s="15" t="s">
        <v>87</v>
      </c>
      <c r="AY441" s="277" t="s">
        <v>139</v>
      </c>
    </row>
    <row r="442" spans="1:65" s="2" customFormat="1" ht="16.5" customHeight="1">
      <c r="A442" s="40"/>
      <c r="B442" s="41"/>
      <c r="C442" s="212" t="s">
        <v>615</v>
      </c>
      <c r="D442" s="212" t="s">
        <v>140</v>
      </c>
      <c r="E442" s="213" t="s">
        <v>616</v>
      </c>
      <c r="F442" s="214" t="s">
        <v>617</v>
      </c>
      <c r="G442" s="215" t="s">
        <v>273</v>
      </c>
      <c r="H442" s="216">
        <v>0.68</v>
      </c>
      <c r="I442" s="217"/>
      <c r="J442" s="218">
        <f>ROUND(I442*H442,2)</f>
        <v>0</v>
      </c>
      <c r="K442" s="214" t="s">
        <v>274</v>
      </c>
      <c r="L442" s="46"/>
      <c r="M442" s="236" t="s">
        <v>1</v>
      </c>
      <c r="N442" s="237" t="s">
        <v>44</v>
      </c>
      <c r="O442" s="93"/>
      <c r="P442" s="238">
        <f>O442*H442</f>
        <v>0</v>
      </c>
      <c r="Q442" s="238">
        <v>2.50194</v>
      </c>
      <c r="R442" s="238">
        <f>Q442*H442</f>
        <v>1.7013192</v>
      </c>
      <c r="S442" s="238">
        <v>0</v>
      </c>
      <c r="T442" s="239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24" t="s">
        <v>144</v>
      </c>
      <c r="AT442" s="224" t="s">
        <v>140</v>
      </c>
      <c r="AU442" s="224" t="s">
        <v>89</v>
      </c>
      <c r="AY442" s="18" t="s">
        <v>139</v>
      </c>
      <c r="BE442" s="225">
        <f>IF(N442="základní",J442,0)</f>
        <v>0</v>
      </c>
      <c r="BF442" s="225">
        <f>IF(N442="snížená",J442,0)</f>
        <v>0</v>
      </c>
      <c r="BG442" s="225">
        <f>IF(N442="zákl. přenesená",J442,0)</f>
        <v>0</v>
      </c>
      <c r="BH442" s="225">
        <f>IF(N442="sníž. přenesená",J442,0)</f>
        <v>0</v>
      </c>
      <c r="BI442" s="225">
        <f>IF(N442="nulová",J442,0)</f>
        <v>0</v>
      </c>
      <c r="BJ442" s="18" t="s">
        <v>87</v>
      </c>
      <c r="BK442" s="225">
        <f>ROUND(I442*H442,2)</f>
        <v>0</v>
      </c>
      <c r="BL442" s="18" t="s">
        <v>144</v>
      </c>
      <c r="BM442" s="224" t="s">
        <v>618</v>
      </c>
    </row>
    <row r="443" spans="1:47" s="2" customFormat="1" ht="12">
      <c r="A443" s="40"/>
      <c r="B443" s="41"/>
      <c r="C443" s="42"/>
      <c r="D443" s="240" t="s">
        <v>276</v>
      </c>
      <c r="E443" s="42"/>
      <c r="F443" s="241" t="s">
        <v>619</v>
      </c>
      <c r="G443" s="42"/>
      <c r="H443" s="42"/>
      <c r="I443" s="242"/>
      <c r="J443" s="42"/>
      <c r="K443" s="42"/>
      <c r="L443" s="46"/>
      <c r="M443" s="243"/>
      <c r="N443" s="244"/>
      <c r="O443" s="93"/>
      <c r="P443" s="93"/>
      <c r="Q443" s="93"/>
      <c r="R443" s="93"/>
      <c r="S443" s="93"/>
      <c r="T443" s="94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T443" s="18" t="s">
        <v>276</v>
      </c>
      <c r="AU443" s="18" t="s">
        <v>89</v>
      </c>
    </row>
    <row r="444" spans="1:51" s="14" customFormat="1" ht="12">
      <c r="A444" s="14"/>
      <c r="B444" s="257"/>
      <c r="C444" s="258"/>
      <c r="D444" s="247" t="s">
        <v>278</v>
      </c>
      <c r="E444" s="259" t="s">
        <v>1</v>
      </c>
      <c r="F444" s="260" t="s">
        <v>620</v>
      </c>
      <c r="G444" s="258"/>
      <c r="H444" s="259" t="s">
        <v>1</v>
      </c>
      <c r="I444" s="261"/>
      <c r="J444" s="258"/>
      <c r="K444" s="258"/>
      <c r="L444" s="262"/>
      <c r="M444" s="263"/>
      <c r="N444" s="264"/>
      <c r="O444" s="264"/>
      <c r="P444" s="264"/>
      <c r="Q444" s="264"/>
      <c r="R444" s="264"/>
      <c r="S444" s="264"/>
      <c r="T444" s="265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66" t="s">
        <v>278</v>
      </c>
      <c r="AU444" s="266" t="s">
        <v>89</v>
      </c>
      <c r="AV444" s="14" t="s">
        <v>87</v>
      </c>
      <c r="AW444" s="14" t="s">
        <v>34</v>
      </c>
      <c r="AX444" s="14" t="s">
        <v>79</v>
      </c>
      <c r="AY444" s="266" t="s">
        <v>139</v>
      </c>
    </row>
    <row r="445" spans="1:51" s="13" customFormat="1" ht="12">
      <c r="A445" s="13"/>
      <c r="B445" s="245"/>
      <c r="C445" s="246"/>
      <c r="D445" s="247" t="s">
        <v>278</v>
      </c>
      <c r="E445" s="248" t="s">
        <v>1</v>
      </c>
      <c r="F445" s="249" t="s">
        <v>621</v>
      </c>
      <c r="G445" s="246"/>
      <c r="H445" s="250">
        <v>0.35</v>
      </c>
      <c r="I445" s="251"/>
      <c r="J445" s="246"/>
      <c r="K445" s="246"/>
      <c r="L445" s="252"/>
      <c r="M445" s="253"/>
      <c r="N445" s="254"/>
      <c r="O445" s="254"/>
      <c r="P445" s="254"/>
      <c r="Q445" s="254"/>
      <c r="R445" s="254"/>
      <c r="S445" s="254"/>
      <c r="T445" s="255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56" t="s">
        <v>278</v>
      </c>
      <c r="AU445" s="256" t="s">
        <v>89</v>
      </c>
      <c r="AV445" s="13" t="s">
        <v>89</v>
      </c>
      <c r="AW445" s="13" t="s">
        <v>34</v>
      </c>
      <c r="AX445" s="13" t="s">
        <v>79</v>
      </c>
      <c r="AY445" s="256" t="s">
        <v>139</v>
      </c>
    </row>
    <row r="446" spans="1:51" s="14" customFormat="1" ht="12">
      <c r="A446" s="14"/>
      <c r="B446" s="257"/>
      <c r="C446" s="258"/>
      <c r="D446" s="247" t="s">
        <v>278</v>
      </c>
      <c r="E446" s="259" t="s">
        <v>1</v>
      </c>
      <c r="F446" s="260" t="s">
        <v>622</v>
      </c>
      <c r="G446" s="258"/>
      <c r="H446" s="259" t="s">
        <v>1</v>
      </c>
      <c r="I446" s="261"/>
      <c r="J446" s="258"/>
      <c r="K446" s="258"/>
      <c r="L446" s="262"/>
      <c r="M446" s="263"/>
      <c r="N446" s="264"/>
      <c r="O446" s="264"/>
      <c r="P446" s="264"/>
      <c r="Q446" s="264"/>
      <c r="R446" s="264"/>
      <c r="S446" s="264"/>
      <c r="T446" s="265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66" t="s">
        <v>278</v>
      </c>
      <c r="AU446" s="266" t="s">
        <v>89</v>
      </c>
      <c r="AV446" s="14" t="s">
        <v>87</v>
      </c>
      <c r="AW446" s="14" t="s">
        <v>34</v>
      </c>
      <c r="AX446" s="14" t="s">
        <v>79</v>
      </c>
      <c r="AY446" s="266" t="s">
        <v>139</v>
      </c>
    </row>
    <row r="447" spans="1:51" s="13" customFormat="1" ht="12">
      <c r="A447" s="13"/>
      <c r="B447" s="245"/>
      <c r="C447" s="246"/>
      <c r="D447" s="247" t="s">
        <v>278</v>
      </c>
      <c r="E447" s="248" t="s">
        <v>1</v>
      </c>
      <c r="F447" s="249" t="s">
        <v>623</v>
      </c>
      <c r="G447" s="246"/>
      <c r="H447" s="250">
        <v>0.19</v>
      </c>
      <c r="I447" s="251"/>
      <c r="J447" s="246"/>
      <c r="K447" s="246"/>
      <c r="L447" s="252"/>
      <c r="M447" s="253"/>
      <c r="N447" s="254"/>
      <c r="O447" s="254"/>
      <c r="P447" s="254"/>
      <c r="Q447" s="254"/>
      <c r="R447" s="254"/>
      <c r="S447" s="254"/>
      <c r="T447" s="255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56" t="s">
        <v>278</v>
      </c>
      <c r="AU447" s="256" t="s">
        <v>89</v>
      </c>
      <c r="AV447" s="13" t="s">
        <v>89</v>
      </c>
      <c r="AW447" s="13" t="s">
        <v>34</v>
      </c>
      <c r="AX447" s="13" t="s">
        <v>79</v>
      </c>
      <c r="AY447" s="256" t="s">
        <v>139</v>
      </c>
    </row>
    <row r="448" spans="1:51" s="14" customFormat="1" ht="12">
      <c r="A448" s="14"/>
      <c r="B448" s="257"/>
      <c r="C448" s="258"/>
      <c r="D448" s="247" t="s">
        <v>278</v>
      </c>
      <c r="E448" s="259" t="s">
        <v>1</v>
      </c>
      <c r="F448" s="260" t="s">
        <v>624</v>
      </c>
      <c r="G448" s="258"/>
      <c r="H448" s="259" t="s">
        <v>1</v>
      </c>
      <c r="I448" s="261"/>
      <c r="J448" s="258"/>
      <c r="K448" s="258"/>
      <c r="L448" s="262"/>
      <c r="M448" s="263"/>
      <c r="N448" s="264"/>
      <c r="O448" s="264"/>
      <c r="P448" s="264"/>
      <c r="Q448" s="264"/>
      <c r="R448" s="264"/>
      <c r="S448" s="264"/>
      <c r="T448" s="265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66" t="s">
        <v>278</v>
      </c>
      <c r="AU448" s="266" t="s">
        <v>89</v>
      </c>
      <c r="AV448" s="14" t="s">
        <v>87</v>
      </c>
      <c r="AW448" s="14" t="s">
        <v>34</v>
      </c>
      <c r="AX448" s="14" t="s">
        <v>79</v>
      </c>
      <c r="AY448" s="266" t="s">
        <v>139</v>
      </c>
    </row>
    <row r="449" spans="1:51" s="13" customFormat="1" ht="12">
      <c r="A449" s="13"/>
      <c r="B449" s="245"/>
      <c r="C449" s="246"/>
      <c r="D449" s="247" t="s">
        <v>278</v>
      </c>
      <c r="E449" s="248" t="s">
        <v>1</v>
      </c>
      <c r="F449" s="249" t="s">
        <v>625</v>
      </c>
      <c r="G449" s="246"/>
      <c r="H449" s="250">
        <v>0.14</v>
      </c>
      <c r="I449" s="251"/>
      <c r="J449" s="246"/>
      <c r="K449" s="246"/>
      <c r="L449" s="252"/>
      <c r="M449" s="253"/>
      <c r="N449" s="254"/>
      <c r="O449" s="254"/>
      <c r="P449" s="254"/>
      <c r="Q449" s="254"/>
      <c r="R449" s="254"/>
      <c r="S449" s="254"/>
      <c r="T449" s="255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56" t="s">
        <v>278</v>
      </c>
      <c r="AU449" s="256" t="s">
        <v>89</v>
      </c>
      <c r="AV449" s="13" t="s">
        <v>89</v>
      </c>
      <c r="AW449" s="13" t="s">
        <v>34</v>
      </c>
      <c r="AX449" s="13" t="s">
        <v>79</v>
      </c>
      <c r="AY449" s="256" t="s">
        <v>139</v>
      </c>
    </row>
    <row r="450" spans="1:51" s="15" customFormat="1" ht="12">
      <c r="A450" s="15"/>
      <c r="B450" s="267"/>
      <c r="C450" s="268"/>
      <c r="D450" s="247" t="s">
        <v>278</v>
      </c>
      <c r="E450" s="269" t="s">
        <v>1</v>
      </c>
      <c r="F450" s="270" t="s">
        <v>287</v>
      </c>
      <c r="G450" s="268"/>
      <c r="H450" s="271">
        <v>0.68</v>
      </c>
      <c r="I450" s="272"/>
      <c r="J450" s="268"/>
      <c r="K450" s="268"/>
      <c r="L450" s="273"/>
      <c r="M450" s="274"/>
      <c r="N450" s="275"/>
      <c r="O450" s="275"/>
      <c r="P450" s="275"/>
      <c r="Q450" s="275"/>
      <c r="R450" s="275"/>
      <c r="S450" s="275"/>
      <c r="T450" s="276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T450" s="277" t="s">
        <v>278</v>
      </c>
      <c r="AU450" s="277" t="s">
        <v>89</v>
      </c>
      <c r="AV450" s="15" t="s">
        <v>144</v>
      </c>
      <c r="AW450" s="15" t="s">
        <v>34</v>
      </c>
      <c r="AX450" s="15" t="s">
        <v>87</v>
      </c>
      <c r="AY450" s="277" t="s">
        <v>139</v>
      </c>
    </row>
    <row r="451" spans="1:65" s="2" customFormat="1" ht="24.15" customHeight="1">
      <c r="A451" s="40"/>
      <c r="B451" s="41"/>
      <c r="C451" s="212" t="s">
        <v>626</v>
      </c>
      <c r="D451" s="212" t="s">
        <v>140</v>
      </c>
      <c r="E451" s="213" t="s">
        <v>627</v>
      </c>
      <c r="F451" s="214" t="s">
        <v>628</v>
      </c>
      <c r="G451" s="215" t="s">
        <v>299</v>
      </c>
      <c r="H451" s="216">
        <v>18.384</v>
      </c>
      <c r="I451" s="217"/>
      <c r="J451" s="218">
        <f>ROUND(I451*H451,2)</f>
        <v>0</v>
      </c>
      <c r="K451" s="214" t="s">
        <v>274</v>
      </c>
      <c r="L451" s="46"/>
      <c r="M451" s="236" t="s">
        <v>1</v>
      </c>
      <c r="N451" s="237" t="s">
        <v>44</v>
      </c>
      <c r="O451" s="93"/>
      <c r="P451" s="238">
        <f>O451*H451</f>
        <v>0</v>
      </c>
      <c r="Q451" s="238">
        <v>0.00663</v>
      </c>
      <c r="R451" s="238">
        <f>Q451*H451</f>
        <v>0.12188592</v>
      </c>
      <c r="S451" s="238">
        <v>0</v>
      </c>
      <c r="T451" s="239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24" t="s">
        <v>144</v>
      </c>
      <c r="AT451" s="224" t="s">
        <v>140</v>
      </c>
      <c r="AU451" s="224" t="s">
        <v>89</v>
      </c>
      <c r="AY451" s="18" t="s">
        <v>139</v>
      </c>
      <c r="BE451" s="225">
        <f>IF(N451="základní",J451,0)</f>
        <v>0</v>
      </c>
      <c r="BF451" s="225">
        <f>IF(N451="snížená",J451,0)</f>
        <v>0</v>
      </c>
      <c r="BG451" s="225">
        <f>IF(N451="zákl. přenesená",J451,0)</f>
        <v>0</v>
      </c>
      <c r="BH451" s="225">
        <f>IF(N451="sníž. přenesená",J451,0)</f>
        <v>0</v>
      </c>
      <c r="BI451" s="225">
        <f>IF(N451="nulová",J451,0)</f>
        <v>0</v>
      </c>
      <c r="BJ451" s="18" t="s">
        <v>87</v>
      </c>
      <c r="BK451" s="225">
        <f>ROUND(I451*H451,2)</f>
        <v>0</v>
      </c>
      <c r="BL451" s="18" t="s">
        <v>144</v>
      </c>
      <c r="BM451" s="224" t="s">
        <v>629</v>
      </c>
    </row>
    <row r="452" spans="1:47" s="2" customFormat="1" ht="12">
      <c r="A452" s="40"/>
      <c r="B452" s="41"/>
      <c r="C452" s="42"/>
      <c r="D452" s="240" t="s">
        <v>276</v>
      </c>
      <c r="E452" s="42"/>
      <c r="F452" s="241" t="s">
        <v>630</v>
      </c>
      <c r="G452" s="42"/>
      <c r="H452" s="42"/>
      <c r="I452" s="242"/>
      <c r="J452" s="42"/>
      <c r="K452" s="42"/>
      <c r="L452" s="46"/>
      <c r="M452" s="243"/>
      <c r="N452" s="244"/>
      <c r="O452" s="93"/>
      <c r="P452" s="93"/>
      <c r="Q452" s="93"/>
      <c r="R452" s="93"/>
      <c r="S452" s="93"/>
      <c r="T452" s="94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T452" s="18" t="s">
        <v>276</v>
      </c>
      <c r="AU452" s="18" t="s">
        <v>89</v>
      </c>
    </row>
    <row r="453" spans="1:51" s="14" customFormat="1" ht="12">
      <c r="A453" s="14"/>
      <c r="B453" s="257"/>
      <c r="C453" s="258"/>
      <c r="D453" s="247" t="s">
        <v>278</v>
      </c>
      <c r="E453" s="259" t="s">
        <v>1</v>
      </c>
      <c r="F453" s="260" t="s">
        <v>631</v>
      </c>
      <c r="G453" s="258"/>
      <c r="H453" s="259" t="s">
        <v>1</v>
      </c>
      <c r="I453" s="261"/>
      <c r="J453" s="258"/>
      <c r="K453" s="258"/>
      <c r="L453" s="262"/>
      <c r="M453" s="263"/>
      <c r="N453" s="264"/>
      <c r="O453" s="264"/>
      <c r="P453" s="264"/>
      <c r="Q453" s="264"/>
      <c r="R453" s="264"/>
      <c r="S453" s="264"/>
      <c r="T453" s="265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66" t="s">
        <v>278</v>
      </c>
      <c r="AU453" s="266" t="s">
        <v>89</v>
      </c>
      <c r="AV453" s="14" t="s">
        <v>87</v>
      </c>
      <c r="AW453" s="14" t="s">
        <v>34</v>
      </c>
      <c r="AX453" s="14" t="s">
        <v>79</v>
      </c>
      <c r="AY453" s="266" t="s">
        <v>139</v>
      </c>
    </row>
    <row r="454" spans="1:51" s="13" customFormat="1" ht="12">
      <c r="A454" s="13"/>
      <c r="B454" s="245"/>
      <c r="C454" s="246"/>
      <c r="D454" s="247" t="s">
        <v>278</v>
      </c>
      <c r="E454" s="248" t="s">
        <v>1</v>
      </c>
      <c r="F454" s="249" t="s">
        <v>632</v>
      </c>
      <c r="G454" s="246"/>
      <c r="H454" s="250">
        <v>12.191</v>
      </c>
      <c r="I454" s="251"/>
      <c r="J454" s="246"/>
      <c r="K454" s="246"/>
      <c r="L454" s="252"/>
      <c r="M454" s="253"/>
      <c r="N454" s="254"/>
      <c r="O454" s="254"/>
      <c r="P454" s="254"/>
      <c r="Q454" s="254"/>
      <c r="R454" s="254"/>
      <c r="S454" s="254"/>
      <c r="T454" s="255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56" t="s">
        <v>278</v>
      </c>
      <c r="AU454" s="256" t="s">
        <v>89</v>
      </c>
      <c r="AV454" s="13" t="s">
        <v>89</v>
      </c>
      <c r="AW454" s="13" t="s">
        <v>34</v>
      </c>
      <c r="AX454" s="13" t="s">
        <v>79</v>
      </c>
      <c r="AY454" s="256" t="s">
        <v>139</v>
      </c>
    </row>
    <row r="455" spans="1:51" s="14" customFormat="1" ht="12">
      <c r="A455" s="14"/>
      <c r="B455" s="257"/>
      <c r="C455" s="258"/>
      <c r="D455" s="247" t="s">
        <v>278</v>
      </c>
      <c r="E455" s="259" t="s">
        <v>1</v>
      </c>
      <c r="F455" s="260" t="s">
        <v>633</v>
      </c>
      <c r="G455" s="258"/>
      <c r="H455" s="259" t="s">
        <v>1</v>
      </c>
      <c r="I455" s="261"/>
      <c r="J455" s="258"/>
      <c r="K455" s="258"/>
      <c r="L455" s="262"/>
      <c r="M455" s="263"/>
      <c r="N455" s="264"/>
      <c r="O455" s="264"/>
      <c r="P455" s="264"/>
      <c r="Q455" s="264"/>
      <c r="R455" s="264"/>
      <c r="S455" s="264"/>
      <c r="T455" s="265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66" t="s">
        <v>278</v>
      </c>
      <c r="AU455" s="266" t="s">
        <v>89</v>
      </c>
      <c r="AV455" s="14" t="s">
        <v>87</v>
      </c>
      <c r="AW455" s="14" t="s">
        <v>34</v>
      </c>
      <c r="AX455" s="14" t="s">
        <v>79</v>
      </c>
      <c r="AY455" s="266" t="s">
        <v>139</v>
      </c>
    </row>
    <row r="456" spans="1:51" s="13" customFormat="1" ht="12">
      <c r="A456" s="13"/>
      <c r="B456" s="245"/>
      <c r="C456" s="246"/>
      <c r="D456" s="247" t="s">
        <v>278</v>
      </c>
      <c r="E456" s="248" t="s">
        <v>1</v>
      </c>
      <c r="F456" s="249" t="s">
        <v>634</v>
      </c>
      <c r="G456" s="246"/>
      <c r="H456" s="250">
        <v>3.438</v>
      </c>
      <c r="I456" s="251"/>
      <c r="J456" s="246"/>
      <c r="K456" s="246"/>
      <c r="L456" s="252"/>
      <c r="M456" s="253"/>
      <c r="N456" s="254"/>
      <c r="O456" s="254"/>
      <c r="P456" s="254"/>
      <c r="Q456" s="254"/>
      <c r="R456" s="254"/>
      <c r="S456" s="254"/>
      <c r="T456" s="255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56" t="s">
        <v>278</v>
      </c>
      <c r="AU456" s="256" t="s">
        <v>89</v>
      </c>
      <c r="AV456" s="13" t="s">
        <v>89</v>
      </c>
      <c r="AW456" s="13" t="s">
        <v>34</v>
      </c>
      <c r="AX456" s="13" t="s">
        <v>79</v>
      </c>
      <c r="AY456" s="256" t="s">
        <v>139</v>
      </c>
    </row>
    <row r="457" spans="1:51" s="14" customFormat="1" ht="12">
      <c r="A457" s="14"/>
      <c r="B457" s="257"/>
      <c r="C457" s="258"/>
      <c r="D457" s="247" t="s">
        <v>278</v>
      </c>
      <c r="E457" s="259" t="s">
        <v>1</v>
      </c>
      <c r="F457" s="260" t="s">
        <v>635</v>
      </c>
      <c r="G457" s="258"/>
      <c r="H457" s="259" t="s">
        <v>1</v>
      </c>
      <c r="I457" s="261"/>
      <c r="J457" s="258"/>
      <c r="K457" s="258"/>
      <c r="L457" s="262"/>
      <c r="M457" s="263"/>
      <c r="N457" s="264"/>
      <c r="O457" s="264"/>
      <c r="P457" s="264"/>
      <c r="Q457" s="264"/>
      <c r="R457" s="264"/>
      <c r="S457" s="264"/>
      <c r="T457" s="265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66" t="s">
        <v>278</v>
      </c>
      <c r="AU457" s="266" t="s">
        <v>89</v>
      </c>
      <c r="AV457" s="14" t="s">
        <v>87</v>
      </c>
      <c r="AW457" s="14" t="s">
        <v>34</v>
      </c>
      <c r="AX457" s="14" t="s">
        <v>79</v>
      </c>
      <c r="AY457" s="266" t="s">
        <v>139</v>
      </c>
    </row>
    <row r="458" spans="1:51" s="13" customFormat="1" ht="12">
      <c r="A458" s="13"/>
      <c r="B458" s="245"/>
      <c r="C458" s="246"/>
      <c r="D458" s="247" t="s">
        <v>278</v>
      </c>
      <c r="E458" s="248" t="s">
        <v>1</v>
      </c>
      <c r="F458" s="249" t="s">
        <v>636</v>
      </c>
      <c r="G458" s="246"/>
      <c r="H458" s="250">
        <v>2.755</v>
      </c>
      <c r="I458" s="251"/>
      <c r="J458" s="246"/>
      <c r="K458" s="246"/>
      <c r="L458" s="252"/>
      <c r="M458" s="253"/>
      <c r="N458" s="254"/>
      <c r="O458" s="254"/>
      <c r="P458" s="254"/>
      <c r="Q458" s="254"/>
      <c r="R458" s="254"/>
      <c r="S458" s="254"/>
      <c r="T458" s="255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56" t="s">
        <v>278</v>
      </c>
      <c r="AU458" s="256" t="s">
        <v>89</v>
      </c>
      <c r="AV458" s="13" t="s">
        <v>89</v>
      </c>
      <c r="AW458" s="13" t="s">
        <v>34</v>
      </c>
      <c r="AX458" s="13" t="s">
        <v>79</v>
      </c>
      <c r="AY458" s="256" t="s">
        <v>139</v>
      </c>
    </row>
    <row r="459" spans="1:51" s="15" customFormat="1" ht="12">
      <c r="A459" s="15"/>
      <c r="B459" s="267"/>
      <c r="C459" s="268"/>
      <c r="D459" s="247" t="s">
        <v>278</v>
      </c>
      <c r="E459" s="269" t="s">
        <v>1</v>
      </c>
      <c r="F459" s="270" t="s">
        <v>287</v>
      </c>
      <c r="G459" s="268"/>
      <c r="H459" s="271">
        <v>18.384</v>
      </c>
      <c r="I459" s="272"/>
      <c r="J459" s="268"/>
      <c r="K459" s="268"/>
      <c r="L459" s="273"/>
      <c r="M459" s="274"/>
      <c r="N459" s="275"/>
      <c r="O459" s="275"/>
      <c r="P459" s="275"/>
      <c r="Q459" s="275"/>
      <c r="R459" s="275"/>
      <c r="S459" s="275"/>
      <c r="T459" s="276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T459" s="277" t="s">
        <v>278</v>
      </c>
      <c r="AU459" s="277" t="s">
        <v>89</v>
      </c>
      <c r="AV459" s="15" t="s">
        <v>144</v>
      </c>
      <c r="AW459" s="15" t="s">
        <v>34</v>
      </c>
      <c r="AX459" s="15" t="s">
        <v>87</v>
      </c>
      <c r="AY459" s="277" t="s">
        <v>139</v>
      </c>
    </row>
    <row r="460" spans="1:65" s="2" customFormat="1" ht="16.5" customHeight="1">
      <c r="A460" s="40"/>
      <c r="B460" s="41"/>
      <c r="C460" s="212" t="s">
        <v>637</v>
      </c>
      <c r="D460" s="212" t="s">
        <v>140</v>
      </c>
      <c r="E460" s="213" t="s">
        <v>638</v>
      </c>
      <c r="F460" s="214" t="s">
        <v>639</v>
      </c>
      <c r="G460" s="215" t="s">
        <v>273</v>
      </c>
      <c r="H460" s="216">
        <v>18.4</v>
      </c>
      <c r="I460" s="217"/>
      <c r="J460" s="218">
        <f>ROUND(I460*H460,2)</f>
        <v>0</v>
      </c>
      <c r="K460" s="214" t="s">
        <v>274</v>
      </c>
      <c r="L460" s="46"/>
      <c r="M460" s="236" t="s">
        <v>1</v>
      </c>
      <c r="N460" s="237" t="s">
        <v>44</v>
      </c>
      <c r="O460" s="93"/>
      <c r="P460" s="238">
        <f>O460*H460</f>
        <v>0</v>
      </c>
      <c r="Q460" s="238">
        <v>2.50198</v>
      </c>
      <c r="R460" s="238">
        <f>Q460*H460</f>
        <v>46.036432</v>
      </c>
      <c r="S460" s="238">
        <v>0</v>
      </c>
      <c r="T460" s="239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24" t="s">
        <v>144</v>
      </c>
      <c r="AT460" s="224" t="s">
        <v>140</v>
      </c>
      <c r="AU460" s="224" t="s">
        <v>89</v>
      </c>
      <c r="AY460" s="18" t="s">
        <v>139</v>
      </c>
      <c r="BE460" s="225">
        <f>IF(N460="základní",J460,0)</f>
        <v>0</v>
      </c>
      <c r="BF460" s="225">
        <f>IF(N460="snížená",J460,0)</f>
        <v>0</v>
      </c>
      <c r="BG460" s="225">
        <f>IF(N460="zákl. přenesená",J460,0)</f>
        <v>0</v>
      </c>
      <c r="BH460" s="225">
        <f>IF(N460="sníž. přenesená",J460,0)</f>
        <v>0</v>
      </c>
      <c r="BI460" s="225">
        <f>IF(N460="nulová",J460,0)</f>
        <v>0</v>
      </c>
      <c r="BJ460" s="18" t="s">
        <v>87</v>
      </c>
      <c r="BK460" s="225">
        <f>ROUND(I460*H460,2)</f>
        <v>0</v>
      </c>
      <c r="BL460" s="18" t="s">
        <v>144</v>
      </c>
      <c r="BM460" s="224" t="s">
        <v>640</v>
      </c>
    </row>
    <row r="461" spans="1:47" s="2" customFormat="1" ht="12">
      <c r="A461" s="40"/>
      <c r="B461" s="41"/>
      <c r="C461" s="42"/>
      <c r="D461" s="240" t="s">
        <v>276</v>
      </c>
      <c r="E461" s="42"/>
      <c r="F461" s="241" t="s">
        <v>641</v>
      </c>
      <c r="G461" s="42"/>
      <c r="H461" s="42"/>
      <c r="I461" s="242"/>
      <c r="J461" s="42"/>
      <c r="K461" s="42"/>
      <c r="L461" s="46"/>
      <c r="M461" s="243"/>
      <c r="N461" s="244"/>
      <c r="O461" s="93"/>
      <c r="P461" s="93"/>
      <c r="Q461" s="93"/>
      <c r="R461" s="93"/>
      <c r="S461" s="93"/>
      <c r="T461" s="94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18" t="s">
        <v>276</v>
      </c>
      <c r="AU461" s="18" t="s">
        <v>89</v>
      </c>
    </row>
    <row r="462" spans="1:51" s="14" customFormat="1" ht="12">
      <c r="A462" s="14"/>
      <c r="B462" s="257"/>
      <c r="C462" s="258"/>
      <c r="D462" s="247" t="s">
        <v>278</v>
      </c>
      <c r="E462" s="259" t="s">
        <v>1</v>
      </c>
      <c r="F462" s="260" t="s">
        <v>642</v>
      </c>
      <c r="G462" s="258"/>
      <c r="H462" s="259" t="s">
        <v>1</v>
      </c>
      <c r="I462" s="261"/>
      <c r="J462" s="258"/>
      <c r="K462" s="258"/>
      <c r="L462" s="262"/>
      <c r="M462" s="263"/>
      <c r="N462" s="264"/>
      <c r="O462" s="264"/>
      <c r="P462" s="264"/>
      <c r="Q462" s="264"/>
      <c r="R462" s="264"/>
      <c r="S462" s="264"/>
      <c r="T462" s="265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66" t="s">
        <v>278</v>
      </c>
      <c r="AU462" s="266" t="s">
        <v>89</v>
      </c>
      <c r="AV462" s="14" t="s">
        <v>87</v>
      </c>
      <c r="AW462" s="14" t="s">
        <v>34</v>
      </c>
      <c r="AX462" s="14" t="s">
        <v>79</v>
      </c>
      <c r="AY462" s="266" t="s">
        <v>139</v>
      </c>
    </row>
    <row r="463" spans="1:51" s="13" customFormat="1" ht="12">
      <c r="A463" s="13"/>
      <c r="B463" s="245"/>
      <c r="C463" s="246"/>
      <c r="D463" s="247" t="s">
        <v>278</v>
      </c>
      <c r="E463" s="248" t="s">
        <v>1</v>
      </c>
      <c r="F463" s="249" t="s">
        <v>643</v>
      </c>
      <c r="G463" s="246"/>
      <c r="H463" s="250">
        <v>4.22</v>
      </c>
      <c r="I463" s="251"/>
      <c r="J463" s="246"/>
      <c r="K463" s="246"/>
      <c r="L463" s="252"/>
      <c r="M463" s="253"/>
      <c r="N463" s="254"/>
      <c r="O463" s="254"/>
      <c r="P463" s="254"/>
      <c r="Q463" s="254"/>
      <c r="R463" s="254"/>
      <c r="S463" s="254"/>
      <c r="T463" s="255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56" t="s">
        <v>278</v>
      </c>
      <c r="AU463" s="256" t="s">
        <v>89</v>
      </c>
      <c r="AV463" s="13" t="s">
        <v>89</v>
      </c>
      <c r="AW463" s="13" t="s">
        <v>34</v>
      </c>
      <c r="AX463" s="13" t="s">
        <v>79</v>
      </c>
      <c r="AY463" s="256" t="s">
        <v>139</v>
      </c>
    </row>
    <row r="464" spans="1:51" s="14" customFormat="1" ht="12">
      <c r="A464" s="14"/>
      <c r="B464" s="257"/>
      <c r="C464" s="258"/>
      <c r="D464" s="247" t="s">
        <v>278</v>
      </c>
      <c r="E464" s="259" t="s">
        <v>1</v>
      </c>
      <c r="F464" s="260" t="s">
        <v>644</v>
      </c>
      <c r="G464" s="258"/>
      <c r="H464" s="259" t="s">
        <v>1</v>
      </c>
      <c r="I464" s="261"/>
      <c r="J464" s="258"/>
      <c r="K464" s="258"/>
      <c r="L464" s="262"/>
      <c r="M464" s="263"/>
      <c r="N464" s="264"/>
      <c r="O464" s="264"/>
      <c r="P464" s="264"/>
      <c r="Q464" s="264"/>
      <c r="R464" s="264"/>
      <c r="S464" s="264"/>
      <c r="T464" s="265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66" t="s">
        <v>278</v>
      </c>
      <c r="AU464" s="266" t="s">
        <v>89</v>
      </c>
      <c r="AV464" s="14" t="s">
        <v>87</v>
      </c>
      <c r="AW464" s="14" t="s">
        <v>34</v>
      </c>
      <c r="AX464" s="14" t="s">
        <v>79</v>
      </c>
      <c r="AY464" s="266" t="s">
        <v>139</v>
      </c>
    </row>
    <row r="465" spans="1:51" s="13" customFormat="1" ht="12">
      <c r="A465" s="13"/>
      <c r="B465" s="245"/>
      <c r="C465" s="246"/>
      <c r="D465" s="247" t="s">
        <v>278</v>
      </c>
      <c r="E465" s="248" t="s">
        <v>1</v>
      </c>
      <c r="F465" s="249" t="s">
        <v>645</v>
      </c>
      <c r="G465" s="246"/>
      <c r="H465" s="250">
        <v>2.62</v>
      </c>
      <c r="I465" s="251"/>
      <c r="J465" s="246"/>
      <c r="K465" s="246"/>
      <c r="L465" s="252"/>
      <c r="M465" s="253"/>
      <c r="N465" s="254"/>
      <c r="O465" s="254"/>
      <c r="P465" s="254"/>
      <c r="Q465" s="254"/>
      <c r="R465" s="254"/>
      <c r="S465" s="254"/>
      <c r="T465" s="255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56" t="s">
        <v>278</v>
      </c>
      <c r="AU465" s="256" t="s">
        <v>89</v>
      </c>
      <c r="AV465" s="13" t="s">
        <v>89</v>
      </c>
      <c r="AW465" s="13" t="s">
        <v>34</v>
      </c>
      <c r="AX465" s="13" t="s">
        <v>79</v>
      </c>
      <c r="AY465" s="256" t="s">
        <v>139</v>
      </c>
    </row>
    <row r="466" spans="1:51" s="14" customFormat="1" ht="12">
      <c r="A466" s="14"/>
      <c r="B466" s="257"/>
      <c r="C466" s="258"/>
      <c r="D466" s="247" t="s">
        <v>278</v>
      </c>
      <c r="E466" s="259" t="s">
        <v>1</v>
      </c>
      <c r="F466" s="260" t="s">
        <v>646</v>
      </c>
      <c r="G466" s="258"/>
      <c r="H466" s="259" t="s">
        <v>1</v>
      </c>
      <c r="I466" s="261"/>
      <c r="J466" s="258"/>
      <c r="K466" s="258"/>
      <c r="L466" s="262"/>
      <c r="M466" s="263"/>
      <c r="N466" s="264"/>
      <c r="O466" s="264"/>
      <c r="P466" s="264"/>
      <c r="Q466" s="264"/>
      <c r="R466" s="264"/>
      <c r="S466" s="264"/>
      <c r="T466" s="265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66" t="s">
        <v>278</v>
      </c>
      <c r="AU466" s="266" t="s">
        <v>89</v>
      </c>
      <c r="AV466" s="14" t="s">
        <v>87</v>
      </c>
      <c r="AW466" s="14" t="s">
        <v>34</v>
      </c>
      <c r="AX466" s="14" t="s">
        <v>79</v>
      </c>
      <c r="AY466" s="266" t="s">
        <v>139</v>
      </c>
    </row>
    <row r="467" spans="1:51" s="13" customFormat="1" ht="12">
      <c r="A467" s="13"/>
      <c r="B467" s="245"/>
      <c r="C467" s="246"/>
      <c r="D467" s="247" t="s">
        <v>278</v>
      </c>
      <c r="E467" s="248" t="s">
        <v>1</v>
      </c>
      <c r="F467" s="249" t="s">
        <v>647</v>
      </c>
      <c r="G467" s="246"/>
      <c r="H467" s="250">
        <v>10.16</v>
      </c>
      <c r="I467" s="251"/>
      <c r="J467" s="246"/>
      <c r="K467" s="246"/>
      <c r="L467" s="252"/>
      <c r="M467" s="253"/>
      <c r="N467" s="254"/>
      <c r="O467" s="254"/>
      <c r="P467" s="254"/>
      <c r="Q467" s="254"/>
      <c r="R467" s="254"/>
      <c r="S467" s="254"/>
      <c r="T467" s="255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56" t="s">
        <v>278</v>
      </c>
      <c r="AU467" s="256" t="s">
        <v>89</v>
      </c>
      <c r="AV467" s="13" t="s">
        <v>89</v>
      </c>
      <c r="AW467" s="13" t="s">
        <v>34</v>
      </c>
      <c r="AX467" s="13" t="s">
        <v>79</v>
      </c>
      <c r="AY467" s="256" t="s">
        <v>139</v>
      </c>
    </row>
    <row r="468" spans="1:51" s="14" customFormat="1" ht="12">
      <c r="A468" s="14"/>
      <c r="B468" s="257"/>
      <c r="C468" s="258"/>
      <c r="D468" s="247" t="s">
        <v>278</v>
      </c>
      <c r="E468" s="259" t="s">
        <v>1</v>
      </c>
      <c r="F468" s="260" t="s">
        <v>648</v>
      </c>
      <c r="G468" s="258"/>
      <c r="H468" s="259" t="s">
        <v>1</v>
      </c>
      <c r="I468" s="261"/>
      <c r="J468" s="258"/>
      <c r="K468" s="258"/>
      <c r="L468" s="262"/>
      <c r="M468" s="263"/>
      <c r="N468" s="264"/>
      <c r="O468" s="264"/>
      <c r="P468" s="264"/>
      <c r="Q468" s="264"/>
      <c r="R468" s="264"/>
      <c r="S468" s="264"/>
      <c r="T468" s="265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66" t="s">
        <v>278</v>
      </c>
      <c r="AU468" s="266" t="s">
        <v>89</v>
      </c>
      <c r="AV468" s="14" t="s">
        <v>87</v>
      </c>
      <c r="AW468" s="14" t="s">
        <v>34</v>
      </c>
      <c r="AX468" s="14" t="s">
        <v>79</v>
      </c>
      <c r="AY468" s="266" t="s">
        <v>139</v>
      </c>
    </row>
    <row r="469" spans="1:51" s="13" customFormat="1" ht="12">
      <c r="A469" s="13"/>
      <c r="B469" s="245"/>
      <c r="C469" s="246"/>
      <c r="D469" s="247" t="s">
        <v>278</v>
      </c>
      <c r="E469" s="248" t="s">
        <v>1</v>
      </c>
      <c r="F469" s="249" t="s">
        <v>649</v>
      </c>
      <c r="G469" s="246"/>
      <c r="H469" s="250">
        <v>1.4</v>
      </c>
      <c r="I469" s="251"/>
      <c r="J469" s="246"/>
      <c r="K469" s="246"/>
      <c r="L469" s="252"/>
      <c r="M469" s="253"/>
      <c r="N469" s="254"/>
      <c r="O469" s="254"/>
      <c r="P469" s="254"/>
      <c r="Q469" s="254"/>
      <c r="R469" s="254"/>
      <c r="S469" s="254"/>
      <c r="T469" s="255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56" t="s">
        <v>278</v>
      </c>
      <c r="AU469" s="256" t="s">
        <v>89</v>
      </c>
      <c r="AV469" s="13" t="s">
        <v>89</v>
      </c>
      <c r="AW469" s="13" t="s">
        <v>34</v>
      </c>
      <c r="AX469" s="13" t="s">
        <v>79</v>
      </c>
      <c r="AY469" s="256" t="s">
        <v>139</v>
      </c>
    </row>
    <row r="470" spans="1:51" s="15" customFormat="1" ht="12">
      <c r="A470" s="15"/>
      <c r="B470" s="267"/>
      <c r="C470" s="268"/>
      <c r="D470" s="247" t="s">
        <v>278</v>
      </c>
      <c r="E470" s="269" t="s">
        <v>1</v>
      </c>
      <c r="F470" s="270" t="s">
        <v>287</v>
      </c>
      <c r="G470" s="268"/>
      <c r="H470" s="271">
        <v>18.4</v>
      </c>
      <c r="I470" s="272"/>
      <c r="J470" s="268"/>
      <c r="K470" s="268"/>
      <c r="L470" s="273"/>
      <c r="M470" s="274"/>
      <c r="N470" s="275"/>
      <c r="O470" s="275"/>
      <c r="P470" s="275"/>
      <c r="Q470" s="275"/>
      <c r="R470" s="275"/>
      <c r="S470" s="275"/>
      <c r="T470" s="276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77" t="s">
        <v>278</v>
      </c>
      <c r="AU470" s="277" t="s">
        <v>89</v>
      </c>
      <c r="AV470" s="15" t="s">
        <v>144</v>
      </c>
      <c r="AW470" s="15" t="s">
        <v>34</v>
      </c>
      <c r="AX470" s="15" t="s">
        <v>87</v>
      </c>
      <c r="AY470" s="277" t="s">
        <v>139</v>
      </c>
    </row>
    <row r="471" spans="1:65" s="2" customFormat="1" ht="16.5" customHeight="1">
      <c r="A471" s="40"/>
      <c r="B471" s="41"/>
      <c r="C471" s="212" t="s">
        <v>650</v>
      </c>
      <c r="D471" s="212" t="s">
        <v>140</v>
      </c>
      <c r="E471" s="213" t="s">
        <v>651</v>
      </c>
      <c r="F471" s="214" t="s">
        <v>652</v>
      </c>
      <c r="G471" s="215" t="s">
        <v>299</v>
      </c>
      <c r="H471" s="216">
        <v>74</v>
      </c>
      <c r="I471" s="217"/>
      <c r="J471" s="218">
        <f>ROUND(I471*H471,2)</f>
        <v>0</v>
      </c>
      <c r="K471" s="214" t="s">
        <v>274</v>
      </c>
      <c r="L471" s="46"/>
      <c r="M471" s="236" t="s">
        <v>1</v>
      </c>
      <c r="N471" s="237" t="s">
        <v>44</v>
      </c>
      <c r="O471" s="93"/>
      <c r="P471" s="238">
        <f>O471*H471</f>
        <v>0</v>
      </c>
      <c r="Q471" s="238">
        <v>0.00576</v>
      </c>
      <c r="R471" s="238">
        <f>Q471*H471</f>
        <v>0.42624</v>
      </c>
      <c r="S471" s="238">
        <v>0</v>
      </c>
      <c r="T471" s="239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24" t="s">
        <v>144</v>
      </c>
      <c r="AT471" s="224" t="s">
        <v>140</v>
      </c>
      <c r="AU471" s="224" t="s">
        <v>89</v>
      </c>
      <c r="AY471" s="18" t="s">
        <v>139</v>
      </c>
      <c r="BE471" s="225">
        <f>IF(N471="základní",J471,0)</f>
        <v>0</v>
      </c>
      <c r="BF471" s="225">
        <f>IF(N471="snížená",J471,0)</f>
        <v>0</v>
      </c>
      <c r="BG471" s="225">
        <f>IF(N471="zákl. přenesená",J471,0)</f>
        <v>0</v>
      </c>
      <c r="BH471" s="225">
        <f>IF(N471="sníž. přenesená",J471,0)</f>
        <v>0</v>
      </c>
      <c r="BI471" s="225">
        <f>IF(N471="nulová",J471,0)</f>
        <v>0</v>
      </c>
      <c r="BJ471" s="18" t="s">
        <v>87</v>
      </c>
      <c r="BK471" s="225">
        <f>ROUND(I471*H471,2)</f>
        <v>0</v>
      </c>
      <c r="BL471" s="18" t="s">
        <v>144</v>
      </c>
      <c r="BM471" s="224" t="s">
        <v>653</v>
      </c>
    </row>
    <row r="472" spans="1:47" s="2" customFormat="1" ht="12">
      <c r="A472" s="40"/>
      <c r="B472" s="41"/>
      <c r="C472" s="42"/>
      <c r="D472" s="240" t="s">
        <v>276</v>
      </c>
      <c r="E472" s="42"/>
      <c r="F472" s="241" t="s">
        <v>654</v>
      </c>
      <c r="G472" s="42"/>
      <c r="H472" s="42"/>
      <c r="I472" s="242"/>
      <c r="J472" s="42"/>
      <c r="K472" s="42"/>
      <c r="L472" s="46"/>
      <c r="M472" s="243"/>
      <c r="N472" s="244"/>
      <c r="O472" s="93"/>
      <c r="P472" s="93"/>
      <c r="Q472" s="93"/>
      <c r="R472" s="93"/>
      <c r="S472" s="93"/>
      <c r="T472" s="94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T472" s="18" t="s">
        <v>276</v>
      </c>
      <c r="AU472" s="18" t="s">
        <v>89</v>
      </c>
    </row>
    <row r="473" spans="1:51" s="14" customFormat="1" ht="12">
      <c r="A473" s="14"/>
      <c r="B473" s="257"/>
      <c r="C473" s="258"/>
      <c r="D473" s="247" t="s">
        <v>278</v>
      </c>
      <c r="E473" s="259" t="s">
        <v>1</v>
      </c>
      <c r="F473" s="260" t="s">
        <v>642</v>
      </c>
      <c r="G473" s="258"/>
      <c r="H473" s="259" t="s">
        <v>1</v>
      </c>
      <c r="I473" s="261"/>
      <c r="J473" s="258"/>
      <c r="K473" s="258"/>
      <c r="L473" s="262"/>
      <c r="M473" s="263"/>
      <c r="N473" s="264"/>
      <c r="O473" s="264"/>
      <c r="P473" s="264"/>
      <c r="Q473" s="264"/>
      <c r="R473" s="264"/>
      <c r="S473" s="264"/>
      <c r="T473" s="265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66" t="s">
        <v>278</v>
      </c>
      <c r="AU473" s="266" t="s">
        <v>89</v>
      </c>
      <c r="AV473" s="14" t="s">
        <v>87</v>
      </c>
      <c r="AW473" s="14" t="s">
        <v>34</v>
      </c>
      <c r="AX473" s="14" t="s">
        <v>79</v>
      </c>
      <c r="AY473" s="266" t="s">
        <v>139</v>
      </c>
    </row>
    <row r="474" spans="1:51" s="13" customFormat="1" ht="12">
      <c r="A474" s="13"/>
      <c r="B474" s="245"/>
      <c r="C474" s="246"/>
      <c r="D474" s="247" t="s">
        <v>278</v>
      </c>
      <c r="E474" s="248" t="s">
        <v>1</v>
      </c>
      <c r="F474" s="249" t="s">
        <v>487</v>
      </c>
      <c r="G474" s="246"/>
      <c r="H474" s="250">
        <v>30</v>
      </c>
      <c r="I474" s="251"/>
      <c r="J474" s="246"/>
      <c r="K474" s="246"/>
      <c r="L474" s="252"/>
      <c r="M474" s="253"/>
      <c r="N474" s="254"/>
      <c r="O474" s="254"/>
      <c r="P474" s="254"/>
      <c r="Q474" s="254"/>
      <c r="R474" s="254"/>
      <c r="S474" s="254"/>
      <c r="T474" s="255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56" t="s">
        <v>278</v>
      </c>
      <c r="AU474" s="256" t="s">
        <v>89</v>
      </c>
      <c r="AV474" s="13" t="s">
        <v>89</v>
      </c>
      <c r="AW474" s="13" t="s">
        <v>34</v>
      </c>
      <c r="AX474" s="13" t="s">
        <v>79</v>
      </c>
      <c r="AY474" s="256" t="s">
        <v>139</v>
      </c>
    </row>
    <row r="475" spans="1:51" s="14" customFormat="1" ht="12">
      <c r="A475" s="14"/>
      <c r="B475" s="257"/>
      <c r="C475" s="258"/>
      <c r="D475" s="247" t="s">
        <v>278</v>
      </c>
      <c r="E475" s="259" t="s">
        <v>1</v>
      </c>
      <c r="F475" s="260" t="s">
        <v>644</v>
      </c>
      <c r="G475" s="258"/>
      <c r="H475" s="259" t="s">
        <v>1</v>
      </c>
      <c r="I475" s="261"/>
      <c r="J475" s="258"/>
      <c r="K475" s="258"/>
      <c r="L475" s="262"/>
      <c r="M475" s="263"/>
      <c r="N475" s="264"/>
      <c r="O475" s="264"/>
      <c r="P475" s="264"/>
      <c r="Q475" s="264"/>
      <c r="R475" s="264"/>
      <c r="S475" s="264"/>
      <c r="T475" s="265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66" t="s">
        <v>278</v>
      </c>
      <c r="AU475" s="266" t="s">
        <v>89</v>
      </c>
      <c r="AV475" s="14" t="s">
        <v>87</v>
      </c>
      <c r="AW475" s="14" t="s">
        <v>34</v>
      </c>
      <c r="AX475" s="14" t="s">
        <v>79</v>
      </c>
      <c r="AY475" s="266" t="s">
        <v>139</v>
      </c>
    </row>
    <row r="476" spans="1:51" s="13" customFormat="1" ht="12">
      <c r="A476" s="13"/>
      <c r="B476" s="245"/>
      <c r="C476" s="246"/>
      <c r="D476" s="247" t="s">
        <v>278</v>
      </c>
      <c r="E476" s="248" t="s">
        <v>1</v>
      </c>
      <c r="F476" s="249" t="s">
        <v>334</v>
      </c>
      <c r="G476" s="246"/>
      <c r="H476" s="250">
        <v>10</v>
      </c>
      <c r="I476" s="251"/>
      <c r="J476" s="246"/>
      <c r="K476" s="246"/>
      <c r="L476" s="252"/>
      <c r="M476" s="253"/>
      <c r="N476" s="254"/>
      <c r="O476" s="254"/>
      <c r="P476" s="254"/>
      <c r="Q476" s="254"/>
      <c r="R476" s="254"/>
      <c r="S476" s="254"/>
      <c r="T476" s="255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56" t="s">
        <v>278</v>
      </c>
      <c r="AU476" s="256" t="s">
        <v>89</v>
      </c>
      <c r="AV476" s="13" t="s">
        <v>89</v>
      </c>
      <c r="AW476" s="13" t="s">
        <v>34</v>
      </c>
      <c r="AX476" s="13" t="s">
        <v>79</v>
      </c>
      <c r="AY476" s="256" t="s">
        <v>139</v>
      </c>
    </row>
    <row r="477" spans="1:51" s="14" customFormat="1" ht="12">
      <c r="A477" s="14"/>
      <c r="B477" s="257"/>
      <c r="C477" s="258"/>
      <c r="D477" s="247" t="s">
        <v>278</v>
      </c>
      <c r="E477" s="259" t="s">
        <v>1</v>
      </c>
      <c r="F477" s="260" t="s">
        <v>646</v>
      </c>
      <c r="G477" s="258"/>
      <c r="H477" s="259" t="s">
        <v>1</v>
      </c>
      <c r="I477" s="261"/>
      <c r="J477" s="258"/>
      <c r="K477" s="258"/>
      <c r="L477" s="262"/>
      <c r="M477" s="263"/>
      <c r="N477" s="264"/>
      <c r="O477" s="264"/>
      <c r="P477" s="264"/>
      <c r="Q477" s="264"/>
      <c r="R477" s="264"/>
      <c r="S477" s="264"/>
      <c r="T477" s="265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66" t="s">
        <v>278</v>
      </c>
      <c r="AU477" s="266" t="s">
        <v>89</v>
      </c>
      <c r="AV477" s="14" t="s">
        <v>87</v>
      </c>
      <c r="AW477" s="14" t="s">
        <v>34</v>
      </c>
      <c r="AX477" s="14" t="s">
        <v>79</v>
      </c>
      <c r="AY477" s="266" t="s">
        <v>139</v>
      </c>
    </row>
    <row r="478" spans="1:51" s="13" customFormat="1" ht="12">
      <c r="A478" s="13"/>
      <c r="B478" s="245"/>
      <c r="C478" s="246"/>
      <c r="D478" s="247" t="s">
        <v>278</v>
      </c>
      <c r="E478" s="248" t="s">
        <v>1</v>
      </c>
      <c r="F478" s="249" t="s">
        <v>655</v>
      </c>
      <c r="G478" s="246"/>
      <c r="H478" s="250">
        <v>22</v>
      </c>
      <c r="I478" s="251"/>
      <c r="J478" s="246"/>
      <c r="K478" s="246"/>
      <c r="L478" s="252"/>
      <c r="M478" s="253"/>
      <c r="N478" s="254"/>
      <c r="O478" s="254"/>
      <c r="P478" s="254"/>
      <c r="Q478" s="254"/>
      <c r="R478" s="254"/>
      <c r="S478" s="254"/>
      <c r="T478" s="255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56" t="s">
        <v>278</v>
      </c>
      <c r="AU478" s="256" t="s">
        <v>89</v>
      </c>
      <c r="AV478" s="13" t="s">
        <v>89</v>
      </c>
      <c r="AW478" s="13" t="s">
        <v>34</v>
      </c>
      <c r="AX478" s="13" t="s">
        <v>79</v>
      </c>
      <c r="AY478" s="256" t="s">
        <v>139</v>
      </c>
    </row>
    <row r="479" spans="1:51" s="14" customFormat="1" ht="12">
      <c r="A479" s="14"/>
      <c r="B479" s="257"/>
      <c r="C479" s="258"/>
      <c r="D479" s="247" t="s">
        <v>278</v>
      </c>
      <c r="E479" s="259" t="s">
        <v>1</v>
      </c>
      <c r="F479" s="260" t="s">
        <v>648</v>
      </c>
      <c r="G479" s="258"/>
      <c r="H479" s="259" t="s">
        <v>1</v>
      </c>
      <c r="I479" s="261"/>
      <c r="J479" s="258"/>
      <c r="K479" s="258"/>
      <c r="L479" s="262"/>
      <c r="M479" s="263"/>
      <c r="N479" s="264"/>
      <c r="O479" s="264"/>
      <c r="P479" s="264"/>
      <c r="Q479" s="264"/>
      <c r="R479" s="264"/>
      <c r="S479" s="264"/>
      <c r="T479" s="265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66" t="s">
        <v>278</v>
      </c>
      <c r="AU479" s="266" t="s">
        <v>89</v>
      </c>
      <c r="AV479" s="14" t="s">
        <v>87</v>
      </c>
      <c r="AW479" s="14" t="s">
        <v>34</v>
      </c>
      <c r="AX479" s="14" t="s">
        <v>79</v>
      </c>
      <c r="AY479" s="266" t="s">
        <v>139</v>
      </c>
    </row>
    <row r="480" spans="1:51" s="13" customFormat="1" ht="12">
      <c r="A480" s="13"/>
      <c r="B480" s="245"/>
      <c r="C480" s="246"/>
      <c r="D480" s="247" t="s">
        <v>278</v>
      </c>
      <c r="E480" s="248" t="s">
        <v>1</v>
      </c>
      <c r="F480" s="249" t="s">
        <v>656</v>
      </c>
      <c r="G480" s="246"/>
      <c r="H480" s="250">
        <v>12</v>
      </c>
      <c r="I480" s="251"/>
      <c r="J480" s="246"/>
      <c r="K480" s="246"/>
      <c r="L480" s="252"/>
      <c r="M480" s="253"/>
      <c r="N480" s="254"/>
      <c r="O480" s="254"/>
      <c r="P480" s="254"/>
      <c r="Q480" s="254"/>
      <c r="R480" s="254"/>
      <c r="S480" s="254"/>
      <c r="T480" s="255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56" t="s">
        <v>278</v>
      </c>
      <c r="AU480" s="256" t="s">
        <v>89</v>
      </c>
      <c r="AV480" s="13" t="s">
        <v>89</v>
      </c>
      <c r="AW480" s="13" t="s">
        <v>34</v>
      </c>
      <c r="AX480" s="13" t="s">
        <v>79</v>
      </c>
      <c r="AY480" s="256" t="s">
        <v>139</v>
      </c>
    </row>
    <row r="481" spans="1:51" s="15" customFormat="1" ht="12">
      <c r="A481" s="15"/>
      <c r="B481" s="267"/>
      <c r="C481" s="268"/>
      <c r="D481" s="247" t="s">
        <v>278</v>
      </c>
      <c r="E481" s="269" t="s">
        <v>1</v>
      </c>
      <c r="F481" s="270" t="s">
        <v>287</v>
      </c>
      <c r="G481" s="268"/>
      <c r="H481" s="271">
        <v>74</v>
      </c>
      <c r="I481" s="272"/>
      <c r="J481" s="268"/>
      <c r="K481" s="268"/>
      <c r="L481" s="273"/>
      <c r="M481" s="274"/>
      <c r="N481" s="275"/>
      <c r="O481" s="275"/>
      <c r="P481" s="275"/>
      <c r="Q481" s="275"/>
      <c r="R481" s="275"/>
      <c r="S481" s="275"/>
      <c r="T481" s="276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T481" s="277" t="s">
        <v>278</v>
      </c>
      <c r="AU481" s="277" t="s">
        <v>89</v>
      </c>
      <c r="AV481" s="15" t="s">
        <v>144</v>
      </c>
      <c r="AW481" s="15" t="s">
        <v>34</v>
      </c>
      <c r="AX481" s="15" t="s">
        <v>87</v>
      </c>
      <c r="AY481" s="277" t="s">
        <v>139</v>
      </c>
    </row>
    <row r="482" spans="1:65" s="2" customFormat="1" ht="16.5" customHeight="1">
      <c r="A482" s="40"/>
      <c r="B482" s="41"/>
      <c r="C482" s="212" t="s">
        <v>657</v>
      </c>
      <c r="D482" s="212" t="s">
        <v>140</v>
      </c>
      <c r="E482" s="213" t="s">
        <v>658</v>
      </c>
      <c r="F482" s="214" t="s">
        <v>659</v>
      </c>
      <c r="G482" s="215" t="s">
        <v>299</v>
      </c>
      <c r="H482" s="216">
        <v>74</v>
      </c>
      <c r="I482" s="217"/>
      <c r="J482" s="218">
        <f>ROUND(I482*H482,2)</f>
        <v>0</v>
      </c>
      <c r="K482" s="214" t="s">
        <v>274</v>
      </c>
      <c r="L482" s="46"/>
      <c r="M482" s="236" t="s">
        <v>1</v>
      </c>
      <c r="N482" s="237" t="s">
        <v>44</v>
      </c>
      <c r="O482" s="93"/>
      <c r="P482" s="238">
        <f>O482*H482</f>
        <v>0</v>
      </c>
      <c r="Q482" s="238">
        <v>0</v>
      </c>
      <c r="R482" s="238">
        <f>Q482*H482</f>
        <v>0</v>
      </c>
      <c r="S482" s="238">
        <v>0</v>
      </c>
      <c r="T482" s="239">
        <f>S482*H482</f>
        <v>0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24" t="s">
        <v>144</v>
      </c>
      <c r="AT482" s="224" t="s">
        <v>140</v>
      </c>
      <c r="AU482" s="224" t="s">
        <v>89</v>
      </c>
      <c r="AY482" s="18" t="s">
        <v>139</v>
      </c>
      <c r="BE482" s="225">
        <f>IF(N482="základní",J482,0)</f>
        <v>0</v>
      </c>
      <c r="BF482" s="225">
        <f>IF(N482="snížená",J482,0)</f>
        <v>0</v>
      </c>
      <c r="BG482" s="225">
        <f>IF(N482="zákl. přenesená",J482,0)</f>
        <v>0</v>
      </c>
      <c r="BH482" s="225">
        <f>IF(N482="sníž. přenesená",J482,0)</f>
        <v>0</v>
      </c>
      <c r="BI482" s="225">
        <f>IF(N482="nulová",J482,0)</f>
        <v>0</v>
      </c>
      <c r="BJ482" s="18" t="s">
        <v>87</v>
      </c>
      <c r="BK482" s="225">
        <f>ROUND(I482*H482,2)</f>
        <v>0</v>
      </c>
      <c r="BL482" s="18" t="s">
        <v>144</v>
      </c>
      <c r="BM482" s="224" t="s">
        <v>660</v>
      </c>
    </row>
    <row r="483" spans="1:47" s="2" customFormat="1" ht="12">
      <c r="A483" s="40"/>
      <c r="B483" s="41"/>
      <c r="C483" s="42"/>
      <c r="D483" s="240" t="s">
        <v>276</v>
      </c>
      <c r="E483" s="42"/>
      <c r="F483" s="241" t="s">
        <v>661</v>
      </c>
      <c r="G483" s="42"/>
      <c r="H483" s="42"/>
      <c r="I483" s="242"/>
      <c r="J483" s="42"/>
      <c r="K483" s="42"/>
      <c r="L483" s="46"/>
      <c r="M483" s="243"/>
      <c r="N483" s="244"/>
      <c r="O483" s="93"/>
      <c r="P483" s="93"/>
      <c r="Q483" s="93"/>
      <c r="R483" s="93"/>
      <c r="S483" s="93"/>
      <c r="T483" s="94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T483" s="18" t="s">
        <v>276</v>
      </c>
      <c r="AU483" s="18" t="s">
        <v>89</v>
      </c>
    </row>
    <row r="484" spans="1:51" s="14" customFormat="1" ht="12">
      <c r="A484" s="14"/>
      <c r="B484" s="257"/>
      <c r="C484" s="258"/>
      <c r="D484" s="247" t="s">
        <v>278</v>
      </c>
      <c r="E484" s="259" t="s">
        <v>1</v>
      </c>
      <c r="F484" s="260" t="s">
        <v>642</v>
      </c>
      <c r="G484" s="258"/>
      <c r="H484" s="259" t="s">
        <v>1</v>
      </c>
      <c r="I484" s="261"/>
      <c r="J484" s="258"/>
      <c r="K484" s="258"/>
      <c r="L484" s="262"/>
      <c r="M484" s="263"/>
      <c r="N484" s="264"/>
      <c r="O484" s="264"/>
      <c r="P484" s="264"/>
      <c r="Q484" s="264"/>
      <c r="R484" s="264"/>
      <c r="S484" s="264"/>
      <c r="T484" s="265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66" t="s">
        <v>278</v>
      </c>
      <c r="AU484" s="266" t="s">
        <v>89</v>
      </c>
      <c r="AV484" s="14" t="s">
        <v>87</v>
      </c>
      <c r="AW484" s="14" t="s">
        <v>34</v>
      </c>
      <c r="AX484" s="14" t="s">
        <v>79</v>
      </c>
      <c r="AY484" s="266" t="s">
        <v>139</v>
      </c>
    </row>
    <row r="485" spans="1:51" s="13" customFormat="1" ht="12">
      <c r="A485" s="13"/>
      <c r="B485" s="245"/>
      <c r="C485" s="246"/>
      <c r="D485" s="247" t="s">
        <v>278</v>
      </c>
      <c r="E485" s="248" t="s">
        <v>1</v>
      </c>
      <c r="F485" s="249" t="s">
        <v>487</v>
      </c>
      <c r="G485" s="246"/>
      <c r="H485" s="250">
        <v>30</v>
      </c>
      <c r="I485" s="251"/>
      <c r="J485" s="246"/>
      <c r="K485" s="246"/>
      <c r="L485" s="252"/>
      <c r="M485" s="253"/>
      <c r="N485" s="254"/>
      <c r="O485" s="254"/>
      <c r="P485" s="254"/>
      <c r="Q485" s="254"/>
      <c r="R485" s="254"/>
      <c r="S485" s="254"/>
      <c r="T485" s="255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56" t="s">
        <v>278</v>
      </c>
      <c r="AU485" s="256" t="s">
        <v>89</v>
      </c>
      <c r="AV485" s="13" t="s">
        <v>89</v>
      </c>
      <c r="AW485" s="13" t="s">
        <v>34</v>
      </c>
      <c r="AX485" s="13" t="s">
        <v>79</v>
      </c>
      <c r="AY485" s="256" t="s">
        <v>139</v>
      </c>
    </row>
    <row r="486" spans="1:51" s="14" customFormat="1" ht="12">
      <c r="A486" s="14"/>
      <c r="B486" s="257"/>
      <c r="C486" s="258"/>
      <c r="D486" s="247" t="s">
        <v>278</v>
      </c>
      <c r="E486" s="259" t="s">
        <v>1</v>
      </c>
      <c r="F486" s="260" t="s">
        <v>644</v>
      </c>
      <c r="G486" s="258"/>
      <c r="H486" s="259" t="s">
        <v>1</v>
      </c>
      <c r="I486" s="261"/>
      <c r="J486" s="258"/>
      <c r="K486" s="258"/>
      <c r="L486" s="262"/>
      <c r="M486" s="263"/>
      <c r="N486" s="264"/>
      <c r="O486" s="264"/>
      <c r="P486" s="264"/>
      <c r="Q486" s="264"/>
      <c r="R486" s="264"/>
      <c r="S486" s="264"/>
      <c r="T486" s="265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66" t="s">
        <v>278</v>
      </c>
      <c r="AU486" s="266" t="s">
        <v>89</v>
      </c>
      <c r="AV486" s="14" t="s">
        <v>87</v>
      </c>
      <c r="AW486" s="14" t="s">
        <v>34</v>
      </c>
      <c r="AX486" s="14" t="s">
        <v>79</v>
      </c>
      <c r="AY486" s="266" t="s">
        <v>139</v>
      </c>
    </row>
    <row r="487" spans="1:51" s="13" customFormat="1" ht="12">
      <c r="A487" s="13"/>
      <c r="B487" s="245"/>
      <c r="C487" s="246"/>
      <c r="D487" s="247" t="s">
        <v>278</v>
      </c>
      <c r="E487" s="248" t="s">
        <v>1</v>
      </c>
      <c r="F487" s="249" t="s">
        <v>334</v>
      </c>
      <c r="G487" s="246"/>
      <c r="H487" s="250">
        <v>10</v>
      </c>
      <c r="I487" s="251"/>
      <c r="J487" s="246"/>
      <c r="K487" s="246"/>
      <c r="L487" s="252"/>
      <c r="M487" s="253"/>
      <c r="N487" s="254"/>
      <c r="O487" s="254"/>
      <c r="P487" s="254"/>
      <c r="Q487" s="254"/>
      <c r="R487" s="254"/>
      <c r="S487" s="254"/>
      <c r="T487" s="255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56" t="s">
        <v>278</v>
      </c>
      <c r="AU487" s="256" t="s">
        <v>89</v>
      </c>
      <c r="AV487" s="13" t="s">
        <v>89</v>
      </c>
      <c r="AW487" s="13" t="s">
        <v>34</v>
      </c>
      <c r="AX487" s="13" t="s">
        <v>79</v>
      </c>
      <c r="AY487" s="256" t="s">
        <v>139</v>
      </c>
    </row>
    <row r="488" spans="1:51" s="14" customFormat="1" ht="12">
      <c r="A488" s="14"/>
      <c r="B488" s="257"/>
      <c r="C488" s="258"/>
      <c r="D488" s="247" t="s">
        <v>278</v>
      </c>
      <c r="E488" s="259" t="s">
        <v>1</v>
      </c>
      <c r="F488" s="260" t="s">
        <v>646</v>
      </c>
      <c r="G488" s="258"/>
      <c r="H488" s="259" t="s">
        <v>1</v>
      </c>
      <c r="I488" s="261"/>
      <c r="J488" s="258"/>
      <c r="K488" s="258"/>
      <c r="L488" s="262"/>
      <c r="M488" s="263"/>
      <c r="N488" s="264"/>
      <c r="O488" s="264"/>
      <c r="P488" s="264"/>
      <c r="Q488" s="264"/>
      <c r="R488" s="264"/>
      <c r="S488" s="264"/>
      <c r="T488" s="265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66" t="s">
        <v>278</v>
      </c>
      <c r="AU488" s="266" t="s">
        <v>89</v>
      </c>
      <c r="AV488" s="14" t="s">
        <v>87</v>
      </c>
      <c r="AW488" s="14" t="s">
        <v>34</v>
      </c>
      <c r="AX488" s="14" t="s">
        <v>79</v>
      </c>
      <c r="AY488" s="266" t="s">
        <v>139</v>
      </c>
    </row>
    <row r="489" spans="1:51" s="13" customFormat="1" ht="12">
      <c r="A489" s="13"/>
      <c r="B489" s="245"/>
      <c r="C489" s="246"/>
      <c r="D489" s="247" t="s">
        <v>278</v>
      </c>
      <c r="E489" s="248" t="s">
        <v>1</v>
      </c>
      <c r="F489" s="249" t="s">
        <v>655</v>
      </c>
      <c r="G489" s="246"/>
      <c r="H489" s="250">
        <v>22</v>
      </c>
      <c r="I489" s="251"/>
      <c r="J489" s="246"/>
      <c r="K489" s="246"/>
      <c r="L489" s="252"/>
      <c r="M489" s="253"/>
      <c r="N489" s="254"/>
      <c r="O489" s="254"/>
      <c r="P489" s="254"/>
      <c r="Q489" s="254"/>
      <c r="R489" s="254"/>
      <c r="S489" s="254"/>
      <c r="T489" s="255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56" t="s">
        <v>278</v>
      </c>
      <c r="AU489" s="256" t="s">
        <v>89</v>
      </c>
      <c r="AV489" s="13" t="s">
        <v>89</v>
      </c>
      <c r="AW489" s="13" t="s">
        <v>34</v>
      </c>
      <c r="AX489" s="13" t="s">
        <v>79</v>
      </c>
      <c r="AY489" s="256" t="s">
        <v>139</v>
      </c>
    </row>
    <row r="490" spans="1:51" s="14" customFormat="1" ht="12">
      <c r="A490" s="14"/>
      <c r="B490" s="257"/>
      <c r="C490" s="258"/>
      <c r="D490" s="247" t="s">
        <v>278</v>
      </c>
      <c r="E490" s="259" t="s">
        <v>1</v>
      </c>
      <c r="F490" s="260" t="s">
        <v>648</v>
      </c>
      <c r="G490" s="258"/>
      <c r="H490" s="259" t="s">
        <v>1</v>
      </c>
      <c r="I490" s="261"/>
      <c r="J490" s="258"/>
      <c r="K490" s="258"/>
      <c r="L490" s="262"/>
      <c r="M490" s="263"/>
      <c r="N490" s="264"/>
      <c r="O490" s="264"/>
      <c r="P490" s="264"/>
      <c r="Q490" s="264"/>
      <c r="R490" s="264"/>
      <c r="S490" s="264"/>
      <c r="T490" s="265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66" t="s">
        <v>278</v>
      </c>
      <c r="AU490" s="266" t="s">
        <v>89</v>
      </c>
      <c r="AV490" s="14" t="s">
        <v>87</v>
      </c>
      <c r="AW490" s="14" t="s">
        <v>34</v>
      </c>
      <c r="AX490" s="14" t="s">
        <v>79</v>
      </c>
      <c r="AY490" s="266" t="s">
        <v>139</v>
      </c>
    </row>
    <row r="491" spans="1:51" s="13" customFormat="1" ht="12">
      <c r="A491" s="13"/>
      <c r="B491" s="245"/>
      <c r="C491" s="246"/>
      <c r="D491" s="247" t="s">
        <v>278</v>
      </c>
      <c r="E491" s="248" t="s">
        <v>1</v>
      </c>
      <c r="F491" s="249" t="s">
        <v>656</v>
      </c>
      <c r="G491" s="246"/>
      <c r="H491" s="250">
        <v>12</v>
      </c>
      <c r="I491" s="251"/>
      <c r="J491" s="246"/>
      <c r="K491" s="246"/>
      <c r="L491" s="252"/>
      <c r="M491" s="253"/>
      <c r="N491" s="254"/>
      <c r="O491" s="254"/>
      <c r="P491" s="254"/>
      <c r="Q491" s="254"/>
      <c r="R491" s="254"/>
      <c r="S491" s="254"/>
      <c r="T491" s="255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56" t="s">
        <v>278</v>
      </c>
      <c r="AU491" s="256" t="s">
        <v>89</v>
      </c>
      <c r="AV491" s="13" t="s">
        <v>89</v>
      </c>
      <c r="AW491" s="13" t="s">
        <v>34</v>
      </c>
      <c r="AX491" s="13" t="s">
        <v>79</v>
      </c>
      <c r="AY491" s="256" t="s">
        <v>139</v>
      </c>
    </row>
    <row r="492" spans="1:51" s="15" customFormat="1" ht="12">
      <c r="A492" s="15"/>
      <c r="B492" s="267"/>
      <c r="C492" s="268"/>
      <c r="D492" s="247" t="s">
        <v>278</v>
      </c>
      <c r="E492" s="269" t="s">
        <v>1</v>
      </c>
      <c r="F492" s="270" t="s">
        <v>287</v>
      </c>
      <c r="G492" s="268"/>
      <c r="H492" s="271">
        <v>74</v>
      </c>
      <c r="I492" s="272"/>
      <c r="J492" s="268"/>
      <c r="K492" s="268"/>
      <c r="L492" s="273"/>
      <c r="M492" s="274"/>
      <c r="N492" s="275"/>
      <c r="O492" s="275"/>
      <c r="P492" s="275"/>
      <c r="Q492" s="275"/>
      <c r="R492" s="275"/>
      <c r="S492" s="275"/>
      <c r="T492" s="276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T492" s="277" t="s">
        <v>278</v>
      </c>
      <c r="AU492" s="277" t="s">
        <v>89</v>
      </c>
      <c r="AV492" s="15" t="s">
        <v>144</v>
      </c>
      <c r="AW492" s="15" t="s">
        <v>34</v>
      </c>
      <c r="AX492" s="15" t="s">
        <v>87</v>
      </c>
      <c r="AY492" s="277" t="s">
        <v>139</v>
      </c>
    </row>
    <row r="493" spans="1:65" s="2" customFormat="1" ht="24.15" customHeight="1">
      <c r="A493" s="40"/>
      <c r="B493" s="41"/>
      <c r="C493" s="212" t="s">
        <v>662</v>
      </c>
      <c r="D493" s="212" t="s">
        <v>140</v>
      </c>
      <c r="E493" s="213" t="s">
        <v>663</v>
      </c>
      <c r="F493" s="214" t="s">
        <v>664</v>
      </c>
      <c r="G493" s="215" t="s">
        <v>305</v>
      </c>
      <c r="H493" s="216">
        <v>2.382</v>
      </c>
      <c r="I493" s="217"/>
      <c r="J493" s="218">
        <f>ROUND(I493*H493,2)</f>
        <v>0</v>
      </c>
      <c r="K493" s="214" t="s">
        <v>274</v>
      </c>
      <c r="L493" s="46"/>
      <c r="M493" s="236" t="s">
        <v>1</v>
      </c>
      <c r="N493" s="237" t="s">
        <v>44</v>
      </c>
      <c r="O493" s="93"/>
      <c r="P493" s="238">
        <f>O493*H493</f>
        <v>0</v>
      </c>
      <c r="Q493" s="238">
        <v>1.05291</v>
      </c>
      <c r="R493" s="238">
        <f>Q493*H493</f>
        <v>2.50803162</v>
      </c>
      <c r="S493" s="238">
        <v>0</v>
      </c>
      <c r="T493" s="239">
        <f>S493*H493</f>
        <v>0</v>
      </c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R493" s="224" t="s">
        <v>144</v>
      </c>
      <c r="AT493" s="224" t="s">
        <v>140</v>
      </c>
      <c r="AU493" s="224" t="s">
        <v>89</v>
      </c>
      <c r="AY493" s="18" t="s">
        <v>139</v>
      </c>
      <c r="BE493" s="225">
        <f>IF(N493="základní",J493,0)</f>
        <v>0</v>
      </c>
      <c r="BF493" s="225">
        <f>IF(N493="snížená",J493,0)</f>
        <v>0</v>
      </c>
      <c r="BG493" s="225">
        <f>IF(N493="zákl. přenesená",J493,0)</f>
        <v>0</v>
      </c>
      <c r="BH493" s="225">
        <f>IF(N493="sníž. přenesená",J493,0)</f>
        <v>0</v>
      </c>
      <c r="BI493" s="225">
        <f>IF(N493="nulová",J493,0)</f>
        <v>0</v>
      </c>
      <c r="BJ493" s="18" t="s">
        <v>87</v>
      </c>
      <c r="BK493" s="225">
        <f>ROUND(I493*H493,2)</f>
        <v>0</v>
      </c>
      <c r="BL493" s="18" t="s">
        <v>144</v>
      </c>
      <c r="BM493" s="224" t="s">
        <v>665</v>
      </c>
    </row>
    <row r="494" spans="1:47" s="2" customFormat="1" ht="12">
      <c r="A494" s="40"/>
      <c r="B494" s="41"/>
      <c r="C494" s="42"/>
      <c r="D494" s="240" t="s">
        <v>276</v>
      </c>
      <c r="E494" s="42"/>
      <c r="F494" s="241" t="s">
        <v>666</v>
      </c>
      <c r="G494" s="42"/>
      <c r="H494" s="42"/>
      <c r="I494" s="242"/>
      <c r="J494" s="42"/>
      <c r="K494" s="42"/>
      <c r="L494" s="46"/>
      <c r="M494" s="243"/>
      <c r="N494" s="244"/>
      <c r="O494" s="93"/>
      <c r="P494" s="93"/>
      <c r="Q494" s="93"/>
      <c r="R494" s="93"/>
      <c r="S494" s="93"/>
      <c r="T494" s="94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T494" s="18" t="s">
        <v>276</v>
      </c>
      <c r="AU494" s="18" t="s">
        <v>89</v>
      </c>
    </row>
    <row r="495" spans="1:51" s="14" customFormat="1" ht="12">
      <c r="A495" s="14"/>
      <c r="B495" s="257"/>
      <c r="C495" s="258"/>
      <c r="D495" s="247" t="s">
        <v>278</v>
      </c>
      <c r="E495" s="259" t="s">
        <v>1</v>
      </c>
      <c r="F495" s="260" t="s">
        <v>667</v>
      </c>
      <c r="G495" s="258"/>
      <c r="H495" s="259" t="s">
        <v>1</v>
      </c>
      <c r="I495" s="261"/>
      <c r="J495" s="258"/>
      <c r="K495" s="258"/>
      <c r="L495" s="262"/>
      <c r="M495" s="263"/>
      <c r="N495" s="264"/>
      <c r="O495" s="264"/>
      <c r="P495" s="264"/>
      <c r="Q495" s="264"/>
      <c r="R495" s="264"/>
      <c r="S495" s="264"/>
      <c r="T495" s="265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66" t="s">
        <v>278</v>
      </c>
      <c r="AU495" s="266" t="s">
        <v>89</v>
      </c>
      <c r="AV495" s="14" t="s">
        <v>87</v>
      </c>
      <c r="AW495" s="14" t="s">
        <v>34</v>
      </c>
      <c r="AX495" s="14" t="s">
        <v>79</v>
      </c>
      <c r="AY495" s="266" t="s">
        <v>139</v>
      </c>
    </row>
    <row r="496" spans="1:51" s="13" customFormat="1" ht="12">
      <c r="A496" s="13"/>
      <c r="B496" s="245"/>
      <c r="C496" s="246"/>
      <c r="D496" s="247" t="s">
        <v>278</v>
      </c>
      <c r="E496" s="248" t="s">
        <v>1</v>
      </c>
      <c r="F496" s="249" t="s">
        <v>668</v>
      </c>
      <c r="G496" s="246"/>
      <c r="H496" s="250">
        <v>2.382</v>
      </c>
      <c r="I496" s="251"/>
      <c r="J496" s="246"/>
      <c r="K496" s="246"/>
      <c r="L496" s="252"/>
      <c r="M496" s="253"/>
      <c r="N496" s="254"/>
      <c r="O496" s="254"/>
      <c r="P496" s="254"/>
      <c r="Q496" s="254"/>
      <c r="R496" s="254"/>
      <c r="S496" s="254"/>
      <c r="T496" s="255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56" t="s">
        <v>278</v>
      </c>
      <c r="AU496" s="256" t="s">
        <v>89</v>
      </c>
      <c r="AV496" s="13" t="s">
        <v>89</v>
      </c>
      <c r="AW496" s="13" t="s">
        <v>34</v>
      </c>
      <c r="AX496" s="13" t="s">
        <v>87</v>
      </c>
      <c r="AY496" s="256" t="s">
        <v>139</v>
      </c>
    </row>
    <row r="497" spans="1:65" s="2" customFormat="1" ht="21.75" customHeight="1">
      <c r="A497" s="40"/>
      <c r="B497" s="41"/>
      <c r="C497" s="212" t="s">
        <v>669</v>
      </c>
      <c r="D497" s="212" t="s">
        <v>140</v>
      </c>
      <c r="E497" s="213" t="s">
        <v>670</v>
      </c>
      <c r="F497" s="214" t="s">
        <v>671</v>
      </c>
      <c r="G497" s="215" t="s">
        <v>273</v>
      </c>
      <c r="H497" s="216">
        <v>4.42</v>
      </c>
      <c r="I497" s="217"/>
      <c r="J497" s="218">
        <f>ROUND(I497*H497,2)</f>
        <v>0</v>
      </c>
      <c r="K497" s="214" t="s">
        <v>274</v>
      </c>
      <c r="L497" s="46"/>
      <c r="M497" s="236" t="s">
        <v>1</v>
      </c>
      <c r="N497" s="237" t="s">
        <v>44</v>
      </c>
      <c r="O497" s="93"/>
      <c r="P497" s="238">
        <f>O497*H497</f>
        <v>0</v>
      </c>
      <c r="Q497" s="238">
        <v>2.50195</v>
      </c>
      <c r="R497" s="238">
        <f>Q497*H497</f>
        <v>11.058619</v>
      </c>
      <c r="S497" s="238">
        <v>0</v>
      </c>
      <c r="T497" s="239">
        <f>S497*H497</f>
        <v>0</v>
      </c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R497" s="224" t="s">
        <v>144</v>
      </c>
      <c r="AT497" s="224" t="s">
        <v>140</v>
      </c>
      <c r="AU497" s="224" t="s">
        <v>89</v>
      </c>
      <c r="AY497" s="18" t="s">
        <v>139</v>
      </c>
      <c r="BE497" s="225">
        <f>IF(N497="základní",J497,0)</f>
        <v>0</v>
      </c>
      <c r="BF497" s="225">
        <f>IF(N497="snížená",J497,0)</f>
        <v>0</v>
      </c>
      <c r="BG497" s="225">
        <f>IF(N497="zákl. přenesená",J497,0)</f>
        <v>0</v>
      </c>
      <c r="BH497" s="225">
        <f>IF(N497="sníž. přenesená",J497,0)</f>
        <v>0</v>
      </c>
      <c r="BI497" s="225">
        <f>IF(N497="nulová",J497,0)</f>
        <v>0</v>
      </c>
      <c r="BJ497" s="18" t="s">
        <v>87</v>
      </c>
      <c r="BK497" s="225">
        <f>ROUND(I497*H497,2)</f>
        <v>0</v>
      </c>
      <c r="BL497" s="18" t="s">
        <v>144</v>
      </c>
      <c r="BM497" s="224" t="s">
        <v>672</v>
      </c>
    </row>
    <row r="498" spans="1:47" s="2" customFormat="1" ht="12">
      <c r="A498" s="40"/>
      <c r="B498" s="41"/>
      <c r="C498" s="42"/>
      <c r="D498" s="240" t="s">
        <v>276</v>
      </c>
      <c r="E498" s="42"/>
      <c r="F498" s="241" t="s">
        <v>673</v>
      </c>
      <c r="G498" s="42"/>
      <c r="H498" s="42"/>
      <c r="I498" s="242"/>
      <c r="J498" s="42"/>
      <c r="K498" s="42"/>
      <c r="L498" s="46"/>
      <c r="M498" s="243"/>
      <c r="N498" s="244"/>
      <c r="O498" s="93"/>
      <c r="P498" s="93"/>
      <c r="Q498" s="93"/>
      <c r="R498" s="93"/>
      <c r="S498" s="93"/>
      <c r="T498" s="94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T498" s="18" t="s">
        <v>276</v>
      </c>
      <c r="AU498" s="18" t="s">
        <v>89</v>
      </c>
    </row>
    <row r="499" spans="1:51" s="14" customFormat="1" ht="12">
      <c r="A499" s="14"/>
      <c r="B499" s="257"/>
      <c r="C499" s="258"/>
      <c r="D499" s="247" t="s">
        <v>278</v>
      </c>
      <c r="E499" s="259" t="s">
        <v>1</v>
      </c>
      <c r="F499" s="260" t="s">
        <v>674</v>
      </c>
      <c r="G499" s="258"/>
      <c r="H499" s="259" t="s">
        <v>1</v>
      </c>
      <c r="I499" s="261"/>
      <c r="J499" s="258"/>
      <c r="K499" s="258"/>
      <c r="L499" s="262"/>
      <c r="M499" s="263"/>
      <c r="N499" s="264"/>
      <c r="O499" s="264"/>
      <c r="P499" s="264"/>
      <c r="Q499" s="264"/>
      <c r="R499" s="264"/>
      <c r="S499" s="264"/>
      <c r="T499" s="265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66" t="s">
        <v>278</v>
      </c>
      <c r="AU499" s="266" t="s">
        <v>89</v>
      </c>
      <c r="AV499" s="14" t="s">
        <v>87</v>
      </c>
      <c r="AW499" s="14" t="s">
        <v>34</v>
      </c>
      <c r="AX499" s="14" t="s">
        <v>79</v>
      </c>
      <c r="AY499" s="266" t="s">
        <v>139</v>
      </c>
    </row>
    <row r="500" spans="1:51" s="13" customFormat="1" ht="12">
      <c r="A500" s="13"/>
      <c r="B500" s="245"/>
      <c r="C500" s="246"/>
      <c r="D500" s="247" t="s">
        <v>278</v>
      </c>
      <c r="E500" s="248" t="s">
        <v>1</v>
      </c>
      <c r="F500" s="249" t="s">
        <v>675</v>
      </c>
      <c r="G500" s="246"/>
      <c r="H500" s="250">
        <v>2.22</v>
      </c>
      <c r="I500" s="251"/>
      <c r="J500" s="246"/>
      <c r="K500" s="246"/>
      <c r="L500" s="252"/>
      <c r="M500" s="253"/>
      <c r="N500" s="254"/>
      <c r="O500" s="254"/>
      <c r="P500" s="254"/>
      <c r="Q500" s="254"/>
      <c r="R500" s="254"/>
      <c r="S500" s="254"/>
      <c r="T500" s="255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56" t="s">
        <v>278</v>
      </c>
      <c r="AU500" s="256" t="s">
        <v>89</v>
      </c>
      <c r="AV500" s="13" t="s">
        <v>89</v>
      </c>
      <c r="AW500" s="13" t="s">
        <v>34</v>
      </c>
      <c r="AX500" s="13" t="s">
        <v>79</v>
      </c>
      <c r="AY500" s="256" t="s">
        <v>139</v>
      </c>
    </row>
    <row r="501" spans="1:51" s="16" customFormat="1" ht="12">
      <c r="A501" s="16"/>
      <c r="B501" s="288"/>
      <c r="C501" s="289"/>
      <c r="D501" s="247" t="s">
        <v>278</v>
      </c>
      <c r="E501" s="290" t="s">
        <v>1</v>
      </c>
      <c r="F501" s="291" t="s">
        <v>676</v>
      </c>
      <c r="G501" s="289"/>
      <c r="H501" s="292">
        <v>2.22</v>
      </c>
      <c r="I501" s="293"/>
      <c r="J501" s="289"/>
      <c r="K501" s="289"/>
      <c r="L501" s="294"/>
      <c r="M501" s="295"/>
      <c r="N501" s="296"/>
      <c r="O501" s="296"/>
      <c r="P501" s="296"/>
      <c r="Q501" s="296"/>
      <c r="R501" s="296"/>
      <c r="S501" s="296"/>
      <c r="T501" s="297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T501" s="298" t="s">
        <v>278</v>
      </c>
      <c r="AU501" s="298" t="s">
        <v>89</v>
      </c>
      <c r="AV501" s="16" t="s">
        <v>149</v>
      </c>
      <c r="AW501" s="16" t="s">
        <v>34</v>
      </c>
      <c r="AX501" s="16" t="s">
        <v>79</v>
      </c>
      <c r="AY501" s="298" t="s">
        <v>139</v>
      </c>
    </row>
    <row r="502" spans="1:51" s="14" customFormat="1" ht="12">
      <c r="A502" s="14"/>
      <c r="B502" s="257"/>
      <c r="C502" s="258"/>
      <c r="D502" s="247" t="s">
        <v>278</v>
      </c>
      <c r="E502" s="259" t="s">
        <v>1</v>
      </c>
      <c r="F502" s="260" t="s">
        <v>677</v>
      </c>
      <c r="G502" s="258"/>
      <c r="H502" s="259" t="s">
        <v>1</v>
      </c>
      <c r="I502" s="261"/>
      <c r="J502" s="258"/>
      <c r="K502" s="258"/>
      <c r="L502" s="262"/>
      <c r="M502" s="263"/>
      <c r="N502" s="264"/>
      <c r="O502" s="264"/>
      <c r="P502" s="264"/>
      <c r="Q502" s="264"/>
      <c r="R502" s="264"/>
      <c r="S502" s="264"/>
      <c r="T502" s="265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66" t="s">
        <v>278</v>
      </c>
      <c r="AU502" s="266" t="s">
        <v>89</v>
      </c>
      <c r="AV502" s="14" t="s">
        <v>87</v>
      </c>
      <c r="AW502" s="14" t="s">
        <v>34</v>
      </c>
      <c r="AX502" s="14" t="s">
        <v>79</v>
      </c>
      <c r="AY502" s="266" t="s">
        <v>139</v>
      </c>
    </row>
    <row r="503" spans="1:51" s="13" customFormat="1" ht="12">
      <c r="A503" s="13"/>
      <c r="B503" s="245"/>
      <c r="C503" s="246"/>
      <c r="D503" s="247" t="s">
        <v>278</v>
      </c>
      <c r="E503" s="248" t="s">
        <v>1</v>
      </c>
      <c r="F503" s="249" t="s">
        <v>678</v>
      </c>
      <c r="G503" s="246"/>
      <c r="H503" s="250">
        <v>2.2</v>
      </c>
      <c r="I503" s="251"/>
      <c r="J503" s="246"/>
      <c r="K503" s="246"/>
      <c r="L503" s="252"/>
      <c r="M503" s="253"/>
      <c r="N503" s="254"/>
      <c r="O503" s="254"/>
      <c r="P503" s="254"/>
      <c r="Q503" s="254"/>
      <c r="R503" s="254"/>
      <c r="S503" s="254"/>
      <c r="T503" s="255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56" t="s">
        <v>278</v>
      </c>
      <c r="AU503" s="256" t="s">
        <v>89</v>
      </c>
      <c r="AV503" s="13" t="s">
        <v>89</v>
      </c>
      <c r="AW503" s="13" t="s">
        <v>34</v>
      </c>
      <c r="AX503" s="13" t="s">
        <v>79</v>
      </c>
      <c r="AY503" s="256" t="s">
        <v>139</v>
      </c>
    </row>
    <row r="504" spans="1:51" s="16" customFormat="1" ht="12">
      <c r="A504" s="16"/>
      <c r="B504" s="288"/>
      <c r="C504" s="289"/>
      <c r="D504" s="247" t="s">
        <v>278</v>
      </c>
      <c r="E504" s="290" t="s">
        <v>1</v>
      </c>
      <c r="F504" s="291" t="s">
        <v>676</v>
      </c>
      <c r="G504" s="289"/>
      <c r="H504" s="292">
        <v>2.2</v>
      </c>
      <c r="I504" s="293"/>
      <c r="J504" s="289"/>
      <c r="K504" s="289"/>
      <c r="L504" s="294"/>
      <c r="M504" s="295"/>
      <c r="N504" s="296"/>
      <c r="O504" s="296"/>
      <c r="P504" s="296"/>
      <c r="Q504" s="296"/>
      <c r="R504" s="296"/>
      <c r="S504" s="296"/>
      <c r="T504" s="297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T504" s="298" t="s">
        <v>278</v>
      </c>
      <c r="AU504" s="298" t="s">
        <v>89</v>
      </c>
      <c r="AV504" s="16" t="s">
        <v>149</v>
      </c>
      <c r="AW504" s="16" t="s">
        <v>34</v>
      </c>
      <c r="AX504" s="16" t="s">
        <v>79</v>
      </c>
      <c r="AY504" s="298" t="s">
        <v>139</v>
      </c>
    </row>
    <row r="505" spans="1:51" s="15" customFormat="1" ht="12">
      <c r="A505" s="15"/>
      <c r="B505" s="267"/>
      <c r="C505" s="268"/>
      <c r="D505" s="247" t="s">
        <v>278</v>
      </c>
      <c r="E505" s="269" t="s">
        <v>1</v>
      </c>
      <c r="F505" s="270" t="s">
        <v>287</v>
      </c>
      <c r="G505" s="268"/>
      <c r="H505" s="271">
        <v>4.42</v>
      </c>
      <c r="I505" s="272"/>
      <c r="J505" s="268"/>
      <c r="K505" s="268"/>
      <c r="L505" s="273"/>
      <c r="M505" s="274"/>
      <c r="N505" s="275"/>
      <c r="O505" s="275"/>
      <c r="P505" s="275"/>
      <c r="Q505" s="275"/>
      <c r="R505" s="275"/>
      <c r="S505" s="275"/>
      <c r="T505" s="276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277" t="s">
        <v>278</v>
      </c>
      <c r="AU505" s="277" t="s">
        <v>89</v>
      </c>
      <c r="AV505" s="15" t="s">
        <v>144</v>
      </c>
      <c r="AW505" s="15" t="s">
        <v>34</v>
      </c>
      <c r="AX505" s="15" t="s">
        <v>87</v>
      </c>
      <c r="AY505" s="277" t="s">
        <v>139</v>
      </c>
    </row>
    <row r="506" spans="1:65" s="2" customFormat="1" ht="24.15" customHeight="1">
      <c r="A506" s="40"/>
      <c r="B506" s="41"/>
      <c r="C506" s="212" t="s">
        <v>679</v>
      </c>
      <c r="D506" s="212" t="s">
        <v>140</v>
      </c>
      <c r="E506" s="213" t="s">
        <v>680</v>
      </c>
      <c r="F506" s="214" t="s">
        <v>681</v>
      </c>
      <c r="G506" s="215" t="s">
        <v>305</v>
      </c>
      <c r="H506" s="216">
        <v>0.832</v>
      </c>
      <c r="I506" s="217"/>
      <c r="J506" s="218">
        <f>ROUND(I506*H506,2)</f>
        <v>0</v>
      </c>
      <c r="K506" s="214" t="s">
        <v>274</v>
      </c>
      <c r="L506" s="46"/>
      <c r="M506" s="236" t="s">
        <v>1</v>
      </c>
      <c r="N506" s="237" t="s">
        <v>44</v>
      </c>
      <c r="O506" s="93"/>
      <c r="P506" s="238">
        <f>O506*H506</f>
        <v>0</v>
      </c>
      <c r="Q506" s="238">
        <v>1.04927</v>
      </c>
      <c r="R506" s="238">
        <f>Q506*H506</f>
        <v>0.8729926399999999</v>
      </c>
      <c r="S506" s="238">
        <v>0</v>
      </c>
      <c r="T506" s="239">
        <f>S506*H506</f>
        <v>0</v>
      </c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R506" s="224" t="s">
        <v>144</v>
      </c>
      <c r="AT506" s="224" t="s">
        <v>140</v>
      </c>
      <c r="AU506" s="224" t="s">
        <v>89</v>
      </c>
      <c r="AY506" s="18" t="s">
        <v>139</v>
      </c>
      <c r="BE506" s="225">
        <f>IF(N506="základní",J506,0)</f>
        <v>0</v>
      </c>
      <c r="BF506" s="225">
        <f>IF(N506="snížená",J506,0)</f>
        <v>0</v>
      </c>
      <c r="BG506" s="225">
        <f>IF(N506="zákl. přenesená",J506,0)</f>
        <v>0</v>
      </c>
      <c r="BH506" s="225">
        <f>IF(N506="sníž. přenesená",J506,0)</f>
        <v>0</v>
      </c>
      <c r="BI506" s="225">
        <f>IF(N506="nulová",J506,0)</f>
        <v>0</v>
      </c>
      <c r="BJ506" s="18" t="s">
        <v>87</v>
      </c>
      <c r="BK506" s="225">
        <f>ROUND(I506*H506,2)</f>
        <v>0</v>
      </c>
      <c r="BL506" s="18" t="s">
        <v>144</v>
      </c>
      <c r="BM506" s="224" t="s">
        <v>682</v>
      </c>
    </row>
    <row r="507" spans="1:47" s="2" customFormat="1" ht="12">
      <c r="A507" s="40"/>
      <c r="B507" s="41"/>
      <c r="C507" s="42"/>
      <c r="D507" s="240" t="s">
        <v>276</v>
      </c>
      <c r="E507" s="42"/>
      <c r="F507" s="241" t="s">
        <v>683</v>
      </c>
      <c r="G507" s="42"/>
      <c r="H507" s="42"/>
      <c r="I507" s="242"/>
      <c r="J507" s="42"/>
      <c r="K507" s="42"/>
      <c r="L507" s="46"/>
      <c r="M507" s="243"/>
      <c r="N507" s="244"/>
      <c r="O507" s="93"/>
      <c r="P507" s="93"/>
      <c r="Q507" s="93"/>
      <c r="R507" s="93"/>
      <c r="S507" s="93"/>
      <c r="T507" s="94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T507" s="18" t="s">
        <v>276</v>
      </c>
      <c r="AU507" s="18" t="s">
        <v>89</v>
      </c>
    </row>
    <row r="508" spans="1:51" s="13" customFormat="1" ht="12">
      <c r="A508" s="13"/>
      <c r="B508" s="245"/>
      <c r="C508" s="246"/>
      <c r="D508" s="247" t="s">
        <v>278</v>
      </c>
      <c r="E508" s="248" t="s">
        <v>1</v>
      </c>
      <c r="F508" s="249" t="s">
        <v>684</v>
      </c>
      <c r="G508" s="246"/>
      <c r="H508" s="250">
        <v>0.832</v>
      </c>
      <c r="I508" s="251"/>
      <c r="J508" s="246"/>
      <c r="K508" s="246"/>
      <c r="L508" s="252"/>
      <c r="M508" s="253"/>
      <c r="N508" s="254"/>
      <c r="O508" s="254"/>
      <c r="P508" s="254"/>
      <c r="Q508" s="254"/>
      <c r="R508" s="254"/>
      <c r="S508" s="254"/>
      <c r="T508" s="255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56" t="s">
        <v>278</v>
      </c>
      <c r="AU508" s="256" t="s">
        <v>89</v>
      </c>
      <c r="AV508" s="13" t="s">
        <v>89</v>
      </c>
      <c r="AW508" s="13" t="s">
        <v>34</v>
      </c>
      <c r="AX508" s="13" t="s">
        <v>87</v>
      </c>
      <c r="AY508" s="256" t="s">
        <v>139</v>
      </c>
    </row>
    <row r="509" spans="1:65" s="2" customFormat="1" ht="24.15" customHeight="1">
      <c r="A509" s="40"/>
      <c r="B509" s="41"/>
      <c r="C509" s="212" t="s">
        <v>685</v>
      </c>
      <c r="D509" s="212" t="s">
        <v>140</v>
      </c>
      <c r="E509" s="213" t="s">
        <v>686</v>
      </c>
      <c r="F509" s="214" t="s">
        <v>687</v>
      </c>
      <c r="G509" s="215" t="s">
        <v>299</v>
      </c>
      <c r="H509" s="216">
        <v>15.76</v>
      </c>
      <c r="I509" s="217"/>
      <c r="J509" s="218">
        <f>ROUND(I509*H509,2)</f>
        <v>0</v>
      </c>
      <c r="K509" s="214" t="s">
        <v>274</v>
      </c>
      <c r="L509" s="46"/>
      <c r="M509" s="236" t="s">
        <v>1</v>
      </c>
      <c r="N509" s="237" t="s">
        <v>44</v>
      </c>
      <c r="O509" s="93"/>
      <c r="P509" s="238">
        <f>O509*H509</f>
        <v>0</v>
      </c>
      <c r="Q509" s="238">
        <v>0.01282</v>
      </c>
      <c r="R509" s="238">
        <f>Q509*H509</f>
        <v>0.2020432</v>
      </c>
      <c r="S509" s="238">
        <v>0</v>
      </c>
      <c r="T509" s="239">
        <f>S509*H509</f>
        <v>0</v>
      </c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R509" s="224" t="s">
        <v>144</v>
      </c>
      <c r="AT509" s="224" t="s">
        <v>140</v>
      </c>
      <c r="AU509" s="224" t="s">
        <v>89</v>
      </c>
      <c r="AY509" s="18" t="s">
        <v>139</v>
      </c>
      <c r="BE509" s="225">
        <f>IF(N509="základní",J509,0)</f>
        <v>0</v>
      </c>
      <c r="BF509" s="225">
        <f>IF(N509="snížená",J509,0)</f>
        <v>0</v>
      </c>
      <c r="BG509" s="225">
        <f>IF(N509="zákl. přenesená",J509,0)</f>
        <v>0</v>
      </c>
      <c r="BH509" s="225">
        <f>IF(N509="sníž. přenesená",J509,0)</f>
        <v>0</v>
      </c>
      <c r="BI509" s="225">
        <f>IF(N509="nulová",J509,0)</f>
        <v>0</v>
      </c>
      <c r="BJ509" s="18" t="s">
        <v>87</v>
      </c>
      <c r="BK509" s="225">
        <f>ROUND(I509*H509,2)</f>
        <v>0</v>
      </c>
      <c r="BL509" s="18" t="s">
        <v>144</v>
      </c>
      <c r="BM509" s="224" t="s">
        <v>688</v>
      </c>
    </row>
    <row r="510" spans="1:47" s="2" customFormat="1" ht="12">
      <c r="A510" s="40"/>
      <c r="B510" s="41"/>
      <c r="C510" s="42"/>
      <c r="D510" s="240" t="s">
        <v>276</v>
      </c>
      <c r="E510" s="42"/>
      <c r="F510" s="241" t="s">
        <v>689</v>
      </c>
      <c r="G510" s="42"/>
      <c r="H510" s="42"/>
      <c r="I510" s="242"/>
      <c r="J510" s="42"/>
      <c r="K510" s="42"/>
      <c r="L510" s="46"/>
      <c r="M510" s="243"/>
      <c r="N510" s="244"/>
      <c r="O510" s="93"/>
      <c r="P510" s="93"/>
      <c r="Q510" s="93"/>
      <c r="R510" s="93"/>
      <c r="S510" s="93"/>
      <c r="T510" s="94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T510" s="18" t="s">
        <v>276</v>
      </c>
      <c r="AU510" s="18" t="s">
        <v>89</v>
      </c>
    </row>
    <row r="511" spans="1:51" s="14" customFormat="1" ht="12">
      <c r="A511" s="14"/>
      <c r="B511" s="257"/>
      <c r="C511" s="258"/>
      <c r="D511" s="247" t="s">
        <v>278</v>
      </c>
      <c r="E511" s="259" t="s">
        <v>1</v>
      </c>
      <c r="F511" s="260" t="s">
        <v>690</v>
      </c>
      <c r="G511" s="258"/>
      <c r="H511" s="259" t="s">
        <v>1</v>
      </c>
      <c r="I511" s="261"/>
      <c r="J511" s="258"/>
      <c r="K511" s="258"/>
      <c r="L511" s="262"/>
      <c r="M511" s="263"/>
      <c r="N511" s="264"/>
      <c r="O511" s="264"/>
      <c r="P511" s="264"/>
      <c r="Q511" s="264"/>
      <c r="R511" s="264"/>
      <c r="S511" s="264"/>
      <c r="T511" s="265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66" t="s">
        <v>278</v>
      </c>
      <c r="AU511" s="266" t="s">
        <v>89</v>
      </c>
      <c r="AV511" s="14" t="s">
        <v>87</v>
      </c>
      <c r="AW511" s="14" t="s">
        <v>34</v>
      </c>
      <c r="AX511" s="14" t="s">
        <v>79</v>
      </c>
      <c r="AY511" s="266" t="s">
        <v>139</v>
      </c>
    </row>
    <row r="512" spans="1:51" s="14" customFormat="1" ht="12">
      <c r="A512" s="14"/>
      <c r="B512" s="257"/>
      <c r="C512" s="258"/>
      <c r="D512" s="247" t="s">
        <v>278</v>
      </c>
      <c r="E512" s="259" t="s">
        <v>1</v>
      </c>
      <c r="F512" s="260" t="s">
        <v>674</v>
      </c>
      <c r="G512" s="258"/>
      <c r="H512" s="259" t="s">
        <v>1</v>
      </c>
      <c r="I512" s="261"/>
      <c r="J512" s="258"/>
      <c r="K512" s="258"/>
      <c r="L512" s="262"/>
      <c r="M512" s="263"/>
      <c r="N512" s="264"/>
      <c r="O512" s="264"/>
      <c r="P512" s="264"/>
      <c r="Q512" s="264"/>
      <c r="R512" s="264"/>
      <c r="S512" s="264"/>
      <c r="T512" s="265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66" t="s">
        <v>278</v>
      </c>
      <c r="AU512" s="266" t="s">
        <v>89</v>
      </c>
      <c r="AV512" s="14" t="s">
        <v>87</v>
      </c>
      <c r="AW512" s="14" t="s">
        <v>34</v>
      </c>
      <c r="AX512" s="14" t="s">
        <v>79</v>
      </c>
      <c r="AY512" s="266" t="s">
        <v>139</v>
      </c>
    </row>
    <row r="513" spans="1:51" s="13" customFormat="1" ht="12">
      <c r="A513" s="13"/>
      <c r="B513" s="245"/>
      <c r="C513" s="246"/>
      <c r="D513" s="247" t="s">
        <v>278</v>
      </c>
      <c r="E513" s="248" t="s">
        <v>1</v>
      </c>
      <c r="F513" s="249" t="s">
        <v>691</v>
      </c>
      <c r="G513" s="246"/>
      <c r="H513" s="250">
        <v>7.979</v>
      </c>
      <c r="I513" s="251"/>
      <c r="J513" s="246"/>
      <c r="K513" s="246"/>
      <c r="L513" s="252"/>
      <c r="M513" s="253"/>
      <c r="N513" s="254"/>
      <c r="O513" s="254"/>
      <c r="P513" s="254"/>
      <c r="Q513" s="254"/>
      <c r="R513" s="254"/>
      <c r="S513" s="254"/>
      <c r="T513" s="255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56" t="s">
        <v>278</v>
      </c>
      <c r="AU513" s="256" t="s">
        <v>89</v>
      </c>
      <c r="AV513" s="13" t="s">
        <v>89</v>
      </c>
      <c r="AW513" s="13" t="s">
        <v>34</v>
      </c>
      <c r="AX513" s="13" t="s">
        <v>79</v>
      </c>
      <c r="AY513" s="256" t="s">
        <v>139</v>
      </c>
    </row>
    <row r="514" spans="1:51" s="14" customFormat="1" ht="12">
      <c r="A514" s="14"/>
      <c r="B514" s="257"/>
      <c r="C514" s="258"/>
      <c r="D514" s="247" t="s">
        <v>278</v>
      </c>
      <c r="E514" s="259" t="s">
        <v>1</v>
      </c>
      <c r="F514" s="260" t="s">
        <v>690</v>
      </c>
      <c r="G514" s="258"/>
      <c r="H514" s="259" t="s">
        <v>1</v>
      </c>
      <c r="I514" s="261"/>
      <c r="J514" s="258"/>
      <c r="K514" s="258"/>
      <c r="L514" s="262"/>
      <c r="M514" s="263"/>
      <c r="N514" s="264"/>
      <c r="O514" s="264"/>
      <c r="P514" s="264"/>
      <c r="Q514" s="264"/>
      <c r="R514" s="264"/>
      <c r="S514" s="264"/>
      <c r="T514" s="265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66" t="s">
        <v>278</v>
      </c>
      <c r="AU514" s="266" t="s">
        <v>89</v>
      </c>
      <c r="AV514" s="14" t="s">
        <v>87</v>
      </c>
      <c r="AW514" s="14" t="s">
        <v>34</v>
      </c>
      <c r="AX514" s="14" t="s">
        <v>79</v>
      </c>
      <c r="AY514" s="266" t="s">
        <v>139</v>
      </c>
    </row>
    <row r="515" spans="1:51" s="14" customFormat="1" ht="12">
      <c r="A515" s="14"/>
      <c r="B515" s="257"/>
      <c r="C515" s="258"/>
      <c r="D515" s="247" t="s">
        <v>278</v>
      </c>
      <c r="E515" s="259" t="s">
        <v>1</v>
      </c>
      <c r="F515" s="260" t="s">
        <v>677</v>
      </c>
      <c r="G515" s="258"/>
      <c r="H515" s="259" t="s">
        <v>1</v>
      </c>
      <c r="I515" s="261"/>
      <c r="J515" s="258"/>
      <c r="K515" s="258"/>
      <c r="L515" s="262"/>
      <c r="M515" s="263"/>
      <c r="N515" s="264"/>
      <c r="O515" s="264"/>
      <c r="P515" s="264"/>
      <c r="Q515" s="264"/>
      <c r="R515" s="264"/>
      <c r="S515" s="264"/>
      <c r="T515" s="265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66" t="s">
        <v>278</v>
      </c>
      <c r="AU515" s="266" t="s">
        <v>89</v>
      </c>
      <c r="AV515" s="14" t="s">
        <v>87</v>
      </c>
      <c r="AW515" s="14" t="s">
        <v>34</v>
      </c>
      <c r="AX515" s="14" t="s">
        <v>79</v>
      </c>
      <c r="AY515" s="266" t="s">
        <v>139</v>
      </c>
    </row>
    <row r="516" spans="1:51" s="13" customFormat="1" ht="12">
      <c r="A516" s="13"/>
      <c r="B516" s="245"/>
      <c r="C516" s="246"/>
      <c r="D516" s="247" t="s">
        <v>278</v>
      </c>
      <c r="E516" s="248" t="s">
        <v>1</v>
      </c>
      <c r="F516" s="249" t="s">
        <v>692</v>
      </c>
      <c r="G516" s="246"/>
      <c r="H516" s="250">
        <v>3.44</v>
      </c>
      <c r="I516" s="251"/>
      <c r="J516" s="246"/>
      <c r="K516" s="246"/>
      <c r="L516" s="252"/>
      <c r="M516" s="253"/>
      <c r="N516" s="254"/>
      <c r="O516" s="254"/>
      <c r="P516" s="254"/>
      <c r="Q516" s="254"/>
      <c r="R516" s="254"/>
      <c r="S516" s="254"/>
      <c r="T516" s="255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56" t="s">
        <v>278</v>
      </c>
      <c r="AU516" s="256" t="s">
        <v>89</v>
      </c>
      <c r="AV516" s="13" t="s">
        <v>89</v>
      </c>
      <c r="AW516" s="13" t="s">
        <v>34</v>
      </c>
      <c r="AX516" s="13" t="s">
        <v>79</v>
      </c>
      <c r="AY516" s="256" t="s">
        <v>139</v>
      </c>
    </row>
    <row r="517" spans="1:51" s="13" customFormat="1" ht="12">
      <c r="A517" s="13"/>
      <c r="B517" s="245"/>
      <c r="C517" s="246"/>
      <c r="D517" s="247" t="s">
        <v>278</v>
      </c>
      <c r="E517" s="248" t="s">
        <v>1</v>
      </c>
      <c r="F517" s="249" t="s">
        <v>693</v>
      </c>
      <c r="G517" s="246"/>
      <c r="H517" s="250">
        <v>0.211</v>
      </c>
      <c r="I517" s="251"/>
      <c r="J517" s="246"/>
      <c r="K517" s="246"/>
      <c r="L517" s="252"/>
      <c r="M517" s="253"/>
      <c r="N517" s="254"/>
      <c r="O517" s="254"/>
      <c r="P517" s="254"/>
      <c r="Q517" s="254"/>
      <c r="R517" s="254"/>
      <c r="S517" s="254"/>
      <c r="T517" s="255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56" t="s">
        <v>278</v>
      </c>
      <c r="AU517" s="256" t="s">
        <v>89</v>
      </c>
      <c r="AV517" s="13" t="s">
        <v>89</v>
      </c>
      <c r="AW517" s="13" t="s">
        <v>34</v>
      </c>
      <c r="AX517" s="13" t="s">
        <v>79</v>
      </c>
      <c r="AY517" s="256" t="s">
        <v>139</v>
      </c>
    </row>
    <row r="518" spans="1:51" s="13" customFormat="1" ht="12">
      <c r="A518" s="13"/>
      <c r="B518" s="245"/>
      <c r="C518" s="246"/>
      <c r="D518" s="247" t="s">
        <v>278</v>
      </c>
      <c r="E518" s="248" t="s">
        <v>1</v>
      </c>
      <c r="F518" s="249" t="s">
        <v>694</v>
      </c>
      <c r="G518" s="246"/>
      <c r="H518" s="250">
        <v>4.13</v>
      </c>
      <c r="I518" s="251"/>
      <c r="J518" s="246"/>
      <c r="K518" s="246"/>
      <c r="L518" s="252"/>
      <c r="M518" s="253"/>
      <c r="N518" s="254"/>
      <c r="O518" s="254"/>
      <c r="P518" s="254"/>
      <c r="Q518" s="254"/>
      <c r="R518" s="254"/>
      <c r="S518" s="254"/>
      <c r="T518" s="255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56" t="s">
        <v>278</v>
      </c>
      <c r="AU518" s="256" t="s">
        <v>89</v>
      </c>
      <c r="AV518" s="13" t="s">
        <v>89</v>
      </c>
      <c r="AW518" s="13" t="s">
        <v>34</v>
      </c>
      <c r="AX518" s="13" t="s">
        <v>79</v>
      </c>
      <c r="AY518" s="256" t="s">
        <v>139</v>
      </c>
    </row>
    <row r="519" spans="1:51" s="15" customFormat="1" ht="12">
      <c r="A519" s="15"/>
      <c r="B519" s="267"/>
      <c r="C519" s="268"/>
      <c r="D519" s="247" t="s">
        <v>278</v>
      </c>
      <c r="E519" s="269" t="s">
        <v>1</v>
      </c>
      <c r="F519" s="270" t="s">
        <v>287</v>
      </c>
      <c r="G519" s="268"/>
      <c r="H519" s="271">
        <v>15.760000000000002</v>
      </c>
      <c r="I519" s="272"/>
      <c r="J519" s="268"/>
      <c r="K519" s="268"/>
      <c r="L519" s="273"/>
      <c r="M519" s="274"/>
      <c r="N519" s="275"/>
      <c r="O519" s="275"/>
      <c r="P519" s="275"/>
      <c r="Q519" s="275"/>
      <c r="R519" s="275"/>
      <c r="S519" s="275"/>
      <c r="T519" s="276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277" t="s">
        <v>278</v>
      </c>
      <c r="AU519" s="277" t="s">
        <v>89</v>
      </c>
      <c r="AV519" s="15" t="s">
        <v>144</v>
      </c>
      <c r="AW519" s="15" t="s">
        <v>34</v>
      </c>
      <c r="AX519" s="15" t="s">
        <v>87</v>
      </c>
      <c r="AY519" s="277" t="s">
        <v>139</v>
      </c>
    </row>
    <row r="520" spans="1:65" s="2" customFormat="1" ht="24.15" customHeight="1">
      <c r="A520" s="40"/>
      <c r="B520" s="41"/>
      <c r="C520" s="212" t="s">
        <v>695</v>
      </c>
      <c r="D520" s="212" t="s">
        <v>140</v>
      </c>
      <c r="E520" s="213" t="s">
        <v>696</v>
      </c>
      <c r="F520" s="214" t="s">
        <v>697</v>
      </c>
      <c r="G520" s="215" t="s">
        <v>299</v>
      </c>
      <c r="H520" s="216">
        <v>15.76</v>
      </c>
      <c r="I520" s="217"/>
      <c r="J520" s="218">
        <f>ROUND(I520*H520,2)</f>
        <v>0</v>
      </c>
      <c r="K520" s="214" t="s">
        <v>274</v>
      </c>
      <c r="L520" s="46"/>
      <c r="M520" s="236" t="s">
        <v>1</v>
      </c>
      <c r="N520" s="237" t="s">
        <v>44</v>
      </c>
      <c r="O520" s="93"/>
      <c r="P520" s="238">
        <f>O520*H520</f>
        <v>0</v>
      </c>
      <c r="Q520" s="238">
        <v>0</v>
      </c>
      <c r="R520" s="238">
        <f>Q520*H520</f>
        <v>0</v>
      </c>
      <c r="S520" s="238">
        <v>0</v>
      </c>
      <c r="T520" s="239">
        <f>S520*H520</f>
        <v>0</v>
      </c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R520" s="224" t="s">
        <v>144</v>
      </c>
      <c r="AT520" s="224" t="s">
        <v>140</v>
      </c>
      <c r="AU520" s="224" t="s">
        <v>89</v>
      </c>
      <c r="AY520" s="18" t="s">
        <v>139</v>
      </c>
      <c r="BE520" s="225">
        <f>IF(N520="základní",J520,0)</f>
        <v>0</v>
      </c>
      <c r="BF520" s="225">
        <f>IF(N520="snížená",J520,0)</f>
        <v>0</v>
      </c>
      <c r="BG520" s="225">
        <f>IF(N520="zákl. přenesená",J520,0)</f>
        <v>0</v>
      </c>
      <c r="BH520" s="225">
        <f>IF(N520="sníž. přenesená",J520,0)</f>
        <v>0</v>
      </c>
      <c r="BI520" s="225">
        <f>IF(N520="nulová",J520,0)</f>
        <v>0</v>
      </c>
      <c r="BJ520" s="18" t="s">
        <v>87</v>
      </c>
      <c r="BK520" s="225">
        <f>ROUND(I520*H520,2)</f>
        <v>0</v>
      </c>
      <c r="BL520" s="18" t="s">
        <v>144</v>
      </c>
      <c r="BM520" s="224" t="s">
        <v>698</v>
      </c>
    </row>
    <row r="521" spans="1:47" s="2" customFormat="1" ht="12">
      <c r="A521" s="40"/>
      <c r="B521" s="41"/>
      <c r="C521" s="42"/>
      <c r="D521" s="240" t="s">
        <v>276</v>
      </c>
      <c r="E521" s="42"/>
      <c r="F521" s="241" t="s">
        <v>699</v>
      </c>
      <c r="G521" s="42"/>
      <c r="H521" s="42"/>
      <c r="I521" s="242"/>
      <c r="J521" s="42"/>
      <c r="K521" s="42"/>
      <c r="L521" s="46"/>
      <c r="M521" s="243"/>
      <c r="N521" s="244"/>
      <c r="O521" s="93"/>
      <c r="P521" s="93"/>
      <c r="Q521" s="93"/>
      <c r="R521" s="93"/>
      <c r="S521" s="93"/>
      <c r="T521" s="94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T521" s="18" t="s">
        <v>276</v>
      </c>
      <c r="AU521" s="18" t="s">
        <v>89</v>
      </c>
    </row>
    <row r="522" spans="1:51" s="14" customFormat="1" ht="12">
      <c r="A522" s="14"/>
      <c r="B522" s="257"/>
      <c r="C522" s="258"/>
      <c r="D522" s="247" t="s">
        <v>278</v>
      </c>
      <c r="E522" s="259" t="s">
        <v>1</v>
      </c>
      <c r="F522" s="260" t="s">
        <v>690</v>
      </c>
      <c r="G522" s="258"/>
      <c r="H522" s="259" t="s">
        <v>1</v>
      </c>
      <c r="I522" s="261"/>
      <c r="J522" s="258"/>
      <c r="K522" s="258"/>
      <c r="L522" s="262"/>
      <c r="M522" s="263"/>
      <c r="N522" s="264"/>
      <c r="O522" s="264"/>
      <c r="P522" s="264"/>
      <c r="Q522" s="264"/>
      <c r="R522" s="264"/>
      <c r="S522" s="264"/>
      <c r="T522" s="265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66" t="s">
        <v>278</v>
      </c>
      <c r="AU522" s="266" t="s">
        <v>89</v>
      </c>
      <c r="AV522" s="14" t="s">
        <v>87</v>
      </c>
      <c r="AW522" s="14" t="s">
        <v>34</v>
      </c>
      <c r="AX522" s="14" t="s">
        <v>79</v>
      </c>
      <c r="AY522" s="266" t="s">
        <v>139</v>
      </c>
    </row>
    <row r="523" spans="1:51" s="14" customFormat="1" ht="12">
      <c r="A523" s="14"/>
      <c r="B523" s="257"/>
      <c r="C523" s="258"/>
      <c r="D523" s="247" t="s">
        <v>278</v>
      </c>
      <c r="E523" s="259" t="s">
        <v>1</v>
      </c>
      <c r="F523" s="260" t="s">
        <v>674</v>
      </c>
      <c r="G523" s="258"/>
      <c r="H523" s="259" t="s">
        <v>1</v>
      </c>
      <c r="I523" s="261"/>
      <c r="J523" s="258"/>
      <c r="K523" s="258"/>
      <c r="L523" s="262"/>
      <c r="M523" s="263"/>
      <c r="N523" s="264"/>
      <c r="O523" s="264"/>
      <c r="P523" s="264"/>
      <c r="Q523" s="264"/>
      <c r="R523" s="264"/>
      <c r="S523" s="264"/>
      <c r="T523" s="265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66" t="s">
        <v>278</v>
      </c>
      <c r="AU523" s="266" t="s">
        <v>89</v>
      </c>
      <c r="AV523" s="14" t="s">
        <v>87</v>
      </c>
      <c r="AW523" s="14" t="s">
        <v>34</v>
      </c>
      <c r="AX523" s="14" t="s">
        <v>79</v>
      </c>
      <c r="AY523" s="266" t="s">
        <v>139</v>
      </c>
    </row>
    <row r="524" spans="1:51" s="13" customFormat="1" ht="12">
      <c r="A524" s="13"/>
      <c r="B524" s="245"/>
      <c r="C524" s="246"/>
      <c r="D524" s="247" t="s">
        <v>278</v>
      </c>
      <c r="E524" s="248" t="s">
        <v>1</v>
      </c>
      <c r="F524" s="249" t="s">
        <v>691</v>
      </c>
      <c r="G524" s="246"/>
      <c r="H524" s="250">
        <v>7.979</v>
      </c>
      <c r="I524" s="251"/>
      <c r="J524" s="246"/>
      <c r="K524" s="246"/>
      <c r="L524" s="252"/>
      <c r="M524" s="253"/>
      <c r="N524" s="254"/>
      <c r="O524" s="254"/>
      <c r="P524" s="254"/>
      <c r="Q524" s="254"/>
      <c r="R524" s="254"/>
      <c r="S524" s="254"/>
      <c r="T524" s="255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56" t="s">
        <v>278</v>
      </c>
      <c r="AU524" s="256" t="s">
        <v>89</v>
      </c>
      <c r="AV524" s="13" t="s">
        <v>89</v>
      </c>
      <c r="AW524" s="13" t="s">
        <v>34</v>
      </c>
      <c r="AX524" s="13" t="s">
        <v>79</v>
      </c>
      <c r="AY524" s="256" t="s">
        <v>139</v>
      </c>
    </row>
    <row r="525" spans="1:51" s="14" customFormat="1" ht="12">
      <c r="A525" s="14"/>
      <c r="B525" s="257"/>
      <c r="C525" s="258"/>
      <c r="D525" s="247" t="s">
        <v>278</v>
      </c>
      <c r="E525" s="259" t="s">
        <v>1</v>
      </c>
      <c r="F525" s="260" t="s">
        <v>690</v>
      </c>
      <c r="G525" s="258"/>
      <c r="H525" s="259" t="s">
        <v>1</v>
      </c>
      <c r="I525" s="261"/>
      <c r="J525" s="258"/>
      <c r="K525" s="258"/>
      <c r="L525" s="262"/>
      <c r="M525" s="263"/>
      <c r="N525" s="264"/>
      <c r="O525" s="264"/>
      <c r="P525" s="264"/>
      <c r="Q525" s="264"/>
      <c r="R525" s="264"/>
      <c r="S525" s="264"/>
      <c r="T525" s="265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66" t="s">
        <v>278</v>
      </c>
      <c r="AU525" s="266" t="s">
        <v>89</v>
      </c>
      <c r="AV525" s="14" t="s">
        <v>87</v>
      </c>
      <c r="AW525" s="14" t="s">
        <v>34</v>
      </c>
      <c r="AX525" s="14" t="s">
        <v>79</v>
      </c>
      <c r="AY525" s="266" t="s">
        <v>139</v>
      </c>
    </row>
    <row r="526" spans="1:51" s="14" customFormat="1" ht="12">
      <c r="A526" s="14"/>
      <c r="B526" s="257"/>
      <c r="C526" s="258"/>
      <c r="D526" s="247" t="s">
        <v>278</v>
      </c>
      <c r="E526" s="259" t="s">
        <v>1</v>
      </c>
      <c r="F526" s="260" t="s">
        <v>677</v>
      </c>
      <c r="G526" s="258"/>
      <c r="H526" s="259" t="s">
        <v>1</v>
      </c>
      <c r="I526" s="261"/>
      <c r="J526" s="258"/>
      <c r="K526" s="258"/>
      <c r="L526" s="262"/>
      <c r="M526" s="263"/>
      <c r="N526" s="264"/>
      <c r="O526" s="264"/>
      <c r="P526" s="264"/>
      <c r="Q526" s="264"/>
      <c r="R526" s="264"/>
      <c r="S526" s="264"/>
      <c r="T526" s="265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66" t="s">
        <v>278</v>
      </c>
      <c r="AU526" s="266" t="s">
        <v>89</v>
      </c>
      <c r="AV526" s="14" t="s">
        <v>87</v>
      </c>
      <c r="AW526" s="14" t="s">
        <v>34</v>
      </c>
      <c r="AX526" s="14" t="s">
        <v>79</v>
      </c>
      <c r="AY526" s="266" t="s">
        <v>139</v>
      </c>
    </row>
    <row r="527" spans="1:51" s="13" customFormat="1" ht="12">
      <c r="A527" s="13"/>
      <c r="B527" s="245"/>
      <c r="C527" s="246"/>
      <c r="D527" s="247" t="s">
        <v>278</v>
      </c>
      <c r="E527" s="248" t="s">
        <v>1</v>
      </c>
      <c r="F527" s="249" t="s">
        <v>692</v>
      </c>
      <c r="G527" s="246"/>
      <c r="H527" s="250">
        <v>3.44</v>
      </c>
      <c r="I527" s="251"/>
      <c r="J527" s="246"/>
      <c r="K527" s="246"/>
      <c r="L527" s="252"/>
      <c r="M527" s="253"/>
      <c r="N527" s="254"/>
      <c r="O527" s="254"/>
      <c r="P527" s="254"/>
      <c r="Q527" s="254"/>
      <c r="R527" s="254"/>
      <c r="S527" s="254"/>
      <c r="T527" s="255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56" t="s">
        <v>278</v>
      </c>
      <c r="AU527" s="256" t="s">
        <v>89</v>
      </c>
      <c r="AV527" s="13" t="s">
        <v>89</v>
      </c>
      <c r="AW527" s="13" t="s">
        <v>34</v>
      </c>
      <c r="AX527" s="13" t="s">
        <v>79</v>
      </c>
      <c r="AY527" s="256" t="s">
        <v>139</v>
      </c>
    </row>
    <row r="528" spans="1:51" s="13" customFormat="1" ht="12">
      <c r="A528" s="13"/>
      <c r="B528" s="245"/>
      <c r="C528" s="246"/>
      <c r="D528" s="247" t="s">
        <v>278</v>
      </c>
      <c r="E528" s="248" t="s">
        <v>1</v>
      </c>
      <c r="F528" s="249" t="s">
        <v>693</v>
      </c>
      <c r="G528" s="246"/>
      <c r="H528" s="250">
        <v>0.211</v>
      </c>
      <c r="I528" s="251"/>
      <c r="J528" s="246"/>
      <c r="K528" s="246"/>
      <c r="L528" s="252"/>
      <c r="M528" s="253"/>
      <c r="N528" s="254"/>
      <c r="O528" s="254"/>
      <c r="P528" s="254"/>
      <c r="Q528" s="254"/>
      <c r="R528" s="254"/>
      <c r="S528" s="254"/>
      <c r="T528" s="255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56" t="s">
        <v>278</v>
      </c>
      <c r="AU528" s="256" t="s">
        <v>89</v>
      </c>
      <c r="AV528" s="13" t="s">
        <v>89</v>
      </c>
      <c r="AW528" s="13" t="s">
        <v>34</v>
      </c>
      <c r="AX528" s="13" t="s">
        <v>79</v>
      </c>
      <c r="AY528" s="256" t="s">
        <v>139</v>
      </c>
    </row>
    <row r="529" spans="1:51" s="13" customFormat="1" ht="12">
      <c r="A529" s="13"/>
      <c r="B529" s="245"/>
      <c r="C529" s="246"/>
      <c r="D529" s="247" t="s">
        <v>278</v>
      </c>
      <c r="E529" s="248" t="s">
        <v>1</v>
      </c>
      <c r="F529" s="249" t="s">
        <v>694</v>
      </c>
      <c r="G529" s="246"/>
      <c r="H529" s="250">
        <v>4.13</v>
      </c>
      <c r="I529" s="251"/>
      <c r="J529" s="246"/>
      <c r="K529" s="246"/>
      <c r="L529" s="252"/>
      <c r="M529" s="253"/>
      <c r="N529" s="254"/>
      <c r="O529" s="254"/>
      <c r="P529" s="254"/>
      <c r="Q529" s="254"/>
      <c r="R529" s="254"/>
      <c r="S529" s="254"/>
      <c r="T529" s="255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56" t="s">
        <v>278</v>
      </c>
      <c r="AU529" s="256" t="s">
        <v>89</v>
      </c>
      <c r="AV529" s="13" t="s">
        <v>89</v>
      </c>
      <c r="AW529" s="13" t="s">
        <v>34</v>
      </c>
      <c r="AX529" s="13" t="s">
        <v>79</v>
      </c>
      <c r="AY529" s="256" t="s">
        <v>139</v>
      </c>
    </row>
    <row r="530" spans="1:51" s="15" customFormat="1" ht="12">
      <c r="A530" s="15"/>
      <c r="B530" s="267"/>
      <c r="C530" s="268"/>
      <c r="D530" s="247" t="s">
        <v>278</v>
      </c>
      <c r="E530" s="269" t="s">
        <v>1</v>
      </c>
      <c r="F530" s="270" t="s">
        <v>287</v>
      </c>
      <c r="G530" s="268"/>
      <c r="H530" s="271">
        <v>15.760000000000002</v>
      </c>
      <c r="I530" s="272"/>
      <c r="J530" s="268"/>
      <c r="K530" s="268"/>
      <c r="L530" s="273"/>
      <c r="M530" s="274"/>
      <c r="N530" s="275"/>
      <c r="O530" s="275"/>
      <c r="P530" s="275"/>
      <c r="Q530" s="275"/>
      <c r="R530" s="275"/>
      <c r="S530" s="275"/>
      <c r="T530" s="276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T530" s="277" t="s">
        <v>278</v>
      </c>
      <c r="AU530" s="277" t="s">
        <v>89</v>
      </c>
      <c r="AV530" s="15" t="s">
        <v>144</v>
      </c>
      <c r="AW530" s="15" t="s">
        <v>34</v>
      </c>
      <c r="AX530" s="15" t="s">
        <v>87</v>
      </c>
      <c r="AY530" s="277" t="s">
        <v>139</v>
      </c>
    </row>
    <row r="531" spans="1:65" s="2" customFormat="1" ht="24.15" customHeight="1">
      <c r="A531" s="40"/>
      <c r="B531" s="41"/>
      <c r="C531" s="212" t="s">
        <v>700</v>
      </c>
      <c r="D531" s="212" t="s">
        <v>140</v>
      </c>
      <c r="E531" s="213" t="s">
        <v>701</v>
      </c>
      <c r="F531" s="214" t="s">
        <v>702</v>
      </c>
      <c r="G531" s="215" t="s">
        <v>299</v>
      </c>
      <c r="H531" s="216">
        <v>6.666</v>
      </c>
      <c r="I531" s="217"/>
      <c r="J531" s="218">
        <f>ROUND(I531*H531,2)</f>
        <v>0</v>
      </c>
      <c r="K531" s="214" t="s">
        <v>274</v>
      </c>
      <c r="L531" s="46"/>
      <c r="M531" s="236" t="s">
        <v>1</v>
      </c>
      <c r="N531" s="237" t="s">
        <v>44</v>
      </c>
      <c r="O531" s="93"/>
      <c r="P531" s="238">
        <f>O531*H531</f>
        <v>0</v>
      </c>
      <c r="Q531" s="238">
        <v>0.00874</v>
      </c>
      <c r="R531" s="238">
        <f>Q531*H531</f>
        <v>0.05826084</v>
      </c>
      <c r="S531" s="238">
        <v>0</v>
      </c>
      <c r="T531" s="239">
        <f>S531*H531</f>
        <v>0</v>
      </c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R531" s="224" t="s">
        <v>144</v>
      </c>
      <c r="AT531" s="224" t="s">
        <v>140</v>
      </c>
      <c r="AU531" s="224" t="s">
        <v>89</v>
      </c>
      <c r="AY531" s="18" t="s">
        <v>139</v>
      </c>
      <c r="BE531" s="225">
        <f>IF(N531="základní",J531,0)</f>
        <v>0</v>
      </c>
      <c r="BF531" s="225">
        <f>IF(N531="snížená",J531,0)</f>
        <v>0</v>
      </c>
      <c r="BG531" s="225">
        <f>IF(N531="zákl. přenesená",J531,0)</f>
        <v>0</v>
      </c>
      <c r="BH531" s="225">
        <f>IF(N531="sníž. přenesená",J531,0)</f>
        <v>0</v>
      </c>
      <c r="BI531" s="225">
        <f>IF(N531="nulová",J531,0)</f>
        <v>0</v>
      </c>
      <c r="BJ531" s="18" t="s">
        <v>87</v>
      </c>
      <c r="BK531" s="225">
        <f>ROUND(I531*H531,2)</f>
        <v>0</v>
      </c>
      <c r="BL531" s="18" t="s">
        <v>144</v>
      </c>
      <c r="BM531" s="224" t="s">
        <v>703</v>
      </c>
    </row>
    <row r="532" spans="1:47" s="2" customFormat="1" ht="12">
      <c r="A532" s="40"/>
      <c r="B532" s="41"/>
      <c r="C532" s="42"/>
      <c r="D532" s="240" t="s">
        <v>276</v>
      </c>
      <c r="E532" s="42"/>
      <c r="F532" s="241" t="s">
        <v>704</v>
      </c>
      <c r="G532" s="42"/>
      <c r="H532" s="42"/>
      <c r="I532" s="242"/>
      <c r="J532" s="42"/>
      <c r="K532" s="42"/>
      <c r="L532" s="46"/>
      <c r="M532" s="243"/>
      <c r="N532" s="244"/>
      <c r="O532" s="93"/>
      <c r="P532" s="93"/>
      <c r="Q532" s="93"/>
      <c r="R532" s="93"/>
      <c r="S532" s="93"/>
      <c r="T532" s="94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T532" s="18" t="s">
        <v>276</v>
      </c>
      <c r="AU532" s="18" t="s">
        <v>89</v>
      </c>
    </row>
    <row r="533" spans="1:51" s="14" customFormat="1" ht="12">
      <c r="A533" s="14"/>
      <c r="B533" s="257"/>
      <c r="C533" s="258"/>
      <c r="D533" s="247" t="s">
        <v>278</v>
      </c>
      <c r="E533" s="259" t="s">
        <v>1</v>
      </c>
      <c r="F533" s="260" t="s">
        <v>674</v>
      </c>
      <c r="G533" s="258"/>
      <c r="H533" s="259" t="s">
        <v>1</v>
      </c>
      <c r="I533" s="261"/>
      <c r="J533" s="258"/>
      <c r="K533" s="258"/>
      <c r="L533" s="262"/>
      <c r="M533" s="263"/>
      <c r="N533" s="264"/>
      <c r="O533" s="264"/>
      <c r="P533" s="264"/>
      <c r="Q533" s="264"/>
      <c r="R533" s="264"/>
      <c r="S533" s="264"/>
      <c r="T533" s="265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66" t="s">
        <v>278</v>
      </c>
      <c r="AU533" s="266" t="s">
        <v>89</v>
      </c>
      <c r="AV533" s="14" t="s">
        <v>87</v>
      </c>
      <c r="AW533" s="14" t="s">
        <v>34</v>
      </c>
      <c r="AX533" s="14" t="s">
        <v>79</v>
      </c>
      <c r="AY533" s="266" t="s">
        <v>139</v>
      </c>
    </row>
    <row r="534" spans="1:51" s="14" customFormat="1" ht="12">
      <c r="A534" s="14"/>
      <c r="B534" s="257"/>
      <c r="C534" s="258"/>
      <c r="D534" s="247" t="s">
        <v>278</v>
      </c>
      <c r="E534" s="259" t="s">
        <v>1</v>
      </c>
      <c r="F534" s="260" t="s">
        <v>690</v>
      </c>
      <c r="G534" s="258"/>
      <c r="H534" s="259" t="s">
        <v>1</v>
      </c>
      <c r="I534" s="261"/>
      <c r="J534" s="258"/>
      <c r="K534" s="258"/>
      <c r="L534" s="262"/>
      <c r="M534" s="263"/>
      <c r="N534" s="264"/>
      <c r="O534" s="264"/>
      <c r="P534" s="264"/>
      <c r="Q534" s="264"/>
      <c r="R534" s="264"/>
      <c r="S534" s="264"/>
      <c r="T534" s="265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66" t="s">
        <v>278</v>
      </c>
      <c r="AU534" s="266" t="s">
        <v>89</v>
      </c>
      <c r="AV534" s="14" t="s">
        <v>87</v>
      </c>
      <c r="AW534" s="14" t="s">
        <v>34</v>
      </c>
      <c r="AX534" s="14" t="s">
        <v>79</v>
      </c>
      <c r="AY534" s="266" t="s">
        <v>139</v>
      </c>
    </row>
    <row r="535" spans="1:51" s="13" customFormat="1" ht="12">
      <c r="A535" s="13"/>
      <c r="B535" s="245"/>
      <c r="C535" s="246"/>
      <c r="D535" s="247" t="s">
        <v>278</v>
      </c>
      <c r="E535" s="248" t="s">
        <v>1</v>
      </c>
      <c r="F535" s="249" t="s">
        <v>705</v>
      </c>
      <c r="G535" s="246"/>
      <c r="H535" s="250">
        <v>3.243</v>
      </c>
      <c r="I535" s="251"/>
      <c r="J535" s="246"/>
      <c r="K535" s="246"/>
      <c r="L535" s="252"/>
      <c r="M535" s="253"/>
      <c r="N535" s="254"/>
      <c r="O535" s="254"/>
      <c r="P535" s="254"/>
      <c r="Q535" s="254"/>
      <c r="R535" s="254"/>
      <c r="S535" s="254"/>
      <c r="T535" s="255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56" t="s">
        <v>278</v>
      </c>
      <c r="AU535" s="256" t="s">
        <v>89</v>
      </c>
      <c r="AV535" s="13" t="s">
        <v>89</v>
      </c>
      <c r="AW535" s="13" t="s">
        <v>34</v>
      </c>
      <c r="AX535" s="13" t="s">
        <v>79</v>
      </c>
      <c r="AY535" s="256" t="s">
        <v>139</v>
      </c>
    </row>
    <row r="536" spans="1:51" s="14" customFormat="1" ht="12">
      <c r="A536" s="14"/>
      <c r="B536" s="257"/>
      <c r="C536" s="258"/>
      <c r="D536" s="247" t="s">
        <v>278</v>
      </c>
      <c r="E536" s="259" t="s">
        <v>1</v>
      </c>
      <c r="F536" s="260" t="s">
        <v>706</v>
      </c>
      <c r="G536" s="258"/>
      <c r="H536" s="259" t="s">
        <v>1</v>
      </c>
      <c r="I536" s="261"/>
      <c r="J536" s="258"/>
      <c r="K536" s="258"/>
      <c r="L536" s="262"/>
      <c r="M536" s="263"/>
      <c r="N536" s="264"/>
      <c r="O536" s="264"/>
      <c r="P536" s="264"/>
      <c r="Q536" s="264"/>
      <c r="R536" s="264"/>
      <c r="S536" s="264"/>
      <c r="T536" s="265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66" t="s">
        <v>278</v>
      </c>
      <c r="AU536" s="266" t="s">
        <v>89</v>
      </c>
      <c r="AV536" s="14" t="s">
        <v>87</v>
      </c>
      <c r="AW536" s="14" t="s">
        <v>34</v>
      </c>
      <c r="AX536" s="14" t="s">
        <v>79</v>
      </c>
      <c r="AY536" s="266" t="s">
        <v>139</v>
      </c>
    </row>
    <row r="537" spans="1:51" s="13" customFormat="1" ht="12">
      <c r="A537" s="13"/>
      <c r="B537" s="245"/>
      <c r="C537" s="246"/>
      <c r="D537" s="247" t="s">
        <v>278</v>
      </c>
      <c r="E537" s="248" t="s">
        <v>1</v>
      </c>
      <c r="F537" s="249" t="s">
        <v>707</v>
      </c>
      <c r="G537" s="246"/>
      <c r="H537" s="250">
        <v>3.423</v>
      </c>
      <c r="I537" s="251"/>
      <c r="J537" s="246"/>
      <c r="K537" s="246"/>
      <c r="L537" s="252"/>
      <c r="M537" s="253"/>
      <c r="N537" s="254"/>
      <c r="O537" s="254"/>
      <c r="P537" s="254"/>
      <c r="Q537" s="254"/>
      <c r="R537" s="254"/>
      <c r="S537" s="254"/>
      <c r="T537" s="255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56" t="s">
        <v>278</v>
      </c>
      <c r="AU537" s="256" t="s">
        <v>89</v>
      </c>
      <c r="AV537" s="13" t="s">
        <v>89</v>
      </c>
      <c r="AW537" s="13" t="s">
        <v>34</v>
      </c>
      <c r="AX537" s="13" t="s">
        <v>79</v>
      </c>
      <c r="AY537" s="256" t="s">
        <v>139</v>
      </c>
    </row>
    <row r="538" spans="1:51" s="15" customFormat="1" ht="12">
      <c r="A538" s="15"/>
      <c r="B538" s="267"/>
      <c r="C538" s="268"/>
      <c r="D538" s="247" t="s">
        <v>278</v>
      </c>
      <c r="E538" s="269" t="s">
        <v>1</v>
      </c>
      <c r="F538" s="270" t="s">
        <v>287</v>
      </c>
      <c r="G538" s="268"/>
      <c r="H538" s="271">
        <v>6.666</v>
      </c>
      <c r="I538" s="272"/>
      <c r="J538" s="268"/>
      <c r="K538" s="268"/>
      <c r="L538" s="273"/>
      <c r="M538" s="274"/>
      <c r="N538" s="275"/>
      <c r="O538" s="275"/>
      <c r="P538" s="275"/>
      <c r="Q538" s="275"/>
      <c r="R538" s="275"/>
      <c r="S538" s="275"/>
      <c r="T538" s="276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77" t="s">
        <v>278</v>
      </c>
      <c r="AU538" s="277" t="s">
        <v>89</v>
      </c>
      <c r="AV538" s="15" t="s">
        <v>144</v>
      </c>
      <c r="AW538" s="15" t="s">
        <v>34</v>
      </c>
      <c r="AX538" s="15" t="s">
        <v>87</v>
      </c>
      <c r="AY538" s="277" t="s">
        <v>139</v>
      </c>
    </row>
    <row r="539" spans="1:65" s="2" customFormat="1" ht="24.15" customHeight="1">
      <c r="A539" s="40"/>
      <c r="B539" s="41"/>
      <c r="C539" s="212" t="s">
        <v>708</v>
      </c>
      <c r="D539" s="212" t="s">
        <v>140</v>
      </c>
      <c r="E539" s="213" t="s">
        <v>709</v>
      </c>
      <c r="F539" s="214" t="s">
        <v>710</v>
      </c>
      <c r="G539" s="215" t="s">
        <v>299</v>
      </c>
      <c r="H539" s="216">
        <v>6.666</v>
      </c>
      <c r="I539" s="217"/>
      <c r="J539" s="218">
        <f>ROUND(I539*H539,2)</f>
        <v>0</v>
      </c>
      <c r="K539" s="214" t="s">
        <v>274</v>
      </c>
      <c r="L539" s="46"/>
      <c r="M539" s="236" t="s">
        <v>1</v>
      </c>
      <c r="N539" s="237" t="s">
        <v>44</v>
      </c>
      <c r="O539" s="93"/>
      <c r="P539" s="238">
        <f>O539*H539</f>
        <v>0</v>
      </c>
      <c r="Q539" s="238">
        <v>0</v>
      </c>
      <c r="R539" s="238">
        <f>Q539*H539</f>
        <v>0</v>
      </c>
      <c r="S539" s="238">
        <v>0</v>
      </c>
      <c r="T539" s="239">
        <f>S539*H539</f>
        <v>0</v>
      </c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R539" s="224" t="s">
        <v>144</v>
      </c>
      <c r="AT539" s="224" t="s">
        <v>140</v>
      </c>
      <c r="AU539" s="224" t="s">
        <v>89</v>
      </c>
      <c r="AY539" s="18" t="s">
        <v>139</v>
      </c>
      <c r="BE539" s="225">
        <f>IF(N539="základní",J539,0)</f>
        <v>0</v>
      </c>
      <c r="BF539" s="225">
        <f>IF(N539="snížená",J539,0)</f>
        <v>0</v>
      </c>
      <c r="BG539" s="225">
        <f>IF(N539="zákl. přenesená",J539,0)</f>
        <v>0</v>
      </c>
      <c r="BH539" s="225">
        <f>IF(N539="sníž. přenesená",J539,0)</f>
        <v>0</v>
      </c>
      <c r="BI539" s="225">
        <f>IF(N539="nulová",J539,0)</f>
        <v>0</v>
      </c>
      <c r="BJ539" s="18" t="s">
        <v>87</v>
      </c>
      <c r="BK539" s="225">
        <f>ROUND(I539*H539,2)</f>
        <v>0</v>
      </c>
      <c r="BL539" s="18" t="s">
        <v>144</v>
      </c>
      <c r="BM539" s="224" t="s">
        <v>711</v>
      </c>
    </row>
    <row r="540" spans="1:47" s="2" customFormat="1" ht="12">
      <c r="A540" s="40"/>
      <c r="B540" s="41"/>
      <c r="C540" s="42"/>
      <c r="D540" s="240" t="s">
        <v>276</v>
      </c>
      <c r="E540" s="42"/>
      <c r="F540" s="241" t="s">
        <v>712</v>
      </c>
      <c r="G540" s="42"/>
      <c r="H540" s="42"/>
      <c r="I540" s="242"/>
      <c r="J540" s="42"/>
      <c r="K540" s="42"/>
      <c r="L540" s="46"/>
      <c r="M540" s="243"/>
      <c r="N540" s="244"/>
      <c r="O540" s="93"/>
      <c r="P540" s="93"/>
      <c r="Q540" s="93"/>
      <c r="R540" s="93"/>
      <c r="S540" s="93"/>
      <c r="T540" s="94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T540" s="18" t="s">
        <v>276</v>
      </c>
      <c r="AU540" s="18" t="s">
        <v>89</v>
      </c>
    </row>
    <row r="541" spans="1:51" s="14" customFormat="1" ht="12">
      <c r="A541" s="14"/>
      <c r="B541" s="257"/>
      <c r="C541" s="258"/>
      <c r="D541" s="247" t="s">
        <v>278</v>
      </c>
      <c r="E541" s="259" t="s">
        <v>1</v>
      </c>
      <c r="F541" s="260" t="s">
        <v>674</v>
      </c>
      <c r="G541" s="258"/>
      <c r="H541" s="259" t="s">
        <v>1</v>
      </c>
      <c r="I541" s="261"/>
      <c r="J541" s="258"/>
      <c r="K541" s="258"/>
      <c r="L541" s="262"/>
      <c r="M541" s="263"/>
      <c r="N541" s="264"/>
      <c r="O541" s="264"/>
      <c r="P541" s="264"/>
      <c r="Q541" s="264"/>
      <c r="R541" s="264"/>
      <c r="S541" s="264"/>
      <c r="T541" s="265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66" t="s">
        <v>278</v>
      </c>
      <c r="AU541" s="266" t="s">
        <v>89</v>
      </c>
      <c r="AV541" s="14" t="s">
        <v>87</v>
      </c>
      <c r="AW541" s="14" t="s">
        <v>34</v>
      </c>
      <c r="AX541" s="14" t="s">
        <v>79</v>
      </c>
      <c r="AY541" s="266" t="s">
        <v>139</v>
      </c>
    </row>
    <row r="542" spans="1:51" s="14" customFormat="1" ht="12">
      <c r="A542" s="14"/>
      <c r="B542" s="257"/>
      <c r="C542" s="258"/>
      <c r="D542" s="247" t="s">
        <v>278</v>
      </c>
      <c r="E542" s="259" t="s">
        <v>1</v>
      </c>
      <c r="F542" s="260" t="s">
        <v>690</v>
      </c>
      <c r="G542" s="258"/>
      <c r="H542" s="259" t="s">
        <v>1</v>
      </c>
      <c r="I542" s="261"/>
      <c r="J542" s="258"/>
      <c r="K542" s="258"/>
      <c r="L542" s="262"/>
      <c r="M542" s="263"/>
      <c r="N542" s="264"/>
      <c r="O542" s="264"/>
      <c r="P542" s="264"/>
      <c r="Q542" s="264"/>
      <c r="R542" s="264"/>
      <c r="S542" s="264"/>
      <c r="T542" s="265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66" t="s">
        <v>278</v>
      </c>
      <c r="AU542" s="266" t="s">
        <v>89</v>
      </c>
      <c r="AV542" s="14" t="s">
        <v>87</v>
      </c>
      <c r="AW542" s="14" t="s">
        <v>34</v>
      </c>
      <c r="AX542" s="14" t="s">
        <v>79</v>
      </c>
      <c r="AY542" s="266" t="s">
        <v>139</v>
      </c>
    </row>
    <row r="543" spans="1:51" s="13" customFormat="1" ht="12">
      <c r="A543" s="13"/>
      <c r="B543" s="245"/>
      <c r="C543" s="246"/>
      <c r="D543" s="247" t="s">
        <v>278</v>
      </c>
      <c r="E543" s="248" t="s">
        <v>1</v>
      </c>
      <c r="F543" s="249" t="s">
        <v>705</v>
      </c>
      <c r="G543" s="246"/>
      <c r="H543" s="250">
        <v>3.243</v>
      </c>
      <c r="I543" s="251"/>
      <c r="J543" s="246"/>
      <c r="K543" s="246"/>
      <c r="L543" s="252"/>
      <c r="M543" s="253"/>
      <c r="N543" s="254"/>
      <c r="O543" s="254"/>
      <c r="P543" s="254"/>
      <c r="Q543" s="254"/>
      <c r="R543" s="254"/>
      <c r="S543" s="254"/>
      <c r="T543" s="255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56" t="s">
        <v>278</v>
      </c>
      <c r="AU543" s="256" t="s">
        <v>89</v>
      </c>
      <c r="AV543" s="13" t="s">
        <v>89</v>
      </c>
      <c r="AW543" s="13" t="s">
        <v>34</v>
      </c>
      <c r="AX543" s="13" t="s">
        <v>79</v>
      </c>
      <c r="AY543" s="256" t="s">
        <v>139</v>
      </c>
    </row>
    <row r="544" spans="1:51" s="14" customFormat="1" ht="12">
      <c r="A544" s="14"/>
      <c r="B544" s="257"/>
      <c r="C544" s="258"/>
      <c r="D544" s="247" t="s">
        <v>278</v>
      </c>
      <c r="E544" s="259" t="s">
        <v>1</v>
      </c>
      <c r="F544" s="260" t="s">
        <v>706</v>
      </c>
      <c r="G544" s="258"/>
      <c r="H544" s="259" t="s">
        <v>1</v>
      </c>
      <c r="I544" s="261"/>
      <c r="J544" s="258"/>
      <c r="K544" s="258"/>
      <c r="L544" s="262"/>
      <c r="M544" s="263"/>
      <c r="N544" s="264"/>
      <c r="O544" s="264"/>
      <c r="P544" s="264"/>
      <c r="Q544" s="264"/>
      <c r="R544" s="264"/>
      <c r="S544" s="264"/>
      <c r="T544" s="265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66" t="s">
        <v>278</v>
      </c>
      <c r="AU544" s="266" t="s">
        <v>89</v>
      </c>
      <c r="AV544" s="14" t="s">
        <v>87</v>
      </c>
      <c r="AW544" s="14" t="s">
        <v>34</v>
      </c>
      <c r="AX544" s="14" t="s">
        <v>79</v>
      </c>
      <c r="AY544" s="266" t="s">
        <v>139</v>
      </c>
    </row>
    <row r="545" spans="1:51" s="13" customFormat="1" ht="12">
      <c r="A545" s="13"/>
      <c r="B545" s="245"/>
      <c r="C545" s="246"/>
      <c r="D545" s="247" t="s">
        <v>278</v>
      </c>
      <c r="E545" s="248" t="s">
        <v>1</v>
      </c>
      <c r="F545" s="249" t="s">
        <v>707</v>
      </c>
      <c r="G545" s="246"/>
      <c r="H545" s="250">
        <v>3.423</v>
      </c>
      <c r="I545" s="251"/>
      <c r="J545" s="246"/>
      <c r="K545" s="246"/>
      <c r="L545" s="252"/>
      <c r="M545" s="253"/>
      <c r="N545" s="254"/>
      <c r="O545" s="254"/>
      <c r="P545" s="254"/>
      <c r="Q545" s="254"/>
      <c r="R545" s="254"/>
      <c r="S545" s="254"/>
      <c r="T545" s="255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56" t="s">
        <v>278</v>
      </c>
      <c r="AU545" s="256" t="s">
        <v>89</v>
      </c>
      <c r="AV545" s="13" t="s">
        <v>89</v>
      </c>
      <c r="AW545" s="13" t="s">
        <v>34</v>
      </c>
      <c r="AX545" s="13" t="s">
        <v>79</v>
      </c>
      <c r="AY545" s="256" t="s">
        <v>139</v>
      </c>
    </row>
    <row r="546" spans="1:51" s="15" customFormat="1" ht="12">
      <c r="A546" s="15"/>
      <c r="B546" s="267"/>
      <c r="C546" s="268"/>
      <c r="D546" s="247" t="s">
        <v>278</v>
      </c>
      <c r="E546" s="269" t="s">
        <v>1</v>
      </c>
      <c r="F546" s="270" t="s">
        <v>287</v>
      </c>
      <c r="G546" s="268"/>
      <c r="H546" s="271">
        <v>6.666</v>
      </c>
      <c r="I546" s="272"/>
      <c r="J546" s="268"/>
      <c r="K546" s="268"/>
      <c r="L546" s="273"/>
      <c r="M546" s="274"/>
      <c r="N546" s="275"/>
      <c r="O546" s="275"/>
      <c r="P546" s="275"/>
      <c r="Q546" s="275"/>
      <c r="R546" s="275"/>
      <c r="S546" s="275"/>
      <c r="T546" s="276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T546" s="277" t="s">
        <v>278</v>
      </c>
      <c r="AU546" s="277" t="s">
        <v>89</v>
      </c>
      <c r="AV546" s="15" t="s">
        <v>144</v>
      </c>
      <c r="AW546" s="15" t="s">
        <v>34</v>
      </c>
      <c r="AX546" s="15" t="s">
        <v>87</v>
      </c>
      <c r="AY546" s="277" t="s">
        <v>139</v>
      </c>
    </row>
    <row r="547" spans="1:65" s="2" customFormat="1" ht="16.5" customHeight="1">
      <c r="A547" s="40"/>
      <c r="B547" s="41"/>
      <c r="C547" s="212" t="s">
        <v>713</v>
      </c>
      <c r="D547" s="212" t="s">
        <v>140</v>
      </c>
      <c r="E547" s="213" t="s">
        <v>714</v>
      </c>
      <c r="F547" s="214" t="s">
        <v>715</v>
      </c>
      <c r="G547" s="215" t="s">
        <v>716</v>
      </c>
      <c r="H547" s="216">
        <v>3.3</v>
      </c>
      <c r="I547" s="217"/>
      <c r="J547" s="218">
        <f>ROUND(I547*H547,2)</f>
        <v>0</v>
      </c>
      <c r="K547" s="214" t="s">
        <v>1</v>
      </c>
      <c r="L547" s="46"/>
      <c r="M547" s="236" t="s">
        <v>1</v>
      </c>
      <c r="N547" s="237" t="s">
        <v>44</v>
      </c>
      <c r="O547" s="93"/>
      <c r="P547" s="238">
        <f>O547*H547</f>
        <v>0</v>
      </c>
      <c r="Q547" s="238">
        <v>0</v>
      </c>
      <c r="R547" s="238">
        <f>Q547*H547</f>
        <v>0</v>
      </c>
      <c r="S547" s="238">
        <v>0</v>
      </c>
      <c r="T547" s="239">
        <f>S547*H547</f>
        <v>0</v>
      </c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R547" s="224" t="s">
        <v>144</v>
      </c>
      <c r="AT547" s="224" t="s">
        <v>140</v>
      </c>
      <c r="AU547" s="224" t="s">
        <v>89</v>
      </c>
      <c r="AY547" s="18" t="s">
        <v>139</v>
      </c>
      <c r="BE547" s="225">
        <f>IF(N547="základní",J547,0)</f>
        <v>0</v>
      </c>
      <c r="BF547" s="225">
        <f>IF(N547="snížená",J547,0)</f>
        <v>0</v>
      </c>
      <c r="BG547" s="225">
        <f>IF(N547="zákl. přenesená",J547,0)</f>
        <v>0</v>
      </c>
      <c r="BH547" s="225">
        <f>IF(N547="sníž. přenesená",J547,0)</f>
        <v>0</v>
      </c>
      <c r="BI547" s="225">
        <f>IF(N547="nulová",J547,0)</f>
        <v>0</v>
      </c>
      <c r="BJ547" s="18" t="s">
        <v>87</v>
      </c>
      <c r="BK547" s="225">
        <f>ROUND(I547*H547,2)</f>
        <v>0</v>
      </c>
      <c r="BL547" s="18" t="s">
        <v>144</v>
      </c>
      <c r="BM547" s="224" t="s">
        <v>717</v>
      </c>
    </row>
    <row r="548" spans="1:51" s="14" customFormat="1" ht="12">
      <c r="A548" s="14"/>
      <c r="B548" s="257"/>
      <c r="C548" s="258"/>
      <c r="D548" s="247" t="s">
        <v>278</v>
      </c>
      <c r="E548" s="259" t="s">
        <v>1</v>
      </c>
      <c r="F548" s="260" t="s">
        <v>718</v>
      </c>
      <c r="G548" s="258"/>
      <c r="H548" s="259" t="s">
        <v>1</v>
      </c>
      <c r="I548" s="261"/>
      <c r="J548" s="258"/>
      <c r="K548" s="258"/>
      <c r="L548" s="262"/>
      <c r="M548" s="263"/>
      <c r="N548" s="264"/>
      <c r="O548" s="264"/>
      <c r="P548" s="264"/>
      <c r="Q548" s="264"/>
      <c r="R548" s="264"/>
      <c r="S548" s="264"/>
      <c r="T548" s="265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66" t="s">
        <v>278</v>
      </c>
      <c r="AU548" s="266" t="s">
        <v>89</v>
      </c>
      <c r="AV548" s="14" t="s">
        <v>87</v>
      </c>
      <c r="AW548" s="14" t="s">
        <v>34</v>
      </c>
      <c r="AX548" s="14" t="s">
        <v>79</v>
      </c>
      <c r="AY548" s="266" t="s">
        <v>139</v>
      </c>
    </row>
    <row r="549" spans="1:51" s="13" customFormat="1" ht="12">
      <c r="A549" s="13"/>
      <c r="B549" s="245"/>
      <c r="C549" s="246"/>
      <c r="D549" s="247" t="s">
        <v>278</v>
      </c>
      <c r="E549" s="248" t="s">
        <v>1</v>
      </c>
      <c r="F549" s="249" t="s">
        <v>719</v>
      </c>
      <c r="G549" s="246"/>
      <c r="H549" s="250">
        <v>1.8</v>
      </c>
      <c r="I549" s="251"/>
      <c r="J549" s="246"/>
      <c r="K549" s="246"/>
      <c r="L549" s="252"/>
      <c r="M549" s="253"/>
      <c r="N549" s="254"/>
      <c r="O549" s="254"/>
      <c r="P549" s="254"/>
      <c r="Q549" s="254"/>
      <c r="R549" s="254"/>
      <c r="S549" s="254"/>
      <c r="T549" s="255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56" t="s">
        <v>278</v>
      </c>
      <c r="AU549" s="256" t="s">
        <v>89</v>
      </c>
      <c r="AV549" s="13" t="s">
        <v>89</v>
      </c>
      <c r="AW549" s="13" t="s">
        <v>34</v>
      </c>
      <c r="AX549" s="13" t="s">
        <v>79</v>
      </c>
      <c r="AY549" s="256" t="s">
        <v>139</v>
      </c>
    </row>
    <row r="550" spans="1:51" s="14" customFormat="1" ht="12">
      <c r="A550" s="14"/>
      <c r="B550" s="257"/>
      <c r="C550" s="258"/>
      <c r="D550" s="247" t="s">
        <v>278</v>
      </c>
      <c r="E550" s="259" t="s">
        <v>1</v>
      </c>
      <c r="F550" s="260" t="s">
        <v>720</v>
      </c>
      <c r="G550" s="258"/>
      <c r="H550" s="259" t="s">
        <v>1</v>
      </c>
      <c r="I550" s="261"/>
      <c r="J550" s="258"/>
      <c r="K550" s="258"/>
      <c r="L550" s="262"/>
      <c r="M550" s="263"/>
      <c r="N550" s="264"/>
      <c r="O550" s="264"/>
      <c r="P550" s="264"/>
      <c r="Q550" s="264"/>
      <c r="R550" s="264"/>
      <c r="S550" s="264"/>
      <c r="T550" s="265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66" t="s">
        <v>278</v>
      </c>
      <c r="AU550" s="266" t="s">
        <v>89</v>
      </c>
      <c r="AV550" s="14" t="s">
        <v>87</v>
      </c>
      <c r="AW550" s="14" t="s">
        <v>34</v>
      </c>
      <c r="AX550" s="14" t="s">
        <v>79</v>
      </c>
      <c r="AY550" s="266" t="s">
        <v>139</v>
      </c>
    </row>
    <row r="551" spans="1:51" s="13" customFormat="1" ht="12">
      <c r="A551" s="13"/>
      <c r="B551" s="245"/>
      <c r="C551" s="246"/>
      <c r="D551" s="247" t="s">
        <v>278</v>
      </c>
      <c r="E551" s="248" t="s">
        <v>1</v>
      </c>
      <c r="F551" s="249" t="s">
        <v>721</v>
      </c>
      <c r="G551" s="246"/>
      <c r="H551" s="250">
        <v>1.5</v>
      </c>
      <c r="I551" s="251"/>
      <c r="J551" s="246"/>
      <c r="K551" s="246"/>
      <c r="L551" s="252"/>
      <c r="M551" s="253"/>
      <c r="N551" s="254"/>
      <c r="O551" s="254"/>
      <c r="P551" s="254"/>
      <c r="Q551" s="254"/>
      <c r="R551" s="254"/>
      <c r="S551" s="254"/>
      <c r="T551" s="255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56" t="s">
        <v>278</v>
      </c>
      <c r="AU551" s="256" t="s">
        <v>89</v>
      </c>
      <c r="AV551" s="13" t="s">
        <v>89</v>
      </c>
      <c r="AW551" s="13" t="s">
        <v>34</v>
      </c>
      <c r="AX551" s="13" t="s">
        <v>79</v>
      </c>
      <c r="AY551" s="256" t="s">
        <v>139</v>
      </c>
    </row>
    <row r="552" spans="1:51" s="15" customFormat="1" ht="12">
      <c r="A552" s="15"/>
      <c r="B552" s="267"/>
      <c r="C552" s="268"/>
      <c r="D552" s="247" t="s">
        <v>278</v>
      </c>
      <c r="E552" s="269" t="s">
        <v>1</v>
      </c>
      <c r="F552" s="270" t="s">
        <v>287</v>
      </c>
      <c r="G552" s="268"/>
      <c r="H552" s="271">
        <v>3.3</v>
      </c>
      <c r="I552" s="272"/>
      <c r="J552" s="268"/>
      <c r="K552" s="268"/>
      <c r="L552" s="273"/>
      <c r="M552" s="274"/>
      <c r="N552" s="275"/>
      <c r="O552" s="275"/>
      <c r="P552" s="275"/>
      <c r="Q552" s="275"/>
      <c r="R552" s="275"/>
      <c r="S552" s="275"/>
      <c r="T552" s="276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T552" s="277" t="s">
        <v>278</v>
      </c>
      <c r="AU552" s="277" t="s">
        <v>89</v>
      </c>
      <c r="AV552" s="15" t="s">
        <v>144</v>
      </c>
      <c r="AW552" s="15" t="s">
        <v>34</v>
      </c>
      <c r="AX552" s="15" t="s">
        <v>87</v>
      </c>
      <c r="AY552" s="277" t="s">
        <v>139</v>
      </c>
    </row>
    <row r="553" spans="1:65" s="2" customFormat="1" ht="24.15" customHeight="1">
      <c r="A553" s="40"/>
      <c r="B553" s="41"/>
      <c r="C553" s="212" t="s">
        <v>238</v>
      </c>
      <c r="D553" s="212" t="s">
        <v>140</v>
      </c>
      <c r="E553" s="213" t="s">
        <v>722</v>
      </c>
      <c r="F553" s="214" t="s">
        <v>723</v>
      </c>
      <c r="G553" s="215" t="s">
        <v>299</v>
      </c>
      <c r="H553" s="216">
        <v>73.6</v>
      </c>
      <c r="I553" s="217"/>
      <c r="J553" s="218">
        <f>ROUND(I553*H553,2)</f>
        <v>0</v>
      </c>
      <c r="K553" s="214" t="s">
        <v>274</v>
      </c>
      <c r="L553" s="46"/>
      <c r="M553" s="236" t="s">
        <v>1</v>
      </c>
      <c r="N553" s="237" t="s">
        <v>44</v>
      </c>
      <c r="O553" s="93"/>
      <c r="P553" s="238">
        <f>O553*H553</f>
        <v>0</v>
      </c>
      <c r="Q553" s="238">
        <v>0.16192</v>
      </c>
      <c r="R553" s="238">
        <f>Q553*H553</f>
        <v>11.917311999999999</v>
      </c>
      <c r="S553" s="238">
        <v>0</v>
      </c>
      <c r="T553" s="239">
        <f>S553*H553</f>
        <v>0</v>
      </c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R553" s="224" t="s">
        <v>144</v>
      </c>
      <c r="AT553" s="224" t="s">
        <v>140</v>
      </c>
      <c r="AU553" s="224" t="s">
        <v>89</v>
      </c>
      <c r="AY553" s="18" t="s">
        <v>139</v>
      </c>
      <c r="BE553" s="225">
        <f>IF(N553="základní",J553,0)</f>
        <v>0</v>
      </c>
      <c r="BF553" s="225">
        <f>IF(N553="snížená",J553,0)</f>
        <v>0</v>
      </c>
      <c r="BG553" s="225">
        <f>IF(N553="zákl. přenesená",J553,0)</f>
        <v>0</v>
      </c>
      <c r="BH553" s="225">
        <f>IF(N553="sníž. přenesená",J553,0)</f>
        <v>0</v>
      </c>
      <c r="BI553" s="225">
        <f>IF(N553="nulová",J553,0)</f>
        <v>0</v>
      </c>
      <c r="BJ553" s="18" t="s">
        <v>87</v>
      </c>
      <c r="BK553" s="225">
        <f>ROUND(I553*H553,2)</f>
        <v>0</v>
      </c>
      <c r="BL553" s="18" t="s">
        <v>144</v>
      </c>
      <c r="BM553" s="224" t="s">
        <v>724</v>
      </c>
    </row>
    <row r="554" spans="1:47" s="2" customFormat="1" ht="12">
      <c r="A554" s="40"/>
      <c r="B554" s="41"/>
      <c r="C554" s="42"/>
      <c r="D554" s="240" t="s">
        <v>276</v>
      </c>
      <c r="E554" s="42"/>
      <c r="F554" s="241" t="s">
        <v>725</v>
      </c>
      <c r="G554" s="42"/>
      <c r="H554" s="42"/>
      <c r="I554" s="242"/>
      <c r="J554" s="42"/>
      <c r="K554" s="42"/>
      <c r="L554" s="46"/>
      <c r="M554" s="243"/>
      <c r="N554" s="244"/>
      <c r="O554" s="93"/>
      <c r="P554" s="93"/>
      <c r="Q554" s="93"/>
      <c r="R554" s="93"/>
      <c r="S554" s="93"/>
      <c r="T554" s="94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T554" s="18" t="s">
        <v>276</v>
      </c>
      <c r="AU554" s="18" t="s">
        <v>89</v>
      </c>
    </row>
    <row r="555" spans="1:51" s="13" customFormat="1" ht="12">
      <c r="A555" s="13"/>
      <c r="B555" s="245"/>
      <c r="C555" s="246"/>
      <c r="D555" s="247" t="s">
        <v>278</v>
      </c>
      <c r="E555" s="248" t="s">
        <v>1</v>
      </c>
      <c r="F555" s="249" t="s">
        <v>302</v>
      </c>
      <c r="G555" s="246"/>
      <c r="H555" s="250">
        <v>73.6</v>
      </c>
      <c r="I555" s="251"/>
      <c r="J555" s="246"/>
      <c r="K555" s="246"/>
      <c r="L555" s="252"/>
      <c r="M555" s="253"/>
      <c r="N555" s="254"/>
      <c r="O555" s="254"/>
      <c r="P555" s="254"/>
      <c r="Q555" s="254"/>
      <c r="R555" s="254"/>
      <c r="S555" s="254"/>
      <c r="T555" s="255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56" t="s">
        <v>278</v>
      </c>
      <c r="AU555" s="256" t="s">
        <v>89</v>
      </c>
      <c r="AV555" s="13" t="s">
        <v>89</v>
      </c>
      <c r="AW555" s="13" t="s">
        <v>34</v>
      </c>
      <c r="AX555" s="13" t="s">
        <v>87</v>
      </c>
      <c r="AY555" s="256" t="s">
        <v>139</v>
      </c>
    </row>
    <row r="556" spans="1:63" s="11" customFormat="1" ht="22.8" customHeight="1">
      <c r="A556" s="11"/>
      <c r="B556" s="198"/>
      <c r="C556" s="199"/>
      <c r="D556" s="200" t="s">
        <v>78</v>
      </c>
      <c r="E556" s="234" t="s">
        <v>310</v>
      </c>
      <c r="F556" s="234" t="s">
        <v>726</v>
      </c>
      <c r="G556" s="199"/>
      <c r="H556" s="199"/>
      <c r="I556" s="202"/>
      <c r="J556" s="235">
        <f>BK556</f>
        <v>0</v>
      </c>
      <c r="K556" s="199"/>
      <c r="L556" s="204"/>
      <c r="M556" s="205"/>
      <c r="N556" s="206"/>
      <c r="O556" s="206"/>
      <c r="P556" s="207">
        <f>SUM(P557:P910)</f>
        <v>0</v>
      </c>
      <c r="Q556" s="206"/>
      <c r="R556" s="207">
        <f>SUM(R557:R910)</f>
        <v>188.76356905000003</v>
      </c>
      <c r="S556" s="206"/>
      <c r="T556" s="208">
        <f>SUM(T557:T910)</f>
        <v>0</v>
      </c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R556" s="209" t="s">
        <v>87</v>
      </c>
      <c r="AT556" s="210" t="s">
        <v>78</v>
      </c>
      <c r="AU556" s="210" t="s">
        <v>87</v>
      </c>
      <c r="AY556" s="209" t="s">
        <v>139</v>
      </c>
      <c r="BK556" s="211">
        <f>SUM(BK557:BK910)</f>
        <v>0</v>
      </c>
    </row>
    <row r="557" spans="1:65" s="2" customFormat="1" ht="24.15" customHeight="1">
      <c r="A557" s="40"/>
      <c r="B557" s="41"/>
      <c r="C557" s="212" t="s">
        <v>727</v>
      </c>
      <c r="D557" s="212" t="s">
        <v>140</v>
      </c>
      <c r="E557" s="213" t="s">
        <v>728</v>
      </c>
      <c r="F557" s="214" t="s">
        <v>729</v>
      </c>
      <c r="G557" s="215" t="s">
        <v>299</v>
      </c>
      <c r="H557" s="216">
        <v>230.586</v>
      </c>
      <c r="I557" s="217"/>
      <c r="J557" s="218">
        <f>ROUND(I557*H557,2)</f>
        <v>0</v>
      </c>
      <c r="K557" s="214" t="s">
        <v>1</v>
      </c>
      <c r="L557" s="46"/>
      <c r="M557" s="236" t="s">
        <v>1</v>
      </c>
      <c r="N557" s="237" t="s">
        <v>44</v>
      </c>
      <c r="O557" s="93"/>
      <c r="P557" s="238">
        <f>O557*H557</f>
        <v>0</v>
      </c>
      <c r="Q557" s="238">
        <v>0.0079</v>
      </c>
      <c r="R557" s="238">
        <f>Q557*H557</f>
        <v>1.8216294000000002</v>
      </c>
      <c r="S557" s="238">
        <v>0</v>
      </c>
      <c r="T557" s="239">
        <f>S557*H557</f>
        <v>0</v>
      </c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R557" s="224" t="s">
        <v>144</v>
      </c>
      <c r="AT557" s="224" t="s">
        <v>140</v>
      </c>
      <c r="AU557" s="224" t="s">
        <v>89</v>
      </c>
      <c r="AY557" s="18" t="s">
        <v>139</v>
      </c>
      <c r="BE557" s="225">
        <f>IF(N557="základní",J557,0)</f>
        <v>0</v>
      </c>
      <c r="BF557" s="225">
        <f>IF(N557="snížená",J557,0)</f>
        <v>0</v>
      </c>
      <c r="BG557" s="225">
        <f>IF(N557="zákl. přenesená",J557,0)</f>
        <v>0</v>
      </c>
      <c r="BH557" s="225">
        <f>IF(N557="sníž. přenesená",J557,0)</f>
        <v>0</v>
      </c>
      <c r="BI557" s="225">
        <f>IF(N557="nulová",J557,0)</f>
        <v>0</v>
      </c>
      <c r="BJ557" s="18" t="s">
        <v>87</v>
      </c>
      <c r="BK557" s="225">
        <f>ROUND(I557*H557,2)</f>
        <v>0</v>
      </c>
      <c r="BL557" s="18" t="s">
        <v>144</v>
      </c>
      <c r="BM557" s="224" t="s">
        <v>730</v>
      </c>
    </row>
    <row r="558" spans="1:51" s="13" customFormat="1" ht="12">
      <c r="A558" s="13"/>
      <c r="B558" s="245"/>
      <c r="C558" s="246"/>
      <c r="D558" s="247" t="s">
        <v>278</v>
      </c>
      <c r="E558" s="248" t="s">
        <v>1</v>
      </c>
      <c r="F558" s="249" t="s">
        <v>206</v>
      </c>
      <c r="G558" s="246"/>
      <c r="H558" s="250">
        <v>73.6</v>
      </c>
      <c r="I558" s="251"/>
      <c r="J558" s="246"/>
      <c r="K558" s="246"/>
      <c r="L558" s="252"/>
      <c r="M558" s="253"/>
      <c r="N558" s="254"/>
      <c r="O558" s="254"/>
      <c r="P558" s="254"/>
      <c r="Q558" s="254"/>
      <c r="R558" s="254"/>
      <c r="S558" s="254"/>
      <c r="T558" s="255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56" t="s">
        <v>278</v>
      </c>
      <c r="AU558" s="256" t="s">
        <v>89</v>
      </c>
      <c r="AV558" s="13" t="s">
        <v>89</v>
      </c>
      <c r="AW558" s="13" t="s">
        <v>34</v>
      </c>
      <c r="AX558" s="13" t="s">
        <v>79</v>
      </c>
      <c r="AY558" s="256" t="s">
        <v>139</v>
      </c>
    </row>
    <row r="559" spans="1:51" s="14" customFormat="1" ht="12">
      <c r="A559" s="14"/>
      <c r="B559" s="257"/>
      <c r="C559" s="258"/>
      <c r="D559" s="247" t="s">
        <v>278</v>
      </c>
      <c r="E559" s="259" t="s">
        <v>1</v>
      </c>
      <c r="F559" s="260" t="s">
        <v>731</v>
      </c>
      <c r="G559" s="258"/>
      <c r="H559" s="259" t="s">
        <v>1</v>
      </c>
      <c r="I559" s="261"/>
      <c r="J559" s="258"/>
      <c r="K559" s="258"/>
      <c r="L559" s="262"/>
      <c r="M559" s="263"/>
      <c r="N559" s="264"/>
      <c r="O559" s="264"/>
      <c r="P559" s="264"/>
      <c r="Q559" s="264"/>
      <c r="R559" s="264"/>
      <c r="S559" s="264"/>
      <c r="T559" s="265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66" t="s">
        <v>278</v>
      </c>
      <c r="AU559" s="266" t="s">
        <v>89</v>
      </c>
      <c r="AV559" s="14" t="s">
        <v>87</v>
      </c>
      <c r="AW559" s="14" t="s">
        <v>34</v>
      </c>
      <c r="AX559" s="14" t="s">
        <v>79</v>
      </c>
      <c r="AY559" s="266" t="s">
        <v>139</v>
      </c>
    </row>
    <row r="560" spans="1:51" s="13" customFormat="1" ht="12">
      <c r="A560" s="13"/>
      <c r="B560" s="245"/>
      <c r="C560" s="246"/>
      <c r="D560" s="247" t="s">
        <v>278</v>
      </c>
      <c r="E560" s="248" t="s">
        <v>1</v>
      </c>
      <c r="F560" s="249" t="s">
        <v>732</v>
      </c>
      <c r="G560" s="246"/>
      <c r="H560" s="250">
        <v>22.202</v>
      </c>
      <c r="I560" s="251"/>
      <c r="J560" s="246"/>
      <c r="K560" s="246"/>
      <c r="L560" s="252"/>
      <c r="M560" s="253"/>
      <c r="N560" s="254"/>
      <c r="O560" s="254"/>
      <c r="P560" s="254"/>
      <c r="Q560" s="254"/>
      <c r="R560" s="254"/>
      <c r="S560" s="254"/>
      <c r="T560" s="255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56" t="s">
        <v>278</v>
      </c>
      <c r="AU560" s="256" t="s">
        <v>89</v>
      </c>
      <c r="AV560" s="13" t="s">
        <v>89</v>
      </c>
      <c r="AW560" s="13" t="s">
        <v>34</v>
      </c>
      <c r="AX560" s="13" t="s">
        <v>79</v>
      </c>
      <c r="AY560" s="256" t="s">
        <v>139</v>
      </c>
    </row>
    <row r="561" spans="1:51" s="14" customFormat="1" ht="12">
      <c r="A561" s="14"/>
      <c r="B561" s="257"/>
      <c r="C561" s="258"/>
      <c r="D561" s="247" t="s">
        <v>278</v>
      </c>
      <c r="E561" s="259" t="s">
        <v>1</v>
      </c>
      <c r="F561" s="260" t="s">
        <v>733</v>
      </c>
      <c r="G561" s="258"/>
      <c r="H561" s="259" t="s">
        <v>1</v>
      </c>
      <c r="I561" s="261"/>
      <c r="J561" s="258"/>
      <c r="K561" s="258"/>
      <c r="L561" s="262"/>
      <c r="M561" s="263"/>
      <c r="N561" s="264"/>
      <c r="O561" s="264"/>
      <c r="P561" s="264"/>
      <c r="Q561" s="264"/>
      <c r="R561" s="264"/>
      <c r="S561" s="264"/>
      <c r="T561" s="265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66" t="s">
        <v>278</v>
      </c>
      <c r="AU561" s="266" t="s">
        <v>89</v>
      </c>
      <c r="AV561" s="14" t="s">
        <v>87</v>
      </c>
      <c r="AW561" s="14" t="s">
        <v>34</v>
      </c>
      <c r="AX561" s="14" t="s">
        <v>79</v>
      </c>
      <c r="AY561" s="266" t="s">
        <v>139</v>
      </c>
    </row>
    <row r="562" spans="1:51" s="13" customFormat="1" ht="12">
      <c r="A562" s="13"/>
      <c r="B562" s="245"/>
      <c r="C562" s="246"/>
      <c r="D562" s="247" t="s">
        <v>278</v>
      </c>
      <c r="E562" s="248" t="s">
        <v>1</v>
      </c>
      <c r="F562" s="249" t="s">
        <v>734</v>
      </c>
      <c r="G562" s="246"/>
      <c r="H562" s="250">
        <v>26.838</v>
      </c>
      <c r="I562" s="251"/>
      <c r="J562" s="246"/>
      <c r="K562" s="246"/>
      <c r="L562" s="252"/>
      <c r="M562" s="253"/>
      <c r="N562" s="254"/>
      <c r="O562" s="254"/>
      <c r="P562" s="254"/>
      <c r="Q562" s="254"/>
      <c r="R562" s="254"/>
      <c r="S562" s="254"/>
      <c r="T562" s="255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56" t="s">
        <v>278</v>
      </c>
      <c r="AU562" s="256" t="s">
        <v>89</v>
      </c>
      <c r="AV562" s="13" t="s">
        <v>89</v>
      </c>
      <c r="AW562" s="13" t="s">
        <v>34</v>
      </c>
      <c r="AX562" s="13" t="s">
        <v>79</v>
      </c>
      <c r="AY562" s="256" t="s">
        <v>139</v>
      </c>
    </row>
    <row r="563" spans="1:51" s="14" customFormat="1" ht="12">
      <c r="A563" s="14"/>
      <c r="B563" s="257"/>
      <c r="C563" s="258"/>
      <c r="D563" s="247" t="s">
        <v>278</v>
      </c>
      <c r="E563" s="259" t="s">
        <v>1</v>
      </c>
      <c r="F563" s="260" t="s">
        <v>735</v>
      </c>
      <c r="G563" s="258"/>
      <c r="H563" s="259" t="s">
        <v>1</v>
      </c>
      <c r="I563" s="261"/>
      <c r="J563" s="258"/>
      <c r="K563" s="258"/>
      <c r="L563" s="262"/>
      <c r="M563" s="263"/>
      <c r="N563" s="264"/>
      <c r="O563" s="264"/>
      <c r="P563" s="264"/>
      <c r="Q563" s="264"/>
      <c r="R563" s="264"/>
      <c r="S563" s="264"/>
      <c r="T563" s="265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66" t="s">
        <v>278</v>
      </c>
      <c r="AU563" s="266" t="s">
        <v>89</v>
      </c>
      <c r="AV563" s="14" t="s">
        <v>87</v>
      </c>
      <c r="AW563" s="14" t="s">
        <v>34</v>
      </c>
      <c r="AX563" s="14" t="s">
        <v>79</v>
      </c>
      <c r="AY563" s="266" t="s">
        <v>139</v>
      </c>
    </row>
    <row r="564" spans="1:51" s="13" customFormat="1" ht="12">
      <c r="A564" s="13"/>
      <c r="B564" s="245"/>
      <c r="C564" s="246"/>
      <c r="D564" s="247" t="s">
        <v>278</v>
      </c>
      <c r="E564" s="248" t="s">
        <v>1</v>
      </c>
      <c r="F564" s="249" t="s">
        <v>736</v>
      </c>
      <c r="G564" s="246"/>
      <c r="H564" s="250">
        <v>31.566</v>
      </c>
      <c r="I564" s="251"/>
      <c r="J564" s="246"/>
      <c r="K564" s="246"/>
      <c r="L564" s="252"/>
      <c r="M564" s="253"/>
      <c r="N564" s="254"/>
      <c r="O564" s="254"/>
      <c r="P564" s="254"/>
      <c r="Q564" s="254"/>
      <c r="R564" s="254"/>
      <c r="S564" s="254"/>
      <c r="T564" s="255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56" t="s">
        <v>278</v>
      </c>
      <c r="AU564" s="256" t="s">
        <v>89</v>
      </c>
      <c r="AV564" s="13" t="s">
        <v>89</v>
      </c>
      <c r="AW564" s="13" t="s">
        <v>34</v>
      </c>
      <c r="AX564" s="13" t="s">
        <v>79</v>
      </c>
      <c r="AY564" s="256" t="s">
        <v>139</v>
      </c>
    </row>
    <row r="565" spans="1:51" s="14" customFormat="1" ht="12">
      <c r="A565" s="14"/>
      <c r="B565" s="257"/>
      <c r="C565" s="258"/>
      <c r="D565" s="247" t="s">
        <v>278</v>
      </c>
      <c r="E565" s="259" t="s">
        <v>1</v>
      </c>
      <c r="F565" s="260" t="s">
        <v>737</v>
      </c>
      <c r="G565" s="258"/>
      <c r="H565" s="259" t="s">
        <v>1</v>
      </c>
      <c r="I565" s="261"/>
      <c r="J565" s="258"/>
      <c r="K565" s="258"/>
      <c r="L565" s="262"/>
      <c r="M565" s="263"/>
      <c r="N565" s="264"/>
      <c r="O565" s="264"/>
      <c r="P565" s="264"/>
      <c r="Q565" s="264"/>
      <c r="R565" s="264"/>
      <c r="S565" s="264"/>
      <c r="T565" s="265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66" t="s">
        <v>278</v>
      </c>
      <c r="AU565" s="266" t="s">
        <v>89</v>
      </c>
      <c r="AV565" s="14" t="s">
        <v>87</v>
      </c>
      <c r="AW565" s="14" t="s">
        <v>34</v>
      </c>
      <c r="AX565" s="14" t="s">
        <v>79</v>
      </c>
      <c r="AY565" s="266" t="s">
        <v>139</v>
      </c>
    </row>
    <row r="566" spans="1:51" s="13" customFormat="1" ht="12">
      <c r="A566" s="13"/>
      <c r="B566" s="245"/>
      <c r="C566" s="246"/>
      <c r="D566" s="247" t="s">
        <v>278</v>
      </c>
      <c r="E566" s="248" t="s">
        <v>1</v>
      </c>
      <c r="F566" s="249" t="s">
        <v>738</v>
      </c>
      <c r="G566" s="246"/>
      <c r="H566" s="250">
        <v>76.38</v>
      </c>
      <c r="I566" s="251"/>
      <c r="J566" s="246"/>
      <c r="K566" s="246"/>
      <c r="L566" s="252"/>
      <c r="M566" s="253"/>
      <c r="N566" s="254"/>
      <c r="O566" s="254"/>
      <c r="P566" s="254"/>
      <c r="Q566" s="254"/>
      <c r="R566" s="254"/>
      <c r="S566" s="254"/>
      <c r="T566" s="255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56" t="s">
        <v>278</v>
      </c>
      <c r="AU566" s="256" t="s">
        <v>89</v>
      </c>
      <c r="AV566" s="13" t="s">
        <v>89</v>
      </c>
      <c r="AW566" s="13" t="s">
        <v>34</v>
      </c>
      <c r="AX566" s="13" t="s">
        <v>79</v>
      </c>
      <c r="AY566" s="256" t="s">
        <v>139</v>
      </c>
    </row>
    <row r="567" spans="1:51" s="15" customFormat="1" ht="12">
      <c r="A567" s="15"/>
      <c r="B567" s="267"/>
      <c r="C567" s="268"/>
      <c r="D567" s="247" t="s">
        <v>278</v>
      </c>
      <c r="E567" s="269" t="s">
        <v>1</v>
      </c>
      <c r="F567" s="270" t="s">
        <v>287</v>
      </c>
      <c r="G567" s="268"/>
      <c r="H567" s="271">
        <v>230.58599999999998</v>
      </c>
      <c r="I567" s="272"/>
      <c r="J567" s="268"/>
      <c r="K567" s="268"/>
      <c r="L567" s="273"/>
      <c r="M567" s="274"/>
      <c r="N567" s="275"/>
      <c r="O567" s="275"/>
      <c r="P567" s="275"/>
      <c r="Q567" s="275"/>
      <c r="R567" s="275"/>
      <c r="S567" s="275"/>
      <c r="T567" s="276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T567" s="277" t="s">
        <v>278</v>
      </c>
      <c r="AU567" s="277" t="s">
        <v>89</v>
      </c>
      <c r="AV567" s="15" t="s">
        <v>144</v>
      </c>
      <c r="AW567" s="15" t="s">
        <v>34</v>
      </c>
      <c r="AX567" s="15" t="s">
        <v>87</v>
      </c>
      <c r="AY567" s="277" t="s">
        <v>139</v>
      </c>
    </row>
    <row r="568" spans="1:65" s="2" customFormat="1" ht="16.5" customHeight="1">
      <c r="A568" s="40"/>
      <c r="B568" s="41"/>
      <c r="C568" s="212" t="s">
        <v>739</v>
      </c>
      <c r="D568" s="212" t="s">
        <v>140</v>
      </c>
      <c r="E568" s="213" t="s">
        <v>740</v>
      </c>
      <c r="F568" s="214" t="s">
        <v>741</v>
      </c>
      <c r="G568" s="215" t="s">
        <v>299</v>
      </c>
      <c r="H568" s="216">
        <v>165.746</v>
      </c>
      <c r="I568" s="217"/>
      <c r="J568" s="218">
        <f>ROUND(I568*H568,2)</f>
        <v>0</v>
      </c>
      <c r="K568" s="214" t="s">
        <v>1</v>
      </c>
      <c r="L568" s="46"/>
      <c r="M568" s="236" t="s">
        <v>1</v>
      </c>
      <c r="N568" s="237" t="s">
        <v>44</v>
      </c>
      <c r="O568" s="93"/>
      <c r="P568" s="238">
        <f>O568*H568</f>
        <v>0</v>
      </c>
      <c r="Q568" s="238">
        <v>0.0079</v>
      </c>
      <c r="R568" s="238">
        <f>Q568*H568</f>
        <v>1.3093934000000003</v>
      </c>
      <c r="S568" s="238">
        <v>0</v>
      </c>
      <c r="T568" s="239">
        <f>S568*H568</f>
        <v>0</v>
      </c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R568" s="224" t="s">
        <v>144</v>
      </c>
      <c r="AT568" s="224" t="s">
        <v>140</v>
      </c>
      <c r="AU568" s="224" t="s">
        <v>89</v>
      </c>
      <c r="AY568" s="18" t="s">
        <v>139</v>
      </c>
      <c r="BE568" s="225">
        <f>IF(N568="základní",J568,0)</f>
        <v>0</v>
      </c>
      <c r="BF568" s="225">
        <f>IF(N568="snížená",J568,0)</f>
        <v>0</v>
      </c>
      <c r="BG568" s="225">
        <f>IF(N568="zákl. přenesená",J568,0)</f>
        <v>0</v>
      </c>
      <c r="BH568" s="225">
        <f>IF(N568="sníž. přenesená",J568,0)</f>
        <v>0</v>
      </c>
      <c r="BI568" s="225">
        <f>IF(N568="nulová",J568,0)</f>
        <v>0</v>
      </c>
      <c r="BJ568" s="18" t="s">
        <v>87</v>
      </c>
      <c r="BK568" s="225">
        <f>ROUND(I568*H568,2)</f>
        <v>0</v>
      </c>
      <c r="BL568" s="18" t="s">
        <v>144</v>
      </c>
      <c r="BM568" s="224" t="s">
        <v>742</v>
      </c>
    </row>
    <row r="569" spans="1:51" s="14" customFormat="1" ht="12">
      <c r="A569" s="14"/>
      <c r="B569" s="257"/>
      <c r="C569" s="258"/>
      <c r="D569" s="247" t="s">
        <v>278</v>
      </c>
      <c r="E569" s="259" t="s">
        <v>1</v>
      </c>
      <c r="F569" s="260" t="s">
        <v>743</v>
      </c>
      <c r="G569" s="258"/>
      <c r="H569" s="259" t="s">
        <v>1</v>
      </c>
      <c r="I569" s="261"/>
      <c r="J569" s="258"/>
      <c r="K569" s="258"/>
      <c r="L569" s="262"/>
      <c r="M569" s="263"/>
      <c r="N569" s="264"/>
      <c r="O569" s="264"/>
      <c r="P569" s="264"/>
      <c r="Q569" s="264"/>
      <c r="R569" s="264"/>
      <c r="S569" s="264"/>
      <c r="T569" s="265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66" t="s">
        <v>278</v>
      </c>
      <c r="AU569" s="266" t="s">
        <v>89</v>
      </c>
      <c r="AV569" s="14" t="s">
        <v>87</v>
      </c>
      <c r="AW569" s="14" t="s">
        <v>34</v>
      </c>
      <c r="AX569" s="14" t="s">
        <v>79</v>
      </c>
      <c r="AY569" s="266" t="s">
        <v>139</v>
      </c>
    </row>
    <row r="570" spans="1:51" s="13" customFormat="1" ht="12">
      <c r="A570" s="13"/>
      <c r="B570" s="245"/>
      <c r="C570" s="246"/>
      <c r="D570" s="247" t="s">
        <v>278</v>
      </c>
      <c r="E570" s="248" t="s">
        <v>1</v>
      </c>
      <c r="F570" s="249" t="s">
        <v>744</v>
      </c>
      <c r="G570" s="246"/>
      <c r="H570" s="250">
        <v>12.54</v>
      </c>
      <c r="I570" s="251"/>
      <c r="J570" s="246"/>
      <c r="K570" s="246"/>
      <c r="L570" s="252"/>
      <c r="M570" s="253"/>
      <c r="N570" s="254"/>
      <c r="O570" s="254"/>
      <c r="P570" s="254"/>
      <c r="Q570" s="254"/>
      <c r="R570" s="254"/>
      <c r="S570" s="254"/>
      <c r="T570" s="255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56" t="s">
        <v>278</v>
      </c>
      <c r="AU570" s="256" t="s">
        <v>89</v>
      </c>
      <c r="AV570" s="13" t="s">
        <v>89</v>
      </c>
      <c r="AW570" s="13" t="s">
        <v>34</v>
      </c>
      <c r="AX570" s="13" t="s">
        <v>79</v>
      </c>
      <c r="AY570" s="256" t="s">
        <v>139</v>
      </c>
    </row>
    <row r="571" spans="1:51" s="14" customFormat="1" ht="12">
      <c r="A571" s="14"/>
      <c r="B571" s="257"/>
      <c r="C571" s="258"/>
      <c r="D571" s="247" t="s">
        <v>278</v>
      </c>
      <c r="E571" s="259" t="s">
        <v>1</v>
      </c>
      <c r="F571" s="260" t="s">
        <v>745</v>
      </c>
      <c r="G571" s="258"/>
      <c r="H571" s="259" t="s">
        <v>1</v>
      </c>
      <c r="I571" s="261"/>
      <c r="J571" s="258"/>
      <c r="K571" s="258"/>
      <c r="L571" s="262"/>
      <c r="M571" s="263"/>
      <c r="N571" s="264"/>
      <c r="O571" s="264"/>
      <c r="P571" s="264"/>
      <c r="Q571" s="264"/>
      <c r="R571" s="264"/>
      <c r="S571" s="264"/>
      <c r="T571" s="265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66" t="s">
        <v>278</v>
      </c>
      <c r="AU571" s="266" t="s">
        <v>89</v>
      </c>
      <c r="AV571" s="14" t="s">
        <v>87</v>
      </c>
      <c r="AW571" s="14" t="s">
        <v>34</v>
      </c>
      <c r="AX571" s="14" t="s">
        <v>79</v>
      </c>
      <c r="AY571" s="266" t="s">
        <v>139</v>
      </c>
    </row>
    <row r="572" spans="1:51" s="13" customFormat="1" ht="12">
      <c r="A572" s="13"/>
      <c r="B572" s="245"/>
      <c r="C572" s="246"/>
      <c r="D572" s="247" t="s">
        <v>278</v>
      </c>
      <c r="E572" s="248" t="s">
        <v>1</v>
      </c>
      <c r="F572" s="249" t="s">
        <v>746</v>
      </c>
      <c r="G572" s="246"/>
      <c r="H572" s="250">
        <v>26.4</v>
      </c>
      <c r="I572" s="251"/>
      <c r="J572" s="246"/>
      <c r="K572" s="246"/>
      <c r="L572" s="252"/>
      <c r="M572" s="253"/>
      <c r="N572" s="254"/>
      <c r="O572" s="254"/>
      <c r="P572" s="254"/>
      <c r="Q572" s="254"/>
      <c r="R572" s="254"/>
      <c r="S572" s="254"/>
      <c r="T572" s="255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56" t="s">
        <v>278</v>
      </c>
      <c r="AU572" s="256" t="s">
        <v>89</v>
      </c>
      <c r="AV572" s="13" t="s">
        <v>89</v>
      </c>
      <c r="AW572" s="13" t="s">
        <v>34</v>
      </c>
      <c r="AX572" s="13" t="s">
        <v>79</v>
      </c>
      <c r="AY572" s="256" t="s">
        <v>139</v>
      </c>
    </row>
    <row r="573" spans="1:51" s="14" customFormat="1" ht="12">
      <c r="A573" s="14"/>
      <c r="B573" s="257"/>
      <c r="C573" s="258"/>
      <c r="D573" s="247" t="s">
        <v>278</v>
      </c>
      <c r="E573" s="259" t="s">
        <v>1</v>
      </c>
      <c r="F573" s="260" t="s">
        <v>747</v>
      </c>
      <c r="G573" s="258"/>
      <c r="H573" s="259" t="s">
        <v>1</v>
      </c>
      <c r="I573" s="261"/>
      <c r="J573" s="258"/>
      <c r="K573" s="258"/>
      <c r="L573" s="262"/>
      <c r="M573" s="263"/>
      <c r="N573" s="264"/>
      <c r="O573" s="264"/>
      <c r="P573" s="264"/>
      <c r="Q573" s="264"/>
      <c r="R573" s="264"/>
      <c r="S573" s="264"/>
      <c r="T573" s="265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66" t="s">
        <v>278</v>
      </c>
      <c r="AU573" s="266" t="s">
        <v>89</v>
      </c>
      <c r="AV573" s="14" t="s">
        <v>87</v>
      </c>
      <c r="AW573" s="14" t="s">
        <v>34</v>
      </c>
      <c r="AX573" s="14" t="s">
        <v>79</v>
      </c>
      <c r="AY573" s="266" t="s">
        <v>139</v>
      </c>
    </row>
    <row r="574" spans="1:51" s="13" customFormat="1" ht="12">
      <c r="A574" s="13"/>
      <c r="B574" s="245"/>
      <c r="C574" s="246"/>
      <c r="D574" s="247" t="s">
        <v>278</v>
      </c>
      <c r="E574" s="248" t="s">
        <v>1</v>
      </c>
      <c r="F574" s="249" t="s">
        <v>748</v>
      </c>
      <c r="G574" s="246"/>
      <c r="H574" s="250">
        <v>17.1</v>
      </c>
      <c r="I574" s="251"/>
      <c r="J574" s="246"/>
      <c r="K574" s="246"/>
      <c r="L574" s="252"/>
      <c r="M574" s="253"/>
      <c r="N574" s="254"/>
      <c r="O574" s="254"/>
      <c r="P574" s="254"/>
      <c r="Q574" s="254"/>
      <c r="R574" s="254"/>
      <c r="S574" s="254"/>
      <c r="T574" s="255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56" t="s">
        <v>278</v>
      </c>
      <c r="AU574" s="256" t="s">
        <v>89</v>
      </c>
      <c r="AV574" s="13" t="s">
        <v>89</v>
      </c>
      <c r="AW574" s="13" t="s">
        <v>34</v>
      </c>
      <c r="AX574" s="13" t="s">
        <v>79</v>
      </c>
      <c r="AY574" s="256" t="s">
        <v>139</v>
      </c>
    </row>
    <row r="575" spans="1:51" s="14" customFormat="1" ht="12">
      <c r="A575" s="14"/>
      <c r="B575" s="257"/>
      <c r="C575" s="258"/>
      <c r="D575" s="247" t="s">
        <v>278</v>
      </c>
      <c r="E575" s="259" t="s">
        <v>1</v>
      </c>
      <c r="F575" s="260" t="s">
        <v>749</v>
      </c>
      <c r="G575" s="258"/>
      <c r="H575" s="259" t="s">
        <v>1</v>
      </c>
      <c r="I575" s="261"/>
      <c r="J575" s="258"/>
      <c r="K575" s="258"/>
      <c r="L575" s="262"/>
      <c r="M575" s="263"/>
      <c r="N575" s="264"/>
      <c r="O575" s="264"/>
      <c r="P575" s="264"/>
      <c r="Q575" s="264"/>
      <c r="R575" s="264"/>
      <c r="S575" s="264"/>
      <c r="T575" s="265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66" t="s">
        <v>278</v>
      </c>
      <c r="AU575" s="266" t="s">
        <v>89</v>
      </c>
      <c r="AV575" s="14" t="s">
        <v>87</v>
      </c>
      <c r="AW575" s="14" t="s">
        <v>34</v>
      </c>
      <c r="AX575" s="14" t="s">
        <v>79</v>
      </c>
      <c r="AY575" s="266" t="s">
        <v>139</v>
      </c>
    </row>
    <row r="576" spans="1:51" s="13" customFormat="1" ht="12">
      <c r="A576" s="13"/>
      <c r="B576" s="245"/>
      <c r="C576" s="246"/>
      <c r="D576" s="247" t="s">
        <v>278</v>
      </c>
      <c r="E576" s="248" t="s">
        <v>1</v>
      </c>
      <c r="F576" s="249" t="s">
        <v>750</v>
      </c>
      <c r="G576" s="246"/>
      <c r="H576" s="250">
        <v>9.324</v>
      </c>
      <c r="I576" s="251"/>
      <c r="J576" s="246"/>
      <c r="K576" s="246"/>
      <c r="L576" s="252"/>
      <c r="M576" s="253"/>
      <c r="N576" s="254"/>
      <c r="O576" s="254"/>
      <c r="P576" s="254"/>
      <c r="Q576" s="254"/>
      <c r="R576" s="254"/>
      <c r="S576" s="254"/>
      <c r="T576" s="255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56" t="s">
        <v>278</v>
      </c>
      <c r="AU576" s="256" t="s">
        <v>89</v>
      </c>
      <c r="AV576" s="13" t="s">
        <v>89</v>
      </c>
      <c r="AW576" s="13" t="s">
        <v>34</v>
      </c>
      <c r="AX576" s="13" t="s">
        <v>79</v>
      </c>
      <c r="AY576" s="256" t="s">
        <v>139</v>
      </c>
    </row>
    <row r="577" spans="1:51" s="14" customFormat="1" ht="12">
      <c r="A577" s="14"/>
      <c r="B577" s="257"/>
      <c r="C577" s="258"/>
      <c r="D577" s="247" t="s">
        <v>278</v>
      </c>
      <c r="E577" s="259" t="s">
        <v>1</v>
      </c>
      <c r="F577" s="260" t="s">
        <v>751</v>
      </c>
      <c r="G577" s="258"/>
      <c r="H577" s="259" t="s">
        <v>1</v>
      </c>
      <c r="I577" s="261"/>
      <c r="J577" s="258"/>
      <c r="K577" s="258"/>
      <c r="L577" s="262"/>
      <c r="M577" s="263"/>
      <c r="N577" s="264"/>
      <c r="O577" s="264"/>
      <c r="P577" s="264"/>
      <c r="Q577" s="264"/>
      <c r="R577" s="264"/>
      <c r="S577" s="264"/>
      <c r="T577" s="265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66" t="s">
        <v>278</v>
      </c>
      <c r="AU577" s="266" t="s">
        <v>89</v>
      </c>
      <c r="AV577" s="14" t="s">
        <v>87</v>
      </c>
      <c r="AW577" s="14" t="s">
        <v>34</v>
      </c>
      <c r="AX577" s="14" t="s">
        <v>79</v>
      </c>
      <c r="AY577" s="266" t="s">
        <v>139</v>
      </c>
    </row>
    <row r="578" spans="1:51" s="13" customFormat="1" ht="12">
      <c r="A578" s="13"/>
      <c r="B578" s="245"/>
      <c r="C578" s="246"/>
      <c r="D578" s="247" t="s">
        <v>278</v>
      </c>
      <c r="E578" s="248" t="s">
        <v>1</v>
      </c>
      <c r="F578" s="249" t="s">
        <v>79</v>
      </c>
      <c r="G578" s="246"/>
      <c r="H578" s="250">
        <v>0</v>
      </c>
      <c r="I578" s="251"/>
      <c r="J578" s="246"/>
      <c r="K578" s="246"/>
      <c r="L578" s="252"/>
      <c r="M578" s="253"/>
      <c r="N578" s="254"/>
      <c r="O578" s="254"/>
      <c r="P578" s="254"/>
      <c r="Q578" s="254"/>
      <c r="R578" s="254"/>
      <c r="S578" s="254"/>
      <c r="T578" s="255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56" t="s">
        <v>278</v>
      </c>
      <c r="AU578" s="256" t="s">
        <v>89</v>
      </c>
      <c r="AV578" s="13" t="s">
        <v>89</v>
      </c>
      <c r="AW578" s="13" t="s">
        <v>34</v>
      </c>
      <c r="AX578" s="13" t="s">
        <v>79</v>
      </c>
      <c r="AY578" s="256" t="s">
        <v>139</v>
      </c>
    </row>
    <row r="579" spans="1:51" s="14" customFormat="1" ht="12">
      <c r="A579" s="14"/>
      <c r="B579" s="257"/>
      <c r="C579" s="258"/>
      <c r="D579" s="247" t="s">
        <v>278</v>
      </c>
      <c r="E579" s="259" t="s">
        <v>1</v>
      </c>
      <c r="F579" s="260" t="s">
        <v>752</v>
      </c>
      <c r="G579" s="258"/>
      <c r="H579" s="259" t="s">
        <v>1</v>
      </c>
      <c r="I579" s="261"/>
      <c r="J579" s="258"/>
      <c r="K579" s="258"/>
      <c r="L579" s="262"/>
      <c r="M579" s="263"/>
      <c r="N579" s="264"/>
      <c r="O579" s="264"/>
      <c r="P579" s="264"/>
      <c r="Q579" s="264"/>
      <c r="R579" s="264"/>
      <c r="S579" s="264"/>
      <c r="T579" s="265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66" t="s">
        <v>278</v>
      </c>
      <c r="AU579" s="266" t="s">
        <v>89</v>
      </c>
      <c r="AV579" s="14" t="s">
        <v>87</v>
      </c>
      <c r="AW579" s="14" t="s">
        <v>34</v>
      </c>
      <c r="AX579" s="14" t="s">
        <v>79</v>
      </c>
      <c r="AY579" s="266" t="s">
        <v>139</v>
      </c>
    </row>
    <row r="580" spans="1:51" s="13" customFormat="1" ht="12">
      <c r="A580" s="13"/>
      <c r="B580" s="245"/>
      <c r="C580" s="246"/>
      <c r="D580" s="247" t="s">
        <v>278</v>
      </c>
      <c r="E580" s="248" t="s">
        <v>1</v>
      </c>
      <c r="F580" s="249" t="s">
        <v>753</v>
      </c>
      <c r="G580" s="246"/>
      <c r="H580" s="250">
        <v>24.384</v>
      </c>
      <c r="I580" s="251"/>
      <c r="J580" s="246"/>
      <c r="K580" s="246"/>
      <c r="L580" s="252"/>
      <c r="M580" s="253"/>
      <c r="N580" s="254"/>
      <c r="O580" s="254"/>
      <c r="P580" s="254"/>
      <c r="Q580" s="254"/>
      <c r="R580" s="254"/>
      <c r="S580" s="254"/>
      <c r="T580" s="255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56" t="s">
        <v>278</v>
      </c>
      <c r="AU580" s="256" t="s">
        <v>89</v>
      </c>
      <c r="AV580" s="13" t="s">
        <v>89</v>
      </c>
      <c r="AW580" s="13" t="s">
        <v>34</v>
      </c>
      <c r="AX580" s="13" t="s">
        <v>79</v>
      </c>
      <c r="AY580" s="256" t="s">
        <v>139</v>
      </c>
    </row>
    <row r="581" spans="1:51" s="14" customFormat="1" ht="12">
      <c r="A581" s="14"/>
      <c r="B581" s="257"/>
      <c r="C581" s="258"/>
      <c r="D581" s="247" t="s">
        <v>278</v>
      </c>
      <c r="E581" s="259" t="s">
        <v>1</v>
      </c>
      <c r="F581" s="260" t="s">
        <v>754</v>
      </c>
      <c r="G581" s="258"/>
      <c r="H581" s="259" t="s">
        <v>1</v>
      </c>
      <c r="I581" s="261"/>
      <c r="J581" s="258"/>
      <c r="K581" s="258"/>
      <c r="L581" s="262"/>
      <c r="M581" s="263"/>
      <c r="N581" s="264"/>
      <c r="O581" s="264"/>
      <c r="P581" s="264"/>
      <c r="Q581" s="264"/>
      <c r="R581" s="264"/>
      <c r="S581" s="264"/>
      <c r="T581" s="265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66" t="s">
        <v>278</v>
      </c>
      <c r="AU581" s="266" t="s">
        <v>89</v>
      </c>
      <c r="AV581" s="14" t="s">
        <v>87</v>
      </c>
      <c r="AW581" s="14" t="s">
        <v>34</v>
      </c>
      <c r="AX581" s="14" t="s">
        <v>79</v>
      </c>
      <c r="AY581" s="266" t="s">
        <v>139</v>
      </c>
    </row>
    <row r="582" spans="1:51" s="13" customFormat="1" ht="12">
      <c r="A582" s="13"/>
      <c r="B582" s="245"/>
      <c r="C582" s="246"/>
      <c r="D582" s="247" t="s">
        <v>278</v>
      </c>
      <c r="E582" s="248" t="s">
        <v>1</v>
      </c>
      <c r="F582" s="249" t="s">
        <v>755</v>
      </c>
      <c r="G582" s="246"/>
      <c r="H582" s="250">
        <v>24.5</v>
      </c>
      <c r="I582" s="251"/>
      <c r="J582" s="246"/>
      <c r="K582" s="246"/>
      <c r="L582" s="252"/>
      <c r="M582" s="253"/>
      <c r="N582" s="254"/>
      <c r="O582" s="254"/>
      <c r="P582" s="254"/>
      <c r="Q582" s="254"/>
      <c r="R582" s="254"/>
      <c r="S582" s="254"/>
      <c r="T582" s="255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56" t="s">
        <v>278</v>
      </c>
      <c r="AU582" s="256" t="s">
        <v>89</v>
      </c>
      <c r="AV582" s="13" t="s">
        <v>89</v>
      </c>
      <c r="AW582" s="13" t="s">
        <v>34</v>
      </c>
      <c r="AX582" s="13" t="s">
        <v>79</v>
      </c>
      <c r="AY582" s="256" t="s">
        <v>139</v>
      </c>
    </row>
    <row r="583" spans="1:51" s="14" customFormat="1" ht="12">
      <c r="A583" s="14"/>
      <c r="B583" s="257"/>
      <c r="C583" s="258"/>
      <c r="D583" s="247" t="s">
        <v>278</v>
      </c>
      <c r="E583" s="259" t="s">
        <v>1</v>
      </c>
      <c r="F583" s="260" t="s">
        <v>756</v>
      </c>
      <c r="G583" s="258"/>
      <c r="H583" s="259" t="s">
        <v>1</v>
      </c>
      <c r="I583" s="261"/>
      <c r="J583" s="258"/>
      <c r="K583" s="258"/>
      <c r="L583" s="262"/>
      <c r="M583" s="263"/>
      <c r="N583" s="264"/>
      <c r="O583" s="264"/>
      <c r="P583" s="264"/>
      <c r="Q583" s="264"/>
      <c r="R583" s="264"/>
      <c r="S583" s="264"/>
      <c r="T583" s="265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66" t="s">
        <v>278</v>
      </c>
      <c r="AU583" s="266" t="s">
        <v>89</v>
      </c>
      <c r="AV583" s="14" t="s">
        <v>87</v>
      </c>
      <c r="AW583" s="14" t="s">
        <v>34</v>
      </c>
      <c r="AX583" s="14" t="s">
        <v>79</v>
      </c>
      <c r="AY583" s="266" t="s">
        <v>139</v>
      </c>
    </row>
    <row r="584" spans="1:51" s="13" customFormat="1" ht="12">
      <c r="A584" s="13"/>
      <c r="B584" s="245"/>
      <c r="C584" s="246"/>
      <c r="D584" s="247" t="s">
        <v>278</v>
      </c>
      <c r="E584" s="248" t="s">
        <v>1</v>
      </c>
      <c r="F584" s="249" t="s">
        <v>757</v>
      </c>
      <c r="G584" s="246"/>
      <c r="H584" s="250">
        <v>6.4</v>
      </c>
      <c r="I584" s="251"/>
      <c r="J584" s="246"/>
      <c r="K584" s="246"/>
      <c r="L584" s="252"/>
      <c r="M584" s="253"/>
      <c r="N584" s="254"/>
      <c r="O584" s="254"/>
      <c r="P584" s="254"/>
      <c r="Q584" s="254"/>
      <c r="R584" s="254"/>
      <c r="S584" s="254"/>
      <c r="T584" s="255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56" t="s">
        <v>278</v>
      </c>
      <c r="AU584" s="256" t="s">
        <v>89</v>
      </c>
      <c r="AV584" s="13" t="s">
        <v>89</v>
      </c>
      <c r="AW584" s="13" t="s">
        <v>34</v>
      </c>
      <c r="AX584" s="13" t="s">
        <v>79</v>
      </c>
      <c r="AY584" s="256" t="s">
        <v>139</v>
      </c>
    </row>
    <row r="585" spans="1:51" s="14" customFormat="1" ht="12">
      <c r="A585" s="14"/>
      <c r="B585" s="257"/>
      <c r="C585" s="258"/>
      <c r="D585" s="247" t="s">
        <v>278</v>
      </c>
      <c r="E585" s="259" t="s">
        <v>1</v>
      </c>
      <c r="F585" s="260" t="s">
        <v>758</v>
      </c>
      <c r="G585" s="258"/>
      <c r="H585" s="259" t="s">
        <v>1</v>
      </c>
      <c r="I585" s="261"/>
      <c r="J585" s="258"/>
      <c r="K585" s="258"/>
      <c r="L585" s="262"/>
      <c r="M585" s="263"/>
      <c r="N585" s="264"/>
      <c r="O585" s="264"/>
      <c r="P585" s="264"/>
      <c r="Q585" s="264"/>
      <c r="R585" s="264"/>
      <c r="S585" s="264"/>
      <c r="T585" s="265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66" t="s">
        <v>278</v>
      </c>
      <c r="AU585" s="266" t="s">
        <v>89</v>
      </c>
      <c r="AV585" s="14" t="s">
        <v>87</v>
      </c>
      <c r="AW585" s="14" t="s">
        <v>34</v>
      </c>
      <c r="AX585" s="14" t="s">
        <v>79</v>
      </c>
      <c r="AY585" s="266" t="s">
        <v>139</v>
      </c>
    </row>
    <row r="586" spans="1:51" s="13" customFormat="1" ht="12">
      <c r="A586" s="13"/>
      <c r="B586" s="245"/>
      <c r="C586" s="246"/>
      <c r="D586" s="247" t="s">
        <v>278</v>
      </c>
      <c r="E586" s="248" t="s">
        <v>1</v>
      </c>
      <c r="F586" s="249" t="s">
        <v>759</v>
      </c>
      <c r="G586" s="246"/>
      <c r="H586" s="250">
        <v>26.698</v>
      </c>
      <c r="I586" s="251"/>
      <c r="J586" s="246"/>
      <c r="K586" s="246"/>
      <c r="L586" s="252"/>
      <c r="M586" s="253"/>
      <c r="N586" s="254"/>
      <c r="O586" s="254"/>
      <c r="P586" s="254"/>
      <c r="Q586" s="254"/>
      <c r="R586" s="254"/>
      <c r="S586" s="254"/>
      <c r="T586" s="255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56" t="s">
        <v>278</v>
      </c>
      <c r="AU586" s="256" t="s">
        <v>89</v>
      </c>
      <c r="AV586" s="13" t="s">
        <v>89</v>
      </c>
      <c r="AW586" s="13" t="s">
        <v>34</v>
      </c>
      <c r="AX586" s="13" t="s">
        <v>79</v>
      </c>
      <c r="AY586" s="256" t="s">
        <v>139</v>
      </c>
    </row>
    <row r="587" spans="1:51" s="14" customFormat="1" ht="12">
      <c r="A587" s="14"/>
      <c r="B587" s="257"/>
      <c r="C587" s="258"/>
      <c r="D587" s="247" t="s">
        <v>278</v>
      </c>
      <c r="E587" s="259" t="s">
        <v>1</v>
      </c>
      <c r="F587" s="260" t="s">
        <v>760</v>
      </c>
      <c r="G587" s="258"/>
      <c r="H587" s="259" t="s">
        <v>1</v>
      </c>
      <c r="I587" s="261"/>
      <c r="J587" s="258"/>
      <c r="K587" s="258"/>
      <c r="L587" s="262"/>
      <c r="M587" s="263"/>
      <c r="N587" s="264"/>
      <c r="O587" s="264"/>
      <c r="P587" s="264"/>
      <c r="Q587" s="264"/>
      <c r="R587" s="264"/>
      <c r="S587" s="264"/>
      <c r="T587" s="265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66" t="s">
        <v>278</v>
      </c>
      <c r="AU587" s="266" t="s">
        <v>89</v>
      </c>
      <c r="AV587" s="14" t="s">
        <v>87</v>
      </c>
      <c r="AW587" s="14" t="s">
        <v>34</v>
      </c>
      <c r="AX587" s="14" t="s">
        <v>79</v>
      </c>
      <c r="AY587" s="266" t="s">
        <v>139</v>
      </c>
    </row>
    <row r="588" spans="1:51" s="13" customFormat="1" ht="12">
      <c r="A588" s="13"/>
      <c r="B588" s="245"/>
      <c r="C588" s="246"/>
      <c r="D588" s="247" t="s">
        <v>278</v>
      </c>
      <c r="E588" s="248" t="s">
        <v>1</v>
      </c>
      <c r="F588" s="249" t="s">
        <v>761</v>
      </c>
      <c r="G588" s="246"/>
      <c r="H588" s="250">
        <v>5.2</v>
      </c>
      <c r="I588" s="251"/>
      <c r="J588" s="246"/>
      <c r="K588" s="246"/>
      <c r="L588" s="252"/>
      <c r="M588" s="253"/>
      <c r="N588" s="254"/>
      <c r="O588" s="254"/>
      <c r="P588" s="254"/>
      <c r="Q588" s="254"/>
      <c r="R588" s="254"/>
      <c r="S588" s="254"/>
      <c r="T588" s="255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56" t="s">
        <v>278</v>
      </c>
      <c r="AU588" s="256" t="s">
        <v>89</v>
      </c>
      <c r="AV588" s="13" t="s">
        <v>89</v>
      </c>
      <c r="AW588" s="13" t="s">
        <v>34</v>
      </c>
      <c r="AX588" s="13" t="s">
        <v>79</v>
      </c>
      <c r="AY588" s="256" t="s">
        <v>139</v>
      </c>
    </row>
    <row r="589" spans="1:51" s="14" customFormat="1" ht="12">
      <c r="A589" s="14"/>
      <c r="B589" s="257"/>
      <c r="C589" s="258"/>
      <c r="D589" s="247" t="s">
        <v>278</v>
      </c>
      <c r="E589" s="259" t="s">
        <v>1</v>
      </c>
      <c r="F589" s="260" t="s">
        <v>762</v>
      </c>
      <c r="G589" s="258"/>
      <c r="H589" s="259" t="s">
        <v>1</v>
      </c>
      <c r="I589" s="261"/>
      <c r="J589" s="258"/>
      <c r="K589" s="258"/>
      <c r="L589" s="262"/>
      <c r="M589" s="263"/>
      <c r="N589" s="264"/>
      <c r="O589" s="264"/>
      <c r="P589" s="264"/>
      <c r="Q589" s="264"/>
      <c r="R589" s="264"/>
      <c r="S589" s="264"/>
      <c r="T589" s="265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66" t="s">
        <v>278</v>
      </c>
      <c r="AU589" s="266" t="s">
        <v>89</v>
      </c>
      <c r="AV589" s="14" t="s">
        <v>87</v>
      </c>
      <c r="AW589" s="14" t="s">
        <v>34</v>
      </c>
      <c r="AX589" s="14" t="s">
        <v>79</v>
      </c>
      <c r="AY589" s="266" t="s">
        <v>139</v>
      </c>
    </row>
    <row r="590" spans="1:51" s="13" customFormat="1" ht="12">
      <c r="A590" s="13"/>
      <c r="B590" s="245"/>
      <c r="C590" s="246"/>
      <c r="D590" s="247" t="s">
        <v>278</v>
      </c>
      <c r="E590" s="248" t="s">
        <v>1</v>
      </c>
      <c r="F590" s="249" t="s">
        <v>763</v>
      </c>
      <c r="G590" s="246"/>
      <c r="H590" s="250">
        <v>13.2</v>
      </c>
      <c r="I590" s="251"/>
      <c r="J590" s="246"/>
      <c r="K590" s="246"/>
      <c r="L590" s="252"/>
      <c r="M590" s="253"/>
      <c r="N590" s="254"/>
      <c r="O590" s="254"/>
      <c r="P590" s="254"/>
      <c r="Q590" s="254"/>
      <c r="R590" s="254"/>
      <c r="S590" s="254"/>
      <c r="T590" s="255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56" t="s">
        <v>278</v>
      </c>
      <c r="AU590" s="256" t="s">
        <v>89</v>
      </c>
      <c r="AV590" s="13" t="s">
        <v>89</v>
      </c>
      <c r="AW590" s="13" t="s">
        <v>34</v>
      </c>
      <c r="AX590" s="13" t="s">
        <v>79</v>
      </c>
      <c r="AY590" s="256" t="s">
        <v>139</v>
      </c>
    </row>
    <row r="591" spans="1:51" s="15" customFormat="1" ht="12">
      <c r="A591" s="15"/>
      <c r="B591" s="267"/>
      <c r="C591" s="268"/>
      <c r="D591" s="247" t="s">
        <v>278</v>
      </c>
      <c r="E591" s="269" t="s">
        <v>1</v>
      </c>
      <c r="F591" s="270" t="s">
        <v>287</v>
      </c>
      <c r="G591" s="268"/>
      <c r="H591" s="271">
        <v>165.74599999999998</v>
      </c>
      <c r="I591" s="272"/>
      <c r="J591" s="268"/>
      <c r="K591" s="268"/>
      <c r="L591" s="273"/>
      <c r="M591" s="274"/>
      <c r="N591" s="275"/>
      <c r="O591" s="275"/>
      <c r="P591" s="275"/>
      <c r="Q591" s="275"/>
      <c r="R591" s="275"/>
      <c r="S591" s="275"/>
      <c r="T591" s="276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T591" s="277" t="s">
        <v>278</v>
      </c>
      <c r="AU591" s="277" t="s">
        <v>89</v>
      </c>
      <c r="AV591" s="15" t="s">
        <v>144</v>
      </c>
      <c r="AW591" s="15" t="s">
        <v>34</v>
      </c>
      <c r="AX591" s="15" t="s">
        <v>87</v>
      </c>
      <c r="AY591" s="277" t="s">
        <v>139</v>
      </c>
    </row>
    <row r="592" spans="1:65" s="2" customFormat="1" ht="24.15" customHeight="1">
      <c r="A592" s="40"/>
      <c r="B592" s="41"/>
      <c r="C592" s="212" t="s">
        <v>764</v>
      </c>
      <c r="D592" s="212" t="s">
        <v>140</v>
      </c>
      <c r="E592" s="213" t="s">
        <v>765</v>
      </c>
      <c r="F592" s="214" t="s">
        <v>766</v>
      </c>
      <c r="G592" s="215" t="s">
        <v>299</v>
      </c>
      <c r="H592" s="216">
        <v>582.816</v>
      </c>
      <c r="I592" s="217"/>
      <c r="J592" s="218">
        <f>ROUND(I592*H592,2)</f>
        <v>0</v>
      </c>
      <c r="K592" s="214" t="s">
        <v>274</v>
      </c>
      <c r="L592" s="46"/>
      <c r="M592" s="236" t="s">
        <v>1</v>
      </c>
      <c r="N592" s="237" t="s">
        <v>44</v>
      </c>
      <c r="O592" s="93"/>
      <c r="P592" s="238">
        <f>O592*H592</f>
        <v>0</v>
      </c>
      <c r="Q592" s="238">
        <v>0.00735</v>
      </c>
      <c r="R592" s="238">
        <f>Q592*H592</f>
        <v>4.2836976</v>
      </c>
      <c r="S592" s="238">
        <v>0</v>
      </c>
      <c r="T592" s="239">
        <f>S592*H592</f>
        <v>0</v>
      </c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R592" s="224" t="s">
        <v>144</v>
      </c>
      <c r="AT592" s="224" t="s">
        <v>140</v>
      </c>
      <c r="AU592" s="224" t="s">
        <v>89</v>
      </c>
      <c r="AY592" s="18" t="s">
        <v>139</v>
      </c>
      <c r="BE592" s="225">
        <f>IF(N592="základní",J592,0)</f>
        <v>0</v>
      </c>
      <c r="BF592" s="225">
        <f>IF(N592="snížená",J592,0)</f>
        <v>0</v>
      </c>
      <c r="BG592" s="225">
        <f>IF(N592="zákl. přenesená",J592,0)</f>
        <v>0</v>
      </c>
      <c r="BH592" s="225">
        <f>IF(N592="sníž. přenesená",J592,0)</f>
        <v>0</v>
      </c>
      <c r="BI592" s="225">
        <f>IF(N592="nulová",J592,0)</f>
        <v>0</v>
      </c>
      <c r="BJ592" s="18" t="s">
        <v>87</v>
      </c>
      <c r="BK592" s="225">
        <f>ROUND(I592*H592,2)</f>
        <v>0</v>
      </c>
      <c r="BL592" s="18" t="s">
        <v>144</v>
      </c>
      <c r="BM592" s="224" t="s">
        <v>767</v>
      </c>
    </row>
    <row r="593" spans="1:47" s="2" customFormat="1" ht="12">
      <c r="A593" s="40"/>
      <c r="B593" s="41"/>
      <c r="C593" s="42"/>
      <c r="D593" s="240" t="s">
        <v>276</v>
      </c>
      <c r="E593" s="42"/>
      <c r="F593" s="241" t="s">
        <v>768</v>
      </c>
      <c r="G593" s="42"/>
      <c r="H593" s="42"/>
      <c r="I593" s="242"/>
      <c r="J593" s="42"/>
      <c r="K593" s="42"/>
      <c r="L593" s="46"/>
      <c r="M593" s="243"/>
      <c r="N593" s="244"/>
      <c r="O593" s="93"/>
      <c r="P593" s="93"/>
      <c r="Q593" s="93"/>
      <c r="R593" s="93"/>
      <c r="S593" s="93"/>
      <c r="T593" s="94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T593" s="18" t="s">
        <v>276</v>
      </c>
      <c r="AU593" s="18" t="s">
        <v>89</v>
      </c>
    </row>
    <row r="594" spans="1:51" s="14" customFormat="1" ht="12">
      <c r="A594" s="14"/>
      <c r="B594" s="257"/>
      <c r="C594" s="258"/>
      <c r="D594" s="247" t="s">
        <v>278</v>
      </c>
      <c r="E594" s="259" t="s">
        <v>1</v>
      </c>
      <c r="F594" s="260" t="s">
        <v>769</v>
      </c>
      <c r="G594" s="258"/>
      <c r="H594" s="259" t="s">
        <v>1</v>
      </c>
      <c r="I594" s="261"/>
      <c r="J594" s="258"/>
      <c r="K594" s="258"/>
      <c r="L594" s="262"/>
      <c r="M594" s="263"/>
      <c r="N594" s="264"/>
      <c r="O594" s="264"/>
      <c r="P594" s="264"/>
      <c r="Q594" s="264"/>
      <c r="R594" s="264"/>
      <c r="S594" s="264"/>
      <c r="T594" s="265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66" t="s">
        <v>278</v>
      </c>
      <c r="AU594" s="266" t="s">
        <v>89</v>
      </c>
      <c r="AV594" s="14" t="s">
        <v>87</v>
      </c>
      <c r="AW594" s="14" t="s">
        <v>34</v>
      </c>
      <c r="AX594" s="14" t="s">
        <v>79</v>
      </c>
      <c r="AY594" s="266" t="s">
        <v>139</v>
      </c>
    </row>
    <row r="595" spans="1:51" s="14" customFormat="1" ht="12">
      <c r="A595" s="14"/>
      <c r="B595" s="257"/>
      <c r="C595" s="258"/>
      <c r="D595" s="247" t="s">
        <v>278</v>
      </c>
      <c r="E595" s="259" t="s">
        <v>1</v>
      </c>
      <c r="F595" s="260" t="s">
        <v>418</v>
      </c>
      <c r="G595" s="258"/>
      <c r="H595" s="259" t="s">
        <v>1</v>
      </c>
      <c r="I595" s="261"/>
      <c r="J595" s="258"/>
      <c r="K595" s="258"/>
      <c r="L595" s="262"/>
      <c r="M595" s="263"/>
      <c r="N595" s="264"/>
      <c r="O595" s="264"/>
      <c r="P595" s="264"/>
      <c r="Q595" s="264"/>
      <c r="R595" s="264"/>
      <c r="S595" s="264"/>
      <c r="T595" s="265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66" t="s">
        <v>278</v>
      </c>
      <c r="AU595" s="266" t="s">
        <v>89</v>
      </c>
      <c r="AV595" s="14" t="s">
        <v>87</v>
      </c>
      <c r="AW595" s="14" t="s">
        <v>34</v>
      </c>
      <c r="AX595" s="14" t="s">
        <v>79</v>
      </c>
      <c r="AY595" s="266" t="s">
        <v>139</v>
      </c>
    </row>
    <row r="596" spans="1:51" s="13" customFormat="1" ht="12">
      <c r="A596" s="13"/>
      <c r="B596" s="245"/>
      <c r="C596" s="246"/>
      <c r="D596" s="247" t="s">
        <v>278</v>
      </c>
      <c r="E596" s="248" t="s">
        <v>1</v>
      </c>
      <c r="F596" s="249" t="s">
        <v>770</v>
      </c>
      <c r="G596" s="246"/>
      <c r="H596" s="250">
        <v>148.338</v>
      </c>
      <c r="I596" s="251"/>
      <c r="J596" s="246"/>
      <c r="K596" s="246"/>
      <c r="L596" s="252"/>
      <c r="M596" s="253"/>
      <c r="N596" s="254"/>
      <c r="O596" s="254"/>
      <c r="P596" s="254"/>
      <c r="Q596" s="254"/>
      <c r="R596" s="254"/>
      <c r="S596" s="254"/>
      <c r="T596" s="255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56" t="s">
        <v>278</v>
      </c>
      <c r="AU596" s="256" t="s">
        <v>89</v>
      </c>
      <c r="AV596" s="13" t="s">
        <v>89</v>
      </c>
      <c r="AW596" s="13" t="s">
        <v>34</v>
      </c>
      <c r="AX596" s="13" t="s">
        <v>79</v>
      </c>
      <c r="AY596" s="256" t="s">
        <v>139</v>
      </c>
    </row>
    <row r="597" spans="1:51" s="14" customFormat="1" ht="12">
      <c r="A597" s="14"/>
      <c r="B597" s="257"/>
      <c r="C597" s="258"/>
      <c r="D597" s="247" t="s">
        <v>278</v>
      </c>
      <c r="E597" s="259" t="s">
        <v>1</v>
      </c>
      <c r="F597" s="260" t="s">
        <v>407</v>
      </c>
      <c r="G597" s="258"/>
      <c r="H597" s="259" t="s">
        <v>1</v>
      </c>
      <c r="I597" s="261"/>
      <c r="J597" s="258"/>
      <c r="K597" s="258"/>
      <c r="L597" s="262"/>
      <c r="M597" s="263"/>
      <c r="N597" s="264"/>
      <c r="O597" s="264"/>
      <c r="P597" s="264"/>
      <c r="Q597" s="264"/>
      <c r="R597" s="264"/>
      <c r="S597" s="264"/>
      <c r="T597" s="265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66" t="s">
        <v>278</v>
      </c>
      <c r="AU597" s="266" t="s">
        <v>89</v>
      </c>
      <c r="AV597" s="14" t="s">
        <v>87</v>
      </c>
      <c r="AW597" s="14" t="s">
        <v>34</v>
      </c>
      <c r="AX597" s="14" t="s">
        <v>79</v>
      </c>
      <c r="AY597" s="266" t="s">
        <v>139</v>
      </c>
    </row>
    <row r="598" spans="1:51" s="13" customFormat="1" ht="12">
      <c r="A598" s="13"/>
      <c r="B598" s="245"/>
      <c r="C598" s="246"/>
      <c r="D598" s="247" t="s">
        <v>278</v>
      </c>
      <c r="E598" s="248" t="s">
        <v>1</v>
      </c>
      <c r="F598" s="249" t="s">
        <v>771</v>
      </c>
      <c r="G598" s="246"/>
      <c r="H598" s="250">
        <v>111.06</v>
      </c>
      <c r="I598" s="251"/>
      <c r="J598" s="246"/>
      <c r="K598" s="246"/>
      <c r="L598" s="252"/>
      <c r="M598" s="253"/>
      <c r="N598" s="254"/>
      <c r="O598" s="254"/>
      <c r="P598" s="254"/>
      <c r="Q598" s="254"/>
      <c r="R598" s="254"/>
      <c r="S598" s="254"/>
      <c r="T598" s="255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56" t="s">
        <v>278</v>
      </c>
      <c r="AU598" s="256" t="s">
        <v>89</v>
      </c>
      <c r="AV598" s="13" t="s">
        <v>89</v>
      </c>
      <c r="AW598" s="13" t="s">
        <v>34</v>
      </c>
      <c r="AX598" s="13" t="s">
        <v>79</v>
      </c>
      <c r="AY598" s="256" t="s">
        <v>139</v>
      </c>
    </row>
    <row r="599" spans="1:51" s="14" customFormat="1" ht="12">
      <c r="A599" s="14"/>
      <c r="B599" s="257"/>
      <c r="C599" s="258"/>
      <c r="D599" s="247" t="s">
        <v>278</v>
      </c>
      <c r="E599" s="259" t="s">
        <v>1</v>
      </c>
      <c r="F599" s="260" t="s">
        <v>772</v>
      </c>
      <c r="G599" s="258"/>
      <c r="H599" s="259" t="s">
        <v>1</v>
      </c>
      <c r="I599" s="261"/>
      <c r="J599" s="258"/>
      <c r="K599" s="258"/>
      <c r="L599" s="262"/>
      <c r="M599" s="263"/>
      <c r="N599" s="264"/>
      <c r="O599" s="264"/>
      <c r="P599" s="264"/>
      <c r="Q599" s="264"/>
      <c r="R599" s="264"/>
      <c r="S599" s="264"/>
      <c r="T599" s="265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66" t="s">
        <v>278</v>
      </c>
      <c r="AU599" s="266" t="s">
        <v>89</v>
      </c>
      <c r="AV599" s="14" t="s">
        <v>87</v>
      </c>
      <c r="AW599" s="14" t="s">
        <v>34</v>
      </c>
      <c r="AX599" s="14" t="s">
        <v>79</v>
      </c>
      <c r="AY599" s="266" t="s">
        <v>139</v>
      </c>
    </row>
    <row r="600" spans="1:51" s="13" customFormat="1" ht="12">
      <c r="A600" s="13"/>
      <c r="B600" s="245"/>
      <c r="C600" s="246"/>
      <c r="D600" s="247" t="s">
        <v>278</v>
      </c>
      <c r="E600" s="248" t="s">
        <v>1</v>
      </c>
      <c r="F600" s="249" t="s">
        <v>773</v>
      </c>
      <c r="G600" s="246"/>
      <c r="H600" s="250">
        <v>52.728</v>
      </c>
      <c r="I600" s="251"/>
      <c r="J600" s="246"/>
      <c r="K600" s="246"/>
      <c r="L600" s="252"/>
      <c r="M600" s="253"/>
      <c r="N600" s="254"/>
      <c r="O600" s="254"/>
      <c r="P600" s="254"/>
      <c r="Q600" s="254"/>
      <c r="R600" s="254"/>
      <c r="S600" s="254"/>
      <c r="T600" s="255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56" t="s">
        <v>278</v>
      </c>
      <c r="AU600" s="256" t="s">
        <v>89</v>
      </c>
      <c r="AV600" s="13" t="s">
        <v>89</v>
      </c>
      <c r="AW600" s="13" t="s">
        <v>34</v>
      </c>
      <c r="AX600" s="13" t="s">
        <v>79</v>
      </c>
      <c r="AY600" s="256" t="s">
        <v>139</v>
      </c>
    </row>
    <row r="601" spans="1:51" s="14" customFormat="1" ht="12">
      <c r="A601" s="14"/>
      <c r="B601" s="257"/>
      <c r="C601" s="258"/>
      <c r="D601" s="247" t="s">
        <v>278</v>
      </c>
      <c r="E601" s="259" t="s">
        <v>1</v>
      </c>
      <c r="F601" s="260" t="s">
        <v>774</v>
      </c>
      <c r="G601" s="258"/>
      <c r="H601" s="259" t="s">
        <v>1</v>
      </c>
      <c r="I601" s="261"/>
      <c r="J601" s="258"/>
      <c r="K601" s="258"/>
      <c r="L601" s="262"/>
      <c r="M601" s="263"/>
      <c r="N601" s="264"/>
      <c r="O601" s="264"/>
      <c r="P601" s="264"/>
      <c r="Q601" s="264"/>
      <c r="R601" s="264"/>
      <c r="S601" s="264"/>
      <c r="T601" s="265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66" t="s">
        <v>278</v>
      </c>
      <c r="AU601" s="266" t="s">
        <v>89</v>
      </c>
      <c r="AV601" s="14" t="s">
        <v>87</v>
      </c>
      <c r="AW601" s="14" t="s">
        <v>34</v>
      </c>
      <c r="AX601" s="14" t="s">
        <v>79</v>
      </c>
      <c r="AY601" s="266" t="s">
        <v>139</v>
      </c>
    </row>
    <row r="602" spans="1:51" s="13" customFormat="1" ht="12">
      <c r="A602" s="13"/>
      <c r="B602" s="245"/>
      <c r="C602" s="246"/>
      <c r="D602" s="247" t="s">
        <v>278</v>
      </c>
      <c r="E602" s="248" t="s">
        <v>1</v>
      </c>
      <c r="F602" s="249" t="s">
        <v>775</v>
      </c>
      <c r="G602" s="246"/>
      <c r="H602" s="250">
        <v>51.3</v>
      </c>
      <c r="I602" s="251"/>
      <c r="J602" s="246"/>
      <c r="K602" s="246"/>
      <c r="L602" s="252"/>
      <c r="M602" s="253"/>
      <c r="N602" s="254"/>
      <c r="O602" s="254"/>
      <c r="P602" s="254"/>
      <c r="Q602" s="254"/>
      <c r="R602" s="254"/>
      <c r="S602" s="254"/>
      <c r="T602" s="255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56" t="s">
        <v>278</v>
      </c>
      <c r="AU602" s="256" t="s">
        <v>89</v>
      </c>
      <c r="AV602" s="13" t="s">
        <v>89</v>
      </c>
      <c r="AW602" s="13" t="s">
        <v>34</v>
      </c>
      <c r="AX602" s="13" t="s">
        <v>79</v>
      </c>
      <c r="AY602" s="256" t="s">
        <v>139</v>
      </c>
    </row>
    <row r="603" spans="1:51" s="14" customFormat="1" ht="12">
      <c r="A603" s="14"/>
      <c r="B603" s="257"/>
      <c r="C603" s="258"/>
      <c r="D603" s="247" t="s">
        <v>278</v>
      </c>
      <c r="E603" s="259" t="s">
        <v>1</v>
      </c>
      <c r="F603" s="260" t="s">
        <v>743</v>
      </c>
      <c r="G603" s="258"/>
      <c r="H603" s="259" t="s">
        <v>1</v>
      </c>
      <c r="I603" s="261"/>
      <c r="J603" s="258"/>
      <c r="K603" s="258"/>
      <c r="L603" s="262"/>
      <c r="M603" s="263"/>
      <c r="N603" s="264"/>
      <c r="O603" s="264"/>
      <c r="P603" s="264"/>
      <c r="Q603" s="264"/>
      <c r="R603" s="264"/>
      <c r="S603" s="264"/>
      <c r="T603" s="265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66" t="s">
        <v>278</v>
      </c>
      <c r="AU603" s="266" t="s">
        <v>89</v>
      </c>
      <c r="AV603" s="14" t="s">
        <v>87</v>
      </c>
      <c r="AW603" s="14" t="s">
        <v>34</v>
      </c>
      <c r="AX603" s="14" t="s">
        <v>79</v>
      </c>
      <c r="AY603" s="266" t="s">
        <v>139</v>
      </c>
    </row>
    <row r="604" spans="1:51" s="13" customFormat="1" ht="12">
      <c r="A604" s="13"/>
      <c r="B604" s="245"/>
      <c r="C604" s="246"/>
      <c r="D604" s="247" t="s">
        <v>278</v>
      </c>
      <c r="E604" s="248" t="s">
        <v>1</v>
      </c>
      <c r="F604" s="249" t="s">
        <v>776</v>
      </c>
      <c r="G604" s="246"/>
      <c r="H604" s="250">
        <v>11.4</v>
      </c>
      <c r="I604" s="251"/>
      <c r="J604" s="246"/>
      <c r="K604" s="246"/>
      <c r="L604" s="252"/>
      <c r="M604" s="253"/>
      <c r="N604" s="254"/>
      <c r="O604" s="254"/>
      <c r="P604" s="254"/>
      <c r="Q604" s="254"/>
      <c r="R604" s="254"/>
      <c r="S604" s="254"/>
      <c r="T604" s="255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56" t="s">
        <v>278</v>
      </c>
      <c r="AU604" s="256" t="s">
        <v>89</v>
      </c>
      <c r="AV604" s="13" t="s">
        <v>89</v>
      </c>
      <c r="AW604" s="13" t="s">
        <v>34</v>
      </c>
      <c r="AX604" s="13" t="s">
        <v>79</v>
      </c>
      <c r="AY604" s="256" t="s">
        <v>139</v>
      </c>
    </row>
    <row r="605" spans="1:51" s="14" customFormat="1" ht="12">
      <c r="A605" s="14"/>
      <c r="B605" s="257"/>
      <c r="C605" s="258"/>
      <c r="D605" s="247" t="s">
        <v>278</v>
      </c>
      <c r="E605" s="259" t="s">
        <v>1</v>
      </c>
      <c r="F605" s="260" t="s">
        <v>745</v>
      </c>
      <c r="G605" s="258"/>
      <c r="H605" s="259" t="s">
        <v>1</v>
      </c>
      <c r="I605" s="261"/>
      <c r="J605" s="258"/>
      <c r="K605" s="258"/>
      <c r="L605" s="262"/>
      <c r="M605" s="263"/>
      <c r="N605" s="264"/>
      <c r="O605" s="264"/>
      <c r="P605" s="264"/>
      <c r="Q605" s="264"/>
      <c r="R605" s="264"/>
      <c r="S605" s="264"/>
      <c r="T605" s="265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66" t="s">
        <v>278</v>
      </c>
      <c r="AU605" s="266" t="s">
        <v>89</v>
      </c>
      <c r="AV605" s="14" t="s">
        <v>87</v>
      </c>
      <c r="AW605" s="14" t="s">
        <v>34</v>
      </c>
      <c r="AX605" s="14" t="s">
        <v>79</v>
      </c>
      <c r="AY605" s="266" t="s">
        <v>139</v>
      </c>
    </row>
    <row r="606" spans="1:51" s="13" customFormat="1" ht="12">
      <c r="A606" s="13"/>
      <c r="B606" s="245"/>
      <c r="C606" s="246"/>
      <c r="D606" s="247" t="s">
        <v>278</v>
      </c>
      <c r="E606" s="248" t="s">
        <v>1</v>
      </c>
      <c r="F606" s="249" t="s">
        <v>777</v>
      </c>
      <c r="G606" s="246"/>
      <c r="H606" s="250">
        <v>6.6</v>
      </c>
      <c r="I606" s="251"/>
      <c r="J606" s="246"/>
      <c r="K606" s="246"/>
      <c r="L606" s="252"/>
      <c r="M606" s="253"/>
      <c r="N606" s="254"/>
      <c r="O606" s="254"/>
      <c r="P606" s="254"/>
      <c r="Q606" s="254"/>
      <c r="R606" s="254"/>
      <c r="S606" s="254"/>
      <c r="T606" s="255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56" t="s">
        <v>278</v>
      </c>
      <c r="AU606" s="256" t="s">
        <v>89</v>
      </c>
      <c r="AV606" s="13" t="s">
        <v>89</v>
      </c>
      <c r="AW606" s="13" t="s">
        <v>34</v>
      </c>
      <c r="AX606" s="13" t="s">
        <v>79</v>
      </c>
      <c r="AY606" s="256" t="s">
        <v>139</v>
      </c>
    </row>
    <row r="607" spans="1:51" s="14" customFormat="1" ht="12">
      <c r="A607" s="14"/>
      <c r="B607" s="257"/>
      <c r="C607" s="258"/>
      <c r="D607" s="247" t="s">
        <v>278</v>
      </c>
      <c r="E607" s="259" t="s">
        <v>1</v>
      </c>
      <c r="F607" s="260" t="s">
        <v>747</v>
      </c>
      <c r="G607" s="258"/>
      <c r="H607" s="259" t="s">
        <v>1</v>
      </c>
      <c r="I607" s="261"/>
      <c r="J607" s="258"/>
      <c r="K607" s="258"/>
      <c r="L607" s="262"/>
      <c r="M607" s="263"/>
      <c r="N607" s="264"/>
      <c r="O607" s="264"/>
      <c r="P607" s="264"/>
      <c r="Q607" s="264"/>
      <c r="R607" s="264"/>
      <c r="S607" s="264"/>
      <c r="T607" s="265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66" t="s">
        <v>278</v>
      </c>
      <c r="AU607" s="266" t="s">
        <v>89</v>
      </c>
      <c r="AV607" s="14" t="s">
        <v>87</v>
      </c>
      <c r="AW607" s="14" t="s">
        <v>34</v>
      </c>
      <c r="AX607" s="14" t="s">
        <v>79</v>
      </c>
      <c r="AY607" s="266" t="s">
        <v>139</v>
      </c>
    </row>
    <row r="608" spans="1:51" s="13" customFormat="1" ht="12">
      <c r="A608" s="13"/>
      <c r="B608" s="245"/>
      <c r="C608" s="246"/>
      <c r="D608" s="247" t="s">
        <v>278</v>
      </c>
      <c r="E608" s="248" t="s">
        <v>1</v>
      </c>
      <c r="F608" s="249" t="s">
        <v>778</v>
      </c>
      <c r="G608" s="246"/>
      <c r="H608" s="250">
        <v>11.1</v>
      </c>
      <c r="I608" s="251"/>
      <c r="J608" s="246"/>
      <c r="K608" s="246"/>
      <c r="L608" s="252"/>
      <c r="M608" s="253"/>
      <c r="N608" s="254"/>
      <c r="O608" s="254"/>
      <c r="P608" s="254"/>
      <c r="Q608" s="254"/>
      <c r="R608" s="254"/>
      <c r="S608" s="254"/>
      <c r="T608" s="255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56" t="s">
        <v>278</v>
      </c>
      <c r="AU608" s="256" t="s">
        <v>89</v>
      </c>
      <c r="AV608" s="13" t="s">
        <v>89</v>
      </c>
      <c r="AW608" s="13" t="s">
        <v>34</v>
      </c>
      <c r="AX608" s="13" t="s">
        <v>79</v>
      </c>
      <c r="AY608" s="256" t="s">
        <v>139</v>
      </c>
    </row>
    <row r="609" spans="1:51" s="14" customFormat="1" ht="12">
      <c r="A609" s="14"/>
      <c r="B609" s="257"/>
      <c r="C609" s="258"/>
      <c r="D609" s="247" t="s">
        <v>278</v>
      </c>
      <c r="E609" s="259" t="s">
        <v>1</v>
      </c>
      <c r="F609" s="260" t="s">
        <v>749</v>
      </c>
      <c r="G609" s="258"/>
      <c r="H609" s="259" t="s">
        <v>1</v>
      </c>
      <c r="I609" s="261"/>
      <c r="J609" s="258"/>
      <c r="K609" s="258"/>
      <c r="L609" s="262"/>
      <c r="M609" s="263"/>
      <c r="N609" s="264"/>
      <c r="O609" s="264"/>
      <c r="P609" s="264"/>
      <c r="Q609" s="264"/>
      <c r="R609" s="264"/>
      <c r="S609" s="264"/>
      <c r="T609" s="265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66" t="s">
        <v>278</v>
      </c>
      <c r="AU609" s="266" t="s">
        <v>89</v>
      </c>
      <c r="AV609" s="14" t="s">
        <v>87</v>
      </c>
      <c r="AW609" s="14" t="s">
        <v>34</v>
      </c>
      <c r="AX609" s="14" t="s">
        <v>79</v>
      </c>
      <c r="AY609" s="266" t="s">
        <v>139</v>
      </c>
    </row>
    <row r="610" spans="1:51" s="13" customFormat="1" ht="12">
      <c r="A610" s="13"/>
      <c r="B610" s="245"/>
      <c r="C610" s="246"/>
      <c r="D610" s="247" t="s">
        <v>278</v>
      </c>
      <c r="E610" s="248" t="s">
        <v>1</v>
      </c>
      <c r="F610" s="249" t="s">
        <v>779</v>
      </c>
      <c r="G610" s="246"/>
      <c r="H610" s="250">
        <v>20.772</v>
      </c>
      <c r="I610" s="251"/>
      <c r="J610" s="246"/>
      <c r="K610" s="246"/>
      <c r="L610" s="252"/>
      <c r="M610" s="253"/>
      <c r="N610" s="254"/>
      <c r="O610" s="254"/>
      <c r="P610" s="254"/>
      <c r="Q610" s="254"/>
      <c r="R610" s="254"/>
      <c r="S610" s="254"/>
      <c r="T610" s="255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56" t="s">
        <v>278</v>
      </c>
      <c r="AU610" s="256" t="s">
        <v>89</v>
      </c>
      <c r="AV610" s="13" t="s">
        <v>89</v>
      </c>
      <c r="AW610" s="13" t="s">
        <v>34</v>
      </c>
      <c r="AX610" s="13" t="s">
        <v>79</v>
      </c>
      <c r="AY610" s="256" t="s">
        <v>139</v>
      </c>
    </row>
    <row r="611" spans="1:51" s="14" customFormat="1" ht="12">
      <c r="A611" s="14"/>
      <c r="B611" s="257"/>
      <c r="C611" s="258"/>
      <c r="D611" s="247" t="s">
        <v>278</v>
      </c>
      <c r="E611" s="259" t="s">
        <v>1</v>
      </c>
      <c r="F611" s="260" t="s">
        <v>780</v>
      </c>
      <c r="G611" s="258"/>
      <c r="H611" s="259" t="s">
        <v>1</v>
      </c>
      <c r="I611" s="261"/>
      <c r="J611" s="258"/>
      <c r="K611" s="258"/>
      <c r="L611" s="262"/>
      <c r="M611" s="263"/>
      <c r="N611" s="264"/>
      <c r="O611" s="264"/>
      <c r="P611" s="264"/>
      <c r="Q611" s="264"/>
      <c r="R611" s="264"/>
      <c r="S611" s="264"/>
      <c r="T611" s="265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66" t="s">
        <v>278</v>
      </c>
      <c r="AU611" s="266" t="s">
        <v>89</v>
      </c>
      <c r="AV611" s="14" t="s">
        <v>87</v>
      </c>
      <c r="AW611" s="14" t="s">
        <v>34</v>
      </c>
      <c r="AX611" s="14" t="s">
        <v>79</v>
      </c>
      <c r="AY611" s="266" t="s">
        <v>139</v>
      </c>
    </row>
    <row r="612" spans="1:51" s="13" customFormat="1" ht="12">
      <c r="A612" s="13"/>
      <c r="B612" s="245"/>
      <c r="C612" s="246"/>
      <c r="D612" s="247" t="s">
        <v>278</v>
      </c>
      <c r="E612" s="248" t="s">
        <v>1</v>
      </c>
      <c r="F612" s="249" t="s">
        <v>781</v>
      </c>
      <c r="G612" s="246"/>
      <c r="H612" s="250">
        <v>27.147</v>
      </c>
      <c r="I612" s="251"/>
      <c r="J612" s="246"/>
      <c r="K612" s="246"/>
      <c r="L612" s="252"/>
      <c r="M612" s="253"/>
      <c r="N612" s="254"/>
      <c r="O612" s="254"/>
      <c r="P612" s="254"/>
      <c r="Q612" s="254"/>
      <c r="R612" s="254"/>
      <c r="S612" s="254"/>
      <c r="T612" s="255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56" t="s">
        <v>278</v>
      </c>
      <c r="AU612" s="256" t="s">
        <v>89</v>
      </c>
      <c r="AV612" s="13" t="s">
        <v>89</v>
      </c>
      <c r="AW612" s="13" t="s">
        <v>34</v>
      </c>
      <c r="AX612" s="13" t="s">
        <v>79</v>
      </c>
      <c r="AY612" s="256" t="s">
        <v>139</v>
      </c>
    </row>
    <row r="613" spans="1:51" s="14" customFormat="1" ht="12">
      <c r="A613" s="14"/>
      <c r="B613" s="257"/>
      <c r="C613" s="258"/>
      <c r="D613" s="247" t="s">
        <v>278</v>
      </c>
      <c r="E613" s="259" t="s">
        <v>1</v>
      </c>
      <c r="F613" s="260" t="s">
        <v>751</v>
      </c>
      <c r="G613" s="258"/>
      <c r="H613" s="259" t="s">
        <v>1</v>
      </c>
      <c r="I613" s="261"/>
      <c r="J613" s="258"/>
      <c r="K613" s="258"/>
      <c r="L613" s="262"/>
      <c r="M613" s="263"/>
      <c r="N613" s="264"/>
      <c r="O613" s="264"/>
      <c r="P613" s="264"/>
      <c r="Q613" s="264"/>
      <c r="R613" s="264"/>
      <c r="S613" s="264"/>
      <c r="T613" s="265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66" t="s">
        <v>278</v>
      </c>
      <c r="AU613" s="266" t="s">
        <v>89</v>
      </c>
      <c r="AV613" s="14" t="s">
        <v>87</v>
      </c>
      <c r="AW613" s="14" t="s">
        <v>34</v>
      </c>
      <c r="AX613" s="14" t="s">
        <v>79</v>
      </c>
      <c r="AY613" s="266" t="s">
        <v>139</v>
      </c>
    </row>
    <row r="614" spans="1:51" s="13" customFormat="1" ht="12">
      <c r="A614" s="13"/>
      <c r="B614" s="245"/>
      <c r="C614" s="246"/>
      <c r="D614" s="247" t="s">
        <v>278</v>
      </c>
      <c r="E614" s="248" t="s">
        <v>1</v>
      </c>
      <c r="F614" s="249" t="s">
        <v>79</v>
      </c>
      <c r="G614" s="246"/>
      <c r="H614" s="250">
        <v>0</v>
      </c>
      <c r="I614" s="251"/>
      <c r="J614" s="246"/>
      <c r="K614" s="246"/>
      <c r="L614" s="252"/>
      <c r="M614" s="253"/>
      <c r="N614" s="254"/>
      <c r="O614" s="254"/>
      <c r="P614" s="254"/>
      <c r="Q614" s="254"/>
      <c r="R614" s="254"/>
      <c r="S614" s="254"/>
      <c r="T614" s="255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56" t="s">
        <v>278</v>
      </c>
      <c r="AU614" s="256" t="s">
        <v>89</v>
      </c>
      <c r="AV614" s="13" t="s">
        <v>89</v>
      </c>
      <c r="AW614" s="13" t="s">
        <v>34</v>
      </c>
      <c r="AX614" s="13" t="s">
        <v>79</v>
      </c>
      <c r="AY614" s="256" t="s">
        <v>139</v>
      </c>
    </row>
    <row r="615" spans="1:51" s="14" customFormat="1" ht="12">
      <c r="A615" s="14"/>
      <c r="B615" s="257"/>
      <c r="C615" s="258"/>
      <c r="D615" s="247" t="s">
        <v>278</v>
      </c>
      <c r="E615" s="259" t="s">
        <v>1</v>
      </c>
      <c r="F615" s="260" t="s">
        <v>752</v>
      </c>
      <c r="G615" s="258"/>
      <c r="H615" s="259" t="s">
        <v>1</v>
      </c>
      <c r="I615" s="261"/>
      <c r="J615" s="258"/>
      <c r="K615" s="258"/>
      <c r="L615" s="262"/>
      <c r="M615" s="263"/>
      <c r="N615" s="264"/>
      <c r="O615" s="264"/>
      <c r="P615" s="264"/>
      <c r="Q615" s="264"/>
      <c r="R615" s="264"/>
      <c r="S615" s="264"/>
      <c r="T615" s="265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66" t="s">
        <v>278</v>
      </c>
      <c r="AU615" s="266" t="s">
        <v>89</v>
      </c>
      <c r="AV615" s="14" t="s">
        <v>87</v>
      </c>
      <c r="AW615" s="14" t="s">
        <v>34</v>
      </c>
      <c r="AX615" s="14" t="s">
        <v>79</v>
      </c>
      <c r="AY615" s="266" t="s">
        <v>139</v>
      </c>
    </row>
    <row r="616" spans="1:51" s="13" customFormat="1" ht="12">
      <c r="A616" s="13"/>
      <c r="B616" s="245"/>
      <c r="C616" s="246"/>
      <c r="D616" s="247" t="s">
        <v>278</v>
      </c>
      <c r="E616" s="248" t="s">
        <v>1</v>
      </c>
      <c r="F616" s="249" t="s">
        <v>782</v>
      </c>
      <c r="G616" s="246"/>
      <c r="H616" s="250">
        <v>80.467</v>
      </c>
      <c r="I616" s="251"/>
      <c r="J616" s="246"/>
      <c r="K616" s="246"/>
      <c r="L616" s="252"/>
      <c r="M616" s="253"/>
      <c r="N616" s="254"/>
      <c r="O616" s="254"/>
      <c r="P616" s="254"/>
      <c r="Q616" s="254"/>
      <c r="R616" s="254"/>
      <c r="S616" s="254"/>
      <c r="T616" s="255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56" t="s">
        <v>278</v>
      </c>
      <c r="AU616" s="256" t="s">
        <v>89</v>
      </c>
      <c r="AV616" s="13" t="s">
        <v>89</v>
      </c>
      <c r="AW616" s="13" t="s">
        <v>34</v>
      </c>
      <c r="AX616" s="13" t="s">
        <v>79</v>
      </c>
      <c r="AY616" s="256" t="s">
        <v>139</v>
      </c>
    </row>
    <row r="617" spans="1:51" s="14" customFormat="1" ht="12">
      <c r="A617" s="14"/>
      <c r="B617" s="257"/>
      <c r="C617" s="258"/>
      <c r="D617" s="247" t="s">
        <v>278</v>
      </c>
      <c r="E617" s="259" t="s">
        <v>1</v>
      </c>
      <c r="F617" s="260" t="s">
        <v>754</v>
      </c>
      <c r="G617" s="258"/>
      <c r="H617" s="259" t="s">
        <v>1</v>
      </c>
      <c r="I617" s="261"/>
      <c r="J617" s="258"/>
      <c r="K617" s="258"/>
      <c r="L617" s="262"/>
      <c r="M617" s="263"/>
      <c r="N617" s="264"/>
      <c r="O617" s="264"/>
      <c r="P617" s="264"/>
      <c r="Q617" s="264"/>
      <c r="R617" s="264"/>
      <c r="S617" s="264"/>
      <c r="T617" s="265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66" t="s">
        <v>278</v>
      </c>
      <c r="AU617" s="266" t="s">
        <v>89</v>
      </c>
      <c r="AV617" s="14" t="s">
        <v>87</v>
      </c>
      <c r="AW617" s="14" t="s">
        <v>34</v>
      </c>
      <c r="AX617" s="14" t="s">
        <v>79</v>
      </c>
      <c r="AY617" s="266" t="s">
        <v>139</v>
      </c>
    </row>
    <row r="618" spans="1:51" s="13" customFormat="1" ht="12">
      <c r="A618" s="13"/>
      <c r="B618" s="245"/>
      <c r="C618" s="246"/>
      <c r="D618" s="247" t="s">
        <v>278</v>
      </c>
      <c r="E618" s="248" t="s">
        <v>1</v>
      </c>
      <c r="F618" s="249" t="s">
        <v>783</v>
      </c>
      <c r="G618" s="246"/>
      <c r="H618" s="250">
        <v>61.05</v>
      </c>
      <c r="I618" s="251"/>
      <c r="J618" s="246"/>
      <c r="K618" s="246"/>
      <c r="L618" s="252"/>
      <c r="M618" s="253"/>
      <c r="N618" s="254"/>
      <c r="O618" s="254"/>
      <c r="P618" s="254"/>
      <c r="Q618" s="254"/>
      <c r="R618" s="254"/>
      <c r="S618" s="254"/>
      <c r="T618" s="255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56" t="s">
        <v>278</v>
      </c>
      <c r="AU618" s="256" t="s">
        <v>89</v>
      </c>
      <c r="AV618" s="13" t="s">
        <v>89</v>
      </c>
      <c r="AW618" s="13" t="s">
        <v>34</v>
      </c>
      <c r="AX618" s="13" t="s">
        <v>79</v>
      </c>
      <c r="AY618" s="256" t="s">
        <v>139</v>
      </c>
    </row>
    <row r="619" spans="1:51" s="14" customFormat="1" ht="12">
      <c r="A619" s="14"/>
      <c r="B619" s="257"/>
      <c r="C619" s="258"/>
      <c r="D619" s="247" t="s">
        <v>278</v>
      </c>
      <c r="E619" s="259" t="s">
        <v>1</v>
      </c>
      <c r="F619" s="260" t="s">
        <v>756</v>
      </c>
      <c r="G619" s="258"/>
      <c r="H619" s="259" t="s">
        <v>1</v>
      </c>
      <c r="I619" s="261"/>
      <c r="J619" s="258"/>
      <c r="K619" s="258"/>
      <c r="L619" s="262"/>
      <c r="M619" s="263"/>
      <c r="N619" s="264"/>
      <c r="O619" s="264"/>
      <c r="P619" s="264"/>
      <c r="Q619" s="264"/>
      <c r="R619" s="264"/>
      <c r="S619" s="264"/>
      <c r="T619" s="265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66" t="s">
        <v>278</v>
      </c>
      <c r="AU619" s="266" t="s">
        <v>89</v>
      </c>
      <c r="AV619" s="14" t="s">
        <v>87</v>
      </c>
      <c r="AW619" s="14" t="s">
        <v>34</v>
      </c>
      <c r="AX619" s="14" t="s">
        <v>79</v>
      </c>
      <c r="AY619" s="266" t="s">
        <v>139</v>
      </c>
    </row>
    <row r="620" spans="1:51" s="13" customFormat="1" ht="12">
      <c r="A620" s="13"/>
      <c r="B620" s="245"/>
      <c r="C620" s="246"/>
      <c r="D620" s="247" t="s">
        <v>278</v>
      </c>
      <c r="E620" s="248" t="s">
        <v>1</v>
      </c>
      <c r="F620" s="249" t="s">
        <v>784</v>
      </c>
      <c r="G620" s="246"/>
      <c r="H620" s="250">
        <v>13.2</v>
      </c>
      <c r="I620" s="251"/>
      <c r="J620" s="246"/>
      <c r="K620" s="246"/>
      <c r="L620" s="252"/>
      <c r="M620" s="253"/>
      <c r="N620" s="254"/>
      <c r="O620" s="254"/>
      <c r="P620" s="254"/>
      <c r="Q620" s="254"/>
      <c r="R620" s="254"/>
      <c r="S620" s="254"/>
      <c r="T620" s="255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56" t="s">
        <v>278</v>
      </c>
      <c r="AU620" s="256" t="s">
        <v>89</v>
      </c>
      <c r="AV620" s="13" t="s">
        <v>89</v>
      </c>
      <c r="AW620" s="13" t="s">
        <v>34</v>
      </c>
      <c r="AX620" s="13" t="s">
        <v>79</v>
      </c>
      <c r="AY620" s="256" t="s">
        <v>139</v>
      </c>
    </row>
    <row r="621" spans="1:51" s="14" customFormat="1" ht="12">
      <c r="A621" s="14"/>
      <c r="B621" s="257"/>
      <c r="C621" s="258"/>
      <c r="D621" s="247" t="s">
        <v>278</v>
      </c>
      <c r="E621" s="259" t="s">
        <v>1</v>
      </c>
      <c r="F621" s="260" t="s">
        <v>758</v>
      </c>
      <c r="G621" s="258"/>
      <c r="H621" s="259" t="s">
        <v>1</v>
      </c>
      <c r="I621" s="261"/>
      <c r="J621" s="258"/>
      <c r="K621" s="258"/>
      <c r="L621" s="262"/>
      <c r="M621" s="263"/>
      <c r="N621" s="264"/>
      <c r="O621" s="264"/>
      <c r="P621" s="264"/>
      <c r="Q621" s="264"/>
      <c r="R621" s="264"/>
      <c r="S621" s="264"/>
      <c r="T621" s="265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66" t="s">
        <v>278</v>
      </c>
      <c r="AU621" s="266" t="s">
        <v>89</v>
      </c>
      <c r="AV621" s="14" t="s">
        <v>87</v>
      </c>
      <c r="AW621" s="14" t="s">
        <v>34</v>
      </c>
      <c r="AX621" s="14" t="s">
        <v>79</v>
      </c>
      <c r="AY621" s="266" t="s">
        <v>139</v>
      </c>
    </row>
    <row r="622" spans="1:51" s="13" customFormat="1" ht="12">
      <c r="A622" s="13"/>
      <c r="B622" s="245"/>
      <c r="C622" s="246"/>
      <c r="D622" s="247" t="s">
        <v>278</v>
      </c>
      <c r="E622" s="248" t="s">
        <v>1</v>
      </c>
      <c r="F622" s="249" t="s">
        <v>785</v>
      </c>
      <c r="G622" s="246"/>
      <c r="H622" s="250">
        <v>85.434</v>
      </c>
      <c r="I622" s="251"/>
      <c r="J622" s="246"/>
      <c r="K622" s="246"/>
      <c r="L622" s="252"/>
      <c r="M622" s="253"/>
      <c r="N622" s="254"/>
      <c r="O622" s="254"/>
      <c r="P622" s="254"/>
      <c r="Q622" s="254"/>
      <c r="R622" s="254"/>
      <c r="S622" s="254"/>
      <c r="T622" s="255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56" t="s">
        <v>278</v>
      </c>
      <c r="AU622" s="256" t="s">
        <v>89</v>
      </c>
      <c r="AV622" s="13" t="s">
        <v>89</v>
      </c>
      <c r="AW622" s="13" t="s">
        <v>34</v>
      </c>
      <c r="AX622" s="13" t="s">
        <v>79</v>
      </c>
      <c r="AY622" s="256" t="s">
        <v>139</v>
      </c>
    </row>
    <row r="623" spans="1:51" s="14" customFormat="1" ht="12">
      <c r="A623" s="14"/>
      <c r="B623" s="257"/>
      <c r="C623" s="258"/>
      <c r="D623" s="247" t="s">
        <v>278</v>
      </c>
      <c r="E623" s="259" t="s">
        <v>1</v>
      </c>
      <c r="F623" s="260" t="s">
        <v>760</v>
      </c>
      <c r="G623" s="258"/>
      <c r="H623" s="259" t="s">
        <v>1</v>
      </c>
      <c r="I623" s="261"/>
      <c r="J623" s="258"/>
      <c r="K623" s="258"/>
      <c r="L623" s="262"/>
      <c r="M623" s="263"/>
      <c r="N623" s="264"/>
      <c r="O623" s="264"/>
      <c r="P623" s="264"/>
      <c r="Q623" s="264"/>
      <c r="R623" s="264"/>
      <c r="S623" s="264"/>
      <c r="T623" s="265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66" t="s">
        <v>278</v>
      </c>
      <c r="AU623" s="266" t="s">
        <v>89</v>
      </c>
      <c r="AV623" s="14" t="s">
        <v>87</v>
      </c>
      <c r="AW623" s="14" t="s">
        <v>34</v>
      </c>
      <c r="AX623" s="14" t="s">
        <v>79</v>
      </c>
      <c r="AY623" s="266" t="s">
        <v>139</v>
      </c>
    </row>
    <row r="624" spans="1:51" s="13" customFormat="1" ht="12">
      <c r="A624" s="13"/>
      <c r="B624" s="245"/>
      <c r="C624" s="246"/>
      <c r="D624" s="247" t="s">
        <v>278</v>
      </c>
      <c r="E624" s="248" t="s">
        <v>1</v>
      </c>
      <c r="F624" s="249" t="s">
        <v>786</v>
      </c>
      <c r="G624" s="246"/>
      <c r="H624" s="250">
        <v>3.96</v>
      </c>
      <c r="I624" s="251"/>
      <c r="J624" s="246"/>
      <c r="K624" s="246"/>
      <c r="L624" s="252"/>
      <c r="M624" s="253"/>
      <c r="N624" s="254"/>
      <c r="O624" s="254"/>
      <c r="P624" s="254"/>
      <c r="Q624" s="254"/>
      <c r="R624" s="254"/>
      <c r="S624" s="254"/>
      <c r="T624" s="255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56" t="s">
        <v>278</v>
      </c>
      <c r="AU624" s="256" t="s">
        <v>89</v>
      </c>
      <c r="AV624" s="13" t="s">
        <v>89</v>
      </c>
      <c r="AW624" s="13" t="s">
        <v>34</v>
      </c>
      <c r="AX624" s="13" t="s">
        <v>79</v>
      </c>
      <c r="AY624" s="256" t="s">
        <v>139</v>
      </c>
    </row>
    <row r="625" spans="1:51" s="14" customFormat="1" ht="12">
      <c r="A625" s="14"/>
      <c r="B625" s="257"/>
      <c r="C625" s="258"/>
      <c r="D625" s="247" t="s">
        <v>278</v>
      </c>
      <c r="E625" s="259" t="s">
        <v>1</v>
      </c>
      <c r="F625" s="260" t="s">
        <v>762</v>
      </c>
      <c r="G625" s="258"/>
      <c r="H625" s="259" t="s">
        <v>1</v>
      </c>
      <c r="I625" s="261"/>
      <c r="J625" s="258"/>
      <c r="K625" s="258"/>
      <c r="L625" s="262"/>
      <c r="M625" s="263"/>
      <c r="N625" s="264"/>
      <c r="O625" s="264"/>
      <c r="P625" s="264"/>
      <c r="Q625" s="264"/>
      <c r="R625" s="264"/>
      <c r="S625" s="264"/>
      <c r="T625" s="265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66" t="s">
        <v>278</v>
      </c>
      <c r="AU625" s="266" t="s">
        <v>89</v>
      </c>
      <c r="AV625" s="14" t="s">
        <v>87</v>
      </c>
      <c r="AW625" s="14" t="s">
        <v>34</v>
      </c>
      <c r="AX625" s="14" t="s">
        <v>79</v>
      </c>
      <c r="AY625" s="266" t="s">
        <v>139</v>
      </c>
    </row>
    <row r="626" spans="1:51" s="13" customFormat="1" ht="12">
      <c r="A626" s="13"/>
      <c r="B626" s="245"/>
      <c r="C626" s="246"/>
      <c r="D626" s="247" t="s">
        <v>278</v>
      </c>
      <c r="E626" s="248" t="s">
        <v>1</v>
      </c>
      <c r="F626" s="249" t="s">
        <v>787</v>
      </c>
      <c r="G626" s="246"/>
      <c r="H626" s="250">
        <v>43.56</v>
      </c>
      <c r="I626" s="251"/>
      <c r="J626" s="246"/>
      <c r="K626" s="246"/>
      <c r="L626" s="252"/>
      <c r="M626" s="253"/>
      <c r="N626" s="254"/>
      <c r="O626" s="254"/>
      <c r="P626" s="254"/>
      <c r="Q626" s="254"/>
      <c r="R626" s="254"/>
      <c r="S626" s="254"/>
      <c r="T626" s="255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56" t="s">
        <v>278</v>
      </c>
      <c r="AU626" s="256" t="s">
        <v>89</v>
      </c>
      <c r="AV626" s="13" t="s">
        <v>89</v>
      </c>
      <c r="AW626" s="13" t="s">
        <v>34</v>
      </c>
      <c r="AX626" s="13" t="s">
        <v>79</v>
      </c>
      <c r="AY626" s="256" t="s">
        <v>139</v>
      </c>
    </row>
    <row r="627" spans="1:51" s="14" customFormat="1" ht="12">
      <c r="A627" s="14"/>
      <c r="B627" s="257"/>
      <c r="C627" s="258"/>
      <c r="D627" s="247" t="s">
        <v>278</v>
      </c>
      <c r="E627" s="259" t="s">
        <v>1</v>
      </c>
      <c r="F627" s="260" t="s">
        <v>788</v>
      </c>
      <c r="G627" s="258"/>
      <c r="H627" s="259" t="s">
        <v>1</v>
      </c>
      <c r="I627" s="261"/>
      <c r="J627" s="258"/>
      <c r="K627" s="258"/>
      <c r="L627" s="262"/>
      <c r="M627" s="263"/>
      <c r="N627" s="264"/>
      <c r="O627" s="264"/>
      <c r="P627" s="264"/>
      <c r="Q627" s="264"/>
      <c r="R627" s="264"/>
      <c r="S627" s="264"/>
      <c r="T627" s="265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66" t="s">
        <v>278</v>
      </c>
      <c r="AU627" s="266" t="s">
        <v>89</v>
      </c>
      <c r="AV627" s="14" t="s">
        <v>87</v>
      </c>
      <c r="AW627" s="14" t="s">
        <v>34</v>
      </c>
      <c r="AX627" s="14" t="s">
        <v>79</v>
      </c>
      <c r="AY627" s="266" t="s">
        <v>139</v>
      </c>
    </row>
    <row r="628" spans="1:51" s="13" customFormat="1" ht="12">
      <c r="A628" s="13"/>
      <c r="B628" s="245"/>
      <c r="C628" s="246"/>
      <c r="D628" s="247" t="s">
        <v>278</v>
      </c>
      <c r="E628" s="248" t="s">
        <v>1</v>
      </c>
      <c r="F628" s="249" t="s">
        <v>789</v>
      </c>
      <c r="G628" s="246"/>
      <c r="H628" s="250">
        <v>-145.3</v>
      </c>
      <c r="I628" s="251"/>
      <c r="J628" s="246"/>
      <c r="K628" s="246"/>
      <c r="L628" s="252"/>
      <c r="M628" s="253"/>
      <c r="N628" s="254"/>
      <c r="O628" s="254"/>
      <c r="P628" s="254"/>
      <c r="Q628" s="254"/>
      <c r="R628" s="254"/>
      <c r="S628" s="254"/>
      <c r="T628" s="255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56" t="s">
        <v>278</v>
      </c>
      <c r="AU628" s="256" t="s">
        <v>89</v>
      </c>
      <c r="AV628" s="13" t="s">
        <v>89</v>
      </c>
      <c r="AW628" s="13" t="s">
        <v>34</v>
      </c>
      <c r="AX628" s="13" t="s">
        <v>79</v>
      </c>
      <c r="AY628" s="256" t="s">
        <v>139</v>
      </c>
    </row>
    <row r="629" spans="1:51" s="15" customFormat="1" ht="12">
      <c r="A629" s="15"/>
      <c r="B629" s="267"/>
      <c r="C629" s="268"/>
      <c r="D629" s="247" t="s">
        <v>278</v>
      </c>
      <c r="E629" s="269" t="s">
        <v>1</v>
      </c>
      <c r="F629" s="270" t="s">
        <v>287</v>
      </c>
      <c r="G629" s="268"/>
      <c r="H629" s="271">
        <v>582.816</v>
      </c>
      <c r="I629" s="272"/>
      <c r="J629" s="268"/>
      <c r="K629" s="268"/>
      <c r="L629" s="273"/>
      <c r="M629" s="274"/>
      <c r="N629" s="275"/>
      <c r="O629" s="275"/>
      <c r="P629" s="275"/>
      <c r="Q629" s="275"/>
      <c r="R629" s="275"/>
      <c r="S629" s="275"/>
      <c r="T629" s="276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T629" s="277" t="s">
        <v>278</v>
      </c>
      <c r="AU629" s="277" t="s">
        <v>89</v>
      </c>
      <c r="AV629" s="15" t="s">
        <v>144</v>
      </c>
      <c r="AW629" s="15" t="s">
        <v>34</v>
      </c>
      <c r="AX629" s="15" t="s">
        <v>87</v>
      </c>
      <c r="AY629" s="277" t="s">
        <v>139</v>
      </c>
    </row>
    <row r="630" spans="1:65" s="2" customFormat="1" ht="24.15" customHeight="1">
      <c r="A630" s="40"/>
      <c r="B630" s="41"/>
      <c r="C630" s="212" t="s">
        <v>790</v>
      </c>
      <c r="D630" s="212" t="s">
        <v>140</v>
      </c>
      <c r="E630" s="213" t="s">
        <v>791</v>
      </c>
      <c r="F630" s="214" t="s">
        <v>792</v>
      </c>
      <c r="G630" s="215" t="s">
        <v>299</v>
      </c>
      <c r="H630" s="216">
        <v>145.3</v>
      </c>
      <c r="I630" s="217"/>
      <c r="J630" s="218">
        <f>ROUND(I630*H630,2)</f>
        <v>0</v>
      </c>
      <c r="K630" s="214" t="s">
        <v>1</v>
      </c>
      <c r="L630" s="46"/>
      <c r="M630" s="236" t="s">
        <v>1</v>
      </c>
      <c r="N630" s="237" t="s">
        <v>44</v>
      </c>
      <c r="O630" s="93"/>
      <c r="P630" s="238">
        <f>O630*H630</f>
        <v>0</v>
      </c>
      <c r="Q630" s="238">
        <v>0.007</v>
      </c>
      <c r="R630" s="238">
        <f>Q630*H630</f>
        <v>1.0171000000000001</v>
      </c>
      <c r="S630" s="238">
        <v>0</v>
      </c>
      <c r="T630" s="239">
        <f>S630*H630</f>
        <v>0</v>
      </c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R630" s="224" t="s">
        <v>144</v>
      </c>
      <c r="AT630" s="224" t="s">
        <v>140</v>
      </c>
      <c r="AU630" s="224" t="s">
        <v>89</v>
      </c>
      <c r="AY630" s="18" t="s">
        <v>139</v>
      </c>
      <c r="BE630" s="225">
        <f>IF(N630="základní",J630,0)</f>
        <v>0</v>
      </c>
      <c r="BF630" s="225">
        <f>IF(N630="snížená",J630,0)</f>
        <v>0</v>
      </c>
      <c r="BG630" s="225">
        <f>IF(N630="zákl. přenesená",J630,0)</f>
        <v>0</v>
      </c>
      <c r="BH630" s="225">
        <f>IF(N630="sníž. přenesená",J630,0)</f>
        <v>0</v>
      </c>
      <c r="BI630" s="225">
        <f>IF(N630="nulová",J630,0)</f>
        <v>0</v>
      </c>
      <c r="BJ630" s="18" t="s">
        <v>87</v>
      </c>
      <c r="BK630" s="225">
        <f>ROUND(I630*H630,2)</f>
        <v>0</v>
      </c>
      <c r="BL630" s="18" t="s">
        <v>144</v>
      </c>
      <c r="BM630" s="224" t="s">
        <v>793</v>
      </c>
    </row>
    <row r="631" spans="1:51" s="13" customFormat="1" ht="12">
      <c r="A631" s="13"/>
      <c r="B631" s="245"/>
      <c r="C631" s="246"/>
      <c r="D631" s="247" t="s">
        <v>278</v>
      </c>
      <c r="E631" s="248" t="s">
        <v>1</v>
      </c>
      <c r="F631" s="249" t="s">
        <v>794</v>
      </c>
      <c r="G631" s="246"/>
      <c r="H631" s="250">
        <v>145.3</v>
      </c>
      <c r="I631" s="251"/>
      <c r="J631" s="246"/>
      <c r="K631" s="246"/>
      <c r="L631" s="252"/>
      <c r="M631" s="253"/>
      <c r="N631" s="254"/>
      <c r="O631" s="254"/>
      <c r="P631" s="254"/>
      <c r="Q631" s="254"/>
      <c r="R631" s="254"/>
      <c r="S631" s="254"/>
      <c r="T631" s="255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56" t="s">
        <v>278</v>
      </c>
      <c r="AU631" s="256" t="s">
        <v>89</v>
      </c>
      <c r="AV631" s="13" t="s">
        <v>89</v>
      </c>
      <c r="AW631" s="13" t="s">
        <v>34</v>
      </c>
      <c r="AX631" s="13" t="s">
        <v>87</v>
      </c>
      <c r="AY631" s="256" t="s">
        <v>139</v>
      </c>
    </row>
    <row r="632" spans="1:65" s="2" customFormat="1" ht="24.15" customHeight="1">
      <c r="A632" s="40"/>
      <c r="B632" s="41"/>
      <c r="C632" s="212" t="s">
        <v>795</v>
      </c>
      <c r="D632" s="212" t="s">
        <v>140</v>
      </c>
      <c r="E632" s="213" t="s">
        <v>796</v>
      </c>
      <c r="F632" s="214" t="s">
        <v>797</v>
      </c>
      <c r="G632" s="215" t="s">
        <v>299</v>
      </c>
      <c r="H632" s="216">
        <v>582.816</v>
      </c>
      <c r="I632" s="217"/>
      <c r="J632" s="218">
        <f>ROUND(I632*H632,2)</f>
        <v>0</v>
      </c>
      <c r="K632" s="214" t="s">
        <v>274</v>
      </c>
      <c r="L632" s="46"/>
      <c r="M632" s="236" t="s">
        <v>1</v>
      </c>
      <c r="N632" s="237" t="s">
        <v>44</v>
      </c>
      <c r="O632" s="93"/>
      <c r="P632" s="238">
        <f>O632*H632</f>
        <v>0</v>
      </c>
      <c r="Q632" s="238">
        <v>0.01838</v>
      </c>
      <c r="R632" s="238">
        <f>Q632*H632</f>
        <v>10.71215808</v>
      </c>
      <c r="S632" s="238">
        <v>0</v>
      </c>
      <c r="T632" s="239">
        <f>S632*H632</f>
        <v>0</v>
      </c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R632" s="224" t="s">
        <v>144</v>
      </c>
      <c r="AT632" s="224" t="s">
        <v>140</v>
      </c>
      <c r="AU632" s="224" t="s">
        <v>89</v>
      </c>
      <c r="AY632" s="18" t="s">
        <v>139</v>
      </c>
      <c r="BE632" s="225">
        <f>IF(N632="základní",J632,0)</f>
        <v>0</v>
      </c>
      <c r="BF632" s="225">
        <f>IF(N632="snížená",J632,0)</f>
        <v>0</v>
      </c>
      <c r="BG632" s="225">
        <f>IF(N632="zákl. přenesená",J632,0)</f>
        <v>0</v>
      </c>
      <c r="BH632" s="225">
        <f>IF(N632="sníž. přenesená",J632,0)</f>
        <v>0</v>
      </c>
      <c r="BI632" s="225">
        <f>IF(N632="nulová",J632,0)</f>
        <v>0</v>
      </c>
      <c r="BJ632" s="18" t="s">
        <v>87</v>
      </c>
      <c r="BK632" s="225">
        <f>ROUND(I632*H632,2)</f>
        <v>0</v>
      </c>
      <c r="BL632" s="18" t="s">
        <v>144</v>
      </c>
      <c r="BM632" s="224" t="s">
        <v>798</v>
      </c>
    </row>
    <row r="633" spans="1:47" s="2" customFormat="1" ht="12">
      <c r="A633" s="40"/>
      <c r="B633" s="41"/>
      <c r="C633" s="42"/>
      <c r="D633" s="240" t="s">
        <v>276</v>
      </c>
      <c r="E633" s="42"/>
      <c r="F633" s="241" t="s">
        <v>799</v>
      </c>
      <c r="G633" s="42"/>
      <c r="H633" s="42"/>
      <c r="I633" s="242"/>
      <c r="J633" s="42"/>
      <c r="K633" s="42"/>
      <c r="L633" s="46"/>
      <c r="M633" s="243"/>
      <c r="N633" s="244"/>
      <c r="O633" s="93"/>
      <c r="P633" s="93"/>
      <c r="Q633" s="93"/>
      <c r="R633" s="93"/>
      <c r="S633" s="93"/>
      <c r="T633" s="94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T633" s="18" t="s">
        <v>276</v>
      </c>
      <c r="AU633" s="18" t="s">
        <v>89</v>
      </c>
    </row>
    <row r="634" spans="1:51" s="14" customFormat="1" ht="12">
      <c r="A634" s="14"/>
      <c r="B634" s="257"/>
      <c r="C634" s="258"/>
      <c r="D634" s="247" t="s">
        <v>278</v>
      </c>
      <c r="E634" s="259" t="s">
        <v>1</v>
      </c>
      <c r="F634" s="260" t="s">
        <v>769</v>
      </c>
      <c r="G634" s="258"/>
      <c r="H634" s="259" t="s">
        <v>1</v>
      </c>
      <c r="I634" s="261"/>
      <c r="J634" s="258"/>
      <c r="K634" s="258"/>
      <c r="L634" s="262"/>
      <c r="M634" s="263"/>
      <c r="N634" s="264"/>
      <c r="O634" s="264"/>
      <c r="P634" s="264"/>
      <c r="Q634" s="264"/>
      <c r="R634" s="264"/>
      <c r="S634" s="264"/>
      <c r="T634" s="265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66" t="s">
        <v>278</v>
      </c>
      <c r="AU634" s="266" t="s">
        <v>89</v>
      </c>
      <c r="AV634" s="14" t="s">
        <v>87</v>
      </c>
      <c r="AW634" s="14" t="s">
        <v>34</v>
      </c>
      <c r="AX634" s="14" t="s">
        <v>79</v>
      </c>
      <c r="AY634" s="266" t="s">
        <v>139</v>
      </c>
    </row>
    <row r="635" spans="1:51" s="14" customFormat="1" ht="12">
      <c r="A635" s="14"/>
      <c r="B635" s="257"/>
      <c r="C635" s="258"/>
      <c r="D635" s="247" t="s">
        <v>278</v>
      </c>
      <c r="E635" s="259" t="s">
        <v>1</v>
      </c>
      <c r="F635" s="260" t="s">
        <v>418</v>
      </c>
      <c r="G635" s="258"/>
      <c r="H635" s="259" t="s">
        <v>1</v>
      </c>
      <c r="I635" s="261"/>
      <c r="J635" s="258"/>
      <c r="K635" s="258"/>
      <c r="L635" s="262"/>
      <c r="M635" s="263"/>
      <c r="N635" s="264"/>
      <c r="O635" s="264"/>
      <c r="P635" s="264"/>
      <c r="Q635" s="264"/>
      <c r="R635" s="264"/>
      <c r="S635" s="264"/>
      <c r="T635" s="265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66" t="s">
        <v>278</v>
      </c>
      <c r="AU635" s="266" t="s">
        <v>89</v>
      </c>
      <c r="AV635" s="14" t="s">
        <v>87</v>
      </c>
      <c r="AW635" s="14" t="s">
        <v>34</v>
      </c>
      <c r="AX635" s="14" t="s">
        <v>79</v>
      </c>
      <c r="AY635" s="266" t="s">
        <v>139</v>
      </c>
    </row>
    <row r="636" spans="1:51" s="13" customFormat="1" ht="12">
      <c r="A636" s="13"/>
      <c r="B636" s="245"/>
      <c r="C636" s="246"/>
      <c r="D636" s="247" t="s">
        <v>278</v>
      </c>
      <c r="E636" s="248" t="s">
        <v>1</v>
      </c>
      <c r="F636" s="249" t="s">
        <v>770</v>
      </c>
      <c r="G636" s="246"/>
      <c r="H636" s="250">
        <v>148.338</v>
      </c>
      <c r="I636" s="251"/>
      <c r="J636" s="246"/>
      <c r="K636" s="246"/>
      <c r="L636" s="252"/>
      <c r="M636" s="253"/>
      <c r="N636" s="254"/>
      <c r="O636" s="254"/>
      <c r="P636" s="254"/>
      <c r="Q636" s="254"/>
      <c r="R636" s="254"/>
      <c r="S636" s="254"/>
      <c r="T636" s="255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56" t="s">
        <v>278</v>
      </c>
      <c r="AU636" s="256" t="s">
        <v>89</v>
      </c>
      <c r="AV636" s="13" t="s">
        <v>89</v>
      </c>
      <c r="AW636" s="13" t="s">
        <v>34</v>
      </c>
      <c r="AX636" s="13" t="s">
        <v>79</v>
      </c>
      <c r="AY636" s="256" t="s">
        <v>139</v>
      </c>
    </row>
    <row r="637" spans="1:51" s="14" customFormat="1" ht="12">
      <c r="A637" s="14"/>
      <c r="B637" s="257"/>
      <c r="C637" s="258"/>
      <c r="D637" s="247" t="s">
        <v>278</v>
      </c>
      <c r="E637" s="259" t="s">
        <v>1</v>
      </c>
      <c r="F637" s="260" t="s">
        <v>407</v>
      </c>
      <c r="G637" s="258"/>
      <c r="H637" s="259" t="s">
        <v>1</v>
      </c>
      <c r="I637" s="261"/>
      <c r="J637" s="258"/>
      <c r="K637" s="258"/>
      <c r="L637" s="262"/>
      <c r="M637" s="263"/>
      <c r="N637" s="264"/>
      <c r="O637" s="264"/>
      <c r="P637" s="264"/>
      <c r="Q637" s="264"/>
      <c r="R637" s="264"/>
      <c r="S637" s="264"/>
      <c r="T637" s="265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66" t="s">
        <v>278</v>
      </c>
      <c r="AU637" s="266" t="s">
        <v>89</v>
      </c>
      <c r="AV637" s="14" t="s">
        <v>87</v>
      </c>
      <c r="AW637" s="14" t="s">
        <v>34</v>
      </c>
      <c r="AX637" s="14" t="s">
        <v>79</v>
      </c>
      <c r="AY637" s="266" t="s">
        <v>139</v>
      </c>
    </row>
    <row r="638" spans="1:51" s="13" customFormat="1" ht="12">
      <c r="A638" s="13"/>
      <c r="B638" s="245"/>
      <c r="C638" s="246"/>
      <c r="D638" s="247" t="s">
        <v>278</v>
      </c>
      <c r="E638" s="248" t="s">
        <v>1</v>
      </c>
      <c r="F638" s="249" t="s">
        <v>771</v>
      </c>
      <c r="G638" s="246"/>
      <c r="H638" s="250">
        <v>111.06</v>
      </c>
      <c r="I638" s="251"/>
      <c r="J638" s="246"/>
      <c r="K638" s="246"/>
      <c r="L638" s="252"/>
      <c r="M638" s="253"/>
      <c r="N638" s="254"/>
      <c r="O638" s="254"/>
      <c r="P638" s="254"/>
      <c r="Q638" s="254"/>
      <c r="R638" s="254"/>
      <c r="S638" s="254"/>
      <c r="T638" s="255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56" t="s">
        <v>278</v>
      </c>
      <c r="AU638" s="256" t="s">
        <v>89</v>
      </c>
      <c r="AV638" s="13" t="s">
        <v>89</v>
      </c>
      <c r="AW638" s="13" t="s">
        <v>34</v>
      </c>
      <c r="AX638" s="13" t="s">
        <v>79</v>
      </c>
      <c r="AY638" s="256" t="s">
        <v>139</v>
      </c>
    </row>
    <row r="639" spans="1:51" s="14" customFormat="1" ht="12">
      <c r="A639" s="14"/>
      <c r="B639" s="257"/>
      <c r="C639" s="258"/>
      <c r="D639" s="247" t="s">
        <v>278</v>
      </c>
      <c r="E639" s="259" t="s">
        <v>1</v>
      </c>
      <c r="F639" s="260" t="s">
        <v>772</v>
      </c>
      <c r="G639" s="258"/>
      <c r="H639" s="259" t="s">
        <v>1</v>
      </c>
      <c r="I639" s="261"/>
      <c r="J639" s="258"/>
      <c r="K639" s="258"/>
      <c r="L639" s="262"/>
      <c r="M639" s="263"/>
      <c r="N639" s="264"/>
      <c r="O639" s="264"/>
      <c r="P639" s="264"/>
      <c r="Q639" s="264"/>
      <c r="R639" s="264"/>
      <c r="S639" s="264"/>
      <c r="T639" s="265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66" t="s">
        <v>278</v>
      </c>
      <c r="AU639" s="266" t="s">
        <v>89</v>
      </c>
      <c r="AV639" s="14" t="s">
        <v>87</v>
      </c>
      <c r="AW639" s="14" t="s">
        <v>34</v>
      </c>
      <c r="AX639" s="14" t="s">
        <v>79</v>
      </c>
      <c r="AY639" s="266" t="s">
        <v>139</v>
      </c>
    </row>
    <row r="640" spans="1:51" s="13" customFormat="1" ht="12">
      <c r="A640" s="13"/>
      <c r="B640" s="245"/>
      <c r="C640" s="246"/>
      <c r="D640" s="247" t="s">
        <v>278</v>
      </c>
      <c r="E640" s="248" t="s">
        <v>1</v>
      </c>
      <c r="F640" s="249" t="s">
        <v>773</v>
      </c>
      <c r="G640" s="246"/>
      <c r="H640" s="250">
        <v>52.728</v>
      </c>
      <c r="I640" s="251"/>
      <c r="J640" s="246"/>
      <c r="K640" s="246"/>
      <c r="L640" s="252"/>
      <c r="M640" s="253"/>
      <c r="N640" s="254"/>
      <c r="O640" s="254"/>
      <c r="P640" s="254"/>
      <c r="Q640" s="254"/>
      <c r="R640" s="254"/>
      <c r="S640" s="254"/>
      <c r="T640" s="255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56" t="s">
        <v>278</v>
      </c>
      <c r="AU640" s="256" t="s">
        <v>89</v>
      </c>
      <c r="AV640" s="13" t="s">
        <v>89</v>
      </c>
      <c r="AW640" s="13" t="s">
        <v>34</v>
      </c>
      <c r="AX640" s="13" t="s">
        <v>79</v>
      </c>
      <c r="AY640" s="256" t="s">
        <v>139</v>
      </c>
    </row>
    <row r="641" spans="1:51" s="14" customFormat="1" ht="12">
      <c r="A641" s="14"/>
      <c r="B641" s="257"/>
      <c r="C641" s="258"/>
      <c r="D641" s="247" t="s">
        <v>278</v>
      </c>
      <c r="E641" s="259" t="s">
        <v>1</v>
      </c>
      <c r="F641" s="260" t="s">
        <v>774</v>
      </c>
      <c r="G641" s="258"/>
      <c r="H641" s="259" t="s">
        <v>1</v>
      </c>
      <c r="I641" s="261"/>
      <c r="J641" s="258"/>
      <c r="K641" s="258"/>
      <c r="L641" s="262"/>
      <c r="M641" s="263"/>
      <c r="N641" s="264"/>
      <c r="O641" s="264"/>
      <c r="P641" s="264"/>
      <c r="Q641" s="264"/>
      <c r="R641" s="264"/>
      <c r="S641" s="264"/>
      <c r="T641" s="265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66" t="s">
        <v>278</v>
      </c>
      <c r="AU641" s="266" t="s">
        <v>89</v>
      </c>
      <c r="AV641" s="14" t="s">
        <v>87</v>
      </c>
      <c r="AW641" s="14" t="s">
        <v>34</v>
      </c>
      <c r="AX641" s="14" t="s">
        <v>79</v>
      </c>
      <c r="AY641" s="266" t="s">
        <v>139</v>
      </c>
    </row>
    <row r="642" spans="1:51" s="13" customFormat="1" ht="12">
      <c r="A642" s="13"/>
      <c r="B642" s="245"/>
      <c r="C642" s="246"/>
      <c r="D642" s="247" t="s">
        <v>278</v>
      </c>
      <c r="E642" s="248" t="s">
        <v>1</v>
      </c>
      <c r="F642" s="249" t="s">
        <v>775</v>
      </c>
      <c r="G642" s="246"/>
      <c r="H642" s="250">
        <v>51.3</v>
      </c>
      <c r="I642" s="251"/>
      <c r="J642" s="246"/>
      <c r="K642" s="246"/>
      <c r="L642" s="252"/>
      <c r="M642" s="253"/>
      <c r="N642" s="254"/>
      <c r="O642" s="254"/>
      <c r="P642" s="254"/>
      <c r="Q642" s="254"/>
      <c r="R642" s="254"/>
      <c r="S642" s="254"/>
      <c r="T642" s="255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56" t="s">
        <v>278</v>
      </c>
      <c r="AU642" s="256" t="s">
        <v>89</v>
      </c>
      <c r="AV642" s="13" t="s">
        <v>89</v>
      </c>
      <c r="AW642" s="13" t="s">
        <v>34</v>
      </c>
      <c r="AX642" s="13" t="s">
        <v>79</v>
      </c>
      <c r="AY642" s="256" t="s">
        <v>139</v>
      </c>
    </row>
    <row r="643" spans="1:51" s="14" customFormat="1" ht="12">
      <c r="A643" s="14"/>
      <c r="B643" s="257"/>
      <c r="C643" s="258"/>
      <c r="D643" s="247" t="s">
        <v>278</v>
      </c>
      <c r="E643" s="259" t="s">
        <v>1</v>
      </c>
      <c r="F643" s="260" t="s">
        <v>743</v>
      </c>
      <c r="G643" s="258"/>
      <c r="H643" s="259" t="s">
        <v>1</v>
      </c>
      <c r="I643" s="261"/>
      <c r="J643" s="258"/>
      <c r="K643" s="258"/>
      <c r="L643" s="262"/>
      <c r="M643" s="263"/>
      <c r="N643" s="264"/>
      <c r="O643" s="264"/>
      <c r="P643" s="264"/>
      <c r="Q643" s="264"/>
      <c r="R643" s="264"/>
      <c r="S643" s="264"/>
      <c r="T643" s="265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66" t="s">
        <v>278</v>
      </c>
      <c r="AU643" s="266" t="s">
        <v>89</v>
      </c>
      <c r="AV643" s="14" t="s">
        <v>87</v>
      </c>
      <c r="AW643" s="14" t="s">
        <v>34</v>
      </c>
      <c r="AX643" s="14" t="s">
        <v>79</v>
      </c>
      <c r="AY643" s="266" t="s">
        <v>139</v>
      </c>
    </row>
    <row r="644" spans="1:51" s="13" customFormat="1" ht="12">
      <c r="A644" s="13"/>
      <c r="B644" s="245"/>
      <c r="C644" s="246"/>
      <c r="D644" s="247" t="s">
        <v>278</v>
      </c>
      <c r="E644" s="248" t="s">
        <v>1</v>
      </c>
      <c r="F644" s="249" t="s">
        <v>776</v>
      </c>
      <c r="G644" s="246"/>
      <c r="H644" s="250">
        <v>11.4</v>
      </c>
      <c r="I644" s="251"/>
      <c r="J644" s="246"/>
      <c r="K644" s="246"/>
      <c r="L644" s="252"/>
      <c r="M644" s="253"/>
      <c r="N644" s="254"/>
      <c r="O644" s="254"/>
      <c r="P644" s="254"/>
      <c r="Q644" s="254"/>
      <c r="R644" s="254"/>
      <c r="S644" s="254"/>
      <c r="T644" s="255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56" t="s">
        <v>278</v>
      </c>
      <c r="AU644" s="256" t="s">
        <v>89</v>
      </c>
      <c r="AV644" s="13" t="s">
        <v>89</v>
      </c>
      <c r="AW644" s="13" t="s">
        <v>34</v>
      </c>
      <c r="AX644" s="13" t="s">
        <v>79</v>
      </c>
      <c r="AY644" s="256" t="s">
        <v>139</v>
      </c>
    </row>
    <row r="645" spans="1:51" s="14" customFormat="1" ht="12">
      <c r="A645" s="14"/>
      <c r="B645" s="257"/>
      <c r="C645" s="258"/>
      <c r="D645" s="247" t="s">
        <v>278</v>
      </c>
      <c r="E645" s="259" t="s">
        <v>1</v>
      </c>
      <c r="F645" s="260" t="s">
        <v>745</v>
      </c>
      <c r="G645" s="258"/>
      <c r="H645" s="259" t="s">
        <v>1</v>
      </c>
      <c r="I645" s="261"/>
      <c r="J645" s="258"/>
      <c r="K645" s="258"/>
      <c r="L645" s="262"/>
      <c r="M645" s="263"/>
      <c r="N645" s="264"/>
      <c r="O645" s="264"/>
      <c r="P645" s="264"/>
      <c r="Q645" s="264"/>
      <c r="R645" s="264"/>
      <c r="S645" s="264"/>
      <c r="T645" s="265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66" t="s">
        <v>278</v>
      </c>
      <c r="AU645" s="266" t="s">
        <v>89</v>
      </c>
      <c r="AV645" s="14" t="s">
        <v>87</v>
      </c>
      <c r="AW645" s="14" t="s">
        <v>34</v>
      </c>
      <c r="AX645" s="14" t="s">
        <v>79</v>
      </c>
      <c r="AY645" s="266" t="s">
        <v>139</v>
      </c>
    </row>
    <row r="646" spans="1:51" s="13" customFormat="1" ht="12">
      <c r="A646" s="13"/>
      <c r="B646" s="245"/>
      <c r="C646" s="246"/>
      <c r="D646" s="247" t="s">
        <v>278</v>
      </c>
      <c r="E646" s="248" t="s">
        <v>1</v>
      </c>
      <c r="F646" s="249" t="s">
        <v>777</v>
      </c>
      <c r="G646" s="246"/>
      <c r="H646" s="250">
        <v>6.6</v>
      </c>
      <c r="I646" s="251"/>
      <c r="J646" s="246"/>
      <c r="K646" s="246"/>
      <c r="L646" s="252"/>
      <c r="M646" s="253"/>
      <c r="N646" s="254"/>
      <c r="O646" s="254"/>
      <c r="P646" s="254"/>
      <c r="Q646" s="254"/>
      <c r="R646" s="254"/>
      <c r="S646" s="254"/>
      <c r="T646" s="255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56" t="s">
        <v>278</v>
      </c>
      <c r="AU646" s="256" t="s">
        <v>89</v>
      </c>
      <c r="AV646" s="13" t="s">
        <v>89</v>
      </c>
      <c r="AW646" s="13" t="s">
        <v>34</v>
      </c>
      <c r="AX646" s="13" t="s">
        <v>79</v>
      </c>
      <c r="AY646" s="256" t="s">
        <v>139</v>
      </c>
    </row>
    <row r="647" spans="1:51" s="14" customFormat="1" ht="12">
      <c r="A647" s="14"/>
      <c r="B647" s="257"/>
      <c r="C647" s="258"/>
      <c r="D647" s="247" t="s">
        <v>278</v>
      </c>
      <c r="E647" s="259" t="s">
        <v>1</v>
      </c>
      <c r="F647" s="260" t="s">
        <v>747</v>
      </c>
      <c r="G647" s="258"/>
      <c r="H647" s="259" t="s">
        <v>1</v>
      </c>
      <c r="I647" s="261"/>
      <c r="J647" s="258"/>
      <c r="K647" s="258"/>
      <c r="L647" s="262"/>
      <c r="M647" s="263"/>
      <c r="N647" s="264"/>
      <c r="O647" s="264"/>
      <c r="P647" s="264"/>
      <c r="Q647" s="264"/>
      <c r="R647" s="264"/>
      <c r="S647" s="264"/>
      <c r="T647" s="265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66" t="s">
        <v>278</v>
      </c>
      <c r="AU647" s="266" t="s">
        <v>89</v>
      </c>
      <c r="AV647" s="14" t="s">
        <v>87</v>
      </c>
      <c r="AW647" s="14" t="s">
        <v>34</v>
      </c>
      <c r="AX647" s="14" t="s">
        <v>79</v>
      </c>
      <c r="AY647" s="266" t="s">
        <v>139</v>
      </c>
    </row>
    <row r="648" spans="1:51" s="13" customFormat="1" ht="12">
      <c r="A648" s="13"/>
      <c r="B648" s="245"/>
      <c r="C648" s="246"/>
      <c r="D648" s="247" t="s">
        <v>278</v>
      </c>
      <c r="E648" s="248" t="s">
        <v>1</v>
      </c>
      <c r="F648" s="249" t="s">
        <v>778</v>
      </c>
      <c r="G648" s="246"/>
      <c r="H648" s="250">
        <v>11.1</v>
      </c>
      <c r="I648" s="251"/>
      <c r="J648" s="246"/>
      <c r="K648" s="246"/>
      <c r="L648" s="252"/>
      <c r="M648" s="253"/>
      <c r="N648" s="254"/>
      <c r="O648" s="254"/>
      <c r="P648" s="254"/>
      <c r="Q648" s="254"/>
      <c r="R648" s="254"/>
      <c r="S648" s="254"/>
      <c r="T648" s="255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56" t="s">
        <v>278</v>
      </c>
      <c r="AU648" s="256" t="s">
        <v>89</v>
      </c>
      <c r="AV648" s="13" t="s">
        <v>89</v>
      </c>
      <c r="AW648" s="13" t="s">
        <v>34</v>
      </c>
      <c r="AX648" s="13" t="s">
        <v>79</v>
      </c>
      <c r="AY648" s="256" t="s">
        <v>139</v>
      </c>
    </row>
    <row r="649" spans="1:51" s="14" customFormat="1" ht="12">
      <c r="A649" s="14"/>
      <c r="B649" s="257"/>
      <c r="C649" s="258"/>
      <c r="D649" s="247" t="s">
        <v>278</v>
      </c>
      <c r="E649" s="259" t="s">
        <v>1</v>
      </c>
      <c r="F649" s="260" t="s">
        <v>749</v>
      </c>
      <c r="G649" s="258"/>
      <c r="H649" s="259" t="s">
        <v>1</v>
      </c>
      <c r="I649" s="261"/>
      <c r="J649" s="258"/>
      <c r="K649" s="258"/>
      <c r="L649" s="262"/>
      <c r="M649" s="263"/>
      <c r="N649" s="264"/>
      <c r="O649" s="264"/>
      <c r="P649" s="264"/>
      <c r="Q649" s="264"/>
      <c r="R649" s="264"/>
      <c r="S649" s="264"/>
      <c r="T649" s="265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66" t="s">
        <v>278</v>
      </c>
      <c r="AU649" s="266" t="s">
        <v>89</v>
      </c>
      <c r="AV649" s="14" t="s">
        <v>87</v>
      </c>
      <c r="AW649" s="14" t="s">
        <v>34</v>
      </c>
      <c r="AX649" s="14" t="s">
        <v>79</v>
      </c>
      <c r="AY649" s="266" t="s">
        <v>139</v>
      </c>
    </row>
    <row r="650" spans="1:51" s="13" customFormat="1" ht="12">
      <c r="A650" s="13"/>
      <c r="B650" s="245"/>
      <c r="C650" s="246"/>
      <c r="D650" s="247" t="s">
        <v>278</v>
      </c>
      <c r="E650" s="248" t="s">
        <v>1</v>
      </c>
      <c r="F650" s="249" t="s">
        <v>779</v>
      </c>
      <c r="G650" s="246"/>
      <c r="H650" s="250">
        <v>20.772</v>
      </c>
      <c r="I650" s="251"/>
      <c r="J650" s="246"/>
      <c r="K650" s="246"/>
      <c r="L650" s="252"/>
      <c r="M650" s="253"/>
      <c r="N650" s="254"/>
      <c r="O650" s="254"/>
      <c r="P650" s="254"/>
      <c r="Q650" s="254"/>
      <c r="R650" s="254"/>
      <c r="S650" s="254"/>
      <c r="T650" s="255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56" t="s">
        <v>278</v>
      </c>
      <c r="AU650" s="256" t="s">
        <v>89</v>
      </c>
      <c r="AV650" s="13" t="s">
        <v>89</v>
      </c>
      <c r="AW650" s="13" t="s">
        <v>34</v>
      </c>
      <c r="AX650" s="13" t="s">
        <v>79</v>
      </c>
      <c r="AY650" s="256" t="s">
        <v>139</v>
      </c>
    </row>
    <row r="651" spans="1:51" s="14" customFormat="1" ht="12">
      <c r="A651" s="14"/>
      <c r="B651" s="257"/>
      <c r="C651" s="258"/>
      <c r="D651" s="247" t="s">
        <v>278</v>
      </c>
      <c r="E651" s="259" t="s">
        <v>1</v>
      </c>
      <c r="F651" s="260" t="s">
        <v>780</v>
      </c>
      <c r="G651" s="258"/>
      <c r="H651" s="259" t="s">
        <v>1</v>
      </c>
      <c r="I651" s="261"/>
      <c r="J651" s="258"/>
      <c r="K651" s="258"/>
      <c r="L651" s="262"/>
      <c r="M651" s="263"/>
      <c r="N651" s="264"/>
      <c r="O651" s="264"/>
      <c r="P651" s="264"/>
      <c r="Q651" s="264"/>
      <c r="R651" s="264"/>
      <c r="S651" s="264"/>
      <c r="T651" s="265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66" t="s">
        <v>278</v>
      </c>
      <c r="AU651" s="266" t="s">
        <v>89</v>
      </c>
      <c r="AV651" s="14" t="s">
        <v>87</v>
      </c>
      <c r="AW651" s="14" t="s">
        <v>34</v>
      </c>
      <c r="AX651" s="14" t="s">
        <v>79</v>
      </c>
      <c r="AY651" s="266" t="s">
        <v>139</v>
      </c>
    </row>
    <row r="652" spans="1:51" s="13" customFormat="1" ht="12">
      <c r="A652" s="13"/>
      <c r="B652" s="245"/>
      <c r="C652" s="246"/>
      <c r="D652" s="247" t="s">
        <v>278</v>
      </c>
      <c r="E652" s="248" t="s">
        <v>1</v>
      </c>
      <c r="F652" s="249" t="s">
        <v>781</v>
      </c>
      <c r="G652" s="246"/>
      <c r="H652" s="250">
        <v>27.147</v>
      </c>
      <c r="I652" s="251"/>
      <c r="J652" s="246"/>
      <c r="K652" s="246"/>
      <c r="L652" s="252"/>
      <c r="M652" s="253"/>
      <c r="N652" s="254"/>
      <c r="O652" s="254"/>
      <c r="P652" s="254"/>
      <c r="Q652" s="254"/>
      <c r="R652" s="254"/>
      <c r="S652" s="254"/>
      <c r="T652" s="255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56" t="s">
        <v>278</v>
      </c>
      <c r="AU652" s="256" t="s">
        <v>89</v>
      </c>
      <c r="AV652" s="13" t="s">
        <v>89</v>
      </c>
      <c r="AW652" s="13" t="s">
        <v>34</v>
      </c>
      <c r="AX652" s="13" t="s">
        <v>79</v>
      </c>
      <c r="AY652" s="256" t="s">
        <v>139</v>
      </c>
    </row>
    <row r="653" spans="1:51" s="14" customFormat="1" ht="12">
      <c r="A653" s="14"/>
      <c r="B653" s="257"/>
      <c r="C653" s="258"/>
      <c r="D653" s="247" t="s">
        <v>278</v>
      </c>
      <c r="E653" s="259" t="s">
        <v>1</v>
      </c>
      <c r="F653" s="260" t="s">
        <v>751</v>
      </c>
      <c r="G653" s="258"/>
      <c r="H653" s="259" t="s">
        <v>1</v>
      </c>
      <c r="I653" s="261"/>
      <c r="J653" s="258"/>
      <c r="K653" s="258"/>
      <c r="L653" s="262"/>
      <c r="M653" s="263"/>
      <c r="N653" s="264"/>
      <c r="O653" s="264"/>
      <c r="P653" s="264"/>
      <c r="Q653" s="264"/>
      <c r="R653" s="264"/>
      <c r="S653" s="264"/>
      <c r="T653" s="265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66" t="s">
        <v>278</v>
      </c>
      <c r="AU653" s="266" t="s">
        <v>89</v>
      </c>
      <c r="AV653" s="14" t="s">
        <v>87</v>
      </c>
      <c r="AW653" s="14" t="s">
        <v>34</v>
      </c>
      <c r="AX653" s="14" t="s">
        <v>79</v>
      </c>
      <c r="AY653" s="266" t="s">
        <v>139</v>
      </c>
    </row>
    <row r="654" spans="1:51" s="13" customFormat="1" ht="12">
      <c r="A654" s="13"/>
      <c r="B654" s="245"/>
      <c r="C654" s="246"/>
      <c r="D654" s="247" t="s">
        <v>278</v>
      </c>
      <c r="E654" s="248" t="s">
        <v>1</v>
      </c>
      <c r="F654" s="249" t="s">
        <v>79</v>
      </c>
      <c r="G654" s="246"/>
      <c r="H654" s="250">
        <v>0</v>
      </c>
      <c r="I654" s="251"/>
      <c r="J654" s="246"/>
      <c r="K654" s="246"/>
      <c r="L654" s="252"/>
      <c r="M654" s="253"/>
      <c r="N654" s="254"/>
      <c r="O654" s="254"/>
      <c r="P654" s="254"/>
      <c r="Q654" s="254"/>
      <c r="R654" s="254"/>
      <c r="S654" s="254"/>
      <c r="T654" s="255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56" t="s">
        <v>278</v>
      </c>
      <c r="AU654" s="256" t="s">
        <v>89</v>
      </c>
      <c r="AV654" s="13" t="s">
        <v>89</v>
      </c>
      <c r="AW654" s="13" t="s">
        <v>34</v>
      </c>
      <c r="AX654" s="13" t="s">
        <v>79</v>
      </c>
      <c r="AY654" s="256" t="s">
        <v>139</v>
      </c>
    </row>
    <row r="655" spans="1:51" s="14" customFormat="1" ht="12">
      <c r="A655" s="14"/>
      <c r="B655" s="257"/>
      <c r="C655" s="258"/>
      <c r="D655" s="247" t="s">
        <v>278</v>
      </c>
      <c r="E655" s="259" t="s">
        <v>1</v>
      </c>
      <c r="F655" s="260" t="s">
        <v>752</v>
      </c>
      <c r="G655" s="258"/>
      <c r="H655" s="259" t="s">
        <v>1</v>
      </c>
      <c r="I655" s="261"/>
      <c r="J655" s="258"/>
      <c r="K655" s="258"/>
      <c r="L655" s="262"/>
      <c r="M655" s="263"/>
      <c r="N655" s="264"/>
      <c r="O655" s="264"/>
      <c r="P655" s="264"/>
      <c r="Q655" s="264"/>
      <c r="R655" s="264"/>
      <c r="S655" s="264"/>
      <c r="T655" s="265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66" t="s">
        <v>278</v>
      </c>
      <c r="AU655" s="266" t="s">
        <v>89</v>
      </c>
      <c r="AV655" s="14" t="s">
        <v>87</v>
      </c>
      <c r="AW655" s="14" t="s">
        <v>34</v>
      </c>
      <c r="AX655" s="14" t="s">
        <v>79</v>
      </c>
      <c r="AY655" s="266" t="s">
        <v>139</v>
      </c>
    </row>
    <row r="656" spans="1:51" s="13" customFormat="1" ht="12">
      <c r="A656" s="13"/>
      <c r="B656" s="245"/>
      <c r="C656" s="246"/>
      <c r="D656" s="247" t="s">
        <v>278</v>
      </c>
      <c r="E656" s="248" t="s">
        <v>1</v>
      </c>
      <c r="F656" s="249" t="s">
        <v>782</v>
      </c>
      <c r="G656" s="246"/>
      <c r="H656" s="250">
        <v>80.467</v>
      </c>
      <c r="I656" s="251"/>
      <c r="J656" s="246"/>
      <c r="K656" s="246"/>
      <c r="L656" s="252"/>
      <c r="M656" s="253"/>
      <c r="N656" s="254"/>
      <c r="O656" s="254"/>
      <c r="P656" s="254"/>
      <c r="Q656" s="254"/>
      <c r="R656" s="254"/>
      <c r="S656" s="254"/>
      <c r="T656" s="255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56" t="s">
        <v>278</v>
      </c>
      <c r="AU656" s="256" t="s">
        <v>89</v>
      </c>
      <c r="AV656" s="13" t="s">
        <v>89</v>
      </c>
      <c r="AW656" s="13" t="s">
        <v>34</v>
      </c>
      <c r="AX656" s="13" t="s">
        <v>79</v>
      </c>
      <c r="AY656" s="256" t="s">
        <v>139</v>
      </c>
    </row>
    <row r="657" spans="1:51" s="14" customFormat="1" ht="12">
      <c r="A657" s="14"/>
      <c r="B657" s="257"/>
      <c r="C657" s="258"/>
      <c r="D657" s="247" t="s">
        <v>278</v>
      </c>
      <c r="E657" s="259" t="s">
        <v>1</v>
      </c>
      <c r="F657" s="260" t="s">
        <v>754</v>
      </c>
      <c r="G657" s="258"/>
      <c r="H657" s="259" t="s">
        <v>1</v>
      </c>
      <c r="I657" s="261"/>
      <c r="J657" s="258"/>
      <c r="K657" s="258"/>
      <c r="L657" s="262"/>
      <c r="M657" s="263"/>
      <c r="N657" s="264"/>
      <c r="O657" s="264"/>
      <c r="P657" s="264"/>
      <c r="Q657" s="264"/>
      <c r="R657" s="264"/>
      <c r="S657" s="264"/>
      <c r="T657" s="265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66" t="s">
        <v>278</v>
      </c>
      <c r="AU657" s="266" t="s">
        <v>89</v>
      </c>
      <c r="AV657" s="14" t="s">
        <v>87</v>
      </c>
      <c r="AW657" s="14" t="s">
        <v>34</v>
      </c>
      <c r="AX657" s="14" t="s">
        <v>79</v>
      </c>
      <c r="AY657" s="266" t="s">
        <v>139</v>
      </c>
    </row>
    <row r="658" spans="1:51" s="13" customFormat="1" ht="12">
      <c r="A658" s="13"/>
      <c r="B658" s="245"/>
      <c r="C658" s="246"/>
      <c r="D658" s="247" t="s">
        <v>278</v>
      </c>
      <c r="E658" s="248" t="s">
        <v>1</v>
      </c>
      <c r="F658" s="249" t="s">
        <v>783</v>
      </c>
      <c r="G658" s="246"/>
      <c r="H658" s="250">
        <v>61.05</v>
      </c>
      <c r="I658" s="251"/>
      <c r="J658" s="246"/>
      <c r="K658" s="246"/>
      <c r="L658" s="252"/>
      <c r="M658" s="253"/>
      <c r="N658" s="254"/>
      <c r="O658" s="254"/>
      <c r="P658" s="254"/>
      <c r="Q658" s="254"/>
      <c r="R658" s="254"/>
      <c r="S658" s="254"/>
      <c r="T658" s="255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56" t="s">
        <v>278</v>
      </c>
      <c r="AU658" s="256" t="s">
        <v>89</v>
      </c>
      <c r="AV658" s="13" t="s">
        <v>89</v>
      </c>
      <c r="AW658" s="13" t="s">
        <v>34</v>
      </c>
      <c r="AX658" s="13" t="s">
        <v>79</v>
      </c>
      <c r="AY658" s="256" t="s">
        <v>139</v>
      </c>
    </row>
    <row r="659" spans="1:51" s="14" customFormat="1" ht="12">
      <c r="A659" s="14"/>
      <c r="B659" s="257"/>
      <c r="C659" s="258"/>
      <c r="D659" s="247" t="s">
        <v>278</v>
      </c>
      <c r="E659" s="259" t="s">
        <v>1</v>
      </c>
      <c r="F659" s="260" t="s">
        <v>756</v>
      </c>
      <c r="G659" s="258"/>
      <c r="H659" s="259" t="s">
        <v>1</v>
      </c>
      <c r="I659" s="261"/>
      <c r="J659" s="258"/>
      <c r="K659" s="258"/>
      <c r="L659" s="262"/>
      <c r="M659" s="263"/>
      <c r="N659" s="264"/>
      <c r="O659" s="264"/>
      <c r="P659" s="264"/>
      <c r="Q659" s="264"/>
      <c r="R659" s="264"/>
      <c r="S659" s="264"/>
      <c r="T659" s="265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66" t="s">
        <v>278</v>
      </c>
      <c r="AU659" s="266" t="s">
        <v>89</v>
      </c>
      <c r="AV659" s="14" t="s">
        <v>87</v>
      </c>
      <c r="AW659" s="14" t="s">
        <v>34</v>
      </c>
      <c r="AX659" s="14" t="s">
        <v>79</v>
      </c>
      <c r="AY659" s="266" t="s">
        <v>139</v>
      </c>
    </row>
    <row r="660" spans="1:51" s="13" customFormat="1" ht="12">
      <c r="A660" s="13"/>
      <c r="B660" s="245"/>
      <c r="C660" s="246"/>
      <c r="D660" s="247" t="s">
        <v>278</v>
      </c>
      <c r="E660" s="248" t="s">
        <v>1</v>
      </c>
      <c r="F660" s="249" t="s">
        <v>784</v>
      </c>
      <c r="G660" s="246"/>
      <c r="H660" s="250">
        <v>13.2</v>
      </c>
      <c r="I660" s="251"/>
      <c r="J660" s="246"/>
      <c r="K660" s="246"/>
      <c r="L660" s="252"/>
      <c r="M660" s="253"/>
      <c r="N660" s="254"/>
      <c r="O660" s="254"/>
      <c r="P660" s="254"/>
      <c r="Q660" s="254"/>
      <c r="R660" s="254"/>
      <c r="S660" s="254"/>
      <c r="T660" s="255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56" t="s">
        <v>278</v>
      </c>
      <c r="AU660" s="256" t="s">
        <v>89</v>
      </c>
      <c r="AV660" s="13" t="s">
        <v>89</v>
      </c>
      <c r="AW660" s="13" t="s">
        <v>34</v>
      </c>
      <c r="AX660" s="13" t="s">
        <v>79</v>
      </c>
      <c r="AY660" s="256" t="s">
        <v>139</v>
      </c>
    </row>
    <row r="661" spans="1:51" s="14" customFormat="1" ht="12">
      <c r="A661" s="14"/>
      <c r="B661" s="257"/>
      <c r="C661" s="258"/>
      <c r="D661" s="247" t="s">
        <v>278</v>
      </c>
      <c r="E661" s="259" t="s">
        <v>1</v>
      </c>
      <c r="F661" s="260" t="s">
        <v>758</v>
      </c>
      <c r="G661" s="258"/>
      <c r="H661" s="259" t="s">
        <v>1</v>
      </c>
      <c r="I661" s="261"/>
      <c r="J661" s="258"/>
      <c r="K661" s="258"/>
      <c r="L661" s="262"/>
      <c r="M661" s="263"/>
      <c r="N661" s="264"/>
      <c r="O661" s="264"/>
      <c r="P661" s="264"/>
      <c r="Q661" s="264"/>
      <c r="R661" s="264"/>
      <c r="S661" s="264"/>
      <c r="T661" s="265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66" t="s">
        <v>278</v>
      </c>
      <c r="AU661" s="266" t="s">
        <v>89</v>
      </c>
      <c r="AV661" s="14" t="s">
        <v>87</v>
      </c>
      <c r="AW661" s="14" t="s">
        <v>34</v>
      </c>
      <c r="AX661" s="14" t="s">
        <v>79</v>
      </c>
      <c r="AY661" s="266" t="s">
        <v>139</v>
      </c>
    </row>
    <row r="662" spans="1:51" s="13" customFormat="1" ht="12">
      <c r="A662" s="13"/>
      <c r="B662" s="245"/>
      <c r="C662" s="246"/>
      <c r="D662" s="247" t="s">
        <v>278</v>
      </c>
      <c r="E662" s="248" t="s">
        <v>1</v>
      </c>
      <c r="F662" s="249" t="s">
        <v>785</v>
      </c>
      <c r="G662" s="246"/>
      <c r="H662" s="250">
        <v>85.434</v>
      </c>
      <c r="I662" s="251"/>
      <c r="J662" s="246"/>
      <c r="K662" s="246"/>
      <c r="L662" s="252"/>
      <c r="M662" s="253"/>
      <c r="N662" s="254"/>
      <c r="O662" s="254"/>
      <c r="P662" s="254"/>
      <c r="Q662" s="254"/>
      <c r="R662" s="254"/>
      <c r="S662" s="254"/>
      <c r="T662" s="255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56" t="s">
        <v>278</v>
      </c>
      <c r="AU662" s="256" t="s">
        <v>89</v>
      </c>
      <c r="AV662" s="13" t="s">
        <v>89</v>
      </c>
      <c r="AW662" s="13" t="s">
        <v>34</v>
      </c>
      <c r="AX662" s="13" t="s">
        <v>79</v>
      </c>
      <c r="AY662" s="256" t="s">
        <v>139</v>
      </c>
    </row>
    <row r="663" spans="1:51" s="14" customFormat="1" ht="12">
      <c r="A663" s="14"/>
      <c r="B663" s="257"/>
      <c r="C663" s="258"/>
      <c r="D663" s="247" t="s">
        <v>278</v>
      </c>
      <c r="E663" s="259" t="s">
        <v>1</v>
      </c>
      <c r="F663" s="260" t="s">
        <v>760</v>
      </c>
      <c r="G663" s="258"/>
      <c r="H663" s="259" t="s">
        <v>1</v>
      </c>
      <c r="I663" s="261"/>
      <c r="J663" s="258"/>
      <c r="K663" s="258"/>
      <c r="L663" s="262"/>
      <c r="M663" s="263"/>
      <c r="N663" s="264"/>
      <c r="O663" s="264"/>
      <c r="P663" s="264"/>
      <c r="Q663" s="264"/>
      <c r="R663" s="264"/>
      <c r="S663" s="264"/>
      <c r="T663" s="265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66" t="s">
        <v>278</v>
      </c>
      <c r="AU663" s="266" t="s">
        <v>89</v>
      </c>
      <c r="AV663" s="14" t="s">
        <v>87</v>
      </c>
      <c r="AW663" s="14" t="s">
        <v>34</v>
      </c>
      <c r="AX663" s="14" t="s">
        <v>79</v>
      </c>
      <c r="AY663" s="266" t="s">
        <v>139</v>
      </c>
    </row>
    <row r="664" spans="1:51" s="13" customFormat="1" ht="12">
      <c r="A664" s="13"/>
      <c r="B664" s="245"/>
      <c r="C664" s="246"/>
      <c r="D664" s="247" t="s">
        <v>278</v>
      </c>
      <c r="E664" s="248" t="s">
        <v>1</v>
      </c>
      <c r="F664" s="249" t="s">
        <v>786</v>
      </c>
      <c r="G664" s="246"/>
      <c r="H664" s="250">
        <v>3.96</v>
      </c>
      <c r="I664" s="251"/>
      <c r="J664" s="246"/>
      <c r="K664" s="246"/>
      <c r="L664" s="252"/>
      <c r="M664" s="253"/>
      <c r="N664" s="254"/>
      <c r="O664" s="254"/>
      <c r="P664" s="254"/>
      <c r="Q664" s="254"/>
      <c r="R664" s="254"/>
      <c r="S664" s="254"/>
      <c r="T664" s="255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56" t="s">
        <v>278</v>
      </c>
      <c r="AU664" s="256" t="s">
        <v>89</v>
      </c>
      <c r="AV664" s="13" t="s">
        <v>89</v>
      </c>
      <c r="AW664" s="13" t="s">
        <v>34</v>
      </c>
      <c r="AX664" s="13" t="s">
        <v>79</v>
      </c>
      <c r="AY664" s="256" t="s">
        <v>139</v>
      </c>
    </row>
    <row r="665" spans="1:51" s="14" customFormat="1" ht="12">
      <c r="A665" s="14"/>
      <c r="B665" s="257"/>
      <c r="C665" s="258"/>
      <c r="D665" s="247" t="s">
        <v>278</v>
      </c>
      <c r="E665" s="259" t="s">
        <v>1</v>
      </c>
      <c r="F665" s="260" t="s">
        <v>762</v>
      </c>
      <c r="G665" s="258"/>
      <c r="H665" s="259" t="s">
        <v>1</v>
      </c>
      <c r="I665" s="261"/>
      <c r="J665" s="258"/>
      <c r="K665" s="258"/>
      <c r="L665" s="262"/>
      <c r="M665" s="263"/>
      <c r="N665" s="264"/>
      <c r="O665" s="264"/>
      <c r="P665" s="264"/>
      <c r="Q665" s="264"/>
      <c r="R665" s="264"/>
      <c r="S665" s="264"/>
      <c r="T665" s="265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66" t="s">
        <v>278</v>
      </c>
      <c r="AU665" s="266" t="s">
        <v>89</v>
      </c>
      <c r="AV665" s="14" t="s">
        <v>87</v>
      </c>
      <c r="AW665" s="14" t="s">
        <v>34</v>
      </c>
      <c r="AX665" s="14" t="s">
        <v>79</v>
      </c>
      <c r="AY665" s="266" t="s">
        <v>139</v>
      </c>
    </row>
    <row r="666" spans="1:51" s="13" customFormat="1" ht="12">
      <c r="A666" s="13"/>
      <c r="B666" s="245"/>
      <c r="C666" s="246"/>
      <c r="D666" s="247" t="s">
        <v>278</v>
      </c>
      <c r="E666" s="248" t="s">
        <v>1</v>
      </c>
      <c r="F666" s="249" t="s">
        <v>787</v>
      </c>
      <c r="G666" s="246"/>
      <c r="H666" s="250">
        <v>43.56</v>
      </c>
      <c r="I666" s="251"/>
      <c r="J666" s="246"/>
      <c r="K666" s="246"/>
      <c r="L666" s="252"/>
      <c r="M666" s="253"/>
      <c r="N666" s="254"/>
      <c r="O666" s="254"/>
      <c r="P666" s="254"/>
      <c r="Q666" s="254"/>
      <c r="R666" s="254"/>
      <c r="S666" s="254"/>
      <c r="T666" s="255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56" t="s">
        <v>278</v>
      </c>
      <c r="AU666" s="256" t="s">
        <v>89</v>
      </c>
      <c r="AV666" s="13" t="s">
        <v>89</v>
      </c>
      <c r="AW666" s="13" t="s">
        <v>34</v>
      </c>
      <c r="AX666" s="13" t="s">
        <v>79</v>
      </c>
      <c r="AY666" s="256" t="s">
        <v>139</v>
      </c>
    </row>
    <row r="667" spans="1:51" s="14" customFormat="1" ht="12">
      <c r="A667" s="14"/>
      <c r="B667" s="257"/>
      <c r="C667" s="258"/>
      <c r="D667" s="247" t="s">
        <v>278</v>
      </c>
      <c r="E667" s="259" t="s">
        <v>1</v>
      </c>
      <c r="F667" s="260" t="s">
        <v>788</v>
      </c>
      <c r="G667" s="258"/>
      <c r="H667" s="259" t="s">
        <v>1</v>
      </c>
      <c r="I667" s="261"/>
      <c r="J667" s="258"/>
      <c r="K667" s="258"/>
      <c r="L667" s="262"/>
      <c r="M667" s="263"/>
      <c r="N667" s="264"/>
      <c r="O667" s="264"/>
      <c r="P667" s="264"/>
      <c r="Q667" s="264"/>
      <c r="R667" s="264"/>
      <c r="S667" s="264"/>
      <c r="T667" s="265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66" t="s">
        <v>278</v>
      </c>
      <c r="AU667" s="266" t="s">
        <v>89</v>
      </c>
      <c r="AV667" s="14" t="s">
        <v>87</v>
      </c>
      <c r="AW667" s="14" t="s">
        <v>34</v>
      </c>
      <c r="AX667" s="14" t="s">
        <v>79</v>
      </c>
      <c r="AY667" s="266" t="s">
        <v>139</v>
      </c>
    </row>
    <row r="668" spans="1:51" s="13" customFormat="1" ht="12">
      <c r="A668" s="13"/>
      <c r="B668" s="245"/>
      <c r="C668" s="246"/>
      <c r="D668" s="247" t="s">
        <v>278</v>
      </c>
      <c r="E668" s="248" t="s">
        <v>1</v>
      </c>
      <c r="F668" s="249" t="s">
        <v>789</v>
      </c>
      <c r="G668" s="246"/>
      <c r="H668" s="250">
        <v>-145.3</v>
      </c>
      <c r="I668" s="251"/>
      <c r="J668" s="246"/>
      <c r="K668" s="246"/>
      <c r="L668" s="252"/>
      <c r="M668" s="253"/>
      <c r="N668" s="254"/>
      <c r="O668" s="254"/>
      <c r="P668" s="254"/>
      <c r="Q668" s="254"/>
      <c r="R668" s="254"/>
      <c r="S668" s="254"/>
      <c r="T668" s="255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56" t="s">
        <v>278</v>
      </c>
      <c r="AU668" s="256" t="s">
        <v>89</v>
      </c>
      <c r="AV668" s="13" t="s">
        <v>89</v>
      </c>
      <c r="AW668" s="13" t="s">
        <v>34</v>
      </c>
      <c r="AX668" s="13" t="s">
        <v>79</v>
      </c>
      <c r="AY668" s="256" t="s">
        <v>139</v>
      </c>
    </row>
    <row r="669" spans="1:51" s="15" customFormat="1" ht="12">
      <c r="A669" s="15"/>
      <c r="B669" s="267"/>
      <c r="C669" s="268"/>
      <c r="D669" s="247" t="s">
        <v>278</v>
      </c>
      <c r="E669" s="269" t="s">
        <v>1</v>
      </c>
      <c r="F669" s="270" t="s">
        <v>287</v>
      </c>
      <c r="G669" s="268"/>
      <c r="H669" s="271">
        <v>582.816</v>
      </c>
      <c r="I669" s="272"/>
      <c r="J669" s="268"/>
      <c r="K669" s="268"/>
      <c r="L669" s="273"/>
      <c r="M669" s="274"/>
      <c r="N669" s="275"/>
      <c r="O669" s="275"/>
      <c r="P669" s="275"/>
      <c r="Q669" s="275"/>
      <c r="R669" s="275"/>
      <c r="S669" s="275"/>
      <c r="T669" s="276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T669" s="277" t="s">
        <v>278</v>
      </c>
      <c r="AU669" s="277" t="s">
        <v>89</v>
      </c>
      <c r="AV669" s="15" t="s">
        <v>144</v>
      </c>
      <c r="AW669" s="15" t="s">
        <v>34</v>
      </c>
      <c r="AX669" s="15" t="s">
        <v>87</v>
      </c>
      <c r="AY669" s="277" t="s">
        <v>139</v>
      </c>
    </row>
    <row r="670" spans="1:65" s="2" customFormat="1" ht="24.15" customHeight="1">
      <c r="A670" s="40"/>
      <c r="B670" s="41"/>
      <c r="C670" s="212" t="s">
        <v>800</v>
      </c>
      <c r="D670" s="212" t="s">
        <v>140</v>
      </c>
      <c r="E670" s="213" t="s">
        <v>801</v>
      </c>
      <c r="F670" s="214" t="s">
        <v>802</v>
      </c>
      <c r="G670" s="215" t="s">
        <v>299</v>
      </c>
      <c r="H670" s="216">
        <v>582.816</v>
      </c>
      <c r="I670" s="217"/>
      <c r="J670" s="218">
        <f>ROUND(I670*H670,2)</f>
        <v>0</v>
      </c>
      <c r="K670" s="214" t="s">
        <v>274</v>
      </c>
      <c r="L670" s="46"/>
      <c r="M670" s="236" t="s">
        <v>1</v>
      </c>
      <c r="N670" s="237" t="s">
        <v>44</v>
      </c>
      <c r="O670" s="93"/>
      <c r="P670" s="238">
        <f>O670*H670</f>
        <v>0</v>
      </c>
      <c r="Q670" s="238">
        <v>0.0079</v>
      </c>
      <c r="R670" s="238">
        <f>Q670*H670</f>
        <v>4.604246400000001</v>
      </c>
      <c r="S670" s="238">
        <v>0</v>
      </c>
      <c r="T670" s="239">
        <f>S670*H670</f>
        <v>0</v>
      </c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R670" s="224" t="s">
        <v>144</v>
      </c>
      <c r="AT670" s="224" t="s">
        <v>140</v>
      </c>
      <c r="AU670" s="224" t="s">
        <v>89</v>
      </c>
      <c r="AY670" s="18" t="s">
        <v>139</v>
      </c>
      <c r="BE670" s="225">
        <f>IF(N670="základní",J670,0)</f>
        <v>0</v>
      </c>
      <c r="BF670" s="225">
        <f>IF(N670="snížená",J670,0)</f>
        <v>0</v>
      </c>
      <c r="BG670" s="225">
        <f>IF(N670="zákl. přenesená",J670,0)</f>
        <v>0</v>
      </c>
      <c r="BH670" s="225">
        <f>IF(N670="sníž. přenesená",J670,0)</f>
        <v>0</v>
      </c>
      <c r="BI670" s="225">
        <f>IF(N670="nulová",J670,0)</f>
        <v>0</v>
      </c>
      <c r="BJ670" s="18" t="s">
        <v>87</v>
      </c>
      <c r="BK670" s="225">
        <f>ROUND(I670*H670,2)</f>
        <v>0</v>
      </c>
      <c r="BL670" s="18" t="s">
        <v>144</v>
      </c>
      <c r="BM670" s="224" t="s">
        <v>803</v>
      </c>
    </row>
    <row r="671" spans="1:47" s="2" customFormat="1" ht="12">
      <c r="A671" s="40"/>
      <c r="B671" s="41"/>
      <c r="C671" s="42"/>
      <c r="D671" s="240" t="s">
        <v>276</v>
      </c>
      <c r="E671" s="42"/>
      <c r="F671" s="241" t="s">
        <v>804</v>
      </c>
      <c r="G671" s="42"/>
      <c r="H671" s="42"/>
      <c r="I671" s="242"/>
      <c r="J671" s="42"/>
      <c r="K671" s="42"/>
      <c r="L671" s="46"/>
      <c r="M671" s="243"/>
      <c r="N671" s="244"/>
      <c r="O671" s="93"/>
      <c r="P671" s="93"/>
      <c r="Q671" s="93"/>
      <c r="R671" s="93"/>
      <c r="S671" s="93"/>
      <c r="T671" s="94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T671" s="18" t="s">
        <v>276</v>
      </c>
      <c r="AU671" s="18" t="s">
        <v>89</v>
      </c>
    </row>
    <row r="672" spans="1:51" s="14" customFormat="1" ht="12">
      <c r="A672" s="14"/>
      <c r="B672" s="257"/>
      <c r="C672" s="258"/>
      <c r="D672" s="247" t="s">
        <v>278</v>
      </c>
      <c r="E672" s="259" t="s">
        <v>1</v>
      </c>
      <c r="F672" s="260" t="s">
        <v>769</v>
      </c>
      <c r="G672" s="258"/>
      <c r="H672" s="259" t="s">
        <v>1</v>
      </c>
      <c r="I672" s="261"/>
      <c r="J672" s="258"/>
      <c r="K672" s="258"/>
      <c r="L672" s="262"/>
      <c r="M672" s="263"/>
      <c r="N672" s="264"/>
      <c r="O672" s="264"/>
      <c r="P672" s="264"/>
      <c r="Q672" s="264"/>
      <c r="R672" s="264"/>
      <c r="S672" s="264"/>
      <c r="T672" s="265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66" t="s">
        <v>278</v>
      </c>
      <c r="AU672" s="266" t="s">
        <v>89</v>
      </c>
      <c r="AV672" s="14" t="s">
        <v>87</v>
      </c>
      <c r="AW672" s="14" t="s">
        <v>34</v>
      </c>
      <c r="AX672" s="14" t="s">
        <v>79</v>
      </c>
      <c r="AY672" s="266" t="s">
        <v>139</v>
      </c>
    </row>
    <row r="673" spans="1:51" s="14" customFormat="1" ht="12">
      <c r="A673" s="14"/>
      <c r="B673" s="257"/>
      <c r="C673" s="258"/>
      <c r="D673" s="247" t="s">
        <v>278</v>
      </c>
      <c r="E673" s="259" t="s">
        <v>1</v>
      </c>
      <c r="F673" s="260" t="s">
        <v>418</v>
      </c>
      <c r="G673" s="258"/>
      <c r="H673" s="259" t="s">
        <v>1</v>
      </c>
      <c r="I673" s="261"/>
      <c r="J673" s="258"/>
      <c r="K673" s="258"/>
      <c r="L673" s="262"/>
      <c r="M673" s="263"/>
      <c r="N673" s="264"/>
      <c r="O673" s="264"/>
      <c r="P673" s="264"/>
      <c r="Q673" s="264"/>
      <c r="R673" s="264"/>
      <c r="S673" s="264"/>
      <c r="T673" s="265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66" t="s">
        <v>278</v>
      </c>
      <c r="AU673" s="266" t="s">
        <v>89</v>
      </c>
      <c r="AV673" s="14" t="s">
        <v>87</v>
      </c>
      <c r="AW673" s="14" t="s">
        <v>34</v>
      </c>
      <c r="AX673" s="14" t="s">
        <v>79</v>
      </c>
      <c r="AY673" s="266" t="s">
        <v>139</v>
      </c>
    </row>
    <row r="674" spans="1:51" s="13" customFormat="1" ht="12">
      <c r="A674" s="13"/>
      <c r="B674" s="245"/>
      <c r="C674" s="246"/>
      <c r="D674" s="247" t="s">
        <v>278</v>
      </c>
      <c r="E674" s="248" t="s">
        <v>1</v>
      </c>
      <c r="F674" s="249" t="s">
        <v>770</v>
      </c>
      <c r="G674" s="246"/>
      <c r="H674" s="250">
        <v>148.338</v>
      </c>
      <c r="I674" s="251"/>
      <c r="J674" s="246"/>
      <c r="K674" s="246"/>
      <c r="L674" s="252"/>
      <c r="M674" s="253"/>
      <c r="N674" s="254"/>
      <c r="O674" s="254"/>
      <c r="P674" s="254"/>
      <c r="Q674" s="254"/>
      <c r="R674" s="254"/>
      <c r="S674" s="254"/>
      <c r="T674" s="255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56" t="s">
        <v>278</v>
      </c>
      <c r="AU674" s="256" t="s">
        <v>89</v>
      </c>
      <c r="AV674" s="13" t="s">
        <v>89</v>
      </c>
      <c r="AW674" s="13" t="s">
        <v>34</v>
      </c>
      <c r="AX674" s="13" t="s">
        <v>79</v>
      </c>
      <c r="AY674" s="256" t="s">
        <v>139</v>
      </c>
    </row>
    <row r="675" spans="1:51" s="14" customFormat="1" ht="12">
      <c r="A675" s="14"/>
      <c r="B675" s="257"/>
      <c r="C675" s="258"/>
      <c r="D675" s="247" t="s">
        <v>278</v>
      </c>
      <c r="E675" s="259" t="s">
        <v>1</v>
      </c>
      <c r="F675" s="260" t="s">
        <v>407</v>
      </c>
      <c r="G675" s="258"/>
      <c r="H675" s="259" t="s">
        <v>1</v>
      </c>
      <c r="I675" s="261"/>
      <c r="J675" s="258"/>
      <c r="K675" s="258"/>
      <c r="L675" s="262"/>
      <c r="M675" s="263"/>
      <c r="N675" s="264"/>
      <c r="O675" s="264"/>
      <c r="P675" s="264"/>
      <c r="Q675" s="264"/>
      <c r="R675" s="264"/>
      <c r="S675" s="264"/>
      <c r="T675" s="265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66" t="s">
        <v>278</v>
      </c>
      <c r="AU675" s="266" t="s">
        <v>89</v>
      </c>
      <c r="AV675" s="14" t="s">
        <v>87</v>
      </c>
      <c r="AW675" s="14" t="s">
        <v>34</v>
      </c>
      <c r="AX675" s="14" t="s">
        <v>79</v>
      </c>
      <c r="AY675" s="266" t="s">
        <v>139</v>
      </c>
    </row>
    <row r="676" spans="1:51" s="13" customFormat="1" ht="12">
      <c r="A676" s="13"/>
      <c r="B676" s="245"/>
      <c r="C676" s="246"/>
      <c r="D676" s="247" t="s">
        <v>278</v>
      </c>
      <c r="E676" s="248" t="s">
        <v>1</v>
      </c>
      <c r="F676" s="249" t="s">
        <v>771</v>
      </c>
      <c r="G676" s="246"/>
      <c r="H676" s="250">
        <v>111.06</v>
      </c>
      <c r="I676" s="251"/>
      <c r="J676" s="246"/>
      <c r="K676" s="246"/>
      <c r="L676" s="252"/>
      <c r="M676" s="253"/>
      <c r="N676" s="254"/>
      <c r="O676" s="254"/>
      <c r="P676" s="254"/>
      <c r="Q676" s="254"/>
      <c r="R676" s="254"/>
      <c r="S676" s="254"/>
      <c r="T676" s="255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56" t="s">
        <v>278</v>
      </c>
      <c r="AU676" s="256" t="s">
        <v>89</v>
      </c>
      <c r="AV676" s="13" t="s">
        <v>89</v>
      </c>
      <c r="AW676" s="13" t="s">
        <v>34</v>
      </c>
      <c r="AX676" s="13" t="s">
        <v>79</v>
      </c>
      <c r="AY676" s="256" t="s">
        <v>139</v>
      </c>
    </row>
    <row r="677" spans="1:51" s="14" customFormat="1" ht="12">
      <c r="A677" s="14"/>
      <c r="B677" s="257"/>
      <c r="C677" s="258"/>
      <c r="D677" s="247" t="s">
        <v>278</v>
      </c>
      <c r="E677" s="259" t="s">
        <v>1</v>
      </c>
      <c r="F677" s="260" t="s">
        <v>772</v>
      </c>
      <c r="G677" s="258"/>
      <c r="H677" s="259" t="s">
        <v>1</v>
      </c>
      <c r="I677" s="261"/>
      <c r="J677" s="258"/>
      <c r="K677" s="258"/>
      <c r="L677" s="262"/>
      <c r="M677" s="263"/>
      <c r="N677" s="264"/>
      <c r="O677" s="264"/>
      <c r="P677" s="264"/>
      <c r="Q677" s="264"/>
      <c r="R677" s="264"/>
      <c r="S677" s="264"/>
      <c r="T677" s="265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66" t="s">
        <v>278</v>
      </c>
      <c r="AU677" s="266" t="s">
        <v>89</v>
      </c>
      <c r="AV677" s="14" t="s">
        <v>87</v>
      </c>
      <c r="AW677" s="14" t="s">
        <v>34</v>
      </c>
      <c r="AX677" s="14" t="s">
        <v>79</v>
      </c>
      <c r="AY677" s="266" t="s">
        <v>139</v>
      </c>
    </row>
    <row r="678" spans="1:51" s="13" customFormat="1" ht="12">
      <c r="A678" s="13"/>
      <c r="B678" s="245"/>
      <c r="C678" s="246"/>
      <c r="D678" s="247" t="s">
        <v>278</v>
      </c>
      <c r="E678" s="248" t="s">
        <v>1</v>
      </c>
      <c r="F678" s="249" t="s">
        <v>773</v>
      </c>
      <c r="G678" s="246"/>
      <c r="H678" s="250">
        <v>52.728</v>
      </c>
      <c r="I678" s="251"/>
      <c r="J678" s="246"/>
      <c r="K678" s="246"/>
      <c r="L678" s="252"/>
      <c r="M678" s="253"/>
      <c r="N678" s="254"/>
      <c r="O678" s="254"/>
      <c r="P678" s="254"/>
      <c r="Q678" s="254"/>
      <c r="R678" s="254"/>
      <c r="S678" s="254"/>
      <c r="T678" s="255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56" t="s">
        <v>278</v>
      </c>
      <c r="AU678" s="256" t="s">
        <v>89</v>
      </c>
      <c r="AV678" s="13" t="s">
        <v>89</v>
      </c>
      <c r="AW678" s="13" t="s">
        <v>34</v>
      </c>
      <c r="AX678" s="13" t="s">
        <v>79</v>
      </c>
      <c r="AY678" s="256" t="s">
        <v>139</v>
      </c>
    </row>
    <row r="679" spans="1:51" s="14" customFormat="1" ht="12">
      <c r="A679" s="14"/>
      <c r="B679" s="257"/>
      <c r="C679" s="258"/>
      <c r="D679" s="247" t="s">
        <v>278</v>
      </c>
      <c r="E679" s="259" t="s">
        <v>1</v>
      </c>
      <c r="F679" s="260" t="s">
        <v>774</v>
      </c>
      <c r="G679" s="258"/>
      <c r="H679" s="259" t="s">
        <v>1</v>
      </c>
      <c r="I679" s="261"/>
      <c r="J679" s="258"/>
      <c r="K679" s="258"/>
      <c r="L679" s="262"/>
      <c r="M679" s="263"/>
      <c r="N679" s="264"/>
      <c r="O679" s="264"/>
      <c r="P679" s="264"/>
      <c r="Q679" s="264"/>
      <c r="R679" s="264"/>
      <c r="S679" s="264"/>
      <c r="T679" s="265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66" t="s">
        <v>278</v>
      </c>
      <c r="AU679" s="266" t="s">
        <v>89</v>
      </c>
      <c r="AV679" s="14" t="s">
        <v>87</v>
      </c>
      <c r="AW679" s="14" t="s">
        <v>34</v>
      </c>
      <c r="AX679" s="14" t="s">
        <v>79</v>
      </c>
      <c r="AY679" s="266" t="s">
        <v>139</v>
      </c>
    </row>
    <row r="680" spans="1:51" s="13" customFormat="1" ht="12">
      <c r="A680" s="13"/>
      <c r="B680" s="245"/>
      <c r="C680" s="246"/>
      <c r="D680" s="247" t="s">
        <v>278</v>
      </c>
      <c r="E680" s="248" t="s">
        <v>1</v>
      </c>
      <c r="F680" s="249" t="s">
        <v>775</v>
      </c>
      <c r="G680" s="246"/>
      <c r="H680" s="250">
        <v>51.3</v>
      </c>
      <c r="I680" s="251"/>
      <c r="J680" s="246"/>
      <c r="K680" s="246"/>
      <c r="L680" s="252"/>
      <c r="M680" s="253"/>
      <c r="N680" s="254"/>
      <c r="O680" s="254"/>
      <c r="P680" s="254"/>
      <c r="Q680" s="254"/>
      <c r="R680" s="254"/>
      <c r="S680" s="254"/>
      <c r="T680" s="255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56" t="s">
        <v>278</v>
      </c>
      <c r="AU680" s="256" t="s">
        <v>89</v>
      </c>
      <c r="AV680" s="13" t="s">
        <v>89</v>
      </c>
      <c r="AW680" s="13" t="s">
        <v>34</v>
      </c>
      <c r="AX680" s="13" t="s">
        <v>79</v>
      </c>
      <c r="AY680" s="256" t="s">
        <v>139</v>
      </c>
    </row>
    <row r="681" spans="1:51" s="14" customFormat="1" ht="12">
      <c r="A681" s="14"/>
      <c r="B681" s="257"/>
      <c r="C681" s="258"/>
      <c r="D681" s="247" t="s">
        <v>278</v>
      </c>
      <c r="E681" s="259" t="s">
        <v>1</v>
      </c>
      <c r="F681" s="260" t="s">
        <v>743</v>
      </c>
      <c r="G681" s="258"/>
      <c r="H681" s="259" t="s">
        <v>1</v>
      </c>
      <c r="I681" s="261"/>
      <c r="J681" s="258"/>
      <c r="K681" s="258"/>
      <c r="L681" s="262"/>
      <c r="M681" s="263"/>
      <c r="N681" s="264"/>
      <c r="O681" s="264"/>
      <c r="P681" s="264"/>
      <c r="Q681" s="264"/>
      <c r="R681" s="264"/>
      <c r="S681" s="264"/>
      <c r="T681" s="265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66" t="s">
        <v>278</v>
      </c>
      <c r="AU681" s="266" t="s">
        <v>89</v>
      </c>
      <c r="AV681" s="14" t="s">
        <v>87</v>
      </c>
      <c r="AW681" s="14" t="s">
        <v>34</v>
      </c>
      <c r="AX681" s="14" t="s">
        <v>79</v>
      </c>
      <c r="AY681" s="266" t="s">
        <v>139</v>
      </c>
    </row>
    <row r="682" spans="1:51" s="13" customFormat="1" ht="12">
      <c r="A682" s="13"/>
      <c r="B682" s="245"/>
      <c r="C682" s="246"/>
      <c r="D682" s="247" t="s">
        <v>278</v>
      </c>
      <c r="E682" s="248" t="s">
        <v>1</v>
      </c>
      <c r="F682" s="249" t="s">
        <v>776</v>
      </c>
      <c r="G682" s="246"/>
      <c r="H682" s="250">
        <v>11.4</v>
      </c>
      <c r="I682" s="251"/>
      <c r="J682" s="246"/>
      <c r="K682" s="246"/>
      <c r="L682" s="252"/>
      <c r="M682" s="253"/>
      <c r="N682" s="254"/>
      <c r="O682" s="254"/>
      <c r="P682" s="254"/>
      <c r="Q682" s="254"/>
      <c r="R682" s="254"/>
      <c r="S682" s="254"/>
      <c r="T682" s="255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56" t="s">
        <v>278</v>
      </c>
      <c r="AU682" s="256" t="s">
        <v>89</v>
      </c>
      <c r="AV682" s="13" t="s">
        <v>89</v>
      </c>
      <c r="AW682" s="13" t="s">
        <v>34</v>
      </c>
      <c r="AX682" s="13" t="s">
        <v>79</v>
      </c>
      <c r="AY682" s="256" t="s">
        <v>139</v>
      </c>
    </row>
    <row r="683" spans="1:51" s="14" customFormat="1" ht="12">
      <c r="A683" s="14"/>
      <c r="B683" s="257"/>
      <c r="C683" s="258"/>
      <c r="D683" s="247" t="s">
        <v>278</v>
      </c>
      <c r="E683" s="259" t="s">
        <v>1</v>
      </c>
      <c r="F683" s="260" t="s">
        <v>745</v>
      </c>
      <c r="G683" s="258"/>
      <c r="H683" s="259" t="s">
        <v>1</v>
      </c>
      <c r="I683" s="261"/>
      <c r="J683" s="258"/>
      <c r="K683" s="258"/>
      <c r="L683" s="262"/>
      <c r="M683" s="263"/>
      <c r="N683" s="264"/>
      <c r="O683" s="264"/>
      <c r="P683" s="264"/>
      <c r="Q683" s="264"/>
      <c r="R683" s="264"/>
      <c r="S683" s="264"/>
      <c r="T683" s="265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66" t="s">
        <v>278</v>
      </c>
      <c r="AU683" s="266" t="s">
        <v>89</v>
      </c>
      <c r="AV683" s="14" t="s">
        <v>87</v>
      </c>
      <c r="AW683" s="14" t="s">
        <v>34</v>
      </c>
      <c r="AX683" s="14" t="s">
        <v>79</v>
      </c>
      <c r="AY683" s="266" t="s">
        <v>139</v>
      </c>
    </row>
    <row r="684" spans="1:51" s="13" customFormat="1" ht="12">
      <c r="A684" s="13"/>
      <c r="B684" s="245"/>
      <c r="C684" s="246"/>
      <c r="D684" s="247" t="s">
        <v>278</v>
      </c>
      <c r="E684" s="248" t="s">
        <v>1</v>
      </c>
      <c r="F684" s="249" t="s">
        <v>777</v>
      </c>
      <c r="G684" s="246"/>
      <c r="H684" s="250">
        <v>6.6</v>
      </c>
      <c r="I684" s="251"/>
      <c r="J684" s="246"/>
      <c r="K684" s="246"/>
      <c r="L684" s="252"/>
      <c r="M684" s="253"/>
      <c r="N684" s="254"/>
      <c r="O684" s="254"/>
      <c r="P684" s="254"/>
      <c r="Q684" s="254"/>
      <c r="R684" s="254"/>
      <c r="S684" s="254"/>
      <c r="T684" s="255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56" t="s">
        <v>278</v>
      </c>
      <c r="AU684" s="256" t="s">
        <v>89</v>
      </c>
      <c r="AV684" s="13" t="s">
        <v>89</v>
      </c>
      <c r="AW684" s="13" t="s">
        <v>34</v>
      </c>
      <c r="AX684" s="13" t="s">
        <v>79</v>
      </c>
      <c r="AY684" s="256" t="s">
        <v>139</v>
      </c>
    </row>
    <row r="685" spans="1:51" s="14" customFormat="1" ht="12">
      <c r="A685" s="14"/>
      <c r="B685" s="257"/>
      <c r="C685" s="258"/>
      <c r="D685" s="247" t="s">
        <v>278</v>
      </c>
      <c r="E685" s="259" t="s">
        <v>1</v>
      </c>
      <c r="F685" s="260" t="s">
        <v>747</v>
      </c>
      <c r="G685" s="258"/>
      <c r="H685" s="259" t="s">
        <v>1</v>
      </c>
      <c r="I685" s="261"/>
      <c r="J685" s="258"/>
      <c r="K685" s="258"/>
      <c r="L685" s="262"/>
      <c r="M685" s="263"/>
      <c r="N685" s="264"/>
      <c r="O685" s="264"/>
      <c r="P685" s="264"/>
      <c r="Q685" s="264"/>
      <c r="R685" s="264"/>
      <c r="S685" s="264"/>
      <c r="T685" s="265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66" t="s">
        <v>278</v>
      </c>
      <c r="AU685" s="266" t="s">
        <v>89</v>
      </c>
      <c r="AV685" s="14" t="s">
        <v>87</v>
      </c>
      <c r="AW685" s="14" t="s">
        <v>34</v>
      </c>
      <c r="AX685" s="14" t="s">
        <v>79</v>
      </c>
      <c r="AY685" s="266" t="s">
        <v>139</v>
      </c>
    </row>
    <row r="686" spans="1:51" s="13" customFormat="1" ht="12">
      <c r="A686" s="13"/>
      <c r="B686" s="245"/>
      <c r="C686" s="246"/>
      <c r="D686" s="247" t="s">
        <v>278</v>
      </c>
      <c r="E686" s="248" t="s">
        <v>1</v>
      </c>
      <c r="F686" s="249" t="s">
        <v>778</v>
      </c>
      <c r="G686" s="246"/>
      <c r="H686" s="250">
        <v>11.1</v>
      </c>
      <c r="I686" s="251"/>
      <c r="J686" s="246"/>
      <c r="K686" s="246"/>
      <c r="L686" s="252"/>
      <c r="M686" s="253"/>
      <c r="N686" s="254"/>
      <c r="O686" s="254"/>
      <c r="P686" s="254"/>
      <c r="Q686" s="254"/>
      <c r="R686" s="254"/>
      <c r="S686" s="254"/>
      <c r="T686" s="255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56" t="s">
        <v>278</v>
      </c>
      <c r="AU686" s="256" t="s">
        <v>89</v>
      </c>
      <c r="AV686" s="13" t="s">
        <v>89</v>
      </c>
      <c r="AW686" s="13" t="s">
        <v>34</v>
      </c>
      <c r="AX686" s="13" t="s">
        <v>79</v>
      </c>
      <c r="AY686" s="256" t="s">
        <v>139</v>
      </c>
    </row>
    <row r="687" spans="1:51" s="14" customFormat="1" ht="12">
      <c r="A687" s="14"/>
      <c r="B687" s="257"/>
      <c r="C687" s="258"/>
      <c r="D687" s="247" t="s">
        <v>278</v>
      </c>
      <c r="E687" s="259" t="s">
        <v>1</v>
      </c>
      <c r="F687" s="260" t="s">
        <v>749</v>
      </c>
      <c r="G687" s="258"/>
      <c r="H687" s="259" t="s">
        <v>1</v>
      </c>
      <c r="I687" s="261"/>
      <c r="J687" s="258"/>
      <c r="K687" s="258"/>
      <c r="L687" s="262"/>
      <c r="M687" s="263"/>
      <c r="N687" s="264"/>
      <c r="O687" s="264"/>
      <c r="P687" s="264"/>
      <c r="Q687" s="264"/>
      <c r="R687" s="264"/>
      <c r="S687" s="264"/>
      <c r="T687" s="265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66" t="s">
        <v>278</v>
      </c>
      <c r="AU687" s="266" t="s">
        <v>89</v>
      </c>
      <c r="AV687" s="14" t="s">
        <v>87</v>
      </c>
      <c r="AW687" s="14" t="s">
        <v>34</v>
      </c>
      <c r="AX687" s="14" t="s">
        <v>79</v>
      </c>
      <c r="AY687" s="266" t="s">
        <v>139</v>
      </c>
    </row>
    <row r="688" spans="1:51" s="13" customFormat="1" ht="12">
      <c r="A688" s="13"/>
      <c r="B688" s="245"/>
      <c r="C688" s="246"/>
      <c r="D688" s="247" t="s">
        <v>278</v>
      </c>
      <c r="E688" s="248" t="s">
        <v>1</v>
      </c>
      <c r="F688" s="249" t="s">
        <v>779</v>
      </c>
      <c r="G688" s="246"/>
      <c r="H688" s="250">
        <v>20.772</v>
      </c>
      <c r="I688" s="251"/>
      <c r="J688" s="246"/>
      <c r="K688" s="246"/>
      <c r="L688" s="252"/>
      <c r="M688" s="253"/>
      <c r="N688" s="254"/>
      <c r="O688" s="254"/>
      <c r="P688" s="254"/>
      <c r="Q688" s="254"/>
      <c r="R688" s="254"/>
      <c r="S688" s="254"/>
      <c r="T688" s="255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56" t="s">
        <v>278</v>
      </c>
      <c r="AU688" s="256" t="s">
        <v>89</v>
      </c>
      <c r="AV688" s="13" t="s">
        <v>89</v>
      </c>
      <c r="AW688" s="13" t="s">
        <v>34</v>
      </c>
      <c r="AX688" s="13" t="s">
        <v>79</v>
      </c>
      <c r="AY688" s="256" t="s">
        <v>139</v>
      </c>
    </row>
    <row r="689" spans="1:51" s="14" customFormat="1" ht="12">
      <c r="A689" s="14"/>
      <c r="B689" s="257"/>
      <c r="C689" s="258"/>
      <c r="D689" s="247" t="s">
        <v>278</v>
      </c>
      <c r="E689" s="259" t="s">
        <v>1</v>
      </c>
      <c r="F689" s="260" t="s">
        <v>780</v>
      </c>
      <c r="G689" s="258"/>
      <c r="H689" s="259" t="s">
        <v>1</v>
      </c>
      <c r="I689" s="261"/>
      <c r="J689" s="258"/>
      <c r="K689" s="258"/>
      <c r="L689" s="262"/>
      <c r="M689" s="263"/>
      <c r="N689" s="264"/>
      <c r="O689" s="264"/>
      <c r="P689" s="264"/>
      <c r="Q689" s="264"/>
      <c r="R689" s="264"/>
      <c r="S689" s="264"/>
      <c r="T689" s="265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66" t="s">
        <v>278</v>
      </c>
      <c r="AU689" s="266" t="s">
        <v>89</v>
      </c>
      <c r="AV689" s="14" t="s">
        <v>87</v>
      </c>
      <c r="AW689" s="14" t="s">
        <v>34</v>
      </c>
      <c r="AX689" s="14" t="s">
        <v>79</v>
      </c>
      <c r="AY689" s="266" t="s">
        <v>139</v>
      </c>
    </row>
    <row r="690" spans="1:51" s="13" customFormat="1" ht="12">
      <c r="A690" s="13"/>
      <c r="B690" s="245"/>
      <c r="C690" s="246"/>
      <c r="D690" s="247" t="s">
        <v>278</v>
      </c>
      <c r="E690" s="248" t="s">
        <v>1</v>
      </c>
      <c r="F690" s="249" t="s">
        <v>781</v>
      </c>
      <c r="G690" s="246"/>
      <c r="H690" s="250">
        <v>27.147</v>
      </c>
      <c r="I690" s="251"/>
      <c r="J690" s="246"/>
      <c r="K690" s="246"/>
      <c r="L690" s="252"/>
      <c r="M690" s="253"/>
      <c r="N690" s="254"/>
      <c r="O690" s="254"/>
      <c r="P690" s="254"/>
      <c r="Q690" s="254"/>
      <c r="R690" s="254"/>
      <c r="S690" s="254"/>
      <c r="T690" s="255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56" t="s">
        <v>278</v>
      </c>
      <c r="AU690" s="256" t="s">
        <v>89</v>
      </c>
      <c r="AV690" s="13" t="s">
        <v>89</v>
      </c>
      <c r="AW690" s="13" t="s">
        <v>34</v>
      </c>
      <c r="AX690" s="13" t="s">
        <v>79</v>
      </c>
      <c r="AY690" s="256" t="s">
        <v>139</v>
      </c>
    </row>
    <row r="691" spans="1:51" s="14" customFormat="1" ht="12">
      <c r="A691" s="14"/>
      <c r="B691" s="257"/>
      <c r="C691" s="258"/>
      <c r="D691" s="247" t="s">
        <v>278</v>
      </c>
      <c r="E691" s="259" t="s">
        <v>1</v>
      </c>
      <c r="F691" s="260" t="s">
        <v>751</v>
      </c>
      <c r="G691" s="258"/>
      <c r="H691" s="259" t="s">
        <v>1</v>
      </c>
      <c r="I691" s="261"/>
      <c r="J691" s="258"/>
      <c r="K691" s="258"/>
      <c r="L691" s="262"/>
      <c r="M691" s="263"/>
      <c r="N691" s="264"/>
      <c r="O691" s="264"/>
      <c r="P691" s="264"/>
      <c r="Q691" s="264"/>
      <c r="R691" s="264"/>
      <c r="S691" s="264"/>
      <c r="T691" s="265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66" t="s">
        <v>278</v>
      </c>
      <c r="AU691" s="266" t="s">
        <v>89</v>
      </c>
      <c r="AV691" s="14" t="s">
        <v>87</v>
      </c>
      <c r="AW691" s="14" t="s">
        <v>34</v>
      </c>
      <c r="AX691" s="14" t="s">
        <v>79</v>
      </c>
      <c r="AY691" s="266" t="s">
        <v>139</v>
      </c>
    </row>
    <row r="692" spans="1:51" s="13" customFormat="1" ht="12">
      <c r="A692" s="13"/>
      <c r="B692" s="245"/>
      <c r="C692" s="246"/>
      <c r="D692" s="247" t="s">
        <v>278</v>
      </c>
      <c r="E692" s="248" t="s">
        <v>1</v>
      </c>
      <c r="F692" s="249" t="s">
        <v>79</v>
      </c>
      <c r="G692" s="246"/>
      <c r="H692" s="250">
        <v>0</v>
      </c>
      <c r="I692" s="251"/>
      <c r="J692" s="246"/>
      <c r="K692" s="246"/>
      <c r="L692" s="252"/>
      <c r="M692" s="253"/>
      <c r="N692" s="254"/>
      <c r="O692" s="254"/>
      <c r="P692" s="254"/>
      <c r="Q692" s="254"/>
      <c r="R692" s="254"/>
      <c r="S692" s="254"/>
      <c r="T692" s="255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56" t="s">
        <v>278</v>
      </c>
      <c r="AU692" s="256" t="s">
        <v>89</v>
      </c>
      <c r="AV692" s="13" t="s">
        <v>89</v>
      </c>
      <c r="AW692" s="13" t="s">
        <v>34</v>
      </c>
      <c r="AX692" s="13" t="s">
        <v>79</v>
      </c>
      <c r="AY692" s="256" t="s">
        <v>139</v>
      </c>
    </row>
    <row r="693" spans="1:51" s="14" customFormat="1" ht="12">
      <c r="A693" s="14"/>
      <c r="B693" s="257"/>
      <c r="C693" s="258"/>
      <c r="D693" s="247" t="s">
        <v>278</v>
      </c>
      <c r="E693" s="259" t="s">
        <v>1</v>
      </c>
      <c r="F693" s="260" t="s">
        <v>752</v>
      </c>
      <c r="G693" s="258"/>
      <c r="H693" s="259" t="s">
        <v>1</v>
      </c>
      <c r="I693" s="261"/>
      <c r="J693" s="258"/>
      <c r="K693" s="258"/>
      <c r="L693" s="262"/>
      <c r="M693" s="263"/>
      <c r="N693" s="264"/>
      <c r="O693" s="264"/>
      <c r="P693" s="264"/>
      <c r="Q693" s="264"/>
      <c r="R693" s="264"/>
      <c r="S693" s="264"/>
      <c r="T693" s="265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66" t="s">
        <v>278</v>
      </c>
      <c r="AU693" s="266" t="s">
        <v>89</v>
      </c>
      <c r="AV693" s="14" t="s">
        <v>87</v>
      </c>
      <c r="AW693" s="14" t="s">
        <v>34</v>
      </c>
      <c r="AX693" s="14" t="s">
        <v>79</v>
      </c>
      <c r="AY693" s="266" t="s">
        <v>139</v>
      </c>
    </row>
    <row r="694" spans="1:51" s="13" customFormat="1" ht="12">
      <c r="A694" s="13"/>
      <c r="B694" s="245"/>
      <c r="C694" s="246"/>
      <c r="D694" s="247" t="s">
        <v>278</v>
      </c>
      <c r="E694" s="248" t="s">
        <v>1</v>
      </c>
      <c r="F694" s="249" t="s">
        <v>782</v>
      </c>
      <c r="G694" s="246"/>
      <c r="H694" s="250">
        <v>80.467</v>
      </c>
      <c r="I694" s="251"/>
      <c r="J694" s="246"/>
      <c r="K694" s="246"/>
      <c r="L694" s="252"/>
      <c r="M694" s="253"/>
      <c r="N694" s="254"/>
      <c r="O694" s="254"/>
      <c r="P694" s="254"/>
      <c r="Q694" s="254"/>
      <c r="R694" s="254"/>
      <c r="S694" s="254"/>
      <c r="T694" s="255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56" t="s">
        <v>278</v>
      </c>
      <c r="AU694" s="256" t="s">
        <v>89</v>
      </c>
      <c r="AV694" s="13" t="s">
        <v>89</v>
      </c>
      <c r="AW694" s="13" t="s">
        <v>34</v>
      </c>
      <c r="AX694" s="13" t="s">
        <v>79</v>
      </c>
      <c r="AY694" s="256" t="s">
        <v>139</v>
      </c>
    </row>
    <row r="695" spans="1:51" s="14" customFormat="1" ht="12">
      <c r="A695" s="14"/>
      <c r="B695" s="257"/>
      <c r="C695" s="258"/>
      <c r="D695" s="247" t="s">
        <v>278</v>
      </c>
      <c r="E695" s="259" t="s">
        <v>1</v>
      </c>
      <c r="F695" s="260" t="s">
        <v>754</v>
      </c>
      <c r="G695" s="258"/>
      <c r="H695" s="259" t="s">
        <v>1</v>
      </c>
      <c r="I695" s="261"/>
      <c r="J695" s="258"/>
      <c r="K695" s="258"/>
      <c r="L695" s="262"/>
      <c r="M695" s="263"/>
      <c r="N695" s="264"/>
      <c r="O695" s="264"/>
      <c r="P695" s="264"/>
      <c r="Q695" s="264"/>
      <c r="R695" s="264"/>
      <c r="S695" s="264"/>
      <c r="T695" s="265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66" t="s">
        <v>278</v>
      </c>
      <c r="AU695" s="266" t="s">
        <v>89</v>
      </c>
      <c r="AV695" s="14" t="s">
        <v>87</v>
      </c>
      <c r="AW695" s="14" t="s">
        <v>34</v>
      </c>
      <c r="AX695" s="14" t="s">
        <v>79</v>
      </c>
      <c r="AY695" s="266" t="s">
        <v>139</v>
      </c>
    </row>
    <row r="696" spans="1:51" s="13" customFormat="1" ht="12">
      <c r="A696" s="13"/>
      <c r="B696" s="245"/>
      <c r="C696" s="246"/>
      <c r="D696" s="247" t="s">
        <v>278</v>
      </c>
      <c r="E696" s="248" t="s">
        <v>1</v>
      </c>
      <c r="F696" s="249" t="s">
        <v>783</v>
      </c>
      <c r="G696" s="246"/>
      <c r="H696" s="250">
        <v>61.05</v>
      </c>
      <c r="I696" s="251"/>
      <c r="J696" s="246"/>
      <c r="K696" s="246"/>
      <c r="L696" s="252"/>
      <c r="M696" s="253"/>
      <c r="N696" s="254"/>
      <c r="O696" s="254"/>
      <c r="P696" s="254"/>
      <c r="Q696" s="254"/>
      <c r="R696" s="254"/>
      <c r="S696" s="254"/>
      <c r="T696" s="255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56" t="s">
        <v>278</v>
      </c>
      <c r="AU696" s="256" t="s">
        <v>89</v>
      </c>
      <c r="AV696" s="13" t="s">
        <v>89</v>
      </c>
      <c r="AW696" s="13" t="s">
        <v>34</v>
      </c>
      <c r="AX696" s="13" t="s">
        <v>79</v>
      </c>
      <c r="AY696" s="256" t="s">
        <v>139</v>
      </c>
    </row>
    <row r="697" spans="1:51" s="14" customFormat="1" ht="12">
      <c r="A697" s="14"/>
      <c r="B697" s="257"/>
      <c r="C697" s="258"/>
      <c r="D697" s="247" t="s">
        <v>278</v>
      </c>
      <c r="E697" s="259" t="s">
        <v>1</v>
      </c>
      <c r="F697" s="260" t="s">
        <v>756</v>
      </c>
      <c r="G697" s="258"/>
      <c r="H697" s="259" t="s">
        <v>1</v>
      </c>
      <c r="I697" s="261"/>
      <c r="J697" s="258"/>
      <c r="K697" s="258"/>
      <c r="L697" s="262"/>
      <c r="M697" s="263"/>
      <c r="N697" s="264"/>
      <c r="O697" s="264"/>
      <c r="P697" s="264"/>
      <c r="Q697" s="264"/>
      <c r="R697" s="264"/>
      <c r="S697" s="264"/>
      <c r="T697" s="265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66" t="s">
        <v>278</v>
      </c>
      <c r="AU697" s="266" t="s">
        <v>89</v>
      </c>
      <c r="AV697" s="14" t="s">
        <v>87</v>
      </c>
      <c r="AW697" s="14" t="s">
        <v>34</v>
      </c>
      <c r="AX697" s="14" t="s">
        <v>79</v>
      </c>
      <c r="AY697" s="266" t="s">
        <v>139</v>
      </c>
    </row>
    <row r="698" spans="1:51" s="13" customFormat="1" ht="12">
      <c r="A698" s="13"/>
      <c r="B698" s="245"/>
      <c r="C698" s="246"/>
      <c r="D698" s="247" t="s">
        <v>278</v>
      </c>
      <c r="E698" s="248" t="s">
        <v>1</v>
      </c>
      <c r="F698" s="249" t="s">
        <v>784</v>
      </c>
      <c r="G698" s="246"/>
      <c r="H698" s="250">
        <v>13.2</v>
      </c>
      <c r="I698" s="251"/>
      <c r="J698" s="246"/>
      <c r="K698" s="246"/>
      <c r="L698" s="252"/>
      <c r="M698" s="253"/>
      <c r="N698" s="254"/>
      <c r="O698" s="254"/>
      <c r="P698" s="254"/>
      <c r="Q698" s="254"/>
      <c r="R698" s="254"/>
      <c r="S698" s="254"/>
      <c r="T698" s="255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56" t="s">
        <v>278</v>
      </c>
      <c r="AU698" s="256" t="s">
        <v>89</v>
      </c>
      <c r="AV698" s="13" t="s">
        <v>89</v>
      </c>
      <c r="AW698" s="13" t="s">
        <v>34</v>
      </c>
      <c r="AX698" s="13" t="s">
        <v>79</v>
      </c>
      <c r="AY698" s="256" t="s">
        <v>139</v>
      </c>
    </row>
    <row r="699" spans="1:51" s="14" customFormat="1" ht="12">
      <c r="A699" s="14"/>
      <c r="B699" s="257"/>
      <c r="C699" s="258"/>
      <c r="D699" s="247" t="s">
        <v>278</v>
      </c>
      <c r="E699" s="259" t="s">
        <v>1</v>
      </c>
      <c r="F699" s="260" t="s">
        <v>758</v>
      </c>
      <c r="G699" s="258"/>
      <c r="H699" s="259" t="s">
        <v>1</v>
      </c>
      <c r="I699" s="261"/>
      <c r="J699" s="258"/>
      <c r="K699" s="258"/>
      <c r="L699" s="262"/>
      <c r="M699" s="263"/>
      <c r="N699" s="264"/>
      <c r="O699" s="264"/>
      <c r="P699" s="264"/>
      <c r="Q699" s="264"/>
      <c r="R699" s="264"/>
      <c r="S699" s="264"/>
      <c r="T699" s="265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66" t="s">
        <v>278</v>
      </c>
      <c r="AU699" s="266" t="s">
        <v>89</v>
      </c>
      <c r="AV699" s="14" t="s">
        <v>87</v>
      </c>
      <c r="AW699" s="14" t="s">
        <v>34</v>
      </c>
      <c r="AX699" s="14" t="s">
        <v>79</v>
      </c>
      <c r="AY699" s="266" t="s">
        <v>139</v>
      </c>
    </row>
    <row r="700" spans="1:51" s="13" customFormat="1" ht="12">
      <c r="A700" s="13"/>
      <c r="B700" s="245"/>
      <c r="C700" s="246"/>
      <c r="D700" s="247" t="s">
        <v>278</v>
      </c>
      <c r="E700" s="248" t="s">
        <v>1</v>
      </c>
      <c r="F700" s="249" t="s">
        <v>785</v>
      </c>
      <c r="G700" s="246"/>
      <c r="H700" s="250">
        <v>85.434</v>
      </c>
      <c r="I700" s="251"/>
      <c r="J700" s="246"/>
      <c r="K700" s="246"/>
      <c r="L700" s="252"/>
      <c r="M700" s="253"/>
      <c r="N700" s="254"/>
      <c r="O700" s="254"/>
      <c r="P700" s="254"/>
      <c r="Q700" s="254"/>
      <c r="R700" s="254"/>
      <c r="S700" s="254"/>
      <c r="T700" s="255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56" t="s">
        <v>278</v>
      </c>
      <c r="AU700" s="256" t="s">
        <v>89</v>
      </c>
      <c r="AV700" s="13" t="s">
        <v>89</v>
      </c>
      <c r="AW700" s="13" t="s">
        <v>34</v>
      </c>
      <c r="AX700" s="13" t="s">
        <v>79</v>
      </c>
      <c r="AY700" s="256" t="s">
        <v>139</v>
      </c>
    </row>
    <row r="701" spans="1:51" s="14" customFormat="1" ht="12">
      <c r="A701" s="14"/>
      <c r="B701" s="257"/>
      <c r="C701" s="258"/>
      <c r="D701" s="247" t="s">
        <v>278</v>
      </c>
      <c r="E701" s="259" t="s">
        <v>1</v>
      </c>
      <c r="F701" s="260" t="s">
        <v>760</v>
      </c>
      <c r="G701" s="258"/>
      <c r="H701" s="259" t="s">
        <v>1</v>
      </c>
      <c r="I701" s="261"/>
      <c r="J701" s="258"/>
      <c r="K701" s="258"/>
      <c r="L701" s="262"/>
      <c r="M701" s="263"/>
      <c r="N701" s="264"/>
      <c r="O701" s="264"/>
      <c r="P701" s="264"/>
      <c r="Q701" s="264"/>
      <c r="R701" s="264"/>
      <c r="S701" s="264"/>
      <c r="T701" s="265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66" t="s">
        <v>278</v>
      </c>
      <c r="AU701" s="266" t="s">
        <v>89</v>
      </c>
      <c r="AV701" s="14" t="s">
        <v>87</v>
      </c>
      <c r="AW701" s="14" t="s">
        <v>34</v>
      </c>
      <c r="AX701" s="14" t="s">
        <v>79</v>
      </c>
      <c r="AY701" s="266" t="s">
        <v>139</v>
      </c>
    </row>
    <row r="702" spans="1:51" s="13" customFormat="1" ht="12">
      <c r="A702" s="13"/>
      <c r="B702" s="245"/>
      <c r="C702" s="246"/>
      <c r="D702" s="247" t="s">
        <v>278</v>
      </c>
      <c r="E702" s="248" t="s">
        <v>1</v>
      </c>
      <c r="F702" s="249" t="s">
        <v>786</v>
      </c>
      <c r="G702" s="246"/>
      <c r="H702" s="250">
        <v>3.96</v>
      </c>
      <c r="I702" s="251"/>
      <c r="J702" s="246"/>
      <c r="K702" s="246"/>
      <c r="L702" s="252"/>
      <c r="M702" s="253"/>
      <c r="N702" s="254"/>
      <c r="O702" s="254"/>
      <c r="P702" s="254"/>
      <c r="Q702" s="254"/>
      <c r="R702" s="254"/>
      <c r="S702" s="254"/>
      <c r="T702" s="255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56" t="s">
        <v>278</v>
      </c>
      <c r="AU702" s="256" t="s">
        <v>89</v>
      </c>
      <c r="AV702" s="13" t="s">
        <v>89</v>
      </c>
      <c r="AW702" s="13" t="s">
        <v>34</v>
      </c>
      <c r="AX702" s="13" t="s">
        <v>79</v>
      </c>
      <c r="AY702" s="256" t="s">
        <v>139</v>
      </c>
    </row>
    <row r="703" spans="1:51" s="14" customFormat="1" ht="12">
      <c r="A703" s="14"/>
      <c r="B703" s="257"/>
      <c r="C703" s="258"/>
      <c r="D703" s="247" t="s">
        <v>278</v>
      </c>
      <c r="E703" s="259" t="s">
        <v>1</v>
      </c>
      <c r="F703" s="260" t="s">
        <v>762</v>
      </c>
      <c r="G703" s="258"/>
      <c r="H703" s="259" t="s">
        <v>1</v>
      </c>
      <c r="I703" s="261"/>
      <c r="J703" s="258"/>
      <c r="K703" s="258"/>
      <c r="L703" s="262"/>
      <c r="M703" s="263"/>
      <c r="N703" s="264"/>
      <c r="O703" s="264"/>
      <c r="P703" s="264"/>
      <c r="Q703" s="264"/>
      <c r="R703" s="264"/>
      <c r="S703" s="264"/>
      <c r="T703" s="265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66" t="s">
        <v>278</v>
      </c>
      <c r="AU703" s="266" t="s">
        <v>89</v>
      </c>
      <c r="AV703" s="14" t="s">
        <v>87</v>
      </c>
      <c r="AW703" s="14" t="s">
        <v>34</v>
      </c>
      <c r="AX703" s="14" t="s">
        <v>79</v>
      </c>
      <c r="AY703" s="266" t="s">
        <v>139</v>
      </c>
    </row>
    <row r="704" spans="1:51" s="13" customFormat="1" ht="12">
      <c r="A704" s="13"/>
      <c r="B704" s="245"/>
      <c r="C704" s="246"/>
      <c r="D704" s="247" t="s">
        <v>278</v>
      </c>
      <c r="E704" s="248" t="s">
        <v>1</v>
      </c>
      <c r="F704" s="249" t="s">
        <v>787</v>
      </c>
      <c r="G704" s="246"/>
      <c r="H704" s="250">
        <v>43.56</v>
      </c>
      <c r="I704" s="251"/>
      <c r="J704" s="246"/>
      <c r="K704" s="246"/>
      <c r="L704" s="252"/>
      <c r="M704" s="253"/>
      <c r="N704" s="254"/>
      <c r="O704" s="254"/>
      <c r="P704" s="254"/>
      <c r="Q704" s="254"/>
      <c r="R704" s="254"/>
      <c r="S704" s="254"/>
      <c r="T704" s="255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56" t="s">
        <v>278</v>
      </c>
      <c r="AU704" s="256" t="s">
        <v>89</v>
      </c>
      <c r="AV704" s="13" t="s">
        <v>89</v>
      </c>
      <c r="AW704" s="13" t="s">
        <v>34</v>
      </c>
      <c r="AX704" s="13" t="s">
        <v>79</v>
      </c>
      <c r="AY704" s="256" t="s">
        <v>139</v>
      </c>
    </row>
    <row r="705" spans="1:51" s="14" customFormat="1" ht="12">
      <c r="A705" s="14"/>
      <c r="B705" s="257"/>
      <c r="C705" s="258"/>
      <c r="D705" s="247" t="s">
        <v>278</v>
      </c>
      <c r="E705" s="259" t="s">
        <v>1</v>
      </c>
      <c r="F705" s="260" t="s">
        <v>788</v>
      </c>
      <c r="G705" s="258"/>
      <c r="H705" s="259" t="s">
        <v>1</v>
      </c>
      <c r="I705" s="261"/>
      <c r="J705" s="258"/>
      <c r="K705" s="258"/>
      <c r="L705" s="262"/>
      <c r="M705" s="263"/>
      <c r="N705" s="264"/>
      <c r="O705" s="264"/>
      <c r="P705" s="264"/>
      <c r="Q705" s="264"/>
      <c r="R705" s="264"/>
      <c r="S705" s="264"/>
      <c r="T705" s="265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66" t="s">
        <v>278</v>
      </c>
      <c r="AU705" s="266" t="s">
        <v>89</v>
      </c>
      <c r="AV705" s="14" t="s">
        <v>87</v>
      </c>
      <c r="AW705" s="14" t="s">
        <v>34</v>
      </c>
      <c r="AX705" s="14" t="s">
        <v>79</v>
      </c>
      <c r="AY705" s="266" t="s">
        <v>139</v>
      </c>
    </row>
    <row r="706" spans="1:51" s="13" customFormat="1" ht="12">
      <c r="A706" s="13"/>
      <c r="B706" s="245"/>
      <c r="C706" s="246"/>
      <c r="D706" s="247" t="s">
        <v>278</v>
      </c>
      <c r="E706" s="248" t="s">
        <v>1</v>
      </c>
      <c r="F706" s="249" t="s">
        <v>789</v>
      </c>
      <c r="G706" s="246"/>
      <c r="H706" s="250">
        <v>-145.3</v>
      </c>
      <c r="I706" s="251"/>
      <c r="J706" s="246"/>
      <c r="K706" s="246"/>
      <c r="L706" s="252"/>
      <c r="M706" s="253"/>
      <c r="N706" s="254"/>
      <c r="O706" s="254"/>
      <c r="P706" s="254"/>
      <c r="Q706" s="254"/>
      <c r="R706" s="254"/>
      <c r="S706" s="254"/>
      <c r="T706" s="255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56" t="s">
        <v>278</v>
      </c>
      <c r="AU706" s="256" t="s">
        <v>89</v>
      </c>
      <c r="AV706" s="13" t="s">
        <v>89</v>
      </c>
      <c r="AW706" s="13" t="s">
        <v>34</v>
      </c>
      <c r="AX706" s="13" t="s">
        <v>79</v>
      </c>
      <c r="AY706" s="256" t="s">
        <v>139</v>
      </c>
    </row>
    <row r="707" spans="1:51" s="15" customFormat="1" ht="12">
      <c r="A707" s="15"/>
      <c r="B707" s="267"/>
      <c r="C707" s="268"/>
      <c r="D707" s="247" t="s">
        <v>278</v>
      </c>
      <c r="E707" s="269" t="s">
        <v>1</v>
      </c>
      <c r="F707" s="270" t="s">
        <v>287</v>
      </c>
      <c r="G707" s="268"/>
      <c r="H707" s="271">
        <v>582.816</v>
      </c>
      <c r="I707" s="272"/>
      <c r="J707" s="268"/>
      <c r="K707" s="268"/>
      <c r="L707" s="273"/>
      <c r="M707" s="274"/>
      <c r="N707" s="275"/>
      <c r="O707" s="275"/>
      <c r="P707" s="275"/>
      <c r="Q707" s="275"/>
      <c r="R707" s="275"/>
      <c r="S707" s="275"/>
      <c r="T707" s="276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T707" s="277" t="s">
        <v>278</v>
      </c>
      <c r="AU707" s="277" t="s">
        <v>89</v>
      </c>
      <c r="AV707" s="15" t="s">
        <v>144</v>
      </c>
      <c r="AW707" s="15" t="s">
        <v>34</v>
      </c>
      <c r="AX707" s="15" t="s">
        <v>87</v>
      </c>
      <c r="AY707" s="277" t="s">
        <v>139</v>
      </c>
    </row>
    <row r="708" spans="1:65" s="2" customFormat="1" ht="24.15" customHeight="1">
      <c r="A708" s="40"/>
      <c r="B708" s="41"/>
      <c r="C708" s="212" t="s">
        <v>805</v>
      </c>
      <c r="D708" s="212" t="s">
        <v>140</v>
      </c>
      <c r="E708" s="213" t="s">
        <v>806</v>
      </c>
      <c r="F708" s="214" t="s">
        <v>807</v>
      </c>
      <c r="G708" s="215" t="s">
        <v>299</v>
      </c>
      <c r="H708" s="216">
        <v>145.3</v>
      </c>
      <c r="I708" s="217"/>
      <c r="J708" s="218">
        <f>ROUND(I708*H708,2)</f>
        <v>0</v>
      </c>
      <c r="K708" s="214" t="s">
        <v>808</v>
      </c>
      <c r="L708" s="46"/>
      <c r="M708" s="236" t="s">
        <v>1</v>
      </c>
      <c r="N708" s="237" t="s">
        <v>44</v>
      </c>
      <c r="O708" s="93"/>
      <c r="P708" s="238">
        <f>O708*H708</f>
        <v>0</v>
      </c>
      <c r="Q708" s="238">
        <v>0.0425</v>
      </c>
      <c r="R708" s="238">
        <f>Q708*H708</f>
        <v>6.175250000000001</v>
      </c>
      <c r="S708" s="238">
        <v>0</v>
      </c>
      <c r="T708" s="239">
        <f>S708*H708</f>
        <v>0</v>
      </c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R708" s="224" t="s">
        <v>144</v>
      </c>
      <c r="AT708" s="224" t="s">
        <v>140</v>
      </c>
      <c r="AU708" s="224" t="s">
        <v>89</v>
      </c>
      <c r="AY708" s="18" t="s">
        <v>139</v>
      </c>
      <c r="BE708" s="225">
        <f>IF(N708="základní",J708,0)</f>
        <v>0</v>
      </c>
      <c r="BF708" s="225">
        <f>IF(N708="snížená",J708,0)</f>
        <v>0</v>
      </c>
      <c r="BG708" s="225">
        <f>IF(N708="zákl. přenesená",J708,0)</f>
        <v>0</v>
      </c>
      <c r="BH708" s="225">
        <f>IF(N708="sníž. přenesená",J708,0)</f>
        <v>0</v>
      </c>
      <c r="BI708" s="225">
        <f>IF(N708="nulová",J708,0)</f>
        <v>0</v>
      </c>
      <c r="BJ708" s="18" t="s">
        <v>87</v>
      </c>
      <c r="BK708" s="225">
        <f>ROUND(I708*H708,2)</f>
        <v>0</v>
      </c>
      <c r="BL708" s="18" t="s">
        <v>144</v>
      </c>
      <c r="BM708" s="224" t="s">
        <v>809</v>
      </c>
    </row>
    <row r="709" spans="1:51" s="14" customFormat="1" ht="12">
      <c r="A709" s="14"/>
      <c r="B709" s="257"/>
      <c r="C709" s="258"/>
      <c r="D709" s="247" t="s">
        <v>278</v>
      </c>
      <c r="E709" s="259" t="s">
        <v>1</v>
      </c>
      <c r="F709" s="260" t="s">
        <v>810</v>
      </c>
      <c r="G709" s="258"/>
      <c r="H709" s="259" t="s">
        <v>1</v>
      </c>
      <c r="I709" s="261"/>
      <c r="J709" s="258"/>
      <c r="K709" s="258"/>
      <c r="L709" s="262"/>
      <c r="M709" s="263"/>
      <c r="N709" s="264"/>
      <c r="O709" s="264"/>
      <c r="P709" s="264"/>
      <c r="Q709" s="264"/>
      <c r="R709" s="264"/>
      <c r="S709" s="264"/>
      <c r="T709" s="265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66" t="s">
        <v>278</v>
      </c>
      <c r="AU709" s="266" t="s">
        <v>89</v>
      </c>
      <c r="AV709" s="14" t="s">
        <v>87</v>
      </c>
      <c r="AW709" s="14" t="s">
        <v>34</v>
      </c>
      <c r="AX709" s="14" t="s">
        <v>79</v>
      </c>
      <c r="AY709" s="266" t="s">
        <v>139</v>
      </c>
    </row>
    <row r="710" spans="1:51" s="13" customFormat="1" ht="12">
      <c r="A710" s="13"/>
      <c r="B710" s="245"/>
      <c r="C710" s="246"/>
      <c r="D710" s="247" t="s">
        <v>278</v>
      </c>
      <c r="E710" s="248" t="s">
        <v>1</v>
      </c>
      <c r="F710" s="249" t="s">
        <v>811</v>
      </c>
      <c r="G710" s="246"/>
      <c r="H710" s="250">
        <v>42.2</v>
      </c>
      <c r="I710" s="251"/>
      <c r="J710" s="246"/>
      <c r="K710" s="246"/>
      <c r="L710" s="252"/>
      <c r="M710" s="253"/>
      <c r="N710" s="254"/>
      <c r="O710" s="254"/>
      <c r="P710" s="254"/>
      <c r="Q710" s="254"/>
      <c r="R710" s="254"/>
      <c r="S710" s="254"/>
      <c r="T710" s="255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56" t="s">
        <v>278</v>
      </c>
      <c r="AU710" s="256" t="s">
        <v>89</v>
      </c>
      <c r="AV710" s="13" t="s">
        <v>89</v>
      </c>
      <c r="AW710" s="13" t="s">
        <v>34</v>
      </c>
      <c r="AX710" s="13" t="s">
        <v>79</v>
      </c>
      <c r="AY710" s="256" t="s">
        <v>139</v>
      </c>
    </row>
    <row r="711" spans="1:51" s="14" customFormat="1" ht="12">
      <c r="A711" s="14"/>
      <c r="B711" s="257"/>
      <c r="C711" s="258"/>
      <c r="D711" s="247" t="s">
        <v>278</v>
      </c>
      <c r="E711" s="259" t="s">
        <v>1</v>
      </c>
      <c r="F711" s="260" t="s">
        <v>812</v>
      </c>
      <c r="G711" s="258"/>
      <c r="H711" s="259" t="s">
        <v>1</v>
      </c>
      <c r="I711" s="261"/>
      <c r="J711" s="258"/>
      <c r="K711" s="258"/>
      <c r="L711" s="262"/>
      <c r="M711" s="263"/>
      <c r="N711" s="264"/>
      <c r="O711" s="264"/>
      <c r="P711" s="264"/>
      <c r="Q711" s="264"/>
      <c r="R711" s="264"/>
      <c r="S711" s="264"/>
      <c r="T711" s="265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66" t="s">
        <v>278</v>
      </c>
      <c r="AU711" s="266" t="s">
        <v>89</v>
      </c>
      <c r="AV711" s="14" t="s">
        <v>87</v>
      </c>
      <c r="AW711" s="14" t="s">
        <v>34</v>
      </c>
      <c r="AX711" s="14" t="s">
        <v>79</v>
      </c>
      <c r="AY711" s="266" t="s">
        <v>139</v>
      </c>
    </row>
    <row r="712" spans="1:51" s="13" customFormat="1" ht="12">
      <c r="A712" s="13"/>
      <c r="B712" s="245"/>
      <c r="C712" s="246"/>
      <c r="D712" s="247" t="s">
        <v>278</v>
      </c>
      <c r="E712" s="248" t="s">
        <v>1</v>
      </c>
      <c r="F712" s="249" t="s">
        <v>813</v>
      </c>
      <c r="G712" s="246"/>
      <c r="H712" s="250">
        <v>103.1</v>
      </c>
      <c r="I712" s="251"/>
      <c r="J712" s="246"/>
      <c r="K712" s="246"/>
      <c r="L712" s="252"/>
      <c r="M712" s="253"/>
      <c r="N712" s="254"/>
      <c r="O712" s="254"/>
      <c r="P712" s="254"/>
      <c r="Q712" s="254"/>
      <c r="R712" s="254"/>
      <c r="S712" s="254"/>
      <c r="T712" s="255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56" t="s">
        <v>278</v>
      </c>
      <c r="AU712" s="256" t="s">
        <v>89</v>
      </c>
      <c r="AV712" s="13" t="s">
        <v>89</v>
      </c>
      <c r="AW712" s="13" t="s">
        <v>34</v>
      </c>
      <c r="AX712" s="13" t="s">
        <v>79</v>
      </c>
      <c r="AY712" s="256" t="s">
        <v>139</v>
      </c>
    </row>
    <row r="713" spans="1:51" s="15" customFormat="1" ht="12">
      <c r="A713" s="15"/>
      <c r="B713" s="267"/>
      <c r="C713" s="268"/>
      <c r="D713" s="247" t="s">
        <v>278</v>
      </c>
      <c r="E713" s="269" t="s">
        <v>1</v>
      </c>
      <c r="F713" s="270" t="s">
        <v>287</v>
      </c>
      <c r="G713" s="268"/>
      <c r="H713" s="271">
        <v>145.3</v>
      </c>
      <c r="I713" s="272"/>
      <c r="J713" s="268"/>
      <c r="K713" s="268"/>
      <c r="L713" s="273"/>
      <c r="M713" s="274"/>
      <c r="N713" s="275"/>
      <c r="O713" s="275"/>
      <c r="P713" s="275"/>
      <c r="Q713" s="275"/>
      <c r="R713" s="275"/>
      <c r="S713" s="275"/>
      <c r="T713" s="276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T713" s="277" t="s">
        <v>278</v>
      </c>
      <c r="AU713" s="277" t="s">
        <v>89</v>
      </c>
      <c r="AV713" s="15" t="s">
        <v>144</v>
      </c>
      <c r="AW713" s="15" t="s">
        <v>34</v>
      </c>
      <c r="AX713" s="15" t="s">
        <v>87</v>
      </c>
      <c r="AY713" s="277" t="s">
        <v>139</v>
      </c>
    </row>
    <row r="714" spans="1:65" s="2" customFormat="1" ht="21.75" customHeight="1">
      <c r="A714" s="40"/>
      <c r="B714" s="41"/>
      <c r="C714" s="212" t="s">
        <v>814</v>
      </c>
      <c r="D714" s="212" t="s">
        <v>140</v>
      </c>
      <c r="E714" s="213" t="s">
        <v>815</v>
      </c>
      <c r="F714" s="214" t="s">
        <v>816</v>
      </c>
      <c r="G714" s="215" t="s">
        <v>716</v>
      </c>
      <c r="H714" s="216">
        <v>40</v>
      </c>
      <c r="I714" s="217"/>
      <c r="J714" s="218">
        <f>ROUND(I714*H714,2)</f>
        <v>0</v>
      </c>
      <c r="K714" s="214" t="s">
        <v>274</v>
      </c>
      <c r="L714" s="46"/>
      <c r="M714" s="236" t="s">
        <v>1</v>
      </c>
      <c r="N714" s="237" t="s">
        <v>44</v>
      </c>
      <c r="O714" s="93"/>
      <c r="P714" s="238">
        <f>O714*H714</f>
        <v>0</v>
      </c>
      <c r="Q714" s="238">
        <v>0.0068</v>
      </c>
      <c r="R714" s="238">
        <f>Q714*H714</f>
        <v>0.27199999999999996</v>
      </c>
      <c r="S714" s="238">
        <v>0</v>
      </c>
      <c r="T714" s="239">
        <f>S714*H714</f>
        <v>0</v>
      </c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R714" s="224" t="s">
        <v>144</v>
      </c>
      <c r="AT714" s="224" t="s">
        <v>140</v>
      </c>
      <c r="AU714" s="224" t="s">
        <v>89</v>
      </c>
      <c r="AY714" s="18" t="s">
        <v>139</v>
      </c>
      <c r="BE714" s="225">
        <f>IF(N714="základní",J714,0)</f>
        <v>0</v>
      </c>
      <c r="BF714" s="225">
        <f>IF(N714="snížená",J714,0)</f>
        <v>0</v>
      </c>
      <c r="BG714" s="225">
        <f>IF(N714="zákl. přenesená",J714,0)</f>
        <v>0</v>
      </c>
      <c r="BH714" s="225">
        <f>IF(N714="sníž. přenesená",J714,0)</f>
        <v>0</v>
      </c>
      <c r="BI714" s="225">
        <f>IF(N714="nulová",J714,0)</f>
        <v>0</v>
      </c>
      <c r="BJ714" s="18" t="s">
        <v>87</v>
      </c>
      <c r="BK714" s="225">
        <f>ROUND(I714*H714,2)</f>
        <v>0</v>
      </c>
      <c r="BL714" s="18" t="s">
        <v>144</v>
      </c>
      <c r="BM714" s="224" t="s">
        <v>817</v>
      </c>
    </row>
    <row r="715" spans="1:47" s="2" customFormat="1" ht="12">
      <c r="A715" s="40"/>
      <c r="B715" s="41"/>
      <c r="C715" s="42"/>
      <c r="D715" s="240" t="s">
        <v>276</v>
      </c>
      <c r="E715" s="42"/>
      <c r="F715" s="241" t="s">
        <v>818</v>
      </c>
      <c r="G715" s="42"/>
      <c r="H715" s="42"/>
      <c r="I715" s="242"/>
      <c r="J715" s="42"/>
      <c r="K715" s="42"/>
      <c r="L715" s="46"/>
      <c r="M715" s="243"/>
      <c r="N715" s="244"/>
      <c r="O715" s="93"/>
      <c r="P715" s="93"/>
      <c r="Q715" s="93"/>
      <c r="R715" s="93"/>
      <c r="S715" s="93"/>
      <c r="T715" s="94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T715" s="18" t="s">
        <v>276</v>
      </c>
      <c r="AU715" s="18" t="s">
        <v>89</v>
      </c>
    </row>
    <row r="716" spans="1:51" s="13" customFormat="1" ht="12">
      <c r="A716" s="13"/>
      <c r="B716" s="245"/>
      <c r="C716" s="246"/>
      <c r="D716" s="247" t="s">
        <v>278</v>
      </c>
      <c r="E716" s="248" t="s">
        <v>1</v>
      </c>
      <c r="F716" s="249" t="s">
        <v>564</v>
      </c>
      <c r="G716" s="246"/>
      <c r="H716" s="250">
        <v>40</v>
      </c>
      <c r="I716" s="251"/>
      <c r="J716" s="246"/>
      <c r="K716" s="246"/>
      <c r="L716" s="252"/>
      <c r="M716" s="253"/>
      <c r="N716" s="254"/>
      <c r="O716" s="254"/>
      <c r="P716" s="254"/>
      <c r="Q716" s="254"/>
      <c r="R716" s="254"/>
      <c r="S716" s="254"/>
      <c r="T716" s="255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56" t="s">
        <v>278</v>
      </c>
      <c r="AU716" s="256" t="s">
        <v>89</v>
      </c>
      <c r="AV716" s="13" t="s">
        <v>89</v>
      </c>
      <c r="AW716" s="13" t="s">
        <v>34</v>
      </c>
      <c r="AX716" s="13" t="s">
        <v>87</v>
      </c>
      <c r="AY716" s="256" t="s">
        <v>139</v>
      </c>
    </row>
    <row r="717" spans="1:65" s="2" customFormat="1" ht="44.25" customHeight="1">
      <c r="A717" s="40"/>
      <c r="B717" s="41"/>
      <c r="C717" s="212" t="s">
        <v>819</v>
      </c>
      <c r="D717" s="212" t="s">
        <v>140</v>
      </c>
      <c r="E717" s="213" t="s">
        <v>820</v>
      </c>
      <c r="F717" s="214" t="s">
        <v>821</v>
      </c>
      <c r="G717" s="215" t="s">
        <v>299</v>
      </c>
      <c r="H717" s="216">
        <v>98.722</v>
      </c>
      <c r="I717" s="217"/>
      <c r="J717" s="218">
        <f>ROUND(I717*H717,2)</f>
        <v>0</v>
      </c>
      <c r="K717" s="214" t="s">
        <v>274</v>
      </c>
      <c r="L717" s="46"/>
      <c r="M717" s="236" t="s">
        <v>1</v>
      </c>
      <c r="N717" s="237" t="s">
        <v>44</v>
      </c>
      <c r="O717" s="93"/>
      <c r="P717" s="238">
        <f>O717*H717</f>
        <v>0</v>
      </c>
      <c r="Q717" s="238">
        <v>0.0088</v>
      </c>
      <c r="R717" s="238">
        <f>Q717*H717</f>
        <v>0.8687536</v>
      </c>
      <c r="S717" s="238">
        <v>0</v>
      </c>
      <c r="T717" s="239">
        <f>S717*H717</f>
        <v>0</v>
      </c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R717" s="224" t="s">
        <v>144</v>
      </c>
      <c r="AT717" s="224" t="s">
        <v>140</v>
      </c>
      <c r="AU717" s="224" t="s">
        <v>89</v>
      </c>
      <c r="AY717" s="18" t="s">
        <v>139</v>
      </c>
      <c r="BE717" s="225">
        <f>IF(N717="základní",J717,0)</f>
        <v>0</v>
      </c>
      <c r="BF717" s="225">
        <f>IF(N717="snížená",J717,0)</f>
        <v>0</v>
      </c>
      <c r="BG717" s="225">
        <f>IF(N717="zákl. přenesená",J717,0)</f>
        <v>0</v>
      </c>
      <c r="BH717" s="225">
        <f>IF(N717="sníž. přenesená",J717,0)</f>
        <v>0</v>
      </c>
      <c r="BI717" s="225">
        <f>IF(N717="nulová",J717,0)</f>
        <v>0</v>
      </c>
      <c r="BJ717" s="18" t="s">
        <v>87</v>
      </c>
      <c r="BK717" s="225">
        <f>ROUND(I717*H717,2)</f>
        <v>0</v>
      </c>
      <c r="BL717" s="18" t="s">
        <v>144</v>
      </c>
      <c r="BM717" s="224" t="s">
        <v>822</v>
      </c>
    </row>
    <row r="718" spans="1:47" s="2" customFormat="1" ht="12">
      <c r="A718" s="40"/>
      <c r="B718" s="41"/>
      <c r="C718" s="42"/>
      <c r="D718" s="240" t="s">
        <v>276</v>
      </c>
      <c r="E718" s="42"/>
      <c r="F718" s="241" t="s">
        <v>823</v>
      </c>
      <c r="G718" s="42"/>
      <c r="H718" s="42"/>
      <c r="I718" s="242"/>
      <c r="J718" s="42"/>
      <c r="K718" s="42"/>
      <c r="L718" s="46"/>
      <c r="M718" s="243"/>
      <c r="N718" s="244"/>
      <c r="O718" s="93"/>
      <c r="P718" s="93"/>
      <c r="Q718" s="93"/>
      <c r="R718" s="93"/>
      <c r="S718" s="93"/>
      <c r="T718" s="94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T718" s="18" t="s">
        <v>276</v>
      </c>
      <c r="AU718" s="18" t="s">
        <v>89</v>
      </c>
    </row>
    <row r="719" spans="1:51" s="14" customFormat="1" ht="12">
      <c r="A719" s="14"/>
      <c r="B719" s="257"/>
      <c r="C719" s="258"/>
      <c r="D719" s="247" t="s">
        <v>278</v>
      </c>
      <c r="E719" s="259" t="s">
        <v>1</v>
      </c>
      <c r="F719" s="260" t="s">
        <v>824</v>
      </c>
      <c r="G719" s="258"/>
      <c r="H719" s="259" t="s">
        <v>1</v>
      </c>
      <c r="I719" s="261"/>
      <c r="J719" s="258"/>
      <c r="K719" s="258"/>
      <c r="L719" s="262"/>
      <c r="M719" s="263"/>
      <c r="N719" s="264"/>
      <c r="O719" s="264"/>
      <c r="P719" s="264"/>
      <c r="Q719" s="264"/>
      <c r="R719" s="264"/>
      <c r="S719" s="264"/>
      <c r="T719" s="265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66" t="s">
        <v>278</v>
      </c>
      <c r="AU719" s="266" t="s">
        <v>89</v>
      </c>
      <c r="AV719" s="14" t="s">
        <v>87</v>
      </c>
      <c r="AW719" s="14" t="s">
        <v>34</v>
      </c>
      <c r="AX719" s="14" t="s">
        <v>79</v>
      </c>
      <c r="AY719" s="266" t="s">
        <v>139</v>
      </c>
    </row>
    <row r="720" spans="1:51" s="13" customFormat="1" ht="12">
      <c r="A720" s="13"/>
      <c r="B720" s="245"/>
      <c r="C720" s="246"/>
      <c r="D720" s="247" t="s">
        <v>278</v>
      </c>
      <c r="E720" s="248" t="s">
        <v>1</v>
      </c>
      <c r="F720" s="249" t="s">
        <v>825</v>
      </c>
      <c r="G720" s="246"/>
      <c r="H720" s="250">
        <v>6.616</v>
      </c>
      <c r="I720" s="251"/>
      <c r="J720" s="246"/>
      <c r="K720" s="246"/>
      <c r="L720" s="252"/>
      <c r="M720" s="253"/>
      <c r="N720" s="254"/>
      <c r="O720" s="254"/>
      <c r="P720" s="254"/>
      <c r="Q720" s="254"/>
      <c r="R720" s="254"/>
      <c r="S720" s="254"/>
      <c r="T720" s="255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56" t="s">
        <v>278</v>
      </c>
      <c r="AU720" s="256" t="s">
        <v>89</v>
      </c>
      <c r="AV720" s="13" t="s">
        <v>89</v>
      </c>
      <c r="AW720" s="13" t="s">
        <v>34</v>
      </c>
      <c r="AX720" s="13" t="s">
        <v>79</v>
      </c>
      <c r="AY720" s="256" t="s">
        <v>139</v>
      </c>
    </row>
    <row r="721" spans="1:51" s="14" customFormat="1" ht="12">
      <c r="A721" s="14"/>
      <c r="B721" s="257"/>
      <c r="C721" s="258"/>
      <c r="D721" s="247" t="s">
        <v>278</v>
      </c>
      <c r="E721" s="259" t="s">
        <v>1</v>
      </c>
      <c r="F721" s="260" t="s">
        <v>826</v>
      </c>
      <c r="G721" s="258"/>
      <c r="H721" s="259" t="s">
        <v>1</v>
      </c>
      <c r="I721" s="261"/>
      <c r="J721" s="258"/>
      <c r="K721" s="258"/>
      <c r="L721" s="262"/>
      <c r="M721" s="263"/>
      <c r="N721" s="264"/>
      <c r="O721" s="264"/>
      <c r="P721" s="264"/>
      <c r="Q721" s="264"/>
      <c r="R721" s="264"/>
      <c r="S721" s="264"/>
      <c r="T721" s="265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66" t="s">
        <v>278</v>
      </c>
      <c r="AU721" s="266" t="s">
        <v>89</v>
      </c>
      <c r="AV721" s="14" t="s">
        <v>87</v>
      </c>
      <c r="AW721" s="14" t="s">
        <v>34</v>
      </c>
      <c r="AX721" s="14" t="s">
        <v>79</v>
      </c>
      <c r="AY721" s="266" t="s">
        <v>139</v>
      </c>
    </row>
    <row r="722" spans="1:51" s="14" customFormat="1" ht="12">
      <c r="A722" s="14"/>
      <c r="B722" s="257"/>
      <c r="C722" s="258"/>
      <c r="D722" s="247" t="s">
        <v>278</v>
      </c>
      <c r="E722" s="259" t="s">
        <v>1</v>
      </c>
      <c r="F722" s="260" t="s">
        <v>827</v>
      </c>
      <c r="G722" s="258"/>
      <c r="H722" s="259" t="s">
        <v>1</v>
      </c>
      <c r="I722" s="261"/>
      <c r="J722" s="258"/>
      <c r="K722" s="258"/>
      <c r="L722" s="262"/>
      <c r="M722" s="263"/>
      <c r="N722" s="264"/>
      <c r="O722" s="264"/>
      <c r="P722" s="264"/>
      <c r="Q722" s="264"/>
      <c r="R722" s="264"/>
      <c r="S722" s="264"/>
      <c r="T722" s="265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66" t="s">
        <v>278</v>
      </c>
      <c r="AU722" s="266" t="s">
        <v>89</v>
      </c>
      <c r="AV722" s="14" t="s">
        <v>87</v>
      </c>
      <c r="AW722" s="14" t="s">
        <v>34</v>
      </c>
      <c r="AX722" s="14" t="s">
        <v>79</v>
      </c>
      <c r="AY722" s="266" t="s">
        <v>139</v>
      </c>
    </row>
    <row r="723" spans="1:51" s="13" customFormat="1" ht="12">
      <c r="A723" s="13"/>
      <c r="B723" s="245"/>
      <c r="C723" s="246"/>
      <c r="D723" s="247" t="s">
        <v>278</v>
      </c>
      <c r="E723" s="248" t="s">
        <v>1</v>
      </c>
      <c r="F723" s="249" t="s">
        <v>828</v>
      </c>
      <c r="G723" s="246"/>
      <c r="H723" s="250">
        <v>3</v>
      </c>
      <c r="I723" s="251"/>
      <c r="J723" s="246"/>
      <c r="K723" s="246"/>
      <c r="L723" s="252"/>
      <c r="M723" s="253"/>
      <c r="N723" s="254"/>
      <c r="O723" s="254"/>
      <c r="P723" s="254"/>
      <c r="Q723" s="254"/>
      <c r="R723" s="254"/>
      <c r="S723" s="254"/>
      <c r="T723" s="255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56" t="s">
        <v>278</v>
      </c>
      <c r="AU723" s="256" t="s">
        <v>89</v>
      </c>
      <c r="AV723" s="13" t="s">
        <v>89</v>
      </c>
      <c r="AW723" s="13" t="s">
        <v>34</v>
      </c>
      <c r="AX723" s="13" t="s">
        <v>79</v>
      </c>
      <c r="AY723" s="256" t="s">
        <v>139</v>
      </c>
    </row>
    <row r="724" spans="1:51" s="14" customFormat="1" ht="12">
      <c r="A724" s="14"/>
      <c r="B724" s="257"/>
      <c r="C724" s="258"/>
      <c r="D724" s="247" t="s">
        <v>278</v>
      </c>
      <c r="E724" s="259" t="s">
        <v>1</v>
      </c>
      <c r="F724" s="260" t="s">
        <v>829</v>
      </c>
      <c r="G724" s="258"/>
      <c r="H724" s="259" t="s">
        <v>1</v>
      </c>
      <c r="I724" s="261"/>
      <c r="J724" s="258"/>
      <c r="K724" s="258"/>
      <c r="L724" s="262"/>
      <c r="M724" s="263"/>
      <c r="N724" s="264"/>
      <c r="O724" s="264"/>
      <c r="P724" s="264"/>
      <c r="Q724" s="264"/>
      <c r="R724" s="264"/>
      <c r="S724" s="264"/>
      <c r="T724" s="265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66" t="s">
        <v>278</v>
      </c>
      <c r="AU724" s="266" t="s">
        <v>89</v>
      </c>
      <c r="AV724" s="14" t="s">
        <v>87</v>
      </c>
      <c r="AW724" s="14" t="s">
        <v>34</v>
      </c>
      <c r="AX724" s="14" t="s">
        <v>79</v>
      </c>
      <c r="AY724" s="266" t="s">
        <v>139</v>
      </c>
    </row>
    <row r="725" spans="1:51" s="13" customFormat="1" ht="12">
      <c r="A725" s="13"/>
      <c r="B725" s="245"/>
      <c r="C725" s="246"/>
      <c r="D725" s="247" t="s">
        <v>278</v>
      </c>
      <c r="E725" s="248" t="s">
        <v>1</v>
      </c>
      <c r="F725" s="249" t="s">
        <v>830</v>
      </c>
      <c r="G725" s="246"/>
      <c r="H725" s="250">
        <v>25</v>
      </c>
      <c r="I725" s="251"/>
      <c r="J725" s="246"/>
      <c r="K725" s="246"/>
      <c r="L725" s="252"/>
      <c r="M725" s="253"/>
      <c r="N725" s="254"/>
      <c r="O725" s="254"/>
      <c r="P725" s="254"/>
      <c r="Q725" s="254"/>
      <c r="R725" s="254"/>
      <c r="S725" s="254"/>
      <c r="T725" s="255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56" t="s">
        <v>278</v>
      </c>
      <c r="AU725" s="256" t="s">
        <v>89</v>
      </c>
      <c r="AV725" s="13" t="s">
        <v>89</v>
      </c>
      <c r="AW725" s="13" t="s">
        <v>34</v>
      </c>
      <c r="AX725" s="13" t="s">
        <v>79</v>
      </c>
      <c r="AY725" s="256" t="s">
        <v>139</v>
      </c>
    </row>
    <row r="726" spans="1:51" s="14" customFormat="1" ht="12">
      <c r="A726" s="14"/>
      <c r="B726" s="257"/>
      <c r="C726" s="258"/>
      <c r="D726" s="247" t="s">
        <v>278</v>
      </c>
      <c r="E726" s="259" t="s">
        <v>1</v>
      </c>
      <c r="F726" s="260" t="s">
        <v>831</v>
      </c>
      <c r="G726" s="258"/>
      <c r="H726" s="259" t="s">
        <v>1</v>
      </c>
      <c r="I726" s="261"/>
      <c r="J726" s="258"/>
      <c r="K726" s="258"/>
      <c r="L726" s="262"/>
      <c r="M726" s="263"/>
      <c r="N726" s="264"/>
      <c r="O726" s="264"/>
      <c r="P726" s="264"/>
      <c r="Q726" s="264"/>
      <c r="R726" s="264"/>
      <c r="S726" s="264"/>
      <c r="T726" s="265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66" t="s">
        <v>278</v>
      </c>
      <c r="AU726" s="266" t="s">
        <v>89</v>
      </c>
      <c r="AV726" s="14" t="s">
        <v>87</v>
      </c>
      <c r="AW726" s="14" t="s">
        <v>34</v>
      </c>
      <c r="AX726" s="14" t="s">
        <v>79</v>
      </c>
      <c r="AY726" s="266" t="s">
        <v>139</v>
      </c>
    </row>
    <row r="727" spans="1:51" s="13" customFormat="1" ht="12">
      <c r="A727" s="13"/>
      <c r="B727" s="245"/>
      <c r="C727" s="246"/>
      <c r="D727" s="247" t="s">
        <v>278</v>
      </c>
      <c r="E727" s="248" t="s">
        <v>1</v>
      </c>
      <c r="F727" s="249" t="s">
        <v>832</v>
      </c>
      <c r="G727" s="246"/>
      <c r="H727" s="250">
        <v>4.5</v>
      </c>
      <c r="I727" s="251"/>
      <c r="J727" s="246"/>
      <c r="K727" s="246"/>
      <c r="L727" s="252"/>
      <c r="M727" s="253"/>
      <c r="N727" s="254"/>
      <c r="O727" s="254"/>
      <c r="P727" s="254"/>
      <c r="Q727" s="254"/>
      <c r="R727" s="254"/>
      <c r="S727" s="254"/>
      <c r="T727" s="255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56" t="s">
        <v>278</v>
      </c>
      <c r="AU727" s="256" t="s">
        <v>89</v>
      </c>
      <c r="AV727" s="13" t="s">
        <v>89</v>
      </c>
      <c r="AW727" s="13" t="s">
        <v>34</v>
      </c>
      <c r="AX727" s="13" t="s">
        <v>79</v>
      </c>
      <c r="AY727" s="256" t="s">
        <v>139</v>
      </c>
    </row>
    <row r="728" spans="1:51" s="14" customFormat="1" ht="12">
      <c r="A728" s="14"/>
      <c r="B728" s="257"/>
      <c r="C728" s="258"/>
      <c r="D728" s="247" t="s">
        <v>278</v>
      </c>
      <c r="E728" s="259" t="s">
        <v>1</v>
      </c>
      <c r="F728" s="260" t="s">
        <v>833</v>
      </c>
      <c r="G728" s="258"/>
      <c r="H728" s="259" t="s">
        <v>1</v>
      </c>
      <c r="I728" s="261"/>
      <c r="J728" s="258"/>
      <c r="K728" s="258"/>
      <c r="L728" s="262"/>
      <c r="M728" s="263"/>
      <c r="N728" s="264"/>
      <c r="O728" s="264"/>
      <c r="P728" s="264"/>
      <c r="Q728" s="264"/>
      <c r="R728" s="264"/>
      <c r="S728" s="264"/>
      <c r="T728" s="265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66" t="s">
        <v>278</v>
      </c>
      <c r="AU728" s="266" t="s">
        <v>89</v>
      </c>
      <c r="AV728" s="14" t="s">
        <v>87</v>
      </c>
      <c r="AW728" s="14" t="s">
        <v>34</v>
      </c>
      <c r="AX728" s="14" t="s">
        <v>79</v>
      </c>
      <c r="AY728" s="266" t="s">
        <v>139</v>
      </c>
    </row>
    <row r="729" spans="1:51" s="13" customFormat="1" ht="12">
      <c r="A729" s="13"/>
      <c r="B729" s="245"/>
      <c r="C729" s="246"/>
      <c r="D729" s="247" t="s">
        <v>278</v>
      </c>
      <c r="E729" s="248" t="s">
        <v>1</v>
      </c>
      <c r="F729" s="249" t="s">
        <v>239</v>
      </c>
      <c r="G729" s="246"/>
      <c r="H729" s="250">
        <v>59.606</v>
      </c>
      <c r="I729" s="251"/>
      <c r="J729" s="246"/>
      <c r="K729" s="246"/>
      <c r="L729" s="252"/>
      <c r="M729" s="253"/>
      <c r="N729" s="254"/>
      <c r="O729" s="254"/>
      <c r="P729" s="254"/>
      <c r="Q729" s="254"/>
      <c r="R729" s="254"/>
      <c r="S729" s="254"/>
      <c r="T729" s="255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56" t="s">
        <v>278</v>
      </c>
      <c r="AU729" s="256" t="s">
        <v>89</v>
      </c>
      <c r="AV729" s="13" t="s">
        <v>89</v>
      </c>
      <c r="AW729" s="13" t="s">
        <v>34</v>
      </c>
      <c r="AX729" s="13" t="s">
        <v>79</v>
      </c>
      <c r="AY729" s="256" t="s">
        <v>139</v>
      </c>
    </row>
    <row r="730" spans="1:51" s="15" customFormat="1" ht="12">
      <c r="A730" s="15"/>
      <c r="B730" s="267"/>
      <c r="C730" s="268"/>
      <c r="D730" s="247" t="s">
        <v>278</v>
      </c>
      <c r="E730" s="269" t="s">
        <v>1</v>
      </c>
      <c r="F730" s="270" t="s">
        <v>287</v>
      </c>
      <c r="G730" s="268"/>
      <c r="H730" s="271">
        <v>98.72200000000001</v>
      </c>
      <c r="I730" s="272"/>
      <c r="J730" s="268"/>
      <c r="K730" s="268"/>
      <c r="L730" s="273"/>
      <c r="M730" s="274"/>
      <c r="N730" s="275"/>
      <c r="O730" s="275"/>
      <c r="P730" s="275"/>
      <c r="Q730" s="275"/>
      <c r="R730" s="275"/>
      <c r="S730" s="275"/>
      <c r="T730" s="276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T730" s="277" t="s">
        <v>278</v>
      </c>
      <c r="AU730" s="277" t="s">
        <v>89</v>
      </c>
      <c r="AV730" s="15" t="s">
        <v>144</v>
      </c>
      <c r="AW730" s="15" t="s">
        <v>34</v>
      </c>
      <c r="AX730" s="15" t="s">
        <v>87</v>
      </c>
      <c r="AY730" s="277" t="s">
        <v>139</v>
      </c>
    </row>
    <row r="731" spans="1:65" s="2" customFormat="1" ht="24.15" customHeight="1">
      <c r="A731" s="40"/>
      <c r="B731" s="41"/>
      <c r="C731" s="278" t="s">
        <v>834</v>
      </c>
      <c r="D731" s="278" t="s">
        <v>316</v>
      </c>
      <c r="E731" s="279" t="s">
        <v>835</v>
      </c>
      <c r="F731" s="280" t="s">
        <v>836</v>
      </c>
      <c r="G731" s="281" t="s">
        <v>299</v>
      </c>
      <c r="H731" s="282">
        <v>103.635</v>
      </c>
      <c r="I731" s="283"/>
      <c r="J731" s="284">
        <f>ROUND(I731*H731,2)</f>
        <v>0</v>
      </c>
      <c r="K731" s="280" t="s">
        <v>274</v>
      </c>
      <c r="L731" s="285"/>
      <c r="M731" s="286" t="s">
        <v>1</v>
      </c>
      <c r="N731" s="287" t="s">
        <v>44</v>
      </c>
      <c r="O731" s="93"/>
      <c r="P731" s="238">
        <f>O731*H731</f>
        <v>0</v>
      </c>
      <c r="Q731" s="238">
        <v>0.006</v>
      </c>
      <c r="R731" s="238">
        <f>Q731*H731</f>
        <v>0.6218100000000001</v>
      </c>
      <c r="S731" s="238">
        <v>0</v>
      </c>
      <c r="T731" s="239">
        <f>S731*H731</f>
        <v>0</v>
      </c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R731" s="224" t="s">
        <v>319</v>
      </c>
      <c r="AT731" s="224" t="s">
        <v>316</v>
      </c>
      <c r="AU731" s="224" t="s">
        <v>89</v>
      </c>
      <c r="AY731" s="18" t="s">
        <v>139</v>
      </c>
      <c r="BE731" s="225">
        <f>IF(N731="základní",J731,0)</f>
        <v>0</v>
      </c>
      <c r="BF731" s="225">
        <f>IF(N731="snížená",J731,0)</f>
        <v>0</v>
      </c>
      <c r="BG731" s="225">
        <f>IF(N731="zákl. přenesená",J731,0)</f>
        <v>0</v>
      </c>
      <c r="BH731" s="225">
        <f>IF(N731="sníž. přenesená",J731,0)</f>
        <v>0</v>
      </c>
      <c r="BI731" s="225">
        <f>IF(N731="nulová",J731,0)</f>
        <v>0</v>
      </c>
      <c r="BJ731" s="18" t="s">
        <v>87</v>
      </c>
      <c r="BK731" s="225">
        <f>ROUND(I731*H731,2)</f>
        <v>0</v>
      </c>
      <c r="BL731" s="18" t="s">
        <v>144</v>
      </c>
      <c r="BM731" s="224" t="s">
        <v>837</v>
      </c>
    </row>
    <row r="732" spans="1:51" s="13" customFormat="1" ht="12">
      <c r="A732" s="13"/>
      <c r="B732" s="245"/>
      <c r="C732" s="246"/>
      <c r="D732" s="247" t="s">
        <v>278</v>
      </c>
      <c r="E732" s="248" t="s">
        <v>1</v>
      </c>
      <c r="F732" s="249" t="s">
        <v>838</v>
      </c>
      <c r="G732" s="246"/>
      <c r="H732" s="250">
        <v>103.635</v>
      </c>
      <c r="I732" s="251"/>
      <c r="J732" s="246"/>
      <c r="K732" s="246"/>
      <c r="L732" s="252"/>
      <c r="M732" s="253"/>
      <c r="N732" s="254"/>
      <c r="O732" s="254"/>
      <c r="P732" s="254"/>
      <c r="Q732" s="254"/>
      <c r="R732" s="254"/>
      <c r="S732" s="254"/>
      <c r="T732" s="255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56" t="s">
        <v>278</v>
      </c>
      <c r="AU732" s="256" t="s">
        <v>89</v>
      </c>
      <c r="AV732" s="13" t="s">
        <v>89</v>
      </c>
      <c r="AW732" s="13" t="s">
        <v>34</v>
      </c>
      <c r="AX732" s="13" t="s">
        <v>87</v>
      </c>
      <c r="AY732" s="256" t="s">
        <v>139</v>
      </c>
    </row>
    <row r="733" spans="1:65" s="2" customFormat="1" ht="44.25" customHeight="1">
      <c r="A733" s="40"/>
      <c r="B733" s="41"/>
      <c r="C733" s="212" t="s">
        <v>839</v>
      </c>
      <c r="D733" s="212" t="s">
        <v>140</v>
      </c>
      <c r="E733" s="213" t="s">
        <v>840</v>
      </c>
      <c r="F733" s="214" t="s">
        <v>841</v>
      </c>
      <c r="G733" s="215" t="s">
        <v>299</v>
      </c>
      <c r="H733" s="216">
        <v>67.2</v>
      </c>
      <c r="I733" s="217"/>
      <c r="J733" s="218">
        <f>ROUND(I733*H733,2)</f>
        <v>0</v>
      </c>
      <c r="K733" s="214" t="s">
        <v>274</v>
      </c>
      <c r="L733" s="46"/>
      <c r="M733" s="236" t="s">
        <v>1</v>
      </c>
      <c r="N733" s="237" t="s">
        <v>44</v>
      </c>
      <c r="O733" s="93"/>
      <c r="P733" s="238">
        <f>O733*H733</f>
        <v>0</v>
      </c>
      <c r="Q733" s="238">
        <v>0.0089</v>
      </c>
      <c r="R733" s="238">
        <f>Q733*H733</f>
        <v>0.5980800000000001</v>
      </c>
      <c r="S733" s="238">
        <v>0</v>
      </c>
      <c r="T733" s="239">
        <f>S733*H733</f>
        <v>0</v>
      </c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R733" s="224" t="s">
        <v>144</v>
      </c>
      <c r="AT733" s="224" t="s">
        <v>140</v>
      </c>
      <c r="AU733" s="224" t="s">
        <v>89</v>
      </c>
      <c r="AY733" s="18" t="s">
        <v>139</v>
      </c>
      <c r="BE733" s="225">
        <f>IF(N733="základní",J733,0)</f>
        <v>0</v>
      </c>
      <c r="BF733" s="225">
        <f>IF(N733="snížená",J733,0)</f>
        <v>0</v>
      </c>
      <c r="BG733" s="225">
        <f>IF(N733="zákl. přenesená",J733,0)</f>
        <v>0</v>
      </c>
      <c r="BH733" s="225">
        <f>IF(N733="sníž. přenesená",J733,0)</f>
        <v>0</v>
      </c>
      <c r="BI733" s="225">
        <f>IF(N733="nulová",J733,0)</f>
        <v>0</v>
      </c>
      <c r="BJ733" s="18" t="s">
        <v>87</v>
      </c>
      <c r="BK733" s="225">
        <f>ROUND(I733*H733,2)</f>
        <v>0</v>
      </c>
      <c r="BL733" s="18" t="s">
        <v>144</v>
      </c>
      <c r="BM733" s="224" t="s">
        <v>842</v>
      </c>
    </row>
    <row r="734" spans="1:47" s="2" customFormat="1" ht="12">
      <c r="A734" s="40"/>
      <c r="B734" s="41"/>
      <c r="C734" s="42"/>
      <c r="D734" s="240" t="s">
        <v>276</v>
      </c>
      <c r="E734" s="42"/>
      <c r="F734" s="241" t="s">
        <v>843</v>
      </c>
      <c r="G734" s="42"/>
      <c r="H734" s="42"/>
      <c r="I734" s="242"/>
      <c r="J734" s="42"/>
      <c r="K734" s="42"/>
      <c r="L734" s="46"/>
      <c r="M734" s="243"/>
      <c r="N734" s="244"/>
      <c r="O734" s="93"/>
      <c r="P734" s="93"/>
      <c r="Q734" s="93"/>
      <c r="R734" s="93"/>
      <c r="S734" s="93"/>
      <c r="T734" s="94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T734" s="18" t="s">
        <v>276</v>
      </c>
      <c r="AU734" s="18" t="s">
        <v>89</v>
      </c>
    </row>
    <row r="735" spans="1:51" s="14" customFormat="1" ht="12">
      <c r="A735" s="14"/>
      <c r="B735" s="257"/>
      <c r="C735" s="258"/>
      <c r="D735" s="247" t="s">
        <v>278</v>
      </c>
      <c r="E735" s="259" t="s">
        <v>1</v>
      </c>
      <c r="F735" s="260" t="s">
        <v>844</v>
      </c>
      <c r="G735" s="258"/>
      <c r="H735" s="259" t="s">
        <v>1</v>
      </c>
      <c r="I735" s="261"/>
      <c r="J735" s="258"/>
      <c r="K735" s="258"/>
      <c r="L735" s="262"/>
      <c r="M735" s="263"/>
      <c r="N735" s="264"/>
      <c r="O735" s="264"/>
      <c r="P735" s="264"/>
      <c r="Q735" s="264"/>
      <c r="R735" s="264"/>
      <c r="S735" s="264"/>
      <c r="T735" s="265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66" t="s">
        <v>278</v>
      </c>
      <c r="AU735" s="266" t="s">
        <v>89</v>
      </c>
      <c r="AV735" s="14" t="s">
        <v>87</v>
      </c>
      <c r="AW735" s="14" t="s">
        <v>34</v>
      </c>
      <c r="AX735" s="14" t="s">
        <v>79</v>
      </c>
      <c r="AY735" s="266" t="s">
        <v>139</v>
      </c>
    </row>
    <row r="736" spans="1:51" s="13" customFormat="1" ht="12">
      <c r="A736" s="13"/>
      <c r="B736" s="245"/>
      <c r="C736" s="246"/>
      <c r="D736" s="247" t="s">
        <v>278</v>
      </c>
      <c r="E736" s="248" t="s">
        <v>1</v>
      </c>
      <c r="F736" s="249" t="s">
        <v>402</v>
      </c>
      <c r="G736" s="246"/>
      <c r="H736" s="250">
        <v>67.2</v>
      </c>
      <c r="I736" s="251"/>
      <c r="J736" s="246"/>
      <c r="K736" s="246"/>
      <c r="L736" s="252"/>
      <c r="M736" s="253"/>
      <c r="N736" s="254"/>
      <c r="O736" s="254"/>
      <c r="P736" s="254"/>
      <c r="Q736" s="254"/>
      <c r="R736" s="254"/>
      <c r="S736" s="254"/>
      <c r="T736" s="255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56" t="s">
        <v>278</v>
      </c>
      <c r="AU736" s="256" t="s">
        <v>89</v>
      </c>
      <c r="AV736" s="13" t="s">
        <v>89</v>
      </c>
      <c r="AW736" s="13" t="s">
        <v>34</v>
      </c>
      <c r="AX736" s="13" t="s">
        <v>87</v>
      </c>
      <c r="AY736" s="256" t="s">
        <v>139</v>
      </c>
    </row>
    <row r="737" spans="1:65" s="2" customFormat="1" ht="16.5" customHeight="1">
      <c r="A737" s="40"/>
      <c r="B737" s="41"/>
      <c r="C737" s="278" t="s">
        <v>845</v>
      </c>
      <c r="D737" s="278" t="s">
        <v>316</v>
      </c>
      <c r="E737" s="279" t="s">
        <v>846</v>
      </c>
      <c r="F737" s="280" t="s">
        <v>847</v>
      </c>
      <c r="G737" s="281" t="s">
        <v>299</v>
      </c>
      <c r="H737" s="282">
        <v>70.56</v>
      </c>
      <c r="I737" s="283"/>
      <c r="J737" s="284">
        <f>ROUND(I737*H737,2)</f>
        <v>0</v>
      </c>
      <c r="K737" s="280" t="s">
        <v>274</v>
      </c>
      <c r="L737" s="285"/>
      <c r="M737" s="286" t="s">
        <v>1</v>
      </c>
      <c r="N737" s="287" t="s">
        <v>44</v>
      </c>
      <c r="O737" s="93"/>
      <c r="P737" s="238">
        <f>O737*H737</f>
        <v>0</v>
      </c>
      <c r="Q737" s="238">
        <v>0.0034</v>
      </c>
      <c r="R737" s="238">
        <f>Q737*H737</f>
        <v>0.239904</v>
      </c>
      <c r="S737" s="238">
        <v>0</v>
      </c>
      <c r="T737" s="239">
        <f>S737*H737</f>
        <v>0</v>
      </c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R737" s="224" t="s">
        <v>319</v>
      </c>
      <c r="AT737" s="224" t="s">
        <v>316</v>
      </c>
      <c r="AU737" s="224" t="s">
        <v>89</v>
      </c>
      <c r="AY737" s="18" t="s">
        <v>139</v>
      </c>
      <c r="BE737" s="225">
        <f>IF(N737="základní",J737,0)</f>
        <v>0</v>
      </c>
      <c r="BF737" s="225">
        <f>IF(N737="snížená",J737,0)</f>
        <v>0</v>
      </c>
      <c r="BG737" s="225">
        <f>IF(N737="zákl. přenesená",J737,0)</f>
        <v>0</v>
      </c>
      <c r="BH737" s="225">
        <f>IF(N737="sníž. přenesená",J737,0)</f>
        <v>0</v>
      </c>
      <c r="BI737" s="225">
        <f>IF(N737="nulová",J737,0)</f>
        <v>0</v>
      </c>
      <c r="BJ737" s="18" t="s">
        <v>87</v>
      </c>
      <c r="BK737" s="225">
        <f>ROUND(I737*H737,2)</f>
        <v>0</v>
      </c>
      <c r="BL737" s="18" t="s">
        <v>144</v>
      </c>
      <c r="BM737" s="224" t="s">
        <v>848</v>
      </c>
    </row>
    <row r="738" spans="1:51" s="13" customFormat="1" ht="12">
      <c r="A738" s="13"/>
      <c r="B738" s="245"/>
      <c r="C738" s="246"/>
      <c r="D738" s="247" t="s">
        <v>278</v>
      </c>
      <c r="E738" s="248" t="s">
        <v>1</v>
      </c>
      <c r="F738" s="249" t="s">
        <v>849</v>
      </c>
      <c r="G738" s="246"/>
      <c r="H738" s="250">
        <v>70.56</v>
      </c>
      <c r="I738" s="251"/>
      <c r="J738" s="246"/>
      <c r="K738" s="246"/>
      <c r="L738" s="252"/>
      <c r="M738" s="253"/>
      <c r="N738" s="254"/>
      <c r="O738" s="254"/>
      <c r="P738" s="254"/>
      <c r="Q738" s="254"/>
      <c r="R738" s="254"/>
      <c r="S738" s="254"/>
      <c r="T738" s="255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56" t="s">
        <v>278</v>
      </c>
      <c r="AU738" s="256" t="s">
        <v>89</v>
      </c>
      <c r="AV738" s="13" t="s">
        <v>89</v>
      </c>
      <c r="AW738" s="13" t="s">
        <v>34</v>
      </c>
      <c r="AX738" s="13" t="s">
        <v>87</v>
      </c>
      <c r="AY738" s="256" t="s">
        <v>139</v>
      </c>
    </row>
    <row r="739" spans="1:65" s="2" customFormat="1" ht="24.15" customHeight="1">
      <c r="A739" s="40"/>
      <c r="B739" s="41"/>
      <c r="C739" s="212" t="s">
        <v>850</v>
      </c>
      <c r="D739" s="212" t="s">
        <v>140</v>
      </c>
      <c r="E739" s="213" t="s">
        <v>851</v>
      </c>
      <c r="F739" s="214" t="s">
        <v>852</v>
      </c>
      <c r="G739" s="215" t="s">
        <v>299</v>
      </c>
      <c r="H739" s="216">
        <v>1039.965</v>
      </c>
      <c r="I739" s="217"/>
      <c r="J739" s="218">
        <f>ROUND(I739*H739,2)</f>
        <v>0</v>
      </c>
      <c r="K739" s="214" t="s">
        <v>274</v>
      </c>
      <c r="L739" s="46"/>
      <c r="M739" s="236" t="s">
        <v>1</v>
      </c>
      <c r="N739" s="237" t="s">
        <v>44</v>
      </c>
      <c r="O739" s="93"/>
      <c r="P739" s="238">
        <f>O739*H739</f>
        <v>0</v>
      </c>
      <c r="Q739" s="238">
        <v>0.00438</v>
      </c>
      <c r="R739" s="238">
        <f>Q739*H739</f>
        <v>4.5550467</v>
      </c>
      <c r="S739" s="238">
        <v>0</v>
      </c>
      <c r="T739" s="239">
        <f>S739*H739</f>
        <v>0</v>
      </c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R739" s="224" t="s">
        <v>144</v>
      </c>
      <c r="AT739" s="224" t="s">
        <v>140</v>
      </c>
      <c r="AU739" s="224" t="s">
        <v>89</v>
      </c>
      <c r="AY739" s="18" t="s">
        <v>139</v>
      </c>
      <c r="BE739" s="225">
        <f>IF(N739="základní",J739,0)</f>
        <v>0</v>
      </c>
      <c r="BF739" s="225">
        <f>IF(N739="snížená",J739,0)</f>
        <v>0</v>
      </c>
      <c r="BG739" s="225">
        <f>IF(N739="zákl. přenesená",J739,0)</f>
        <v>0</v>
      </c>
      <c r="BH739" s="225">
        <f>IF(N739="sníž. přenesená",J739,0)</f>
        <v>0</v>
      </c>
      <c r="BI739" s="225">
        <f>IF(N739="nulová",J739,0)</f>
        <v>0</v>
      </c>
      <c r="BJ739" s="18" t="s">
        <v>87</v>
      </c>
      <c r="BK739" s="225">
        <f>ROUND(I739*H739,2)</f>
        <v>0</v>
      </c>
      <c r="BL739" s="18" t="s">
        <v>144</v>
      </c>
      <c r="BM739" s="224" t="s">
        <v>853</v>
      </c>
    </row>
    <row r="740" spans="1:47" s="2" customFormat="1" ht="12">
      <c r="A740" s="40"/>
      <c r="B740" s="41"/>
      <c r="C740" s="42"/>
      <c r="D740" s="240" t="s">
        <v>276</v>
      </c>
      <c r="E740" s="42"/>
      <c r="F740" s="241" t="s">
        <v>854</v>
      </c>
      <c r="G740" s="42"/>
      <c r="H740" s="42"/>
      <c r="I740" s="242"/>
      <c r="J740" s="42"/>
      <c r="K740" s="42"/>
      <c r="L740" s="46"/>
      <c r="M740" s="243"/>
      <c r="N740" s="244"/>
      <c r="O740" s="93"/>
      <c r="P740" s="93"/>
      <c r="Q740" s="93"/>
      <c r="R740" s="93"/>
      <c r="S740" s="93"/>
      <c r="T740" s="94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T740" s="18" t="s">
        <v>276</v>
      </c>
      <c r="AU740" s="18" t="s">
        <v>89</v>
      </c>
    </row>
    <row r="741" spans="1:51" s="13" customFormat="1" ht="12">
      <c r="A741" s="13"/>
      <c r="B741" s="245"/>
      <c r="C741" s="246"/>
      <c r="D741" s="247" t="s">
        <v>278</v>
      </c>
      <c r="E741" s="248" t="s">
        <v>1</v>
      </c>
      <c r="F741" s="249" t="s">
        <v>221</v>
      </c>
      <c r="G741" s="246"/>
      <c r="H741" s="250">
        <v>142.242</v>
      </c>
      <c r="I741" s="251"/>
      <c r="J741" s="246"/>
      <c r="K741" s="246"/>
      <c r="L741" s="252"/>
      <c r="M741" s="253"/>
      <c r="N741" s="254"/>
      <c r="O741" s="254"/>
      <c r="P741" s="254"/>
      <c r="Q741" s="254"/>
      <c r="R741" s="254"/>
      <c r="S741" s="254"/>
      <c r="T741" s="255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56" t="s">
        <v>278</v>
      </c>
      <c r="AU741" s="256" t="s">
        <v>89</v>
      </c>
      <c r="AV741" s="13" t="s">
        <v>89</v>
      </c>
      <c r="AW741" s="13" t="s">
        <v>34</v>
      </c>
      <c r="AX741" s="13" t="s">
        <v>79</v>
      </c>
      <c r="AY741" s="256" t="s">
        <v>139</v>
      </c>
    </row>
    <row r="742" spans="1:51" s="13" customFormat="1" ht="12">
      <c r="A742" s="13"/>
      <c r="B742" s="245"/>
      <c r="C742" s="246"/>
      <c r="D742" s="247" t="s">
        <v>278</v>
      </c>
      <c r="E742" s="248" t="s">
        <v>1</v>
      </c>
      <c r="F742" s="249" t="s">
        <v>150</v>
      </c>
      <c r="G742" s="246"/>
      <c r="H742" s="250">
        <v>299.405</v>
      </c>
      <c r="I742" s="251"/>
      <c r="J742" s="246"/>
      <c r="K742" s="246"/>
      <c r="L742" s="252"/>
      <c r="M742" s="253"/>
      <c r="N742" s="254"/>
      <c r="O742" s="254"/>
      <c r="P742" s="254"/>
      <c r="Q742" s="254"/>
      <c r="R742" s="254"/>
      <c r="S742" s="254"/>
      <c r="T742" s="255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56" t="s">
        <v>278</v>
      </c>
      <c r="AU742" s="256" t="s">
        <v>89</v>
      </c>
      <c r="AV742" s="13" t="s">
        <v>89</v>
      </c>
      <c r="AW742" s="13" t="s">
        <v>34</v>
      </c>
      <c r="AX742" s="13" t="s">
        <v>79</v>
      </c>
      <c r="AY742" s="256" t="s">
        <v>139</v>
      </c>
    </row>
    <row r="743" spans="1:51" s="13" customFormat="1" ht="12">
      <c r="A743" s="13"/>
      <c r="B743" s="245"/>
      <c r="C743" s="246"/>
      <c r="D743" s="247" t="s">
        <v>278</v>
      </c>
      <c r="E743" s="248" t="s">
        <v>1</v>
      </c>
      <c r="F743" s="249" t="s">
        <v>153</v>
      </c>
      <c r="G743" s="246"/>
      <c r="H743" s="250">
        <v>298.963</v>
      </c>
      <c r="I743" s="251"/>
      <c r="J743" s="246"/>
      <c r="K743" s="246"/>
      <c r="L743" s="252"/>
      <c r="M743" s="253"/>
      <c r="N743" s="254"/>
      <c r="O743" s="254"/>
      <c r="P743" s="254"/>
      <c r="Q743" s="254"/>
      <c r="R743" s="254"/>
      <c r="S743" s="254"/>
      <c r="T743" s="255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56" t="s">
        <v>278</v>
      </c>
      <c r="AU743" s="256" t="s">
        <v>89</v>
      </c>
      <c r="AV743" s="13" t="s">
        <v>89</v>
      </c>
      <c r="AW743" s="13" t="s">
        <v>34</v>
      </c>
      <c r="AX743" s="13" t="s">
        <v>79</v>
      </c>
      <c r="AY743" s="256" t="s">
        <v>139</v>
      </c>
    </row>
    <row r="744" spans="1:51" s="13" customFormat="1" ht="12">
      <c r="A744" s="13"/>
      <c r="B744" s="245"/>
      <c r="C744" s="246"/>
      <c r="D744" s="247" t="s">
        <v>278</v>
      </c>
      <c r="E744" s="248" t="s">
        <v>1</v>
      </c>
      <c r="F744" s="249" t="s">
        <v>156</v>
      </c>
      <c r="G744" s="246"/>
      <c r="H744" s="250">
        <v>222.47</v>
      </c>
      <c r="I744" s="251"/>
      <c r="J744" s="246"/>
      <c r="K744" s="246"/>
      <c r="L744" s="252"/>
      <c r="M744" s="253"/>
      <c r="N744" s="254"/>
      <c r="O744" s="254"/>
      <c r="P744" s="254"/>
      <c r="Q744" s="254"/>
      <c r="R744" s="254"/>
      <c r="S744" s="254"/>
      <c r="T744" s="255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56" t="s">
        <v>278</v>
      </c>
      <c r="AU744" s="256" t="s">
        <v>89</v>
      </c>
      <c r="AV744" s="13" t="s">
        <v>89</v>
      </c>
      <c r="AW744" s="13" t="s">
        <v>34</v>
      </c>
      <c r="AX744" s="13" t="s">
        <v>79</v>
      </c>
      <c r="AY744" s="256" t="s">
        <v>139</v>
      </c>
    </row>
    <row r="745" spans="1:51" s="13" customFormat="1" ht="12">
      <c r="A745" s="13"/>
      <c r="B745" s="245"/>
      <c r="C745" s="246"/>
      <c r="D745" s="247" t="s">
        <v>278</v>
      </c>
      <c r="E745" s="248" t="s">
        <v>1</v>
      </c>
      <c r="F745" s="249" t="s">
        <v>159</v>
      </c>
      <c r="G745" s="246"/>
      <c r="H745" s="250">
        <v>39.64</v>
      </c>
      <c r="I745" s="251"/>
      <c r="J745" s="246"/>
      <c r="K745" s="246"/>
      <c r="L745" s="252"/>
      <c r="M745" s="253"/>
      <c r="N745" s="254"/>
      <c r="O745" s="254"/>
      <c r="P745" s="254"/>
      <c r="Q745" s="254"/>
      <c r="R745" s="254"/>
      <c r="S745" s="254"/>
      <c r="T745" s="255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56" t="s">
        <v>278</v>
      </c>
      <c r="AU745" s="256" t="s">
        <v>89</v>
      </c>
      <c r="AV745" s="13" t="s">
        <v>89</v>
      </c>
      <c r="AW745" s="13" t="s">
        <v>34</v>
      </c>
      <c r="AX745" s="13" t="s">
        <v>79</v>
      </c>
      <c r="AY745" s="256" t="s">
        <v>139</v>
      </c>
    </row>
    <row r="746" spans="1:51" s="13" customFormat="1" ht="12">
      <c r="A746" s="13"/>
      <c r="B746" s="245"/>
      <c r="C746" s="246"/>
      <c r="D746" s="247" t="s">
        <v>278</v>
      </c>
      <c r="E746" s="248" t="s">
        <v>1</v>
      </c>
      <c r="F746" s="249" t="s">
        <v>162</v>
      </c>
      <c r="G746" s="246"/>
      <c r="H746" s="250">
        <v>16.479</v>
      </c>
      <c r="I746" s="251"/>
      <c r="J746" s="246"/>
      <c r="K746" s="246"/>
      <c r="L746" s="252"/>
      <c r="M746" s="253"/>
      <c r="N746" s="254"/>
      <c r="O746" s="254"/>
      <c r="P746" s="254"/>
      <c r="Q746" s="254"/>
      <c r="R746" s="254"/>
      <c r="S746" s="254"/>
      <c r="T746" s="255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56" t="s">
        <v>278</v>
      </c>
      <c r="AU746" s="256" t="s">
        <v>89</v>
      </c>
      <c r="AV746" s="13" t="s">
        <v>89</v>
      </c>
      <c r="AW746" s="13" t="s">
        <v>34</v>
      </c>
      <c r="AX746" s="13" t="s">
        <v>79</v>
      </c>
      <c r="AY746" s="256" t="s">
        <v>139</v>
      </c>
    </row>
    <row r="747" spans="1:51" s="13" customFormat="1" ht="12">
      <c r="A747" s="13"/>
      <c r="B747" s="245"/>
      <c r="C747" s="246"/>
      <c r="D747" s="247" t="s">
        <v>278</v>
      </c>
      <c r="E747" s="248" t="s">
        <v>1</v>
      </c>
      <c r="F747" s="249" t="s">
        <v>165</v>
      </c>
      <c r="G747" s="246"/>
      <c r="H747" s="250">
        <v>20.766</v>
      </c>
      <c r="I747" s="251"/>
      <c r="J747" s="246"/>
      <c r="K747" s="246"/>
      <c r="L747" s="252"/>
      <c r="M747" s="253"/>
      <c r="N747" s="254"/>
      <c r="O747" s="254"/>
      <c r="P747" s="254"/>
      <c r="Q747" s="254"/>
      <c r="R747" s="254"/>
      <c r="S747" s="254"/>
      <c r="T747" s="255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56" t="s">
        <v>278</v>
      </c>
      <c r="AU747" s="256" t="s">
        <v>89</v>
      </c>
      <c r="AV747" s="13" t="s">
        <v>89</v>
      </c>
      <c r="AW747" s="13" t="s">
        <v>34</v>
      </c>
      <c r="AX747" s="13" t="s">
        <v>79</v>
      </c>
      <c r="AY747" s="256" t="s">
        <v>139</v>
      </c>
    </row>
    <row r="748" spans="1:51" s="15" customFormat="1" ht="12">
      <c r="A748" s="15"/>
      <c r="B748" s="267"/>
      <c r="C748" s="268"/>
      <c r="D748" s="247" t="s">
        <v>278</v>
      </c>
      <c r="E748" s="269" t="s">
        <v>1</v>
      </c>
      <c r="F748" s="270" t="s">
        <v>287</v>
      </c>
      <c r="G748" s="268"/>
      <c r="H748" s="271">
        <v>1039.965</v>
      </c>
      <c r="I748" s="272"/>
      <c r="J748" s="268"/>
      <c r="K748" s="268"/>
      <c r="L748" s="273"/>
      <c r="M748" s="274"/>
      <c r="N748" s="275"/>
      <c r="O748" s="275"/>
      <c r="P748" s="275"/>
      <c r="Q748" s="275"/>
      <c r="R748" s="275"/>
      <c r="S748" s="275"/>
      <c r="T748" s="276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T748" s="277" t="s">
        <v>278</v>
      </c>
      <c r="AU748" s="277" t="s">
        <v>89</v>
      </c>
      <c r="AV748" s="15" t="s">
        <v>144</v>
      </c>
      <c r="AW748" s="15" t="s">
        <v>34</v>
      </c>
      <c r="AX748" s="15" t="s">
        <v>87</v>
      </c>
      <c r="AY748" s="277" t="s">
        <v>139</v>
      </c>
    </row>
    <row r="749" spans="1:65" s="2" customFormat="1" ht="24.15" customHeight="1">
      <c r="A749" s="40"/>
      <c r="B749" s="41"/>
      <c r="C749" s="212" t="s">
        <v>855</v>
      </c>
      <c r="D749" s="212" t="s">
        <v>140</v>
      </c>
      <c r="E749" s="213" t="s">
        <v>856</v>
      </c>
      <c r="F749" s="214" t="s">
        <v>857</v>
      </c>
      <c r="G749" s="215" t="s">
        <v>716</v>
      </c>
      <c r="H749" s="216">
        <v>96.615</v>
      </c>
      <c r="I749" s="217"/>
      <c r="J749" s="218">
        <f>ROUND(I749*H749,2)</f>
        <v>0</v>
      </c>
      <c r="K749" s="214" t="s">
        <v>274</v>
      </c>
      <c r="L749" s="46"/>
      <c r="M749" s="236" t="s">
        <v>1</v>
      </c>
      <c r="N749" s="237" t="s">
        <v>44</v>
      </c>
      <c r="O749" s="93"/>
      <c r="P749" s="238">
        <f>O749*H749</f>
        <v>0</v>
      </c>
      <c r="Q749" s="238">
        <v>0</v>
      </c>
      <c r="R749" s="238">
        <f>Q749*H749</f>
        <v>0</v>
      </c>
      <c r="S749" s="238">
        <v>0</v>
      </c>
      <c r="T749" s="239">
        <f>S749*H749</f>
        <v>0</v>
      </c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R749" s="224" t="s">
        <v>144</v>
      </c>
      <c r="AT749" s="224" t="s">
        <v>140</v>
      </c>
      <c r="AU749" s="224" t="s">
        <v>89</v>
      </c>
      <c r="AY749" s="18" t="s">
        <v>139</v>
      </c>
      <c r="BE749" s="225">
        <f>IF(N749="základní",J749,0)</f>
        <v>0</v>
      </c>
      <c r="BF749" s="225">
        <f>IF(N749="snížená",J749,0)</f>
        <v>0</v>
      </c>
      <c r="BG749" s="225">
        <f>IF(N749="zákl. přenesená",J749,0)</f>
        <v>0</v>
      </c>
      <c r="BH749" s="225">
        <f>IF(N749="sníž. přenesená",J749,0)</f>
        <v>0</v>
      </c>
      <c r="BI749" s="225">
        <f>IF(N749="nulová",J749,0)</f>
        <v>0</v>
      </c>
      <c r="BJ749" s="18" t="s">
        <v>87</v>
      </c>
      <c r="BK749" s="225">
        <f>ROUND(I749*H749,2)</f>
        <v>0</v>
      </c>
      <c r="BL749" s="18" t="s">
        <v>144</v>
      </c>
      <c r="BM749" s="224" t="s">
        <v>858</v>
      </c>
    </row>
    <row r="750" spans="1:47" s="2" customFormat="1" ht="12">
      <c r="A750" s="40"/>
      <c r="B750" s="41"/>
      <c r="C750" s="42"/>
      <c r="D750" s="240" t="s">
        <v>276</v>
      </c>
      <c r="E750" s="42"/>
      <c r="F750" s="241" t="s">
        <v>859</v>
      </c>
      <c r="G750" s="42"/>
      <c r="H750" s="42"/>
      <c r="I750" s="242"/>
      <c r="J750" s="42"/>
      <c r="K750" s="42"/>
      <c r="L750" s="46"/>
      <c r="M750" s="243"/>
      <c r="N750" s="244"/>
      <c r="O750" s="93"/>
      <c r="P750" s="93"/>
      <c r="Q750" s="93"/>
      <c r="R750" s="93"/>
      <c r="S750" s="93"/>
      <c r="T750" s="94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T750" s="18" t="s">
        <v>276</v>
      </c>
      <c r="AU750" s="18" t="s">
        <v>89</v>
      </c>
    </row>
    <row r="751" spans="1:51" s="13" customFormat="1" ht="12">
      <c r="A751" s="13"/>
      <c r="B751" s="245"/>
      <c r="C751" s="246"/>
      <c r="D751" s="247" t="s">
        <v>278</v>
      </c>
      <c r="E751" s="248" t="s">
        <v>1</v>
      </c>
      <c r="F751" s="249" t="s">
        <v>146</v>
      </c>
      <c r="G751" s="246"/>
      <c r="H751" s="250">
        <v>96.615</v>
      </c>
      <c r="I751" s="251"/>
      <c r="J751" s="246"/>
      <c r="K751" s="246"/>
      <c r="L751" s="252"/>
      <c r="M751" s="253"/>
      <c r="N751" s="254"/>
      <c r="O751" s="254"/>
      <c r="P751" s="254"/>
      <c r="Q751" s="254"/>
      <c r="R751" s="254"/>
      <c r="S751" s="254"/>
      <c r="T751" s="255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56" t="s">
        <v>278</v>
      </c>
      <c r="AU751" s="256" t="s">
        <v>89</v>
      </c>
      <c r="AV751" s="13" t="s">
        <v>89</v>
      </c>
      <c r="AW751" s="13" t="s">
        <v>34</v>
      </c>
      <c r="AX751" s="13" t="s">
        <v>79</v>
      </c>
      <c r="AY751" s="256" t="s">
        <v>139</v>
      </c>
    </row>
    <row r="752" spans="1:51" s="15" customFormat="1" ht="12">
      <c r="A752" s="15"/>
      <c r="B752" s="267"/>
      <c r="C752" s="268"/>
      <c r="D752" s="247" t="s">
        <v>278</v>
      </c>
      <c r="E752" s="269" t="s">
        <v>1</v>
      </c>
      <c r="F752" s="270" t="s">
        <v>287</v>
      </c>
      <c r="G752" s="268"/>
      <c r="H752" s="271">
        <v>96.615</v>
      </c>
      <c r="I752" s="272"/>
      <c r="J752" s="268"/>
      <c r="K752" s="268"/>
      <c r="L752" s="273"/>
      <c r="M752" s="274"/>
      <c r="N752" s="275"/>
      <c r="O752" s="275"/>
      <c r="P752" s="275"/>
      <c r="Q752" s="275"/>
      <c r="R752" s="275"/>
      <c r="S752" s="275"/>
      <c r="T752" s="276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T752" s="277" t="s">
        <v>278</v>
      </c>
      <c r="AU752" s="277" t="s">
        <v>89</v>
      </c>
      <c r="AV752" s="15" t="s">
        <v>144</v>
      </c>
      <c r="AW752" s="15" t="s">
        <v>34</v>
      </c>
      <c r="AX752" s="15" t="s">
        <v>87</v>
      </c>
      <c r="AY752" s="277" t="s">
        <v>139</v>
      </c>
    </row>
    <row r="753" spans="1:65" s="2" customFormat="1" ht="21.75" customHeight="1">
      <c r="A753" s="40"/>
      <c r="B753" s="41"/>
      <c r="C753" s="278" t="s">
        <v>860</v>
      </c>
      <c r="D753" s="278" t="s">
        <v>316</v>
      </c>
      <c r="E753" s="279" t="s">
        <v>861</v>
      </c>
      <c r="F753" s="280" t="s">
        <v>862</v>
      </c>
      <c r="G753" s="281" t="s">
        <v>716</v>
      </c>
      <c r="H753" s="282">
        <v>96.615</v>
      </c>
      <c r="I753" s="283"/>
      <c r="J753" s="284">
        <f>ROUND(I753*H753,2)</f>
        <v>0</v>
      </c>
      <c r="K753" s="280" t="s">
        <v>274</v>
      </c>
      <c r="L753" s="285"/>
      <c r="M753" s="286" t="s">
        <v>1</v>
      </c>
      <c r="N753" s="287" t="s">
        <v>44</v>
      </c>
      <c r="O753" s="93"/>
      <c r="P753" s="238">
        <f>O753*H753</f>
        <v>0</v>
      </c>
      <c r="Q753" s="238">
        <v>0.0001</v>
      </c>
      <c r="R753" s="238">
        <f>Q753*H753</f>
        <v>0.0096615</v>
      </c>
      <c r="S753" s="238">
        <v>0</v>
      </c>
      <c r="T753" s="239">
        <f>S753*H753</f>
        <v>0</v>
      </c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R753" s="224" t="s">
        <v>319</v>
      </c>
      <c r="AT753" s="224" t="s">
        <v>316</v>
      </c>
      <c r="AU753" s="224" t="s">
        <v>89</v>
      </c>
      <c r="AY753" s="18" t="s">
        <v>139</v>
      </c>
      <c r="BE753" s="225">
        <f>IF(N753="základní",J753,0)</f>
        <v>0</v>
      </c>
      <c r="BF753" s="225">
        <f>IF(N753="snížená",J753,0)</f>
        <v>0</v>
      </c>
      <c r="BG753" s="225">
        <f>IF(N753="zákl. přenesená",J753,0)</f>
        <v>0</v>
      </c>
      <c r="BH753" s="225">
        <f>IF(N753="sníž. přenesená",J753,0)</f>
        <v>0</v>
      </c>
      <c r="BI753" s="225">
        <f>IF(N753="nulová",J753,0)</f>
        <v>0</v>
      </c>
      <c r="BJ753" s="18" t="s">
        <v>87</v>
      </c>
      <c r="BK753" s="225">
        <f>ROUND(I753*H753,2)</f>
        <v>0</v>
      </c>
      <c r="BL753" s="18" t="s">
        <v>144</v>
      </c>
      <c r="BM753" s="224" t="s">
        <v>863</v>
      </c>
    </row>
    <row r="754" spans="1:65" s="2" customFormat="1" ht="24.15" customHeight="1">
      <c r="A754" s="40"/>
      <c r="B754" s="41"/>
      <c r="C754" s="212" t="s">
        <v>864</v>
      </c>
      <c r="D754" s="212" t="s">
        <v>140</v>
      </c>
      <c r="E754" s="213" t="s">
        <v>865</v>
      </c>
      <c r="F754" s="214" t="s">
        <v>866</v>
      </c>
      <c r="G754" s="215" t="s">
        <v>716</v>
      </c>
      <c r="H754" s="216">
        <v>154.115</v>
      </c>
      <c r="I754" s="217"/>
      <c r="J754" s="218">
        <f>ROUND(I754*H754,2)</f>
        <v>0</v>
      </c>
      <c r="K754" s="214" t="s">
        <v>274</v>
      </c>
      <c r="L754" s="46"/>
      <c r="M754" s="236" t="s">
        <v>1</v>
      </c>
      <c r="N754" s="237" t="s">
        <v>44</v>
      </c>
      <c r="O754" s="93"/>
      <c r="P754" s="238">
        <f>O754*H754</f>
        <v>0</v>
      </c>
      <c r="Q754" s="238">
        <v>0</v>
      </c>
      <c r="R754" s="238">
        <f>Q754*H754</f>
        <v>0</v>
      </c>
      <c r="S754" s="238">
        <v>0</v>
      </c>
      <c r="T754" s="239">
        <f>S754*H754</f>
        <v>0</v>
      </c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R754" s="224" t="s">
        <v>144</v>
      </c>
      <c r="AT754" s="224" t="s">
        <v>140</v>
      </c>
      <c r="AU754" s="224" t="s">
        <v>89</v>
      </c>
      <c r="AY754" s="18" t="s">
        <v>139</v>
      </c>
      <c r="BE754" s="225">
        <f>IF(N754="základní",J754,0)</f>
        <v>0</v>
      </c>
      <c r="BF754" s="225">
        <f>IF(N754="snížená",J754,0)</f>
        <v>0</v>
      </c>
      <c r="BG754" s="225">
        <f>IF(N754="zákl. přenesená",J754,0)</f>
        <v>0</v>
      </c>
      <c r="BH754" s="225">
        <f>IF(N754="sníž. přenesená",J754,0)</f>
        <v>0</v>
      </c>
      <c r="BI754" s="225">
        <f>IF(N754="nulová",J754,0)</f>
        <v>0</v>
      </c>
      <c r="BJ754" s="18" t="s">
        <v>87</v>
      </c>
      <c r="BK754" s="225">
        <f>ROUND(I754*H754,2)</f>
        <v>0</v>
      </c>
      <c r="BL754" s="18" t="s">
        <v>144</v>
      </c>
      <c r="BM754" s="224" t="s">
        <v>867</v>
      </c>
    </row>
    <row r="755" spans="1:47" s="2" customFormat="1" ht="12">
      <c r="A755" s="40"/>
      <c r="B755" s="41"/>
      <c r="C755" s="42"/>
      <c r="D755" s="240" t="s">
        <v>276</v>
      </c>
      <c r="E755" s="42"/>
      <c r="F755" s="241" t="s">
        <v>868</v>
      </c>
      <c r="G755" s="42"/>
      <c r="H755" s="42"/>
      <c r="I755" s="242"/>
      <c r="J755" s="42"/>
      <c r="K755" s="42"/>
      <c r="L755" s="46"/>
      <c r="M755" s="243"/>
      <c r="N755" s="244"/>
      <c r="O755" s="93"/>
      <c r="P755" s="93"/>
      <c r="Q755" s="93"/>
      <c r="R755" s="93"/>
      <c r="S755" s="93"/>
      <c r="T755" s="94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T755" s="18" t="s">
        <v>276</v>
      </c>
      <c r="AU755" s="18" t="s">
        <v>89</v>
      </c>
    </row>
    <row r="756" spans="1:51" s="13" customFormat="1" ht="12">
      <c r="A756" s="13"/>
      <c r="B756" s="245"/>
      <c r="C756" s="246"/>
      <c r="D756" s="247" t="s">
        <v>278</v>
      </c>
      <c r="E756" s="248" t="s">
        <v>1</v>
      </c>
      <c r="F756" s="249" t="s">
        <v>146</v>
      </c>
      <c r="G756" s="246"/>
      <c r="H756" s="250">
        <v>96.615</v>
      </c>
      <c r="I756" s="251"/>
      <c r="J756" s="246"/>
      <c r="K756" s="246"/>
      <c r="L756" s="252"/>
      <c r="M756" s="253"/>
      <c r="N756" s="254"/>
      <c r="O756" s="254"/>
      <c r="P756" s="254"/>
      <c r="Q756" s="254"/>
      <c r="R756" s="254"/>
      <c r="S756" s="254"/>
      <c r="T756" s="255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56" t="s">
        <v>278</v>
      </c>
      <c r="AU756" s="256" t="s">
        <v>89</v>
      </c>
      <c r="AV756" s="13" t="s">
        <v>89</v>
      </c>
      <c r="AW756" s="13" t="s">
        <v>34</v>
      </c>
      <c r="AX756" s="13" t="s">
        <v>79</v>
      </c>
      <c r="AY756" s="256" t="s">
        <v>139</v>
      </c>
    </row>
    <row r="757" spans="1:51" s="14" customFormat="1" ht="12">
      <c r="A757" s="14"/>
      <c r="B757" s="257"/>
      <c r="C757" s="258"/>
      <c r="D757" s="247" t="s">
        <v>278</v>
      </c>
      <c r="E757" s="259" t="s">
        <v>1</v>
      </c>
      <c r="F757" s="260" t="s">
        <v>869</v>
      </c>
      <c r="G757" s="258"/>
      <c r="H757" s="259" t="s">
        <v>1</v>
      </c>
      <c r="I757" s="261"/>
      <c r="J757" s="258"/>
      <c r="K757" s="258"/>
      <c r="L757" s="262"/>
      <c r="M757" s="263"/>
      <c r="N757" s="264"/>
      <c r="O757" s="264"/>
      <c r="P757" s="264"/>
      <c r="Q757" s="264"/>
      <c r="R757" s="264"/>
      <c r="S757" s="264"/>
      <c r="T757" s="265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66" t="s">
        <v>278</v>
      </c>
      <c r="AU757" s="266" t="s">
        <v>89</v>
      </c>
      <c r="AV757" s="14" t="s">
        <v>87</v>
      </c>
      <c r="AW757" s="14" t="s">
        <v>34</v>
      </c>
      <c r="AX757" s="14" t="s">
        <v>79</v>
      </c>
      <c r="AY757" s="266" t="s">
        <v>139</v>
      </c>
    </row>
    <row r="758" spans="1:51" s="13" customFormat="1" ht="12">
      <c r="A758" s="13"/>
      <c r="B758" s="245"/>
      <c r="C758" s="246"/>
      <c r="D758" s="247" t="s">
        <v>278</v>
      </c>
      <c r="E758" s="248" t="s">
        <v>1</v>
      </c>
      <c r="F758" s="249" t="s">
        <v>870</v>
      </c>
      <c r="G758" s="246"/>
      <c r="H758" s="250">
        <v>13.5</v>
      </c>
      <c r="I758" s="251"/>
      <c r="J758" s="246"/>
      <c r="K758" s="246"/>
      <c r="L758" s="252"/>
      <c r="M758" s="253"/>
      <c r="N758" s="254"/>
      <c r="O758" s="254"/>
      <c r="P758" s="254"/>
      <c r="Q758" s="254"/>
      <c r="R758" s="254"/>
      <c r="S758" s="254"/>
      <c r="T758" s="255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56" t="s">
        <v>278</v>
      </c>
      <c r="AU758" s="256" t="s">
        <v>89</v>
      </c>
      <c r="AV758" s="13" t="s">
        <v>89</v>
      </c>
      <c r="AW758" s="13" t="s">
        <v>34</v>
      </c>
      <c r="AX758" s="13" t="s">
        <v>79</v>
      </c>
      <c r="AY758" s="256" t="s">
        <v>139</v>
      </c>
    </row>
    <row r="759" spans="1:51" s="13" customFormat="1" ht="12">
      <c r="A759" s="13"/>
      <c r="B759" s="245"/>
      <c r="C759" s="246"/>
      <c r="D759" s="247" t="s">
        <v>278</v>
      </c>
      <c r="E759" s="248" t="s">
        <v>1</v>
      </c>
      <c r="F759" s="249" t="s">
        <v>871</v>
      </c>
      <c r="G759" s="246"/>
      <c r="H759" s="250">
        <v>44</v>
      </c>
      <c r="I759" s="251"/>
      <c r="J759" s="246"/>
      <c r="K759" s="246"/>
      <c r="L759" s="252"/>
      <c r="M759" s="253"/>
      <c r="N759" s="254"/>
      <c r="O759" s="254"/>
      <c r="P759" s="254"/>
      <c r="Q759" s="254"/>
      <c r="R759" s="254"/>
      <c r="S759" s="254"/>
      <c r="T759" s="255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56" t="s">
        <v>278</v>
      </c>
      <c r="AU759" s="256" t="s">
        <v>89</v>
      </c>
      <c r="AV759" s="13" t="s">
        <v>89</v>
      </c>
      <c r="AW759" s="13" t="s">
        <v>34</v>
      </c>
      <c r="AX759" s="13" t="s">
        <v>79</v>
      </c>
      <c r="AY759" s="256" t="s">
        <v>139</v>
      </c>
    </row>
    <row r="760" spans="1:51" s="15" customFormat="1" ht="12">
      <c r="A760" s="15"/>
      <c r="B760" s="267"/>
      <c r="C760" s="268"/>
      <c r="D760" s="247" t="s">
        <v>278</v>
      </c>
      <c r="E760" s="269" t="s">
        <v>1</v>
      </c>
      <c r="F760" s="270" t="s">
        <v>287</v>
      </c>
      <c r="G760" s="268"/>
      <c r="H760" s="271">
        <v>154.115</v>
      </c>
      <c r="I760" s="272"/>
      <c r="J760" s="268"/>
      <c r="K760" s="268"/>
      <c r="L760" s="273"/>
      <c r="M760" s="274"/>
      <c r="N760" s="275"/>
      <c r="O760" s="275"/>
      <c r="P760" s="275"/>
      <c r="Q760" s="275"/>
      <c r="R760" s="275"/>
      <c r="S760" s="275"/>
      <c r="T760" s="276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T760" s="277" t="s">
        <v>278</v>
      </c>
      <c r="AU760" s="277" t="s">
        <v>89</v>
      </c>
      <c r="AV760" s="15" t="s">
        <v>144</v>
      </c>
      <c r="AW760" s="15" t="s">
        <v>34</v>
      </c>
      <c r="AX760" s="15" t="s">
        <v>87</v>
      </c>
      <c r="AY760" s="277" t="s">
        <v>139</v>
      </c>
    </row>
    <row r="761" spans="1:65" s="2" customFormat="1" ht="24.15" customHeight="1">
      <c r="A761" s="40"/>
      <c r="B761" s="41"/>
      <c r="C761" s="278" t="s">
        <v>872</v>
      </c>
      <c r="D761" s="278" t="s">
        <v>316</v>
      </c>
      <c r="E761" s="279" t="s">
        <v>873</v>
      </c>
      <c r="F761" s="280" t="s">
        <v>874</v>
      </c>
      <c r="G761" s="281" t="s">
        <v>716</v>
      </c>
      <c r="H761" s="282">
        <v>154.115</v>
      </c>
      <c r="I761" s="283"/>
      <c r="J761" s="284">
        <f>ROUND(I761*H761,2)</f>
        <v>0</v>
      </c>
      <c r="K761" s="280" t="s">
        <v>274</v>
      </c>
      <c r="L761" s="285"/>
      <c r="M761" s="286" t="s">
        <v>1</v>
      </c>
      <c r="N761" s="287" t="s">
        <v>44</v>
      </c>
      <c r="O761" s="93"/>
      <c r="P761" s="238">
        <f>O761*H761</f>
        <v>0</v>
      </c>
      <c r="Q761" s="238">
        <v>0.00012</v>
      </c>
      <c r="R761" s="238">
        <f>Q761*H761</f>
        <v>0.0184938</v>
      </c>
      <c r="S761" s="238">
        <v>0</v>
      </c>
      <c r="T761" s="239">
        <f>S761*H761</f>
        <v>0</v>
      </c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R761" s="224" t="s">
        <v>319</v>
      </c>
      <c r="AT761" s="224" t="s">
        <v>316</v>
      </c>
      <c r="AU761" s="224" t="s">
        <v>89</v>
      </c>
      <c r="AY761" s="18" t="s">
        <v>139</v>
      </c>
      <c r="BE761" s="225">
        <f>IF(N761="základní",J761,0)</f>
        <v>0</v>
      </c>
      <c r="BF761" s="225">
        <f>IF(N761="snížená",J761,0)</f>
        <v>0</v>
      </c>
      <c r="BG761" s="225">
        <f>IF(N761="zákl. přenesená",J761,0)</f>
        <v>0</v>
      </c>
      <c r="BH761" s="225">
        <f>IF(N761="sníž. přenesená",J761,0)</f>
        <v>0</v>
      </c>
      <c r="BI761" s="225">
        <f>IF(N761="nulová",J761,0)</f>
        <v>0</v>
      </c>
      <c r="BJ761" s="18" t="s">
        <v>87</v>
      </c>
      <c r="BK761" s="225">
        <f>ROUND(I761*H761,2)</f>
        <v>0</v>
      </c>
      <c r="BL761" s="18" t="s">
        <v>144</v>
      </c>
      <c r="BM761" s="224" t="s">
        <v>875</v>
      </c>
    </row>
    <row r="762" spans="1:65" s="2" customFormat="1" ht="44.25" customHeight="1">
      <c r="A762" s="40"/>
      <c r="B762" s="41"/>
      <c r="C762" s="212" t="s">
        <v>876</v>
      </c>
      <c r="D762" s="212" t="s">
        <v>140</v>
      </c>
      <c r="E762" s="213" t="s">
        <v>877</v>
      </c>
      <c r="F762" s="214" t="s">
        <v>878</v>
      </c>
      <c r="G762" s="215" t="s">
        <v>299</v>
      </c>
      <c r="H762" s="216">
        <v>72.732</v>
      </c>
      <c r="I762" s="217"/>
      <c r="J762" s="218">
        <f>ROUND(I762*H762,2)</f>
        <v>0</v>
      </c>
      <c r="K762" s="214" t="s">
        <v>274</v>
      </c>
      <c r="L762" s="46"/>
      <c r="M762" s="236" t="s">
        <v>1</v>
      </c>
      <c r="N762" s="237" t="s">
        <v>44</v>
      </c>
      <c r="O762" s="93"/>
      <c r="P762" s="238">
        <f>O762*H762</f>
        <v>0</v>
      </c>
      <c r="Q762" s="238">
        <v>0.01135</v>
      </c>
      <c r="R762" s="238">
        <f>Q762*H762</f>
        <v>0.8255082</v>
      </c>
      <c r="S762" s="238">
        <v>0</v>
      </c>
      <c r="T762" s="239">
        <f>S762*H762</f>
        <v>0</v>
      </c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R762" s="224" t="s">
        <v>144</v>
      </c>
      <c r="AT762" s="224" t="s">
        <v>140</v>
      </c>
      <c r="AU762" s="224" t="s">
        <v>89</v>
      </c>
      <c r="AY762" s="18" t="s">
        <v>139</v>
      </c>
      <c r="BE762" s="225">
        <f>IF(N762="základní",J762,0)</f>
        <v>0</v>
      </c>
      <c r="BF762" s="225">
        <f>IF(N762="snížená",J762,0)</f>
        <v>0</v>
      </c>
      <c r="BG762" s="225">
        <f>IF(N762="zákl. přenesená",J762,0)</f>
        <v>0</v>
      </c>
      <c r="BH762" s="225">
        <f>IF(N762="sníž. přenesená",J762,0)</f>
        <v>0</v>
      </c>
      <c r="BI762" s="225">
        <f>IF(N762="nulová",J762,0)</f>
        <v>0</v>
      </c>
      <c r="BJ762" s="18" t="s">
        <v>87</v>
      </c>
      <c r="BK762" s="225">
        <f>ROUND(I762*H762,2)</f>
        <v>0</v>
      </c>
      <c r="BL762" s="18" t="s">
        <v>144</v>
      </c>
      <c r="BM762" s="224" t="s">
        <v>879</v>
      </c>
    </row>
    <row r="763" spans="1:47" s="2" customFormat="1" ht="12">
      <c r="A763" s="40"/>
      <c r="B763" s="41"/>
      <c r="C763" s="42"/>
      <c r="D763" s="240" t="s">
        <v>276</v>
      </c>
      <c r="E763" s="42"/>
      <c r="F763" s="241" t="s">
        <v>880</v>
      </c>
      <c r="G763" s="42"/>
      <c r="H763" s="42"/>
      <c r="I763" s="242"/>
      <c r="J763" s="42"/>
      <c r="K763" s="42"/>
      <c r="L763" s="46"/>
      <c r="M763" s="243"/>
      <c r="N763" s="244"/>
      <c r="O763" s="93"/>
      <c r="P763" s="93"/>
      <c r="Q763" s="93"/>
      <c r="R763" s="93"/>
      <c r="S763" s="93"/>
      <c r="T763" s="94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T763" s="18" t="s">
        <v>276</v>
      </c>
      <c r="AU763" s="18" t="s">
        <v>89</v>
      </c>
    </row>
    <row r="764" spans="1:51" s="14" customFormat="1" ht="12">
      <c r="A764" s="14"/>
      <c r="B764" s="257"/>
      <c r="C764" s="258"/>
      <c r="D764" s="247" t="s">
        <v>278</v>
      </c>
      <c r="E764" s="259" t="s">
        <v>1</v>
      </c>
      <c r="F764" s="260" t="s">
        <v>881</v>
      </c>
      <c r="G764" s="258"/>
      <c r="H764" s="259" t="s">
        <v>1</v>
      </c>
      <c r="I764" s="261"/>
      <c r="J764" s="258"/>
      <c r="K764" s="258"/>
      <c r="L764" s="262"/>
      <c r="M764" s="263"/>
      <c r="N764" s="264"/>
      <c r="O764" s="264"/>
      <c r="P764" s="264"/>
      <c r="Q764" s="264"/>
      <c r="R764" s="264"/>
      <c r="S764" s="264"/>
      <c r="T764" s="265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66" t="s">
        <v>278</v>
      </c>
      <c r="AU764" s="266" t="s">
        <v>89</v>
      </c>
      <c r="AV764" s="14" t="s">
        <v>87</v>
      </c>
      <c r="AW764" s="14" t="s">
        <v>34</v>
      </c>
      <c r="AX764" s="14" t="s">
        <v>79</v>
      </c>
      <c r="AY764" s="266" t="s">
        <v>139</v>
      </c>
    </row>
    <row r="765" spans="1:51" s="13" customFormat="1" ht="12">
      <c r="A765" s="13"/>
      <c r="B765" s="245"/>
      <c r="C765" s="246"/>
      <c r="D765" s="247" t="s">
        <v>278</v>
      </c>
      <c r="E765" s="248" t="s">
        <v>1</v>
      </c>
      <c r="F765" s="249" t="s">
        <v>882</v>
      </c>
      <c r="G765" s="246"/>
      <c r="H765" s="250">
        <v>72.732</v>
      </c>
      <c r="I765" s="251"/>
      <c r="J765" s="246"/>
      <c r="K765" s="246"/>
      <c r="L765" s="252"/>
      <c r="M765" s="253"/>
      <c r="N765" s="254"/>
      <c r="O765" s="254"/>
      <c r="P765" s="254"/>
      <c r="Q765" s="254"/>
      <c r="R765" s="254"/>
      <c r="S765" s="254"/>
      <c r="T765" s="255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56" t="s">
        <v>278</v>
      </c>
      <c r="AU765" s="256" t="s">
        <v>89</v>
      </c>
      <c r="AV765" s="13" t="s">
        <v>89</v>
      </c>
      <c r="AW765" s="13" t="s">
        <v>34</v>
      </c>
      <c r="AX765" s="13" t="s">
        <v>87</v>
      </c>
      <c r="AY765" s="256" t="s">
        <v>139</v>
      </c>
    </row>
    <row r="766" spans="1:65" s="2" customFormat="1" ht="24.15" customHeight="1">
      <c r="A766" s="40"/>
      <c r="B766" s="41"/>
      <c r="C766" s="278" t="s">
        <v>883</v>
      </c>
      <c r="D766" s="278" t="s">
        <v>316</v>
      </c>
      <c r="E766" s="279" t="s">
        <v>884</v>
      </c>
      <c r="F766" s="280" t="s">
        <v>885</v>
      </c>
      <c r="G766" s="281" t="s">
        <v>299</v>
      </c>
      <c r="H766" s="282">
        <v>76.369</v>
      </c>
      <c r="I766" s="283"/>
      <c r="J766" s="284">
        <f>ROUND(I766*H766,2)</f>
        <v>0</v>
      </c>
      <c r="K766" s="280" t="s">
        <v>274</v>
      </c>
      <c r="L766" s="285"/>
      <c r="M766" s="286" t="s">
        <v>1</v>
      </c>
      <c r="N766" s="287" t="s">
        <v>44</v>
      </c>
      <c r="O766" s="93"/>
      <c r="P766" s="238">
        <f>O766*H766</f>
        <v>0</v>
      </c>
      <c r="Q766" s="238">
        <v>0.0075</v>
      </c>
      <c r="R766" s="238">
        <f>Q766*H766</f>
        <v>0.5727675</v>
      </c>
      <c r="S766" s="238">
        <v>0</v>
      </c>
      <c r="T766" s="239">
        <f>S766*H766</f>
        <v>0</v>
      </c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R766" s="224" t="s">
        <v>319</v>
      </c>
      <c r="AT766" s="224" t="s">
        <v>316</v>
      </c>
      <c r="AU766" s="224" t="s">
        <v>89</v>
      </c>
      <c r="AY766" s="18" t="s">
        <v>139</v>
      </c>
      <c r="BE766" s="225">
        <f>IF(N766="základní",J766,0)</f>
        <v>0</v>
      </c>
      <c r="BF766" s="225">
        <f>IF(N766="snížená",J766,0)</f>
        <v>0</v>
      </c>
      <c r="BG766" s="225">
        <f>IF(N766="zákl. přenesená",J766,0)</f>
        <v>0</v>
      </c>
      <c r="BH766" s="225">
        <f>IF(N766="sníž. přenesená",J766,0)</f>
        <v>0</v>
      </c>
      <c r="BI766" s="225">
        <f>IF(N766="nulová",J766,0)</f>
        <v>0</v>
      </c>
      <c r="BJ766" s="18" t="s">
        <v>87</v>
      </c>
      <c r="BK766" s="225">
        <f>ROUND(I766*H766,2)</f>
        <v>0</v>
      </c>
      <c r="BL766" s="18" t="s">
        <v>144</v>
      </c>
      <c r="BM766" s="224" t="s">
        <v>886</v>
      </c>
    </row>
    <row r="767" spans="1:51" s="13" customFormat="1" ht="12">
      <c r="A767" s="13"/>
      <c r="B767" s="245"/>
      <c r="C767" s="246"/>
      <c r="D767" s="247" t="s">
        <v>278</v>
      </c>
      <c r="E767" s="248" t="s">
        <v>1</v>
      </c>
      <c r="F767" s="249" t="s">
        <v>887</v>
      </c>
      <c r="G767" s="246"/>
      <c r="H767" s="250">
        <v>76.369</v>
      </c>
      <c r="I767" s="251"/>
      <c r="J767" s="246"/>
      <c r="K767" s="246"/>
      <c r="L767" s="252"/>
      <c r="M767" s="253"/>
      <c r="N767" s="254"/>
      <c r="O767" s="254"/>
      <c r="P767" s="254"/>
      <c r="Q767" s="254"/>
      <c r="R767" s="254"/>
      <c r="S767" s="254"/>
      <c r="T767" s="255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56" t="s">
        <v>278</v>
      </c>
      <c r="AU767" s="256" t="s">
        <v>89</v>
      </c>
      <c r="AV767" s="13" t="s">
        <v>89</v>
      </c>
      <c r="AW767" s="13" t="s">
        <v>34</v>
      </c>
      <c r="AX767" s="13" t="s">
        <v>87</v>
      </c>
      <c r="AY767" s="256" t="s">
        <v>139</v>
      </c>
    </row>
    <row r="768" spans="1:65" s="2" customFormat="1" ht="44.25" customHeight="1">
      <c r="A768" s="40"/>
      <c r="B768" s="41"/>
      <c r="C768" s="212" t="s">
        <v>888</v>
      </c>
      <c r="D768" s="212" t="s">
        <v>140</v>
      </c>
      <c r="E768" s="213" t="s">
        <v>889</v>
      </c>
      <c r="F768" s="214" t="s">
        <v>890</v>
      </c>
      <c r="G768" s="215" t="s">
        <v>299</v>
      </c>
      <c r="H768" s="216">
        <v>298.963</v>
      </c>
      <c r="I768" s="217"/>
      <c r="J768" s="218">
        <f>ROUND(I768*H768,2)</f>
        <v>0</v>
      </c>
      <c r="K768" s="214" t="s">
        <v>274</v>
      </c>
      <c r="L768" s="46"/>
      <c r="M768" s="236" t="s">
        <v>1</v>
      </c>
      <c r="N768" s="237" t="s">
        <v>44</v>
      </c>
      <c r="O768" s="93"/>
      <c r="P768" s="238">
        <f>O768*H768</f>
        <v>0</v>
      </c>
      <c r="Q768" s="238">
        <v>0.01152</v>
      </c>
      <c r="R768" s="238">
        <f>Q768*H768</f>
        <v>3.4440537600000005</v>
      </c>
      <c r="S768" s="238">
        <v>0</v>
      </c>
      <c r="T768" s="239">
        <f>S768*H768</f>
        <v>0</v>
      </c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R768" s="224" t="s">
        <v>144</v>
      </c>
      <c r="AT768" s="224" t="s">
        <v>140</v>
      </c>
      <c r="AU768" s="224" t="s">
        <v>89</v>
      </c>
      <c r="AY768" s="18" t="s">
        <v>139</v>
      </c>
      <c r="BE768" s="225">
        <f>IF(N768="základní",J768,0)</f>
        <v>0</v>
      </c>
      <c r="BF768" s="225">
        <f>IF(N768="snížená",J768,0)</f>
        <v>0</v>
      </c>
      <c r="BG768" s="225">
        <f>IF(N768="zákl. přenesená",J768,0)</f>
        <v>0</v>
      </c>
      <c r="BH768" s="225">
        <f>IF(N768="sníž. přenesená",J768,0)</f>
        <v>0</v>
      </c>
      <c r="BI768" s="225">
        <f>IF(N768="nulová",J768,0)</f>
        <v>0</v>
      </c>
      <c r="BJ768" s="18" t="s">
        <v>87</v>
      </c>
      <c r="BK768" s="225">
        <f>ROUND(I768*H768,2)</f>
        <v>0</v>
      </c>
      <c r="BL768" s="18" t="s">
        <v>144</v>
      </c>
      <c r="BM768" s="224" t="s">
        <v>891</v>
      </c>
    </row>
    <row r="769" spans="1:47" s="2" customFormat="1" ht="12">
      <c r="A769" s="40"/>
      <c r="B769" s="41"/>
      <c r="C769" s="42"/>
      <c r="D769" s="240" t="s">
        <v>276</v>
      </c>
      <c r="E769" s="42"/>
      <c r="F769" s="241" t="s">
        <v>892</v>
      </c>
      <c r="G769" s="42"/>
      <c r="H769" s="42"/>
      <c r="I769" s="242"/>
      <c r="J769" s="42"/>
      <c r="K769" s="42"/>
      <c r="L769" s="46"/>
      <c r="M769" s="243"/>
      <c r="N769" s="244"/>
      <c r="O769" s="93"/>
      <c r="P769" s="93"/>
      <c r="Q769" s="93"/>
      <c r="R769" s="93"/>
      <c r="S769" s="93"/>
      <c r="T769" s="94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T769" s="18" t="s">
        <v>276</v>
      </c>
      <c r="AU769" s="18" t="s">
        <v>89</v>
      </c>
    </row>
    <row r="770" spans="1:51" s="13" customFormat="1" ht="12">
      <c r="A770" s="13"/>
      <c r="B770" s="245"/>
      <c r="C770" s="246"/>
      <c r="D770" s="247" t="s">
        <v>278</v>
      </c>
      <c r="E770" s="248" t="s">
        <v>1</v>
      </c>
      <c r="F770" s="249" t="s">
        <v>153</v>
      </c>
      <c r="G770" s="246"/>
      <c r="H770" s="250">
        <v>298.963</v>
      </c>
      <c r="I770" s="251"/>
      <c r="J770" s="246"/>
      <c r="K770" s="246"/>
      <c r="L770" s="252"/>
      <c r="M770" s="253"/>
      <c r="N770" s="254"/>
      <c r="O770" s="254"/>
      <c r="P770" s="254"/>
      <c r="Q770" s="254"/>
      <c r="R770" s="254"/>
      <c r="S770" s="254"/>
      <c r="T770" s="255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56" t="s">
        <v>278</v>
      </c>
      <c r="AU770" s="256" t="s">
        <v>89</v>
      </c>
      <c r="AV770" s="13" t="s">
        <v>89</v>
      </c>
      <c r="AW770" s="13" t="s">
        <v>34</v>
      </c>
      <c r="AX770" s="13" t="s">
        <v>79</v>
      </c>
      <c r="AY770" s="256" t="s">
        <v>139</v>
      </c>
    </row>
    <row r="771" spans="1:51" s="15" customFormat="1" ht="12">
      <c r="A771" s="15"/>
      <c r="B771" s="267"/>
      <c r="C771" s="268"/>
      <c r="D771" s="247" t="s">
        <v>278</v>
      </c>
      <c r="E771" s="269" t="s">
        <v>1</v>
      </c>
      <c r="F771" s="270" t="s">
        <v>287</v>
      </c>
      <c r="G771" s="268"/>
      <c r="H771" s="271">
        <v>298.963</v>
      </c>
      <c r="I771" s="272"/>
      <c r="J771" s="268"/>
      <c r="K771" s="268"/>
      <c r="L771" s="273"/>
      <c r="M771" s="274"/>
      <c r="N771" s="275"/>
      <c r="O771" s="275"/>
      <c r="P771" s="275"/>
      <c r="Q771" s="275"/>
      <c r="R771" s="275"/>
      <c r="S771" s="275"/>
      <c r="T771" s="276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T771" s="277" t="s">
        <v>278</v>
      </c>
      <c r="AU771" s="277" t="s">
        <v>89</v>
      </c>
      <c r="AV771" s="15" t="s">
        <v>144</v>
      </c>
      <c r="AW771" s="15" t="s">
        <v>34</v>
      </c>
      <c r="AX771" s="15" t="s">
        <v>87</v>
      </c>
      <c r="AY771" s="277" t="s">
        <v>139</v>
      </c>
    </row>
    <row r="772" spans="1:65" s="2" customFormat="1" ht="24.15" customHeight="1">
      <c r="A772" s="40"/>
      <c r="B772" s="41"/>
      <c r="C772" s="278" t="s">
        <v>893</v>
      </c>
      <c r="D772" s="278" t="s">
        <v>316</v>
      </c>
      <c r="E772" s="279" t="s">
        <v>894</v>
      </c>
      <c r="F772" s="280" t="s">
        <v>895</v>
      </c>
      <c r="G772" s="281" t="s">
        <v>299</v>
      </c>
      <c r="H772" s="282">
        <v>328.859</v>
      </c>
      <c r="I772" s="283"/>
      <c r="J772" s="284">
        <f>ROUND(I772*H772,2)</f>
        <v>0</v>
      </c>
      <c r="K772" s="280" t="s">
        <v>274</v>
      </c>
      <c r="L772" s="285"/>
      <c r="M772" s="286" t="s">
        <v>1</v>
      </c>
      <c r="N772" s="287" t="s">
        <v>44</v>
      </c>
      <c r="O772" s="93"/>
      <c r="P772" s="238">
        <f>O772*H772</f>
        <v>0</v>
      </c>
      <c r="Q772" s="238">
        <v>0.0135</v>
      </c>
      <c r="R772" s="238">
        <f>Q772*H772</f>
        <v>4.4395964999999995</v>
      </c>
      <c r="S772" s="238">
        <v>0</v>
      </c>
      <c r="T772" s="239">
        <f>S772*H772</f>
        <v>0</v>
      </c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R772" s="224" t="s">
        <v>319</v>
      </c>
      <c r="AT772" s="224" t="s">
        <v>316</v>
      </c>
      <c r="AU772" s="224" t="s">
        <v>89</v>
      </c>
      <c r="AY772" s="18" t="s">
        <v>139</v>
      </c>
      <c r="BE772" s="225">
        <f>IF(N772="základní",J772,0)</f>
        <v>0</v>
      </c>
      <c r="BF772" s="225">
        <f>IF(N772="snížená",J772,0)</f>
        <v>0</v>
      </c>
      <c r="BG772" s="225">
        <f>IF(N772="zákl. přenesená",J772,0)</f>
        <v>0</v>
      </c>
      <c r="BH772" s="225">
        <f>IF(N772="sníž. přenesená",J772,0)</f>
        <v>0</v>
      </c>
      <c r="BI772" s="225">
        <f>IF(N772="nulová",J772,0)</f>
        <v>0</v>
      </c>
      <c r="BJ772" s="18" t="s">
        <v>87</v>
      </c>
      <c r="BK772" s="225">
        <f>ROUND(I772*H772,2)</f>
        <v>0</v>
      </c>
      <c r="BL772" s="18" t="s">
        <v>144</v>
      </c>
      <c r="BM772" s="224" t="s">
        <v>896</v>
      </c>
    </row>
    <row r="773" spans="1:51" s="13" customFormat="1" ht="12">
      <c r="A773" s="13"/>
      <c r="B773" s="245"/>
      <c r="C773" s="246"/>
      <c r="D773" s="247" t="s">
        <v>278</v>
      </c>
      <c r="E773" s="248" t="s">
        <v>1</v>
      </c>
      <c r="F773" s="249" t="s">
        <v>897</v>
      </c>
      <c r="G773" s="246"/>
      <c r="H773" s="250">
        <v>328.859</v>
      </c>
      <c r="I773" s="251"/>
      <c r="J773" s="246"/>
      <c r="K773" s="246"/>
      <c r="L773" s="252"/>
      <c r="M773" s="253"/>
      <c r="N773" s="254"/>
      <c r="O773" s="254"/>
      <c r="P773" s="254"/>
      <c r="Q773" s="254"/>
      <c r="R773" s="254"/>
      <c r="S773" s="254"/>
      <c r="T773" s="255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56" t="s">
        <v>278</v>
      </c>
      <c r="AU773" s="256" t="s">
        <v>89</v>
      </c>
      <c r="AV773" s="13" t="s">
        <v>89</v>
      </c>
      <c r="AW773" s="13" t="s">
        <v>34</v>
      </c>
      <c r="AX773" s="13" t="s">
        <v>87</v>
      </c>
      <c r="AY773" s="256" t="s">
        <v>139</v>
      </c>
    </row>
    <row r="774" spans="1:65" s="2" customFormat="1" ht="44.25" customHeight="1">
      <c r="A774" s="40"/>
      <c r="B774" s="41"/>
      <c r="C774" s="212" t="s">
        <v>184</v>
      </c>
      <c r="D774" s="212" t="s">
        <v>140</v>
      </c>
      <c r="E774" s="213" t="s">
        <v>898</v>
      </c>
      <c r="F774" s="214" t="s">
        <v>899</v>
      </c>
      <c r="G774" s="215" t="s">
        <v>299</v>
      </c>
      <c r="H774" s="216">
        <v>259.715</v>
      </c>
      <c r="I774" s="217"/>
      <c r="J774" s="218">
        <f>ROUND(I774*H774,2)</f>
        <v>0</v>
      </c>
      <c r="K774" s="214" t="s">
        <v>274</v>
      </c>
      <c r="L774" s="46"/>
      <c r="M774" s="236" t="s">
        <v>1</v>
      </c>
      <c r="N774" s="237" t="s">
        <v>44</v>
      </c>
      <c r="O774" s="93"/>
      <c r="P774" s="238">
        <f>O774*H774</f>
        <v>0</v>
      </c>
      <c r="Q774" s="238">
        <v>0.01168</v>
      </c>
      <c r="R774" s="238">
        <f>Q774*H774</f>
        <v>3.0334711999999997</v>
      </c>
      <c r="S774" s="238">
        <v>0</v>
      </c>
      <c r="T774" s="239">
        <f>S774*H774</f>
        <v>0</v>
      </c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R774" s="224" t="s">
        <v>144</v>
      </c>
      <c r="AT774" s="224" t="s">
        <v>140</v>
      </c>
      <c r="AU774" s="224" t="s">
        <v>89</v>
      </c>
      <c r="AY774" s="18" t="s">
        <v>139</v>
      </c>
      <c r="BE774" s="225">
        <f>IF(N774="základní",J774,0)</f>
        <v>0</v>
      </c>
      <c r="BF774" s="225">
        <f>IF(N774="snížená",J774,0)</f>
        <v>0</v>
      </c>
      <c r="BG774" s="225">
        <f>IF(N774="zákl. přenesená",J774,0)</f>
        <v>0</v>
      </c>
      <c r="BH774" s="225">
        <f>IF(N774="sníž. přenesená",J774,0)</f>
        <v>0</v>
      </c>
      <c r="BI774" s="225">
        <f>IF(N774="nulová",J774,0)</f>
        <v>0</v>
      </c>
      <c r="BJ774" s="18" t="s">
        <v>87</v>
      </c>
      <c r="BK774" s="225">
        <f>ROUND(I774*H774,2)</f>
        <v>0</v>
      </c>
      <c r="BL774" s="18" t="s">
        <v>144</v>
      </c>
      <c r="BM774" s="224" t="s">
        <v>900</v>
      </c>
    </row>
    <row r="775" spans="1:47" s="2" customFormat="1" ht="12">
      <c r="A775" s="40"/>
      <c r="B775" s="41"/>
      <c r="C775" s="42"/>
      <c r="D775" s="240" t="s">
        <v>276</v>
      </c>
      <c r="E775" s="42"/>
      <c r="F775" s="241" t="s">
        <v>901</v>
      </c>
      <c r="G775" s="42"/>
      <c r="H775" s="42"/>
      <c r="I775" s="242"/>
      <c r="J775" s="42"/>
      <c r="K775" s="42"/>
      <c r="L775" s="46"/>
      <c r="M775" s="243"/>
      <c r="N775" s="244"/>
      <c r="O775" s="93"/>
      <c r="P775" s="93"/>
      <c r="Q775" s="93"/>
      <c r="R775" s="93"/>
      <c r="S775" s="93"/>
      <c r="T775" s="94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T775" s="18" t="s">
        <v>276</v>
      </c>
      <c r="AU775" s="18" t="s">
        <v>89</v>
      </c>
    </row>
    <row r="776" spans="1:51" s="13" customFormat="1" ht="12">
      <c r="A776" s="13"/>
      <c r="B776" s="245"/>
      <c r="C776" s="246"/>
      <c r="D776" s="247" t="s">
        <v>278</v>
      </c>
      <c r="E776" s="248" t="s">
        <v>1</v>
      </c>
      <c r="F776" s="249" t="s">
        <v>156</v>
      </c>
      <c r="G776" s="246"/>
      <c r="H776" s="250">
        <v>222.47</v>
      </c>
      <c r="I776" s="251"/>
      <c r="J776" s="246"/>
      <c r="K776" s="246"/>
      <c r="L776" s="252"/>
      <c r="M776" s="253"/>
      <c r="N776" s="254"/>
      <c r="O776" s="254"/>
      <c r="P776" s="254"/>
      <c r="Q776" s="254"/>
      <c r="R776" s="254"/>
      <c r="S776" s="254"/>
      <c r="T776" s="255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56" t="s">
        <v>278</v>
      </c>
      <c r="AU776" s="256" t="s">
        <v>89</v>
      </c>
      <c r="AV776" s="13" t="s">
        <v>89</v>
      </c>
      <c r="AW776" s="13" t="s">
        <v>34</v>
      </c>
      <c r="AX776" s="13" t="s">
        <v>79</v>
      </c>
      <c r="AY776" s="256" t="s">
        <v>139</v>
      </c>
    </row>
    <row r="777" spans="1:51" s="13" customFormat="1" ht="12">
      <c r="A777" s="13"/>
      <c r="B777" s="245"/>
      <c r="C777" s="246"/>
      <c r="D777" s="247" t="s">
        <v>278</v>
      </c>
      <c r="E777" s="248" t="s">
        <v>1</v>
      </c>
      <c r="F777" s="249" t="s">
        <v>162</v>
      </c>
      <c r="G777" s="246"/>
      <c r="H777" s="250">
        <v>16.479</v>
      </c>
      <c r="I777" s="251"/>
      <c r="J777" s="246"/>
      <c r="K777" s="246"/>
      <c r="L777" s="252"/>
      <c r="M777" s="253"/>
      <c r="N777" s="254"/>
      <c r="O777" s="254"/>
      <c r="P777" s="254"/>
      <c r="Q777" s="254"/>
      <c r="R777" s="254"/>
      <c r="S777" s="254"/>
      <c r="T777" s="255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56" t="s">
        <v>278</v>
      </c>
      <c r="AU777" s="256" t="s">
        <v>89</v>
      </c>
      <c r="AV777" s="13" t="s">
        <v>89</v>
      </c>
      <c r="AW777" s="13" t="s">
        <v>34</v>
      </c>
      <c r="AX777" s="13" t="s">
        <v>79</v>
      </c>
      <c r="AY777" s="256" t="s">
        <v>139</v>
      </c>
    </row>
    <row r="778" spans="1:51" s="13" customFormat="1" ht="12">
      <c r="A778" s="13"/>
      <c r="B778" s="245"/>
      <c r="C778" s="246"/>
      <c r="D778" s="247" t="s">
        <v>278</v>
      </c>
      <c r="E778" s="248" t="s">
        <v>1</v>
      </c>
      <c r="F778" s="249" t="s">
        <v>165</v>
      </c>
      <c r="G778" s="246"/>
      <c r="H778" s="250">
        <v>20.766</v>
      </c>
      <c r="I778" s="251"/>
      <c r="J778" s="246"/>
      <c r="K778" s="246"/>
      <c r="L778" s="252"/>
      <c r="M778" s="253"/>
      <c r="N778" s="254"/>
      <c r="O778" s="254"/>
      <c r="P778" s="254"/>
      <c r="Q778" s="254"/>
      <c r="R778" s="254"/>
      <c r="S778" s="254"/>
      <c r="T778" s="255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56" t="s">
        <v>278</v>
      </c>
      <c r="AU778" s="256" t="s">
        <v>89</v>
      </c>
      <c r="AV778" s="13" t="s">
        <v>89</v>
      </c>
      <c r="AW778" s="13" t="s">
        <v>34</v>
      </c>
      <c r="AX778" s="13" t="s">
        <v>79</v>
      </c>
      <c r="AY778" s="256" t="s">
        <v>139</v>
      </c>
    </row>
    <row r="779" spans="1:51" s="15" customFormat="1" ht="12">
      <c r="A779" s="15"/>
      <c r="B779" s="267"/>
      <c r="C779" s="268"/>
      <c r="D779" s="247" t="s">
        <v>278</v>
      </c>
      <c r="E779" s="269" t="s">
        <v>1</v>
      </c>
      <c r="F779" s="270" t="s">
        <v>287</v>
      </c>
      <c r="G779" s="268"/>
      <c r="H779" s="271">
        <v>259.71500000000003</v>
      </c>
      <c r="I779" s="272"/>
      <c r="J779" s="268"/>
      <c r="K779" s="268"/>
      <c r="L779" s="273"/>
      <c r="M779" s="274"/>
      <c r="N779" s="275"/>
      <c r="O779" s="275"/>
      <c r="P779" s="275"/>
      <c r="Q779" s="275"/>
      <c r="R779" s="275"/>
      <c r="S779" s="275"/>
      <c r="T779" s="276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T779" s="277" t="s">
        <v>278</v>
      </c>
      <c r="AU779" s="277" t="s">
        <v>89</v>
      </c>
      <c r="AV779" s="15" t="s">
        <v>144</v>
      </c>
      <c r="AW779" s="15" t="s">
        <v>34</v>
      </c>
      <c r="AX779" s="15" t="s">
        <v>87</v>
      </c>
      <c r="AY779" s="277" t="s">
        <v>139</v>
      </c>
    </row>
    <row r="780" spans="1:65" s="2" customFormat="1" ht="24.15" customHeight="1">
      <c r="A780" s="40"/>
      <c r="B780" s="41"/>
      <c r="C780" s="278" t="s">
        <v>902</v>
      </c>
      <c r="D780" s="278" t="s">
        <v>316</v>
      </c>
      <c r="E780" s="279" t="s">
        <v>903</v>
      </c>
      <c r="F780" s="280" t="s">
        <v>904</v>
      </c>
      <c r="G780" s="281" t="s">
        <v>299</v>
      </c>
      <c r="H780" s="282">
        <v>285.687</v>
      </c>
      <c r="I780" s="283"/>
      <c r="J780" s="284">
        <f>ROUND(I780*H780,2)</f>
        <v>0</v>
      </c>
      <c r="K780" s="280" t="s">
        <v>274</v>
      </c>
      <c r="L780" s="285"/>
      <c r="M780" s="286" t="s">
        <v>1</v>
      </c>
      <c r="N780" s="287" t="s">
        <v>44</v>
      </c>
      <c r="O780" s="93"/>
      <c r="P780" s="238">
        <f>O780*H780</f>
        <v>0</v>
      </c>
      <c r="Q780" s="238">
        <v>0.021</v>
      </c>
      <c r="R780" s="238">
        <f>Q780*H780</f>
        <v>5.999427000000001</v>
      </c>
      <c r="S780" s="238">
        <v>0</v>
      </c>
      <c r="T780" s="239">
        <f>S780*H780</f>
        <v>0</v>
      </c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R780" s="224" t="s">
        <v>319</v>
      </c>
      <c r="AT780" s="224" t="s">
        <v>316</v>
      </c>
      <c r="AU780" s="224" t="s">
        <v>89</v>
      </c>
      <c r="AY780" s="18" t="s">
        <v>139</v>
      </c>
      <c r="BE780" s="225">
        <f>IF(N780="základní",J780,0)</f>
        <v>0</v>
      </c>
      <c r="BF780" s="225">
        <f>IF(N780="snížená",J780,0)</f>
        <v>0</v>
      </c>
      <c r="BG780" s="225">
        <f>IF(N780="zákl. přenesená",J780,0)</f>
        <v>0</v>
      </c>
      <c r="BH780" s="225">
        <f>IF(N780="sníž. přenesená",J780,0)</f>
        <v>0</v>
      </c>
      <c r="BI780" s="225">
        <f>IF(N780="nulová",J780,0)</f>
        <v>0</v>
      </c>
      <c r="BJ780" s="18" t="s">
        <v>87</v>
      </c>
      <c r="BK780" s="225">
        <f>ROUND(I780*H780,2)</f>
        <v>0</v>
      </c>
      <c r="BL780" s="18" t="s">
        <v>144</v>
      </c>
      <c r="BM780" s="224" t="s">
        <v>905</v>
      </c>
    </row>
    <row r="781" spans="1:51" s="13" customFormat="1" ht="12">
      <c r="A781" s="13"/>
      <c r="B781" s="245"/>
      <c r="C781" s="246"/>
      <c r="D781" s="247" t="s">
        <v>278</v>
      </c>
      <c r="E781" s="248" t="s">
        <v>1</v>
      </c>
      <c r="F781" s="249" t="s">
        <v>906</v>
      </c>
      <c r="G781" s="246"/>
      <c r="H781" s="250">
        <v>285.687</v>
      </c>
      <c r="I781" s="251"/>
      <c r="J781" s="246"/>
      <c r="K781" s="246"/>
      <c r="L781" s="252"/>
      <c r="M781" s="253"/>
      <c r="N781" s="254"/>
      <c r="O781" s="254"/>
      <c r="P781" s="254"/>
      <c r="Q781" s="254"/>
      <c r="R781" s="254"/>
      <c r="S781" s="254"/>
      <c r="T781" s="255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56" t="s">
        <v>278</v>
      </c>
      <c r="AU781" s="256" t="s">
        <v>89</v>
      </c>
      <c r="AV781" s="13" t="s">
        <v>89</v>
      </c>
      <c r="AW781" s="13" t="s">
        <v>34</v>
      </c>
      <c r="AX781" s="13" t="s">
        <v>87</v>
      </c>
      <c r="AY781" s="256" t="s">
        <v>139</v>
      </c>
    </row>
    <row r="782" spans="1:65" s="2" customFormat="1" ht="44.25" customHeight="1">
      <c r="A782" s="40"/>
      <c r="B782" s="41"/>
      <c r="C782" s="212" t="s">
        <v>907</v>
      </c>
      <c r="D782" s="212" t="s">
        <v>140</v>
      </c>
      <c r="E782" s="213" t="s">
        <v>908</v>
      </c>
      <c r="F782" s="214" t="s">
        <v>909</v>
      </c>
      <c r="G782" s="215" t="s">
        <v>299</v>
      </c>
      <c r="H782" s="216">
        <v>299.405</v>
      </c>
      <c r="I782" s="217"/>
      <c r="J782" s="218">
        <f>ROUND(I782*H782,2)</f>
        <v>0</v>
      </c>
      <c r="K782" s="214" t="s">
        <v>274</v>
      </c>
      <c r="L782" s="46"/>
      <c r="M782" s="236" t="s">
        <v>1</v>
      </c>
      <c r="N782" s="237" t="s">
        <v>44</v>
      </c>
      <c r="O782" s="93"/>
      <c r="P782" s="238">
        <f>O782*H782</f>
        <v>0</v>
      </c>
      <c r="Q782" s="238">
        <v>0.01184</v>
      </c>
      <c r="R782" s="238">
        <f>Q782*H782</f>
        <v>3.5449551999999995</v>
      </c>
      <c r="S782" s="238">
        <v>0</v>
      </c>
      <c r="T782" s="239">
        <f>S782*H782</f>
        <v>0</v>
      </c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R782" s="224" t="s">
        <v>144</v>
      </c>
      <c r="AT782" s="224" t="s">
        <v>140</v>
      </c>
      <c r="AU782" s="224" t="s">
        <v>89</v>
      </c>
      <c r="AY782" s="18" t="s">
        <v>139</v>
      </c>
      <c r="BE782" s="225">
        <f>IF(N782="základní",J782,0)</f>
        <v>0</v>
      </c>
      <c r="BF782" s="225">
        <f>IF(N782="snížená",J782,0)</f>
        <v>0</v>
      </c>
      <c r="BG782" s="225">
        <f>IF(N782="zákl. přenesená",J782,0)</f>
        <v>0</v>
      </c>
      <c r="BH782" s="225">
        <f>IF(N782="sníž. přenesená",J782,0)</f>
        <v>0</v>
      </c>
      <c r="BI782" s="225">
        <f>IF(N782="nulová",J782,0)</f>
        <v>0</v>
      </c>
      <c r="BJ782" s="18" t="s">
        <v>87</v>
      </c>
      <c r="BK782" s="225">
        <f>ROUND(I782*H782,2)</f>
        <v>0</v>
      </c>
      <c r="BL782" s="18" t="s">
        <v>144</v>
      </c>
      <c r="BM782" s="224" t="s">
        <v>910</v>
      </c>
    </row>
    <row r="783" spans="1:47" s="2" customFormat="1" ht="12">
      <c r="A783" s="40"/>
      <c r="B783" s="41"/>
      <c r="C783" s="42"/>
      <c r="D783" s="240" t="s">
        <v>276</v>
      </c>
      <c r="E783" s="42"/>
      <c r="F783" s="241" t="s">
        <v>911</v>
      </c>
      <c r="G783" s="42"/>
      <c r="H783" s="42"/>
      <c r="I783" s="242"/>
      <c r="J783" s="42"/>
      <c r="K783" s="42"/>
      <c r="L783" s="46"/>
      <c r="M783" s="243"/>
      <c r="N783" s="244"/>
      <c r="O783" s="93"/>
      <c r="P783" s="93"/>
      <c r="Q783" s="93"/>
      <c r="R783" s="93"/>
      <c r="S783" s="93"/>
      <c r="T783" s="94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T783" s="18" t="s">
        <v>276</v>
      </c>
      <c r="AU783" s="18" t="s">
        <v>89</v>
      </c>
    </row>
    <row r="784" spans="1:51" s="13" customFormat="1" ht="12">
      <c r="A784" s="13"/>
      <c r="B784" s="245"/>
      <c r="C784" s="246"/>
      <c r="D784" s="247" t="s">
        <v>278</v>
      </c>
      <c r="E784" s="248" t="s">
        <v>1</v>
      </c>
      <c r="F784" s="249" t="s">
        <v>150</v>
      </c>
      <c r="G784" s="246"/>
      <c r="H784" s="250">
        <v>299.405</v>
      </c>
      <c r="I784" s="251"/>
      <c r="J784" s="246"/>
      <c r="K784" s="246"/>
      <c r="L784" s="252"/>
      <c r="M784" s="253"/>
      <c r="N784" s="254"/>
      <c r="O784" s="254"/>
      <c r="P784" s="254"/>
      <c r="Q784" s="254"/>
      <c r="R784" s="254"/>
      <c r="S784" s="254"/>
      <c r="T784" s="255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56" t="s">
        <v>278</v>
      </c>
      <c r="AU784" s="256" t="s">
        <v>89</v>
      </c>
      <c r="AV784" s="13" t="s">
        <v>89</v>
      </c>
      <c r="AW784" s="13" t="s">
        <v>34</v>
      </c>
      <c r="AX784" s="13" t="s">
        <v>87</v>
      </c>
      <c r="AY784" s="256" t="s">
        <v>139</v>
      </c>
    </row>
    <row r="785" spans="1:65" s="2" customFormat="1" ht="24.15" customHeight="1">
      <c r="A785" s="40"/>
      <c r="B785" s="41"/>
      <c r="C785" s="278" t="s">
        <v>912</v>
      </c>
      <c r="D785" s="278" t="s">
        <v>316</v>
      </c>
      <c r="E785" s="279" t="s">
        <v>913</v>
      </c>
      <c r="F785" s="280" t="s">
        <v>914</v>
      </c>
      <c r="G785" s="281" t="s">
        <v>299</v>
      </c>
      <c r="H785" s="282">
        <v>314.375</v>
      </c>
      <c r="I785" s="283"/>
      <c r="J785" s="284">
        <f>ROUND(I785*H785,2)</f>
        <v>0</v>
      </c>
      <c r="K785" s="280" t="s">
        <v>274</v>
      </c>
      <c r="L785" s="285"/>
      <c r="M785" s="286" t="s">
        <v>1</v>
      </c>
      <c r="N785" s="287" t="s">
        <v>44</v>
      </c>
      <c r="O785" s="93"/>
      <c r="P785" s="238">
        <f>O785*H785</f>
        <v>0</v>
      </c>
      <c r="Q785" s="238">
        <v>0.025</v>
      </c>
      <c r="R785" s="238">
        <f>Q785*H785</f>
        <v>7.859375</v>
      </c>
      <c r="S785" s="238">
        <v>0</v>
      </c>
      <c r="T785" s="239">
        <f>S785*H785</f>
        <v>0</v>
      </c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R785" s="224" t="s">
        <v>319</v>
      </c>
      <c r="AT785" s="224" t="s">
        <v>316</v>
      </c>
      <c r="AU785" s="224" t="s">
        <v>89</v>
      </c>
      <c r="AY785" s="18" t="s">
        <v>139</v>
      </c>
      <c r="BE785" s="225">
        <f>IF(N785="základní",J785,0)</f>
        <v>0</v>
      </c>
      <c r="BF785" s="225">
        <f>IF(N785="snížená",J785,0)</f>
        <v>0</v>
      </c>
      <c r="BG785" s="225">
        <f>IF(N785="zákl. přenesená",J785,0)</f>
        <v>0</v>
      </c>
      <c r="BH785" s="225">
        <f>IF(N785="sníž. přenesená",J785,0)</f>
        <v>0</v>
      </c>
      <c r="BI785" s="225">
        <f>IF(N785="nulová",J785,0)</f>
        <v>0</v>
      </c>
      <c r="BJ785" s="18" t="s">
        <v>87</v>
      </c>
      <c r="BK785" s="225">
        <f>ROUND(I785*H785,2)</f>
        <v>0</v>
      </c>
      <c r="BL785" s="18" t="s">
        <v>144</v>
      </c>
      <c r="BM785" s="224" t="s">
        <v>915</v>
      </c>
    </row>
    <row r="786" spans="1:51" s="13" customFormat="1" ht="12">
      <c r="A786" s="13"/>
      <c r="B786" s="245"/>
      <c r="C786" s="246"/>
      <c r="D786" s="247" t="s">
        <v>278</v>
      </c>
      <c r="E786" s="248" t="s">
        <v>1</v>
      </c>
      <c r="F786" s="249" t="s">
        <v>916</v>
      </c>
      <c r="G786" s="246"/>
      <c r="H786" s="250">
        <v>314.375</v>
      </c>
      <c r="I786" s="251"/>
      <c r="J786" s="246"/>
      <c r="K786" s="246"/>
      <c r="L786" s="252"/>
      <c r="M786" s="253"/>
      <c r="N786" s="254"/>
      <c r="O786" s="254"/>
      <c r="P786" s="254"/>
      <c r="Q786" s="254"/>
      <c r="R786" s="254"/>
      <c r="S786" s="254"/>
      <c r="T786" s="255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56" t="s">
        <v>278</v>
      </c>
      <c r="AU786" s="256" t="s">
        <v>89</v>
      </c>
      <c r="AV786" s="13" t="s">
        <v>89</v>
      </c>
      <c r="AW786" s="13" t="s">
        <v>34</v>
      </c>
      <c r="AX786" s="13" t="s">
        <v>87</v>
      </c>
      <c r="AY786" s="256" t="s">
        <v>139</v>
      </c>
    </row>
    <row r="787" spans="1:65" s="2" customFormat="1" ht="24.15" customHeight="1">
      <c r="A787" s="40"/>
      <c r="B787" s="41"/>
      <c r="C787" s="212" t="s">
        <v>917</v>
      </c>
      <c r="D787" s="212" t="s">
        <v>140</v>
      </c>
      <c r="E787" s="213" t="s">
        <v>918</v>
      </c>
      <c r="F787" s="214" t="s">
        <v>919</v>
      </c>
      <c r="G787" s="215" t="s">
        <v>299</v>
      </c>
      <c r="H787" s="216">
        <v>338.603</v>
      </c>
      <c r="I787" s="217"/>
      <c r="J787" s="218">
        <f>ROUND(I787*H787,2)</f>
        <v>0</v>
      </c>
      <c r="K787" s="214" t="s">
        <v>1</v>
      </c>
      <c r="L787" s="46"/>
      <c r="M787" s="236" t="s">
        <v>1</v>
      </c>
      <c r="N787" s="237" t="s">
        <v>44</v>
      </c>
      <c r="O787" s="93"/>
      <c r="P787" s="238">
        <f>O787*H787</f>
        <v>0</v>
      </c>
      <c r="Q787" s="238">
        <v>0.02636</v>
      </c>
      <c r="R787" s="238">
        <f>Q787*H787</f>
        <v>8.925575080000002</v>
      </c>
      <c r="S787" s="238">
        <v>0</v>
      </c>
      <c r="T787" s="239">
        <f>S787*H787</f>
        <v>0</v>
      </c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R787" s="224" t="s">
        <v>144</v>
      </c>
      <c r="AT787" s="224" t="s">
        <v>140</v>
      </c>
      <c r="AU787" s="224" t="s">
        <v>89</v>
      </c>
      <c r="AY787" s="18" t="s">
        <v>139</v>
      </c>
      <c r="BE787" s="225">
        <f>IF(N787="základní",J787,0)</f>
        <v>0</v>
      </c>
      <c r="BF787" s="225">
        <f>IF(N787="snížená",J787,0)</f>
        <v>0</v>
      </c>
      <c r="BG787" s="225">
        <f>IF(N787="zákl. přenesená",J787,0)</f>
        <v>0</v>
      </c>
      <c r="BH787" s="225">
        <f>IF(N787="sníž. přenesená",J787,0)</f>
        <v>0</v>
      </c>
      <c r="BI787" s="225">
        <f>IF(N787="nulová",J787,0)</f>
        <v>0</v>
      </c>
      <c r="BJ787" s="18" t="s">
        <v>87</v>
      </c>
      <c r="BK787" s="225">
        <f>ROUND(I787*H787,2)</f>
        <v>0</v>
      </c>
      <c r="BL787" s="18" t="s">
        <v>144</v>
      </c>
      <c r="BM787" s="224" t="s">
        <v>920</v>
      </c>
    </row>
    <row r="788" spans="1:51" s="13" customFormat="1" ht="12">
      <c r="A788" s="13"/>
      <c r="B788" s="245"/>
      <c r="C788" s="246"/>
      <c r="D788" s="247" t="s">
        <v>278</v>
      </c>
      <c r="E788" s="248" t="s">
        <v>1</v>
      </c>
      <c r="F788" s="249" t="s">
        <v>153</v>
      </c>
      <c r="G788" s="246"/>
      <c r="H788" s="250">
        <v>298.963</v>
      </c>
      <c r="I788" s="251"/>
      <c r="J788" s="246"/>
      <c r="K788" s="246"/>
      <c r="L788" s="252"/>
      <c r="M788" s="253"/>
      <c r="N788" s="254"/>
      <c r="O788" s="254"/>
      <c r="P788" s="254"/>
      <c r="Q788" s="254"/>
      <c r="R788" s="254"/>
      <c r="S788" s="254"/>
      <c r="T788" s="255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56" t="s">
        <v>278</v>
      </c>
      <c r="AU788" s="256" t="s">
        <v>89</v>
      </c>
      <c r="AV788" s="13" t="s">
        <v>89</v>
      </c>
      <c r="AW788" s="13" t="s">
        <v>34</v>
      </c>
      <c r="AX788" s="13" t="s">
        <v>79</v>
      </c>
      <c r="AY788" s="256" t="s">
        <v>139</v>
      </c>
    </row>
    <row r="789" spans="1:51" s="13" customFormat="1" ht="12">
      <c r="A789" s="13"/>
      <c r="B789" s="245"/>
      <c r="C789" s="246"/>
      <c r="D789" s="247" t="s">
        <v>278</v>
      </c>
      <c r="E789" s="248" t="s">
        <v>1</v>
      </c>
      <c r="F789" s="249" t="s">
        <v>159</v>
      </c>
      <c r="G789" s="246"/>
      <c r="H789" s="250">
        <v>39.64</v>
      </c>
      <c r="I789" s="251"/>
      <c r="J789" s="246"/>
      <c r="K789" s="246"/>
      <c r="L789" s="252"/>
      <c r="M789" s="253"/>
      <c r="N789" s="254"/>
      <c r="O789" s="254"/>
      <c r="P789" s="254"/>
      <c r="Q789" s="254"/>
      <c r="R789" s="254"/>
      <c r="S789" s="254"/>
      <c r="T789" s="255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56" t="s">
        <v>278</v>
      </c>
      <c r="AU789" s="256" t="s">
        <v>89</v>
      </c>
      <c r="AV789" s="13" t="s">
        <v>89</v>
      </c>
      <c r="AW789" s="13" t="s">
        <v>34</v>
      </c>
      <c r="AX789" s="13" t="s">
        <v>79</v>
      </c>
      <c r="AY789" s="256" t="s">
        <v>139</v>
      </c>
    </row>
    <row r="790" spans="1:51" s="15" customFormat="1" ht="12">
      <c r="A790" s="15"/>
      <c r="B790" s="267"/>
      <c r="C790" s="268"/>
      <c r="D790" s="247" t="s">
        <v>278</v>
      </c>
      <c r="E790" s="269" t="s">
        <v>1</v>
      </c>
      <c r="F790" s="270" t="s">
        <v>287</v>
      </c>
      <c r="G790" s="268"/>
      <c r="H790" s="271">
        <v>338.603</v>
      </c>
      <c r="I790" s="272"/>
      <c r="J790" s="268"/>
      <c r="K790" s="268"/>
      <c r="L790" s="273"/>
      <c r="M790" s="274"/>
      <c r="N790" s="275"/>
      <c r="O790" s="275"/>
      <c r="P790" s="275"/>
      <c r="Q790" s="275"/>
      <c r="R790" s="275"/>
      <c r="S790" s="275"/>
      <c r="T790" s="276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T790" s="277" t="s">
        <v>278</v>
      </c>
      <c r="AU790" s="277" t="s">
        <v>89</v>
      </c>
      <c r="AV790" s="15" t="s">
        <v>144</v>
      </c>
      <c r="AW790" s="15" t="s">
        <v>34</v>
      </c>
      <c r="AX790" s="15" t="s">
        <v>87</v>
      </c>
      <c r="AY790" s="277" t="s">
        <v>139</v>
      </c>
    </row>
    <row r="791" spans="1:65" s="2" customFormat="1" ht="37.8" customHeight="1">
      <c r="A791" s="40"/>
      <c r="B791" s="41"/>
      <c r="C791" s="212" t="s">
        <v>921</v>
      </c>
      <c r="D791" s="212" t="s">
        <v>140</v>
      </c>
      <c r="E791" s="213" t="s">
        <v>922</v>
      </c>
      <c r="F791" s="214" t="s">
        <v>923</v>
      </c>
      <c r="G791" s="215" t="s">
        <v>299</v>
      </c>
      <c r="H791" s="216">
        <v>299.405</v>
      </c>
      <c r="I791" s="217"/>
      <c r="J791" s="218">
        <f>ROUND(I791*H791,2)</f>
        <v>0</v>
      </c>
      <c r="K791" s="214" t="s">
        <v>1</v>
      </c>
      <c r="L791" s="46"/>
      <c r="M791" s="236" t="s">
        <v>1</v>
      </c>
      <c r="N791" s="237" t="s">
        <v>44</v>
      </c>
      <c r="O791" s="93"/>
      <c r="P791" s="238">
        <f>O791*H791</f>
        <v>0</v>
      </c>
      <c r="Q791" s="238">
        <v>0.00348</v>
      </c>
      <c r="R791" s="238">
        <f>Q791*H791</f>
        <v>1.0419294</v>
      </c>
      <c r="S791" s="238">
        <v>0</v>
      </c>
      <c r="T791" s="239">
        <f>S791*H791</f>
        <v>0</v>
      </c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R791" s="224" t="s">
        <v>144</v>
      </c>
      <c r="AT791" s="224" t="s">
        <v>140</v>
      </c>
      <c r="AU791" s="224" t="s">
        <v>89</v>
      </c>
      <c r="AY791" s="18" t="s">
        <v>139</v>
      </c>
      <c r="BE791" s="225">
        <f>IF(N791="základní",J791,0)</f>
        <v>0</v>
      </c>
      <c r="BF791" s="225">
        <f>IF(N791="snížená",J791,0)</f>
        <v>0</v>
      </c>
      <c r="BG791" s="225">
        <f>IF(N791="zákl. přenesená",J791,0)</f>
        <v>0</v>
      </c>
      <c r="BH791" s="225">
        <f>IF(N791="sníž. přenesená",J791,0)</f>
        <v>0</v>
      </c>
      <c r="BI791" s="225">
        <f>IF(N791="nulová",J791,0)</f>
        <v>0</v>
      </c>
      <c r="BJ791" s="18" t="s">
        <v>87</v>
      </c>
      <c r="BK791" s="225">
        <f>ROUND(I791*H791,2)</f>
        <v>0</v>
      </c>
      <c r="BL791" s="18" t="s">
        <v>144</v>
      </c>
      <c r="BM791" s="224" t="s">
        <v>924</v>
      </c>
    </row>
    <row r="792" spans="1:51" s="13" customFormat="1" ht="12">
      <c r="A792" s="13"/>
      <c r="B792" s="245"/>
      <c r="C792" s="246"/>
      <c r="D792" s="247" t="s">
        <v>278</v>
      </c>
      <c r="E792" s="248" t="s">
        <v>1</v>
      </c>
      <c r="F792" s="249" t="s">
        <v>150</v>
      </c>
      <c r="G792" s="246"/>
      <c r="H792" s="250">
        <v>299.405</v>
      </c>
      <c r="I792" s="251"/>
      <c r="J792" s="246"/>
      <c r="K792" s="246"/>
      <c r="L792" s="252"/>
      <c r="M792" s="253"/>
      <c r="N792" s="254"/>
      <c r="O792" s="254"/>
      <c r="P792" s="254"/>
      <c r="Q792" s="254"/>
      <c r="R792" s="254"/>
      <c r="S792" s="254"/>
      <c r="T792" s="255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56" t="s">
        <v>278</v>
      </c>
      <c r="AU792" s="256" t="s">
        <v>89</v>
      </c>
      <c r="AV792" s="13" t="s">
        <v>89</v>
      </c>
      <c r="AW792" s="13" t="s">
        <v>34</v>
      </c>
      <c r="AX792" s="13" t="s">
        <v>79</v>
      </c>
      <c r="AY792" s="256" t="s">
        <v>139</v>
      </c>
    </row>
    <row r="793" spans="1:51" s="15" customFormat="1" ht="12">
      <c r="A793" s="15"/>
      <c r="B793" s="267"/>
      <c r="C793" s="268"/>
      <c r="D793" s="247" t="s">
        <v>278</v>
      </c>
      <c r="E793" s="269" t="s">
        <v>1</v>
      </c>
      <c r="F793" s="270" t="s">
        <v>287</v>
      </c>
      <c r="G793" s="268"/>
      <c r="H793" s="271">
        <v>299.405</v>
      </c>
      <c r="I793" s="272"/>
      <c r="J793" s="268"/>
      <c r="K793" s="268"/>
      <c r="L793" s="273"/>
      <c r="M793" s="274"/>
      <c r="N793" s="275"/>
      <c r="O793" s="275"/>
      <c r="P793" s="275"/>
      <c r="Q793" s="275"/>
      <c r="R793" s="275"/>
      <c r="S793" s="275"/>
      <c r="T793" s="276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T793" s="277" t="s">
        <v>278</v>
      </c>
      <c r="AU793" s="277" t="s">
        <v>89</v>
      </c>
      <c r="AV793" s="15" t="s">
        <v>144</v>
      </c>
      <c r="AW793" s="15" t="s">
        <v>34</v>
      </c>
      <c r="AX793" s="15" t="s">
        <v>87</v>
      </c>
      <c r="AY793" s="277" t="s">
        <v>139</v>
      </c>
    </row>
    <row r="794" spans="1:65" s="2" customFormat="1" ht="24.15" customHeight="1">
      <c r="A794" s="40"/>
      <c r="B794" s="41"/>
      <c r="C794" s="212" t="s">
        <v>925</v>
      </c>
      <c r="D794" s="212" t="s">
        <v>140</v>
      </c>
      <c r="E794" s="213" t="s">
        <v>926</v>
      </c>
      <c r="F794" s="214" t="s">
        <v>927</v>
      </c>
      <c r="G794" s="215" t="s">
        <v>299</v>
      </c>
      <c r="H794" s="216">
        <v>598.318</v>
      </c>
      <c r="I794" s="217"/>
      <c r="J794" s="218">
        <f>ROUND(I794*H794,2)</f>
        <v>0</v>
      </c>
      <c r="K794" s="214" t="s">
        <v>1</v>
      </c>
      <c r="L794" s="46"/>
      <c r="M794" s="236" t="s">
        <v>1</v>
      </c>
      <c r="N794" s="237" t="s">
        <v>44</v>
      </c>
      <c r="O794" s="93"/>
      <c r="P794" s="238">
        <f>O794*H794</f>
        <v>0</v>
      </c>
      <c r="Q794" s="238">
        <v>0.00348</v>
      </c>
      <c r="R794" s="238">
        <f>Q794*H794</f>
        <v>2.08214664</v>
      </c>
      <c r="S794" s="238">
        <v>0</v>
      </c>
      <c r="T794" s="239">
        <f>S794*H794</f>
        <v>0</v>
      </c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R794" s="224" t="s">
        <v>144</v>
      </c>
      <c r="AT794" s="224" t="s">
        <v>140</v>
      </c>
      <c r="AU794" s="224" t="s">
        <v>89</v>
      </c>
      <c r="AY794" s="18" t="s">
        <v>139</v>
      </c>
      <c r="BE794" s="225">
        <f>IF(N794="základní",J794,0)</f>
        <v>0</v>
      </c>
      <c r="BF794" s="225">
        <f>IF(N794="snížená",J794,0)</f>
        <v>0</v>
      </c>
      <c r="BG794" s="225">
        <f>IF(N794="zákl. přenesená",J794,0)</f>
        <v>0</v>
      </c>
      <c r="BH794" s="225">
        <f>IF(N794="sníž. přenesená",J794,0)</f>
        <v>0</v>
      </c>
      <c r="BI794" s="225">
        <f>IF(N794="nulová",J794,0)</f>
        <v>0</v>
      </c>
      <c r="BJ794" s="18" t="s">
        <v>87</v>
      </c>
      <c r="BK794" s="225">
        <f>ROUND(I794*H794,2)</f>
        <v>0</v>
      </c>
      <c r="BL794" s="18" t="s">
        <v>144</v>
      </c>
      <c r="BM794" s="224" t="s">
        <v>928</v>
      </c>
    </row>
    <row r="795" spans="1:51" s="13" customFormat="1" ht="12">
      <c r="A795" s="13"/>
      <c r="B795" s="245"/>
      <c r="C795" s="246"/>
      <c r="D795" s="247" t="s">
        <v>278</v>
      </c>
      <c r="E795" s="248" t="s">
        <v>1</v>
      </c>
      <c r="F795" s="249" t="s">
        <v>153</v>
      </c>
      <c r="G795" s="246"/>
      <c r="H795" s="250">
        <v>298.963</v>
      </c>
      <c r="I795" s="251"/>
      <c r="J795" s="246"/>
      <c r="K795" s="246"/>
      <c r="L795" s="252"/>
      <c r="M795" s="253"/>
      <c r="N795" s="254"/>
      <c r="O795" s="254"/>
      <c r="P795" s="254"/>
      <c r="Q795" s="254"/>
      <c r="R795" s="254"/>
      <c r="S795" s="254"/>
      <c r="T795" s="255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56" t="s">
        <v>278</v>
      </c>
      <c r="AU795" s="256" t="s">
        <v>89</v>
      </c>
      <c r="AV795" s="13" t="s">
        <v>89</v>
      </c>
      <c r="AW795" s="13" t="s">
        <v>34</v>
      </c>
      <c r="AX795" s="13" t="s">
        <v>79</v>
      </c>
      <c r="AY795" s="256" t="s">
        <v>139</v>
      </c>
    </row>
    <row r="796" spans="1:51" s="13" customFormat="1" ht="12">
      <c r="A796" s="13"/>
      <c r="B796" s="245"/>
      <c r="C796" s="246"/>
      <c r="D796" s="247" t="s">
        <v>278</v>
      </c>
      <c r="E796" s="248" t="s">
        <v>1</v>
      </c>
      <c r="F796" s="249" t="s">
        <v>156</v>
      </c>
      <c r="G796" s="246"/>
      <c r="H796" s="250">
        <v>222.47</v>
      </c>
      <c r="I796" s="251"/>
      <c r="J796" s="246"/>
      <c r="K796" s="246"/>
      <c r="L796" s="252"/>
      <c r="M796" s="253"/>
      <c r="N796" s="254"/>
      <c r="O796" s="254"/>
      <c r="P796" s="254"/>
      <c r="Q796" s="254"/>
      <c r="R796" s="254"/>
      <c r="S796" s="254"/>
      <c r="T796" s="255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56" t="s">
        <v>278</v>
      </c>
      <c r="AU796" s="256" t="s">
        <v>89</v>
      </c>
      <c r="AV796" s="13" t="s">
        <v>89</v>
      </c>
      <c r="AW796" s="13" t="s">
        <v>34</v>
      </c>
      <c r="AX796" s="13" t="s">
        <v>79</v>
      </c>
      <c r="AY796" s="256" t="s">
        <v>139</v>
      </c>
    </row>
    <row r="797" spans="1:51" s="13" customFormat="1" ht="12">
      <c r="A797" s="13"/>
      <c r="B797" s="245"/>
      <c r="C797" s="246"/>
      <c r="D797" s="247" t="s">
        <v>278</v>
      </c>
      <c r="E797" s="248" t="s">
        <v>1</v>
      </c>
      <c r="F797" s="249" t="s">
        <v>159</v>
      </c>
      <c r="G797" s="246"/>
      <c r="H797" s="250">
        <v>39.64</v>
      </c>
      <c r="I797" s="251"/>
      <c r="J797" s="246"/>
      <c r="K797" s="246"/>
      <c r="L797" s="252"/>
      <c r="M797" s="253"/>
      <c r="N797" s="254"/>
      <c r="O797" s="254"/>
      <c r="P797" s="254"/>
      <c r="Q797" s="254"/>
      <c r="R797" s="254"/>
      <c r="S797" s="254"/>
      <c r="T797" s="255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56" t="s">
        <v>278</v>
      </c>
      <c r="AU797" s="256" t="s">
        <v>89</v>
      </c>
      <c r="AV797" s="13" t="s">
        <v>89</v>
      </c>
      <c r="AW797" s="13" t="s">
        <v>34</v>
      </c>
      <c r="AX797" s="13" t="s">
        <v>79</v>
      </c>
      <c r="AY797" s="256" t="s">
        <v>139</v>
      </c>
    </row>
    <row r="798" spans="1:51" s="13" customFormat="1" ht="12">
      <c r="A798" s="13"/>
      <c r="B798" s="245"/>
      <c r="C798" s="246"/>
      <c r="D798" s="247" t="s">
        <v>278</v>
      </c>
      <c r="E798" s="248" t="s">
        <v>1</v>
      </c>
      <c r="F798" s="249" t="s">
        <v>162</v>
      </c>
      <c r="G798" s="246"/>
      <c r="H798" s="250">
        <v>16.479</v>
      </c>
      <c r="I798" s="251"/>
      <c r="J798" s="246"/>
      <c r="K798" s="246"/>
      <c r="L798" s="252"/>
      <c r="M798" s="253"/>
      <c r="N798" s="254"/>
      <c r="O798" s="254"/>
      <c r="P798" s="254"/>
      <c r="Q798" s="254"/>
      <c r="R798" s="254"/>
      <c r="S798" s="254"/>
      <c r="T798" s="255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56" t="s">
        <v>278</v>
      </c>
      <c r="AU798" s="256" t="s">
        <v>89</v>
      </c>
      <c r="AV798" s="13" t="s">
        <v>89</v>
      </c>
      <c r="AW798" s="13" t="s">
        <v>34</v>
      </c>
      <c r="AX798" s="13" t="s">
        <v>79</v>
      </c>
      <c r="AY798" s="256" t="s">
        <v>139</v>
      </c>
    </row>
    <row r="799" spans="1:51" s="13" customFormat="1" ht="12">
      <c r="A799" s="13"/>
      <c r="B799" s="245"/>
      <c r="C799" s="246"/>
      <c r="D799" s="247" t="s">
        <v>278</v>
      </c>
      <c r="E799" s="248" t="s">
        <v>1</v>
      </c>
      <c r="F799" s="249" t="s">
        <v>165</v>
      </c>
      <c r="G799" s="246"/>
      <c r="H799" s="250">
        <v>20.766</v>
      </c>
      <c r="I799" s="251"/>
      <c r="J799" s="246"/>
      <c r="K799" s="246"/>
      <c r="L799" s="252"/>
      <c r="M799" s="253"/>
      <c r="N799" s="254"/>
      <c r="O799" s="254"/>
      <c r="P799" s="254"/>
      <c r="Q799" s="254"/>
      <c r="R799" s="254"/>
      <c r="S799" s="254"/>
      <c r="T799" s="255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56" t="s">
        <v>278</v>
      </c>
      <c r="AU799" s="256" t="s">
        <v>89</v>
      </c>
      <c r="AV799" s="13" t="s">
        <v>89</v>
      </c>
      <c r="AW799" s="13" t="s">
        <v>34</v>
      </c>
      <c r="AX799" s="13" t="s">
        <v>79</v>
      </c>
      <c r="AY799" s="256" t="s">
        <v>139</v>
      </c>
    </row>
    <row r="800" spans="1:51" s="15" customFormat="1" ht="12">
      <c r="A800" s="15"/>
      <c r="B800" s="267"/>
      <c r="C800" s="268"/>
      <c r="D800" s="247" t="s">
        <v>278</v>
      </c>
      <c r="E800" s="269" t="s">
        <v>1</v>
      </c>
      <c r="F800" s="270" t="s">
        <v>287</v>
      </c>
      <c r="G800" s="268"/>
      <c r="H800" s="271">
        <v>598.318</v>
      </c>
      <c r="I800" s="272"/>
      <c r="J800" s="268"/>
      <c r="K800" s="268"/>
      <c r="L800" s="273"/>
      <c r="M800" s="274"/>
      <c r="N800" s="275"/>
      <c r="O800" s="275"/>
      <c r="P800" s="275"/>
      <c r="Q800" s="275"/>
      <c r="R800" s="275"/>
      <c r="S800" s="275"/>
      <c r="T800" s="276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T800" s="277" t="s">
        <v>278</v>
      </c>
      <c r="AU800" s="277" t="s">
        <v>89</v>
      </c>
      <c r="AV800" s="15" t="s">
        <v>144</v>
      </c>
      <c r="AW800" s="15" t="s">
        <v>34</v>
      </c>
      <c r="AX800" s="15" t="s">
        <v>87</v>
      </c>
      <c r="AY800" s="277" t="s">
        <v>139</v>
      </c>
    </row>
    <row r="801" spans="1:65" s="2" customFormat="1" ht="16.5" customHeight="1">
      <c r="A801" s="40"/>
      <c r="B801" s="41"/>
      <c r="C801" s="212" t="s">
        <v>929</v>
      </c>
      <c r="D801" s="212" t="s">
        <v>140</v>
      </c>
      <c r="E801" s="213" t="s">
        <v>930</v>
      </c>
      <c r="F801" s="214" t="s">
        <v>931</v>
      </c>
      <c r="G801" s="215" t="s">
        <v>299</v>
      </c>
      <c r="H801" s="216">
        <v>897.723</v>
      </c>
      <c r="I801" s="217"/>
      <c r="J801" s="218">
        <f>ROUND(I801*H801,2)</f>
        <v>0</v>
      </c>
      <c r="K801" s="214" t="s">
        <v>1</v>
      </c>
      <c r="L801" s="46"/>
      <c r="M801" s="236" t="s">
        <v>1</v>
      </c>
      <c r="N801" s="237" t="s">
        <v>44</v>
      </c>
      <c r="O801" s="93"/>
      <c r="P801" s="238">
        <f>O801*H801</f>
        <v>0</v>
      </c>
      <c r="Q801" s="238">
        <v>0.00348</v>
      </c>
      <c r="R801" s="238">
        <f>Q801*H801</f>
        <v>3.12407604</v>
      </c>
      <c r="S801" s="238">
        <v>0</v>
      </c>
      <c r="T801" s="239">
        <f>S801*H801</f>
        <v>0</v>
      </c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R801" s="224" t="s">
        <v>144</v>
      </c>
      <c r="AT801" s="224" t="s">
        <v>140</v>
      </c>
      <c r="AU801" s="224" t="s">
        <v>89</v>
      </c>
      <c r="AY801" s="18" t="s">
        <v>139</v>
      </c>
      <c r="BE801" s="225">
        <f>IF(N801="základní",J801,0)</f>
        <v>0</v>
      </c>
      <c r="BF801" s="225">
        <f>IF(N801="snížená",J801,0)</f>
        <v>0</v>
      </c>
      <c r="BG801" s="225">
        <f>IF(N801="zákl. přenesená",J801,0)</f>
        <v>0</v>
      </c>
      <c r="BH801" s="225">
        <f>IF(N801="sníž. přenesená",J801,0)</f>
        <v>0</v>
      </c>
      <c r="BI801" s="225">
        <f>IF(N801="nulová",J801,0)</f>
        <v>0</v>
      </c>
      <c r="BJ801" s="18" t="s">
        <v>87</v>
      </c>
      <c r="BK801" s="225">
        <f>ROUND(I801*H801,2)</f>
        <v>0</v>
      </c>
      <c r="BL801" s="18" t="s">
        <v>144</v>
      </c>
      <c r="BM801" s="224" t="s">
        <v>932</v>
      </c>
    </row>
    <row r="802" spans="1:51" s="13" customFormat="1" ht="12">
      <c r="A802" s="13"/>
      <c r="B802" s="245"/>
      <c r="C802" s="246"/>
      <c r="D802" s="247" t="s">
        <v>278</v>
      </c>
      <c r="E802" s="248" t="s">
        <v>1</v>
      </c>
      <c r="F802" s="249" t="s">
        <v>150</v>
      </c>
      <c r="G802" s="246"/>
      <c r="H802" s="250">
        <v>299.405</v>
      </c>
      <c r="I802" s="251"/>
      <c r="J802" s="246"/>
      <c r="K802" s="246"/>
      <c r="L802" s="252"/>
      <c r="M802" s="253"/>
      <c r="N802" s="254"/>
      <c r="O802" s="254"/>
      <c r="P802" s="254"/>
      <c r="Q802" s="254"/>
      <c r="R802" s="254"/>
      <c r="S802" s="254"/>
      <c r="T802" s="255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56" t="s">
        <v>278</v>
      </c>
      <c r="AU802" s="256" t="s">
        <v>89</v>
      </c>
      <c r="AV802" s="13" t="s">
        <v>89</v>
      </c>
      <c r="AW802" s="13" t="s">
        <v>34</v>
      </c>
      <c r="AX802" s="13" t="s">
        <v>79</v>
      </c>
      <c r="AY802" s="256" t="s">
        <v>139</v>
      </c>
    </row>
    <row r="803" spans="1:51" s="13" customFormat="1" ht="12">
      <c r="A803" s="13"/>
      <c r="B803" s="245"/>
      <c r="C803" s="246"/>
      <c r="D803" s="247" t="s">
        <v>278</v>
      </c>
      <c r="E803" s="248" t="s">
        <v>1</v>
      </c>
      <c r="F803" s="249" t="s">
        <v>153</v>
      </c>
      <c r="G803" s="246"/>
      <c r="H803" s="250">
        <v>298.963</v>
      </c>
      <c r="I803" s="251"/>
      <c r="J803" s="246"/>
      <c r="K803" s="246"/>
      <c r="L803" s="252"/>
      <c r="M803" s="253"/>
      <c r="N803" s="254"/>
      <c r="O803" s="254"/>
      <c r="P803" s="254"/>
      <c r="Q803" s="254"/>
      <c r="R803" s="254"/>
      <c r="S803" s="254"/>
      <c r="T803" s="255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56" t="s">
        <v>278</v>
      </c>
      <c r="AU803" s="256" t="s">
        <v>89</v>
      </c>
      <c r="AV803" s="13" t="s">
        <v>89</v>
      </c>
      <c r="AW803" s="13" t="s">
        <v>34</v>
      </c>
      <c r="AX803" s="13" t="s">
        <v>79</v>
      </c>
      <c r="AY803" s="256" t="s">
        <v>139</v>
      </c>
    </row>
    <row r="804" spans="1:51" s="13" customFormat="1" ht="12">
      <c r="A804" s="13"/>
      <c r="B804" s="245"/>
      <c r="C804" s="246"/>
      <c r="D804" s="247" t="s">
        <v>278</v>
      </c>
      <c r="E804" s="248" t="s">
        <v>1</v>
      </c>
      <c r="F804" s="249" t="s">
        <v>156</v>
      </c>
      <c r="G804" s="246"/>
      <c r="H804" s="250">
        <v>222.47</v>
      </c>
      <c r="I804" s="251"/>
      <c r="J804" s="246"/>
      <c r="K804" s="246"/>
      <c r="L804" s="252"/>
      <c r="M804" s="253"/>
      <c r="N804" s="254"/>
      <c r="O804" s="254"/>
      <c r="P804" s="254"/>
      <c r="Q804" s="254"/>
      <c r="R804" s="254"/>
      <c r="S804" s="254"/>
      <c r="T804" s="255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56" t="s">
        <v>278</v>
      </c>
      <c r="AU804" s="256" t="s">
        <v>89</v>
      </c>
      <c r="AV804" s="13" t="s">
        <v>89</v>
      </c>
      <c r="AW804" s="13" t="s">
        <v>34</v>
      </c>
      <c r="AX804" s="13" t="s">
        <v>79</v>
      </c>
      <c r="AY804" s="256" t="s">
        <v>139</v>
      </c>
    </row>
    <row r="805" spans="1:51" s="13" customFormat="1" ht="12">
      <c r="A805" s="13"/>
      <c r="B805" s="245"/>
      <c r="C805" s="246"/>
      <c r="D805" s="247" t="s">
        <v>278</v>
      </c>
      <c r="E805" s="248" t="s">
        <v>1</v>
      </c>
      <c r="F805" s="249" t="s">
        <v>159</v>
      </c>
      <c r="G805" s="246"/>
      <c r="H805" s="250">
        <v>39.64</v>
      </c>
      <c r="I805" s="251"/>
      <c r="J805" s="246"/>
      <c r="K805" s="246"/>
      <c r="L805" s="252"/>
      <c r="M805" s="253"/>
      <c r="N805" s="254"/>
      <c r="O805" s="254"/>
      <c r="P805" s="254"/>
      <c r="Q805" s="254"/>
      <c r="R805" s="254"/>
      <c r="S805" s="254"/>
      <c r="T805" s="255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56" t="s">
        <v>278</v>
      </c>
      <c r="AU805" s="256" t="s">
        <v>89</v>
      </c>
      <c r="AV805" s="13" t="s">
        <v>89</v>
      </c>
      <c r="AW805" s="13" t="s">
        <v>34</v>
      </c>
      <c r="AX805" s="13" t="s">
        <v>79</v>
      </c>
      <c r="AY805" s="256" t="s">
        <v>139</v>
      </c>
    </row>
    <row r="806" spans="1:51" s="13" customFormat="1" ht="12">
      <c r="A806" s="13"/>
      <c r="B806" s="245"/>
      <c r="C806" s="246"/>
      <c r="D806" s="247" t="s">
        <v>278</v>
      </c>
      <c r="E806" s="248" t="s">
        <v>1</v>
      </c>
      <c r="F806" s="249" t="s">
        <v>162</v>
      </c>
      <c r="G806" s="246"/>
      <c r="H806" s="250">
        <v>16.479</v>
      </c>
      <c r="I806" s="251"/>
      <c r="J806" s="246"/>
      <c r="K806" s="246"/>
      <c r="L806" s="252"/>
      <c r="M806" s="253"/>
      <c r="N806" s="254"/>
      <c r="O806" s="254"/>
      <c r="P806" s="254"/>
      <c r="Q806" s="254"/>
      <c r="R806" s="254"/>
      <c r="S806" s="254"/>
      <c r="T806" s="255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56" t="s">
        <v>278</v>
      </c>
      <c r="AU806" s="256" t="s">
        <v>89</v>
      </c>
      <c r="AV806" s="13" t="s">
        <v>89</v>
      </c>
      <c r="AW806" s="13" t="s">
        <v>34</v>
      </c>
      <c r="AX806" s="13" t="s">
        <v>79</v>
      </c>
      <c r="AY806" s="256" t="s">
        <v>139</v>
      </c>
    </row>
    <row r="807" spans="1:51" s="13" customFormat="1" ht="12">
      <c r="A807" s="13"/>
      <c r="B807" s="245"/>
      <c r="C807" s="246"/>
      <c r="D807" s="247" t="s">
        <v>278</v>
      </c>
      <c r="E807" s="248" t="s">
        <v>1</v>
      </c>
      <c r="F807" s="249" t="s">
        <v>165</v>
      </c>
      <c r="G807" s="246"/>
      <c r="H807" s="250">
        <v>20.766</v>
      </c>
      <c r="I807" s="251"/>
      <c r="J807" s="246"/>
      <c r="K807" s="246"/>
      <c r="L807" s="252"/>
      <c r="M807" s="253"/>
      <c r="N807" s="254"/>
      <c r="O807" s="254"/>
      <c r="P807" s="254"/>
      <c r="Q807" s="254"/>
      <c r="R807" s="254"/>
      <c r="S807" s="254"/>
      <c r="T807" s="255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56" t="s">
        <v>278</v>
      </c>
      <c r="AU807" s="256" t="s">
        <v>89</v>
      </c>
      <c r="AV807" s="13" t="s">
        <v>89</v>
      </c>
      <c r="AW807" s="13" t="s">
        <v>34</v>
      </c>
      <c r="AX807" s="13" t="s">
        <v>79</v>
      </c>
      <c r="AY807" s="256" t="s">
        <v>139</v>
      </c>
    </row>
    <row r="808" spans="1:51" s="15" customFormat="1" ht="12">
      <c r="A808" s="15"/>
      <c r="B808" s="267"/>
      <c r="C808" s="268"/>
      <c r="D808" s="247" t="s">
        <v>278</v>
      </c>
      <c r="E808" s="269" t="s">
        <v>1</v>
      </c>
      <c r="F808" s="270" t="s">
        <v>287</v>
      </c>
      <c r="G808" s="268"/>
      <c r="H808" s="271">
        <v>897.723</v>
      </c>
      <c r="I808" s="272"/>
      <c r="J808" s="268"/>
      <c r="K808" s="268"/>
      <c r="L808" s="273"/>
      <c r="M808" s="274"/>
      <c r="N808" s="275"/>
      <c r="O808" s="275"/>
      <c r="P808" s="275"/>
      <c r="Q808" s="275"/>
      <c r="R808" s="275"/>
      <c r="S808" s="275"/>
      <c r="T808" s="276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T808" s="277" t="s">
        <v>278</v>
      </c>
      <c r="AU808" s="277" t="s">
        <v>89</v>
      </c>
      <c r="AV808" s="15" t="s">
        <v>144</v>
      </c>
      <c r="AW808" s="15" t="s">
        <v>34</v>
      </c>
      <c r="AX808" s="15" t="s">
        <v>87</v>
      </c>
      <c r="AY808" s="277" t="s">
        <v>139</v>
      </c>
    </row>
    <row r="809" spans="1:65" s="2" customFormat="1" ht="16.5" customHeight="1">
      <c r="A809" s="40"/>
      <c r="B809" s="41"/>
      <c r="C809" s="212" t="s">
        <v>933</v>
      </c>
      <c r="D809" s="212" t="s">
        <v>140</v>
      </c>
      <c r="E809" s="213" t="s">
        <v>934</v>
      </c>
      <c r="F809" s="214" t="s">
        <v>935</v>
      </c>
      <c r="G809" s="215" t="s">
        <v>299</v>
      </c>
      <c r="H809" s="216">
        <v>897.723</v>
      </c>
      <c r="I809" s="217"/>
      <c r="J809" s="218">
        <f>ROUND(I809*H809,2)</f>
        <v>0</v>
      </c>
      <c r="K809" s="214" t="s">
        <v>1</v>
      </c>
      <c r="L809" s="46"/>
      <c r="M809" s="236" t="s">
        <v>1</v>
      </c>
      <c r="N809" s="237" t="s">
        <v>44</v>
      </c>
      <c r="O809" s="93"/>
      <c r="P809" s="238">
        <f>O809*H809</f>
        <v>0</v>
      </c>
      <c r="Q809" s="238">
        <v>0.00348</v>
      </c>
      <c r="R809" s="238">
        <f>Q809*H809</f>
        <v>3.12407604</v>
      </c>
      <c r="S809" s="238">
        <v>0</v>
      </c>
      <c r="T809" s="239">
        <f>S809*H809</f>
        <v>0</v>
      </c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R809" s="224" t="s">
        <v>144</v>
      </c>
      <c r="AT809" s="224" t="s">
        <v>140</v>
      </c>
      <c r="AU809" s="224" t="s">
        <v>89</v>
      </c>
      <c r="AY809" s="18" t="s">
        <v>139</v>
      </c>
      <c r="BE809" s="225">
        <f>IF(N809="základní",J809,0)</f>
        <v>0</v>
      </c>
      <c r="BF809" s="225">
        <f>IF(N809="snížená",J809,0)</f>
        <v>0</v>
      </c>
      <c r="BG809" s="225">
        <f>IF(N809="zákl. přenesená",J809,0)</f>
        <v>0</v>
      </c>
      <c r="BH809" s="225">
        <f>IF(N809="sníž. přenesená",J809,0)</f>
        <v>0</v>
      </c>
      <c r="BI809" s="225">
        <f>IF(N809="nulová",J809,0)</f>
        <v>0</v>
      </c>
      <c r="BJ809" s="18" t="s">
        <v>87</v>
      </c>
      <c r="BK809" s="225">
        <f>ROUND(I809*H809,2)</f>
        <v>0</v>
      </c>
      <c r="BL809" s="18" t="s">
        <v>144</v>
      </c>
      <c r="BM809" s="224" t="s">
        <v>936</v>
      </c>
    </row>
    <row r="810" spans="1:51" s="13" customFormat="1" ht="12">
      <c r="A810" s="13"/>
      <c r="B810" s="245"/>
      <c r="C810" s="246"/>
      <c r="D810" s="247" t="s">
        <v>278</v>
      </c>
      <c r="E810" s="248" t="s">
        <v>1</v>
      </c>
      <c r="F810" s="249" t="s">
        <v>150</v>
      </c>
      <c r="G810" s="246"/>
      <c r="H810" s="250">
        <v>299.405</v>
      </c>
      <c r="I810" s="251"/>
      <c r="J810" s="246"/>
      <c r="K810" s="246"/>
      <c r="L810" s="252"/>
      <c r="M810" s="253"/>
      <c r="N810" s="254"/>
      <c r="O810" s="254"/>
      <c r="P810" s="254"/>
      <c r="Q810" s="254"/>
      <c r="R810" s="254"/>
      <c r="S810" s="254"/>
      <c r="T810" s="255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56" t="s">
        <v>278</v>
      </c>
      <c r="AU810" s="256" t="s">
        <v>89</v>
      </c>
      <c r="AV810" s="13" t="s">
        <v>89</v>
      </c>
      <c r="AW810" s="13" t="s">
        <v>34</v>
      </c>
      <c r="AX810" s="13" t="s">
        <v>79</v>
      </c>
      <c r="AY810" s="256" t="s">
        <v>139</v>
      </c>
    </row>
    <row r="811" spans="1:51" s="13" customFormat="1" ht="12">
      <c r="A811" s="13"/>
      <c r="B811" s="245"/>
      <c r="C811" s="246"/>
      <c r="D811" s="247" t="s">
        <v>278</v>
      </c>
      <c r="E811" s="248" t="s">
        <v>1</v>
      </c>
      <c r="F811" s="249" t="s">
        <v>153</v>
      </c>
      <c r="G811" s="246"/>
      <c r="H811" s="250">
        <v>298.963</v>
      </c>
      <c r="I811" s="251"/>
      <c r="J811" s="246"/>
      <c r="K811" s="246"/>
      <c r="L811" s="252"/>
      <c r="M811" s="253"/>
      <c r="N811" s="254"/>
      <c r="O811" s="254"/>
      <c r="P811" s="254"/>
      <c r="Q811" s="254"/>
      <c r="R811" s="254"/>
      <c r="S811" s="254"/>
      <c r="T811" s="255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56" t="s">
        <v>278</v>
      </c>
      <c r="AU811" s="256" t="s">
        <v>89</v>
      </c>
      <c r="AV811" s="13" t="s">
        <v>89</v>
      </c>
      <c r="AW811" s="13" t="s">
        <v>34</v>
      </c>
      <c r="AX811" s="13" t="s">
        <v>79</v>
      </c>
      <c r="AY811" s="256" t="s">
        <v>139</v>
      </c>
    </row>
    <row r="812" spans="1:51" s="13" customFormat="1" ht="12">
      <c r="A812" s="13"/>
      <c r="B812" s="245"/>
      <c r="C812" s="246"/>
      <c r="D812" s="247" t="s">
        <v>278</v>
      </c>
      <c r="E812" s="248" t="s">
        <v>1</v>
      </c>
      <c r="F812" s="249" t="s">
        <v>156</v>
      </c>
      <c r="G812" s="246"/>
      <c r="H812" s="250">
        <v>222.47</v>
      </c>
      <c r="I812" s="251"/>
      <c r="J812" s="246"/>
      <c r="K812" s="246"/>
      <c r="L812" s="252"/>
      <c r="M812" s="253"/>
      <c r="N812" s="254"/>
      <c r="O812" s="254"/>
      <c r="P812" s="254"/>
      <c r="Q812" s="254"/>
      <c r="R812" s="254"/>
      <c r="S812" s="254"/>
      <c r="T812" s="255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56" t="s">
        <v>278</v>
      </c>
      <c r="AU812" s="256" t="s">
        <v>89</v>
      </c>
      <c r="AV812" s="13" t="s">
        <v>89</v>
      </c>
      <c r="AW812" s="13" t="s">
        <v>34</v>
      </c>
      <c r="AX812" s="13" t="s">
        <v>79</v>
      </c>
      <c r="AY812" s="256" t="s">
        <v>139</v>
      </c>
    </row>
    <row r="813" spans="1:51" s="13" customFormat="1" ht="12">
      <c r="A813" s="13"/>
      <c r="B813" s="245"/>
      <c r="C813" s="246"/>
      <c r="D813" s="247" t="s">
        <v>278</v>
      </c>
      <c r="E813" s="248" t="s">
        <v>1</v>
      </c>
      <c r="F813" s="249" t="s">
        <v>159</v>
      </c>
      <c r="G813" s="246"/>
      <c r="H813" s="250">
        <v>39.64</v>
      </c>
      <c r="I813" s="251"/>
      <c r="J813" s="246"/>
      <c r="K813" s="246"/>
      <c r="L813" s="252"/>
      <c r="M813" s="253"/>
      <c r="N813" s="254"/>
      <c r="O813" s="254"/>
      <c r="P813" s="254"/>
      <c r="Q813" s="254"/>
      <c r="R813" s="254"/>
      <c r="S813" s="254"/>
      <c r="T813" s="255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56" t="s">
        <v>278</v>
      </c>
      <c r="AU813" s="256" t="s">
        <v>89</v>
      </c>
      <c r="AV813" s="13" t="s">
        <v>89</v>
      </c>
      <c r="AW813" s="13" t="s">
        <v>34</v>
      </c>
      <c r="AX813" s="13" t="s">
        <v>79</v>
      </c>
      <c r="AY813" s="256" t="s">
        <v>139</v>
      </c>
    </row>
    <row r="814" spans="1:51" s="13" customFormat="1" ht="12">
      <c r="A814" s="13"/>
      <c r="B814" s="245"/>
      <c r="C814" s="246"/>
      <c r="D814" s="247" t="s">
        <v>278</v>
      </c>
      <c r="E814" s="248" t="s">
        <v>1</v>
      </c>
      <c r="F814" s="249" t="s">
        <v>162</v>
      </c>
      <c r="G814" s="246"/>
      <c r="H814" s="250">
        <v>16.479</v>
      </c>
      <c r="I814" s="251"/>
      <c r="J814" s="246"/>
      <c r="K814" s="246"/>
      <c r="L814" s="252"/>
      <c r="M814" s="253"/>
      <c r="N814" s="254"/>
      <c r="O814" s="254"/>
      <c r="P814" s="254"/>
      <c r="Q814" s="254"/>
      <c r="R814" s="254"/>
      <c r="S814" s="254"/>
      <c r="T814" s="255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56" t="s">
        <v>278</v>
      </c>
      <c r="AU814" s="256" t="s">
        <v>89</v>
      </c>
      <c r="AV814" s="13" t="s">
        <v>89</v>
      </c>
      <c r="AW814" s="13" t="s">
        <v>34</v>
      </c>
      <c r="AX814" s="13" t="s">
        <v>79</v>
      </c>
      <c r="AY814" s="256" t="s">
        <v>139</v>
      </c>
    </row>
    <row r="815" spans="1:51" s="13" customFormat="1" ht="12">
      <c r="A815" s="13"/>
      <c r="B815" s="245"/>
      <c r="C815" s="246"/>
      <c r="D815" s="247" t="s">
        <v>278</v>
      </c>
      <c r="E815" s="248" t="s">
        <v>1</v>
      </c>
      <c r="F815" s="249" t="s">
        <v>165</v>
      </c>
      <c r="G815" s="246"/>
      <c r="H815" s="250">
        <v>20.766</v>
      </c>
      <c r="I815" s="251"/>
      <c r="J815" s="246"/>
      <c r="K815" s="246"/>
      <c r="L815" s="252"/>
      <c r="M815" s="253"/>
      <c r="N815" s="254"/>
      <c r="O815" s="254"/>
      <c r="P815" s="254"/>
      <c r="Q815" s="254"/>
      <c r="R815" s="254"/>
      <c r="S815" s="254"/>
      <c r="T815" s="255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56" t="s">
        <v>278</v>
      </c>
      <c r="AU815" s="256" t="s">
        <v>89</v>
      </c>
      <c r="AV815" s="13" t="s">
        <v>89</v>
      </c>
      <c r="AW815" s="13" t="s">
        <v>34</v>
      </c>
      <c r="AX815" s="13" t="s">
        <v>79</v>
      </c>
      <c r="AY815" s="256" t="s">
        <v>139</v>
      </c>
    </row>
    <row r="816" spans="1:51" s="15" customFormat="1" ht="12">
      <c r="A816" s="15"/>
      <c r="B816" s="267"/>
      <c r="C816" s="268"/>
      <c r="D816" s="247" t="s">
        <v>278</v>
      </c>
      <c r="E816" s="269" t="s">
        <v>1</v>
      </c>
      <c r="F816" s="270" t="s">
        <v>287</v>
      </c>
      <c r="G816" s="268"/>
      <c r="H816" s="271">
        <v>897.723</v>
      </c>
      <c r="I816" s="272"/>
      <c r="J816" s="268"/>
      <c r="K816" s="268"/>
      <c r="L816" s="273"/>
      <c r="M816" s="274"/>
      <c r="N816" s="275"/>
      <c r="O816" s="275"/>
      <c r="P816" s="275"/>
      <c r="Q816" s="275"/>
      <c r="R816" s="275"/>
      <c r="S816" s="275"/>
      <c r="T816" s="276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T816" s="277" t="s">
        <v>278</v>
      </c>
      <c r="AU816" s="277" t="s">
        <v>89</v>
      </c>
      <c r="AV816" s="15" t="s">
        <v>144</v>
      </c>
      <c r="AW816" s="15" t="s">
        <v>34</v>
      </c>
      <c r="AX816" s="15" t="s">
        <v>87</v>
      </c>
      <c r="AY816" s="277" t="s">
        <v>139</v>
      </c>
    </row>
    <row r="817" spans="1:65" s="2" customFormat="1" ht="24.15" customHeight="1">
      <c r="A817" s="40"/>
      <c r="B817" s="41"/>
      <c r="C817" s="212" t="s">
        <v>937</v>
      </c>
      <c r="D817" s="212" t="s">
        <v>140</v>
      </c>
      <c r="E817" s="213" t="s">
        <v>938</v>
      </c>
      <c r="F817" s="214" t="s">
        <v>939</v>
      </c>
      <c r="G817" s="215" t="s">
        <v>273</v>
      </c>
      <c r="H817" s="216">
        <v>6.87</v>
      </c>
      <c r="I817" s="217"/>
      <c r="J817" s="218">
        <f>ROUND(I817*H817,2)</f>
        <v>0</v>
      </c>
      <c r="K817" s="214" t="s">
        <v>274</v>
      </c>
      <c r="L817" s="46"/>
      <c r="M817" s="236" t="s">
        <v>1</v>
      </c>
      <c r="N817" s="237" t="s">
        <v>44</v>
      </c>
      <c r="O817" s="93"/>
      <c r="P817" s="238">
        <f>O817*H817</f>
        <v>0</v>
      </c>
      <c r="Q817" s="238">
        <v>2.50187</v>
      </c>
      <c r="R817" s="238">
        <f>Q817*H817</f>
        <v>17.1878469</v>
      </c>
      <c r="S817" s="238">
        <v>0</v>
      </c>
      <c r="T817" s="239">
        <f>S817*H817</f>
        <v>0</v>
      </c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R817" s="224" t="s">
        <v>144</v>
      </c>
      <c r="AT817" s="224" t="s">
        <v>140</v>
      </c>
      <c r="AU817" s="224" t="s">
        <v>89</v>
      </c>
      <c r="AY817" s="18" t="s">
        <v>139</v>
      </c>
      <c r="BE817" s="225">
        <f>IF(N817="základní",J817,0)</f>
        <v>0</v>
      </c>
      <c r="BF817" s="225">
        <f>IF(N817="snížená",J817,0)</f>
        <v>0</v>
      </c>
      <c r="BG817" s="225">
        <f>IF(N817="zákl. přenesená",J817,0)</f>
        <v>0</v>
      </c>
      <c r="BH817" s="225">
        <f>IF(N817="sníž. přenesená",J817,0)</f>
        <v>0</v>
      </c>
      <c r="BI817" s="225">
        <f>IF(N817="nulová",J817,0)</f>
        <v>0</v>
      </c>
      <c r="BJ817" s="18" t="s">
        <v>87</v>
      </c>
      <c r="BK817" s="225">
        <f>ROUND(I817*H817,2)</f>
        <v>0</v>
      </c>
      <c r="BL817" s="18" t="s">
        <v>144</v>
      </c>
      <c r="BM817" s="224" t="s">
        <v>940</v>
      </c>
    </row>
    <row r="818" spans="1:47" s="2" customFormat="1" ht="12">
      <c r="A818" s="40"/>
      <c r="B818" s="41"/>
      <c r="C818" s="42"/>
      <c r="D818" s="240" t="s">
        <v>276</v>
      </c>
      <c r="E818" s="42"/>
      <c r="F818" s="241" t="s">
        <v>941</v>
      </c>
      <c r="G818" s="42"/>
      <c r="H818" s="42"/>
      <c r="I818" s="242"/>
      <c r="J818" s="42"/>
      <c r="K818" s="42"/>
      <c r="L818" s="46"/>
      <c r="M818" s="243"/>
      <c r="N818" s="244"/>
      <c r="O818" s="93"/>
      <c r="P818" s="93"/>
      <c r="Q818" s="93"/>
      <c r="R818" s="93"/>
      <c r="S818" s="93"/>
      <c r="T818" s="94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T818" s="18" t="s">
        <v>276</v>
      </c>
      <c r="AU818" s="18" t="s">
        <v>89</v>
      </c>
    </row>
    <row r="819" spans="1:51" s="14" customFormat="1" ht="12">
      <c r="A819" s="14"/>
      <c r="B819" s="257"/>
      <c r="C819" s="258"/>
      <c r="D819" s="247" t="s">
        <v>278</v>
      </c>
      <c r="E819" s="259" t="s">
        <v>1</v>
      </c>
      <c r="F819" s="260" t="s">
        <v>942</v>
      </c>
      <c r="G819" s="258"/>
      <c r="H819" s="259" t="s">
        <v>1</v>
      </c>
      <c r="I819" s="261"/>
      <c r="J819" s="258"/>
      <c r="K819" s="258"/>
      <c r="L819" s="262"/>
      <c r="M819" s="263"/>
      <c r="N819" s="264"/>
      <c r="O819" s="264"/>
      <c r="P819" s="264"/>
      <c r="Q819" s="264"/>
      <c r="R819" s="264"/>
      <c r="S819" s="264"/>
      <c r="T819" s="265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66" t="s">
        <v>278</v>
      </c>
      <c r="AU819" s="266" t="s">
        <v>89</v>
      </c>
      <c r="AV819" s="14" t="s">
        <v>87</v>
      </c>
      <c r="AW819" s="14" t="s">
        <v>34</v>
      </c>
      <c r="AX819" s="14" t="s">
        <v>79</v>
      </c>
      <c r="AY819" s="266" t="s">
        <v>139</v>
      </c>
    </row>
    <row r="820" spans="1:51" s="13" customFormat="1" ht="12">
      <c r="A820" s="13"/>
      <c r="B820" s="245"/>
      <c r="C820" s="246"/>
      <c r="D820" s="247" t="s">
        <v>278</v>
      </c>
      <c r="E820" s="248" t="s">
        <v>1</v>
      </c>
      <c r="F820" s="249" t="s">
        <v>943</v>
      </c>
      <c r="G820" s="246"/>
      <c r="H820" s="250">
        <v>6.87</v>
      </c>
      <c r="I820" s="251"/>
      <c r="J820" s="246"/>
      <c r="K820" s="246"/>
      <c r="L820" s="252"/>
      <c r="M820" s="253"/>
      <c r="N820" s="254"/>
      <c r="O820" s="254"/>
      <c r="P820" s="254"/>
      <c r="Q820" s="254"/>
      <c r="R820" s="254"/>
      <c r="S820" s="254"/>
      <c r="T820" s="255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56" t="s">
        <v>278</v>
      </c>
      <c r="AU820" s="256" t="s">
        <v>89</v>
      </c>
      <c r="AV820" s="13" t="s">
        <v>89</v>
      </c>
      <c r="AW820" s="13" t="s">
        <v>34</v>
      </c>
      <c r="AX820" s="13" t="s">
        <v>87</v>
      </c>
      <c r="AY820" s="256" t="s">
        <v>139</v>
      </c>
    </row>
    <row r="821" spans="1:65" s="2" customFormat="1" ht="16.5" customHeight="1">
      <c r="A821" s="40"/>
      <c r="B821" s="41"/>
      <c r="C821" s="212" t="s">
        <v>944</v>
      </c>
      <c r="D821" s="212" t="s">
        <v>140</v>
      </c>
      <c r="E821" s="213" t="s">
        <v>945</v>
      </c>
      <c r="F821" s="214" t="s">
        <v>946</v>
      </c>
      <c r="G821" s="215" t="s">
        <v>305</v>
      </c>
      <c r="H821" s="216">
        <v>1.827</v>
      </c>
      <c r="I821" s="217"/>
      <c r="J821" s="218">
        <f>ROUND(I821*H821,2)</f>
        <v>0</v>
      </c>
      <c r="K821" s="214" t="s">
        <v>274</v>
      </c>
      <c r="L821" s="46"/>
      <c r="M821" s="236" t="s">
        <v>1</v>
      </c>
      <c r="N821" s="237" t="s">
        <v>44</v>
      </c>
      <c r="O821" s="93"/>
      <c r="P821" s="238">
        <f>O821*H821</f>
        <v>0</v>
      </c>
      <c r="Q821" s="238">
        <v>1.06277</v>
      </c>
      <c r="R821" s="238">
        <f>Q821*H821</f>
        <v>1.94168079</v>
      </c>
      <c r="S821" s="238">
        <v>0</v>
      </c>
      <c r="T821" s="239">
        <f>S821*H821</f>
        <v>0</v>
      </c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R821" s="224" t="s">
        <v>144</v>
      </c>
      <c r="AT821" s="224" t="s">
        <v>140</v>
      </c>
      <c r="AU821" s="224" t="s">
        <v>89</v>
      </c>
      <c r="AY821" s="18" t="s">
        <v>139</v>
      </c>
      <c r="BE821" s="225">
        <f>IF(N821="základní",J821,0)</f>
        <v>0</v>
      </c>
      <c r="BF821" s="225">
        <f>IF(N821="snížená",J821,0)</f>
        <v>0</v>
      </c>
      <c r="BG821" s="225">
        <f>IF(N821="zákl. přenesená",J821,0)</f>
        <v>0</v>
      </c>
      <c r="BH821" s="225">
        <f>IF(N821="sníž. přenesená",J821,0)</f>
        <v>0</v>
      </c>
      <c r="BI821" s="225">
        <f>IF(N821="nulová",J821,0)</f>
        <v>0</v>
      </c>
      <c r="BJ821" s="18" t="s">
        <v>87</v>
      </c>
      <c r="BK821" s="225">
        <f>ROUND(I821*H821,2)</f>
        <v>0</v>
      </c>
      <c r="BL821" s="18" t="s">
        <v>144</v>
      </c>
      <c r="BM821" s="224" t="s">
        <v>947</v>
      </c>
    </row>
    <row r="822" spans="1:47" s="2" customFormat="1" ht="12">
      <c r="A822" s="40"/>
      <c r="B822" s="41"/>
      <c r="C822" s="42"/>
      <c r="D822" s="240" t="s">
        <v>276</v>
      </c>
      <c r="E822" s="42"/>
      <c r="F822" s="241" t="s">
        <v>948</v>
      </c>
      <c r="G822" s="42"/>
      <c r="H822" s="42"/>
      <c r="I822" s="242"/>
      <c r="J822" s="42"/>
      <c r="K822" s="42"/>
      <c r="L822" s="46"/>
      <c r="M822" s="243"/>
      <c r="N822" s="244"/>
      <c r="O822" s="93"/>
      <c r="P822" s="93"/>
      <c r="Q822" s="93"/>
      <c r="R822" s="93"/>
      <c r="S822" s="93"/>
      <c r="T822" s="94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T822" s="18" t="s">
        <v>276</v>
      </c>
      <c r="AU822" s="18" t="s">
        <v>89</v>
      </c>
    </row>
    <row r="823" spans="1:51" s="13" customFormat="1" ht="12">
      <c r="A823" s="13"/>
      <c r="B823" s="245"/>
      <c r="C823" s="246"/>
      <c r="D823" s="247" t="s">
        <v>278</v>
      </c>
      <c r="E823" s="248" t="s">
        <v>1</v>
      </c>
      <c r="F823" s="249" t="s">
        <v>949</v>
      </c>
      <c r="G823" s="246"/>
      <c r="H823" s="250">
        <v>1.827</v>
      </c>
      <c r="I823" s="251"/>
      <c r="J823" s="246"/>
      <c r="K823" s="246"/>
      <c r="L823" s="252"/>
      <c r="M823" s="253"/>
      <c r="N823" s="254"/>
      <c r="O823" s="254"/>
      <c r="P823" s="254"/>
      <c r="Q823" s="254"/>
      <c r="R823" s="254"/>
      <c r="S823" s="254"/>
      <c r="T823" s="255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56" t="s">
        <v>278</v>
      </c>
      <c r="AU823" s="256" t="s">
        <v>89</v>
      </c>
      <c r="AV823" s="13" t="s">
        <v>89</v>
      </c>
      <c r="AW823" s="13" t="s">
        <v>34</v>
      </c>
      <c r="AX823" s="13" t="s">
        <v>87</v>
      </c>
      <c r="AY823" s="256" t="s">
        <v>139</v>
      </c>
    </row>
    <row r="824" spans="1:65" s="2" customFormat="1" ht="24.15" customHeight="1">
      <c r="A824" s="40"/>
      <c r="B824" s="41"/>
      <c r="C824" s="212" t="s">
        <v>950</v>
      </c>
      <c r="D824" s="212" t="s">
        <v>140</v>
      </c>
      <c r="E824" s="213" t="s">
        <v>951</v>
      </c>
      <c r="F824" s="214" t="s">
        <v>952</v>
      </c>
      <c r="G824" s="215" t="s">
        <v>299</v>
      </c>
      <c r="H824" s="216">
        <v>456.2</v>
      </c>
      <c r="I824" s="217"/>
      <c r="J824" s="218">
        <f>ROUND(I824*H824,2)</f>
        <v>0</v>
      </c>
      <c r="K824" s="214" t="s">
        <v>274</v>
      </c>
      <c r="L824" s="46"/>
      <c r="M824" s="236" t="s">
        <v>1</v>
      </c>
      <c r="N824" s="237" t="s">
        <v>44</v>
      </c>
      <c r="O824" s="93"/>
      <c r="P824" s="238">
        <f>O824*H824</f>
        <v>0</v>
      </c>
      <c r="Q824" s="238">
        <v>0.11</v>
      </c>
      <c r="R824" s="238">
        <f>Q824*H824</f>
        <v>50.182</v>
      </c>
      <c r="S824" s="238">
        <v>0</v>
      </c>
      <c r="T824" s="239">
        <f>S824*H824</f>
        <v>0</v>
      </c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R824" s="224" t="s">
        <v>144</v>
      </c>
      <c r="AT824" s="224" t="s">
        <v>140</v>
      </c>
      <c r="AU824" s="224" t="s">
        <v>89</v>
      </c>
      <c r="AY824" s="18" t="s">
        <v>139</v>
      </c>
      <c r="BE824" s="225">
        <f>IF(N824="základní",J824,0)</f>
        <v>0</v>
      </c>
      <c r="BF824" s="225">
        <f>IF(N824="snížená",J824,0)</f>
        <v>0</v>
      </c>
      <c r="BG824" s="225">
        <f>IF(N824="zákl. přenesená",J824,0)</f>
        <v>0</v>
      </c>
      <c r="BH824" s="225">
        <f>IF(N824="sníž. přenesená",J824,0)</f>
        <v>0</v>
      </c>
      <c r="BI824" s="225">
        <f>IF(N824="nulová",J824,0)</f>
        <v>0</v>
      </c>
      <c r="BJ824" s="18" t="s">
        <v>87</v>
      </c>
      <c r="BK824" s="225">
        <f>ROUND(I824*H824,2)</f>
        <v>0</v>
      </c>
      <c r="BL824" s="18" t="s">
        <v>144</v>
      </c>
      <c r="BM824" s="224" t="s">
        <v>953</v>
      </c>
    </row>
    <row r="825" spans="1:47" s="2" customFormat="1" ht="12">
      <c r="A825" s="40"/>
      <c r="B825" s="41"/>
      <c r="C825" s="42"/>
      <c r="D825" s="240" t="s">
        <v>276</v>
      </c>
      <c r="E825" s="42"/>
      <c r="F825" s="241" t="s">
        <v>954</v>
      </c>
      <c r="G825" s="42"/>
      <c r="H825" s="42"/>
      <c r="I825" s="242"/>
      <c r="J825" s="42"/>
      <c r="K825" s="42"/>
      <c r="L825" s="46"/>
      <c r="M825" s="243"/>
      <c r="N825" s="244"/>
      <c r="O825" s="93"/>
      <c r="P825" s="93"/>
      <c r="Q825" s="93"/>
      <c r="R825" s="93"/>
      <c r="S825" s="93"/>
      <c r="T825" s="94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T825" s="18" t="s">
        <v>276</v>
      </c>
      <c r="AU825" s="18" t="s">
        <v>89</v>
      </c>
    </row>
    <row r="826" spans="1:51" s="13" customFormat="1" ht="12">
      <c r="A826" s="13"/>
      <c r="B826" s="245"/>
      <c r="C826" s="246"/>
      <c r="D826" s="247" t="s">
        <v>278</v>
      </c>
      <c r="E826" s="248" t="s">
        <v>1</v>
      </c>
      <c r="F826" s="249" t="s">
        <v>955</v>
      </c>
      <c r="G826" s="246"/>
      <c r="H826" s="250">
        <v>83</v>
      </c>
      <c r="I826" s="251"/>
      <c r="J826" s="246"/>
      <c r="K826" s="246"/>
      <c r="L826" s="252"/>
      <c r="M826" s="253"/>
      <c r="N826" s="254"/>
      <c r="O826" s="254"/>
      <c r="P826" s="254"/>
      <c r="Q826" s="254"/>
      <c r="R826" s="254"/>
      <c r="S826" s="254"/>
      <c r="T826" s="255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56" t="s">
        <v>278</v>
      </c>
      <c r="AU826" s="256" t="s">
        <v>89</v>
      </c>
      <c r="AV826" s="13" t="s">
        <v>89</v>
      </c>
      <c r="AW826" s="13" t="s">
        <v>34</v>
      </c>
      <c r="AX826" s="13" t="s">
        <v>79</v>
      </c>
      <c r="AY826" s="256" t="s">
        <v>139</v>
      </c>
    </row>
    <row r="827" spans="1:51" s="13" customFormat="1" ht="12">
      <c r="A827" s="13"/>
      <c r="B827" s="245"/>
      <c r="C827" s="246"/>
      <c r="D827" s="247" t="s">
        <v>278</v>
      </c>
      <c r="E827" s="248" t="s">
        <v>1</v>
      </c>
      <c r="F827" s="249" t="s">
        <v>956</v>
      </c>
      <c r="G827" s="246"/>
      <c r="H827" s="250">
        <v>26</v>
      </c>
      <c r="I827" s="251"/>
      <c r="J827" s="246"/>
      <c r="K827" s="246"/>
      <c r="L827" s="252"/>
      <c r="M827" s="253"/>
      <c r="N827" s="254"/>
      <c r="O827" s="254"/>
      <c r="P827" s="254"/>
      <c r="Q827" s="254"/>
      <c r="R827" s="254"/>
      <c r="S827" s="254"/>
      <c r="T827" s="255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56" t="s">
        <v>278</v>
      </c>
      <c r="AU827" s="256" t="s">
        <v>89</v>
      </c>
      <c r="AV827" s="13" t="s">
        <v>89</v>
      </c>
      <c r="AW827" s="13" t="s">
        <v>34</v>
      </c>
      <c r="AX827" s="13" t="s">
        <v>79</v>
      </c>
      <c r="AY827" s="256" t="s">
        <v>139</v>
      </c>
    </row>
    <row r="828" spans="1:51" s="13" customFormat="1" ht="12">
      <c r="A828" s="13"/>
      <c r="B828" s="245"/>
      <c r="C828" s="246"/>
      <c r="D828" s="247" t="s">
        <v>278</v>
      </c>
      <c r="E828" s="248" t="s">
        <v>1</v>
      </c>
      <c r="F828" s="249" t="s">
        <v>957</v>
      </c>
      <c r="G828" s="246"/>
      <c r="H828" s="250">
        <v>195.8</v>
      </c>
      <c r="I828" s="251"/>
      <c r="J828" s="246"/>
      <c r="K828" s="246"/>
      <c r="L828" s="252"/>
      <c r="M828" s="253"/>
      <c r="N828" s="254"/>
      <c r="O828" s="254"/>
      <c r="P828" s="254"/>
      <c r="Q828" s="254"/>
      <c r="R828" s="254"/>
      <c r="S828" s="254"/>
      <c r="T828" s="255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56" t="s">
        <v>278</v>
      </c>
      <c r="AU828" s="256" t="s">
        <v>89</v>
      </c>
      <c r="AV828" s="13" t="s">
        <v>89</v>
      </c>
      <c r="AW828" s="13" t="s">
        <v>34</v>
      </c>
      <c r="AX828" s="13" t="s">
        <v>79</v>
      </c>
      <c r="AY828" s="256" t="s">
        <v>139</v>
      </c>
    </row>
    <row r="829" spans="1:51" s="13" customFormat="1" ht="12">
      <c r="A829" s="13"/>
      <c r="B829" s="245"/>
      <c r="C829" s="246"/>
      <c r="D829" s="247" t="s">
        <v>278</v>
      </c>
      <c r="E829" s="248" t="s">
        <v>1</v>
      </c>
      <c r="F829" s="249" t="s">
        <v>958</v>
      </c>
      <c r="G829" s="246"/>
      <c r="H829" s="250">
        <v>63.8</v>
      </c>
      <c r="I829" s="251"/>
      <c r="J829" s="246"/>
      <c r="K829" s="246"/>
      <c r="L829" s="252"/>
      <c r="M829" s="253"/>
      <c r="N829" s="254"/>
      <c r="O829" s="254"/>
      <c r="P829" s="254"/>
      <c r="Q829" s="254"/>
      <c r="R829" s="254"/>
      <c r="S829" s="254"/>
      <c r="T829" s="255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56" t="s">
        <v>278</v>
      </c>
      <c r="AU829" s="256" t="s">
        <v>89</v>
      </c>
      <c r="AV829" s="13" t="s">
        <v>89</v>
      </c>
      <c r="AW829" s="13" t="s">
        <v>34</v>
      </c>
      <c r="AX829" s="13" t="s">
        <v>79</v>
      </c>
      <c r="AY829" s="256" t="s">
        <v>139</v>
      </c>
    </row>
    <row r="830" spans="1:51" s="13" customFormat="1" ht="12">
      <c r="A830" s="13"/>
      <c r="B830" s="245"/>
      <c r="C830" s="246"/>
      <c r="D830" s="247" t="s">
        <v>278</v>
      </c>
      <c r="E830" s="248" t="s">
        <v>1</v>
      </c>
      <c r="F830" s="249" t="s">
        <v>959</v>
      </c>
      <c r="G830" s="246"/>
      <c r="H830" s="250">
        <v>67.4</v>
      </c>
      <c r="I830" s="251"/>
      <c r="J830" s="246"/>
      <c r="K830" s="246"/>
      <c r="L830" s="252"/>
      <c r="M830" s="253"/>
      <c r="N830" s="254"/>
      <c r="O830" s="254"/>
      <c r="P830" s="254"/>
      <c r="Q830" s="254"/>
      <c r="R830" s="254"/>
      <c r="S830" s="254"/>
      <c r="T830" s="255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56" t="s">
        <v>278</v>
      </c>
      <c r="AU830" s="256" t="s">
        <v>89</v>
      </c>
      <c r="AV830" s="13" t="s">
        <v>89</v>
      </c>
      <c r="AW830" s="13" t="s">
        <v>34</v>
      </c>
      <c r="AX830" s="13" t="s">
        <v>79</v>
      </c>
      <c r="AY830" s="256" t="s">
        <v>139</v>
      </c>
    </row>
    <row r="831" spans="1:51" s="13" customFormat="1" ht="12">
      <c r="A831" s="13"/>
      <c r="B831" s="245"/>
      <c r="C831" s="246"/>
      <c r="D831" s="247" t="s">
        <v>278</v>
      </c>
      <c r="E831" s="248" t="s">
        <v>1</v>
      </c>
      <c r="F831" s="249" t="s">
        <v>960</v>
      </c>
      <c r="G831" s="246"/>
      <c r="H831" s="250">
        <v>15.2</v>
      </c>
      <c r="I831" s="251"/>
      <c r="J831" s="246"/>
      <c r="K831" s="246"/>
      <c r="L831" s="252"/>
      <c r="M831" s="253"/>
      <c r="N831" s="254"/>
      <c r="O831" s="254"/>
      <c r="P831" s="254"/>
      <c r="Q831" s="254"/>
      <c r="R831" s="254"/>
      <c r="S831" s="254"/>
      <c r="T831" s="255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56" t="s">
        <v>278</v>
      </c>
      <c r="AU831" s="256" t="s">
        <v>89</v>
      </c>
      <c r="AV831" s="13" t="s">
        <v>89</v>
      </c>
      <c r="AW831" s="13" t="s">
        <v>34</v>
      </c>
      <c r="AX831" s="13" t="s">
        <v>79</v>
      </c>
      <c r="AY831" s="256" t="s">
        <v>139</v>
      </c>
    </row>
    <row r="832" spans="1:51" s="13" customFormat="1" ht="12">
      <c r="A832" s="13"/>
      <c r="B832" s="245"/>
      <c r="C832" s="246"/>
      <c r="D832" s="247" t="s">
        <v>278</v>
      </c>
      <c r="E832" s="248" t="s">
        <v>1</v>
      </c>
      <c r="F832" s="249" t="s">
        <v>961</v>
      </c>
      <c r="G832" s="246"/>
      <c r="H832" s="250">
        <v>5</v>
      </c>
      <c r="I832" s="251"/>
      <c r="J832" s="246"/>
      <c r="K832" s="246"/>
      <c r="L832" s="252"/>
      <c r="M832" s="253"/>
      <c r="N832" s="254"/>
      <c r="O832" s="254"/>
      <c r="P832" s="254"/>
      <c r="Q832" s="254"/>
      <c r="R832" s="254"/>
      <c r="S832" s="254"/>
      <c r="T832" s="255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56" t="s">
        <v>278</v>
      </c>
      <c r="AU832" s="256" t="s">
        <v>89</v>
      </c>
      <c r="AV832" s="13" t="s">
        <v>89</v>
      </c>
      <c r="AW832" s="13" t="s">
        <v>34</v>
      </c>
      <c r="AX832" s="13" t="s">
        <v>79</v>
      </c>
      <c r="AY832" s="256" t="s">
        <v>139</v>
      </c>
    </row>
    <row r="833" spans="1:51" s="15" customFormat="1" ht="12">
      <c r="A833" s="15"/>
      <c r="B833" s="267"/>
      <c r="C833" s="268"/>
      <c r="D833" s="247" t="s">
        <v>278</v>
      </c>
      <c r="E833" s="269" t="s">
        <v>1</v>
      </c>
      <c r="F833" s="270" t="s">
        <v>287</v>
      </c>
      <c r="G833" s="268"/>
      <c r="H833" s="271">
        <v>456.2</v>
      </c>
      <c r="I833" s="272"/>
      <c r="J833" s="268"/>
      <c r="K833" s="268"/>
      <c r="L833" s="273"/>
      <c r="M833" s="274"/>
      <c r="N833" s="275"/>
      <c r="O833" s="275"/>
      <c r="P833" s="275"/>
      <c r="Q833" s="275"/>
      <c r="R833" s="275"/>
      <c r="S833" s="275"/>
      <c r="T833" s="276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T833" s="277" t="s">
        <v>278</v>
      </c>
      <c r="AU833" s="277" t="s">
        <v>89</v>
      </c>
      <c r="AV833" s="15" t="s">
        <v>144</v>
      </c>
      <c r="AW833" s="15" t="s">
        <v>34</v>
      </c>
      <c r="AX833" s="15" t="s">
        <v>87</v>
      </c>
      <c r="AY833" s="277" t="s">
        <v>139</v>
      </c>
    </row>
    <row r="834" spans="1:65" s="2" customFormat="1" ht="24.15" customHeight="1">
      <c r="A834" s="40"/>
      <c r="B834" s="41"/>
      <c r="C834" s="212" t="s">
        <v>962</v>
      </c>
      <c r="D834" s="212" t="s">
        <v>140</v>
      </c>
      <c r="E834" s="213" t="s">
        <v>963</v>
      </c>
      <c r="F834" s="214" t="s">
        <v>964</v>
      </c>
      <c r="G834" s="215" t="s">
        <v>299</v>
      </c>
      <c r="H834" s="216">
        <v>1067</v>
      </c>
      <c r="I834" s="217"/>
      <c r="J834" s="218">
        <f>ROUND(I834*H834,2)</f>
        <v>0</v>
      </c>
      <c r="K834" s="214" t="s">
        <v>274</v>
      </c>
      <c r="L834" s="46"/>
      <c r="M834" s="236" t="s">
        <v>1</v>
      </c>
      <c r="N834" s="237" t="s">
        <v>44</v>
      </c>
      <c r="O834" s="93"/>
      <c r="P834" s="238">
        <f>O834*H834</f>
        <v>0</v>
      </c>
      <c r="Q834" s="238">
        <v>0.011</v>
      </c>
      <c r="R834" s="238">
        <f>Q834*H834</f>
        <v>11.737</v>
      </c>
      <c r="S834" s="238">
        <v>0</v>
      </c>
      <c r="T834" s="239">
        <f>S834*H834</f>
        <v>0</v>
      </c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R834" s="224" t="s">
        <v>144</v>
      </c>
      <c r="AT834" s="224" t="s">
        <v>140</v>
      </c>
      <c r="AU834" s="224" t="s">
        <v>89</v>
      </c>
      <c r="AY834" s="18" t="s">
        <v>139</v>
      </c>
      <c r="BE834" s="225">
        <f>IF(N834="základní",J834,0)</f>
        <v>0</v>
      </c>
      <c r="BF834" s="225">
        <f>IF(N834="snížená",J834,0)</f>
        <v>0</v>
      </c>
      <c r="BG834" s="225">
        <f>IF(N834="zákl. přenesená",J834,0)</f>
        <v>0</v>
      </c>
      <c r="BH834" s="225">
        <f>IF(N834="sníž. přenesená",J834,0)</f>
        <v>0</v>
      </c>
      <c r="BI834" s="225">
        <f>IF(N834="nulová",J834,0)</f>
        <v>0</v>
      </c>
      <c r="BJ834" s="18" t="s">
        <v>87</v>
      </c>
      <c r="BK834" s="225">
        <f>ROUND(I834*H834,2)</f>
        <v>0</v>
      </c>
      <c r="BL834" s="18" t="s">
        <v>144</v>
      </c>
      <c r="BM834" s="224" t="s">
        <v>965</v>
      </c>
    </row>
    <row r="835" spans="1:47" s="2" customFormat="1" ht="12">
      <c r="A835" s="40"/>
      <c r="B835" s="41"/>
      <c r="C835" s="42"/>
      <c r="D835" s="240" t="s">
        <v>276</v>
      </c>
      <c r="E835" s="42"/>
      <c r="F835" s="241" t="s">
        <v>966</v>
      </c>
      <c r="G835" s="42"/>
      <c r="H835" s="42"/>
      <c r="I835" s="242"/>
      <c r="J835" s="42"/>
      <c r="K835" s="42"/>
      <c r="L835" s="46"/>
      <c r="M835" s="243"/>
      <c r="N835" s="244"/>
      <c r="O835" s="93"/>
      <c r="P835" s="93"/>
      <c r="Q835" s="93"/>
      <c r="R835" s="93"/>
      <c r="S835" s="93"/>
      <c r="T835" s="94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T835" s="18" t="s">
        <v>276</v>
      </c>
      <c r="AU835" s="18" t="s">
        <v>89</v>
      </c>
    </row>
    <row r="836" spans="1:51" s="13" customFormat="1" ht="12">
      <c r="A836" s="13"/>
      <c r="B836" s="245"/>
      <c r="C836" s="246"/>
      <c r="D836" s="247" t="s">
        <v>278</v>
      </c>
      <c r="E836" s="248" t="s">
        <v>1</v>
      </c>
      <c r="F836" s="249" t="s">
        <v>967</v>
      </c>
      <c r="G836" s="246"/>
      <c r="H836" s="250">
        <v>166</v>
      </c>
      <c r="I836" s="251"/>
      <c r="J836" s="246"/>
      <c r="K836" s="246"/>
      <c r="L836" s="252"/>
      <c r="M836" s="253"/>
      <c r="N836" s="254"/>
      <c r="O836" s="254"/>
      <c r="P836" s="254"/>
      <c r="Q836" s="254"/>
      <c r="R836" s="254"/>
      <c r="S836" s="254"/>
      <c r="T836" s="255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56" t="s">
        <v>278</v>
      </c>
      <c r="AU836" s="256" t="s">
        <v>89</v>
      </c>
      <c r="AV836" s="13" t="s">
        <v>89</v>
      </c>
      <c r="AW836" s="13" t="s">
        <v>34</v>
      </c>
      <c r="AX836" s="13" t="s">
        <v>79</v>
      </c>
      <c r="AY836" s="256" t="s">
        <v>139</v>
      </c>
    </row>
    <row r="837" spans="1:51" s="13" customFormat="1" ht="12">
      <c r="A837" s="13"/>
      <c r="B837" s="245"/>
      <c r="C837" s="246"/>
      <c r="D837" s="247" t="s">
        <v>278</v>
      </c>
      <c r="E837" s="248" t="s">
        <v>1</v>
      </c>
      <c r="F837" s="249" t="s">
        <v>968</v>
      </c>
      <c r="G837" s="246"/>
      <c r="H837" s="250">
        <v>130</v>
      </c>
      <c r="I837" s="251"/>
      <c r="J837" s="246"/>
      <c r="K837" s="246"/>
      <c r="L837" s="252"/>
      <c r="M837" s="253"/>
      <c r="N837" s="254"/>
      <c r="O837" s="254"/>
      <c r="P837" s="254"/>
      <c r="Q837" s="254"/>
      <c r="R837" s="254"/>
      <c r="S837" s="254"/>
      <c r="T837" s="255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56" t="s">
        <v>278</v>
      </c>
      <c r="AU837" s="256" t="s">
        <v>89</v>
      </c>
      <c r="AV837" s="13" t="s">
        <v>89</v>
      </c>
      <c r="AW837" s="13" t="s">
        <v>34</v>
      </c>
      <c r="AX837" s="13" t="s">
        <v>79</v>
      </c>
      <c r="AY837" s="256" t="s">
        <v>139</v>
      </c>
    </row>
    <row r="838" spans="1:51" s="13" customFormat="1" ht="12">
      <c r="A838" s="13"/>
      <c r="B838" s="245"/>
      <c r="C838" s="246"/>
      <c r="D838" s="247" t="s">
        <v>278</v>
      </c>
      <c r="E838" s="248" t="s">
        <v>1</v>
      </c>
      <c r="F838" s="249" t="s">
        <v>957</v>
      </c>
      <c r="G838" s="246"/>
      <c r="H838" s="250">
        <v>195.8</v>
      </c>
      <c r="I838" s="251"/>
      <c r="J838" s="246"/>
      <c r="K838" s="246"/>
      <c r="L838" s="252"/>
      <c r="M838" s="253"/>
      <c r="N838" s="254"/>
      <c r="O838" s="254"/>
      <c r="P838" s="254"/>
      <c r="Q838" s="254"/>
      <c r="R838" s="254"/>
      <c r="S838" s="254"/>
      <c r="T838" s="255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56" t="s">
        <v>278</v>
      </c>
      <c r="AU838" s="256" t="s">
        <v>89</v>
      </c>
      <c r="AV838" s="13" t="s">
        <v>89</v>
      </c>
      <c r="AW838" s="13" t="s">
        <v>34</v>
      </c>
      <c r="AX838" s="13" t="s">
        <v>79</v>
      </c>
      <c r="AY838" s="256" t="s">
        <v>139</v>
      </c>
    </row>
    <row r="839" spans="1:51" s="13" customFormat="1" ht="12">
      <c r="A839" s="13"/>
      <c r="B839" s="245"/>
      <c r="C839" s="246"/>
      <c r="D839" s="247" t="s">
        <v>278</v>
      </c>
      <c r="E839" s="248" t="s">
        <v>1</v>
      </c>
      <c r="F839" s="249" t="s">
        <v>969</v>
      </c>
      <c r="G839" s="246"/>
      <c r="H839" s="250">
        <v>255.2</v>
      </c>
      <c r="I839" s="251"/>
      <c r="J839" s="246"/>
      <c r="K839" s="246"/>
      <c r="L839" s="252"/>
      <c r="M839" s="253"/>
      <c r="N839" s="254"/>
      <c r="O839" s="254"/>
      <c r="P839" s="254"/>
      <c r="Q839" s="254"/>
      <c r="R839" s="254"/>
      <c r="S839" s="254"/>
      <c r="T839" s="255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56" t="s">
        <v>278</v>
      </c>
      <c r="AU839" s="256" t="s">
        <v>89</v>
      </c>
      <c r="AV839" s="13" t="s">
        <v>89</v>
      </c>
      <c r="AW839" s="13" t="s">
        <v>34</v>
      </c>
      <c r="AX839" s="13" t="s">
        <v>79</v>
      </c>
      <c r="AY839" s="256" t="s">
        <v>139</v>
      </c>
    </row>
    <row r="840" spans="1:51" s="13" customFormat="1" ht="12">
      <c r="A840" s="13"/>
      <c r="B840" s="245"/>
      <c r="C840" s="246"/>
      <c r="D840" s="247" t="s">
        <v>278</v>
      </c>
      <c r="E840" s="248" t="s">
        <v>1</v>
      </c>
      <c r="F840" s="249" t="s">
        <v>970</v>
      </c>
      <c r="G840" s="246"/>
      <c r="H840" s="250">
        <v>269.6</v>
      </c>
      <c r="I840" s="251"/>
      <c r="J840" s="246"/>
      <c r="K840" s="246"/>
      <c r="L840" s="252"/>
      <c r="M840" s="253"/>
      <c r="N840" s="254"/>
      <c r="O840" s="254"/>
      <c r="P840" s="254"/>
      <c r="Q840" s="254"/>
      <c r="R840" s="254"/>
      <c r="S840" s="254"/>
      <c r="T840" s="255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56" t="s">
        <v>278</v>
      </c>
      <c r="AU840" s="256" t="s">
        <v>89</v>
      </c>
      <c r="AV840" s="13" t="s">
        <v>89</v>
      </c>
      <c r="AW840" s="13" t="s">
        <v>34</v>
      </c>
      <c r="AX840" s="13" t="s">
        <v>79</v>
      </c>
      <c r="AY840" s="256" t="s">
        <v>139</v>
      </c>
    </row>
    <row r="841" spans="1:51" s="13" customFormat="1" ht="12">
      <c r="A841" s="13"/>
      <c r="B841" s="245"/>
      <c r="C841" s="246"/>
      <c r="D841" s="247" t="s">
        <v>278</v>
      </c>
      <c r="E841" s="248" t="s">
        <v>1</v>
      </c>
      <c r="F841" s="249" t="s">
        <v>971</v>
      </c>
      <c r="G841" s="246"/>
      <c r="H841" s="250">
        <v>30.4</v>
      </c>
      <c r="I841" s="251"/>
      <c r="J841" s="246"/>
      <c r="K841" s="246"/>
      <c r="L841" s="252"/>
      <c r="M841" s="253"/>
      <c r="N841" s="254"/>
      <c r="O841" s="254"/>
      <c r="P841" s="254"/>
      <c r="Q841" s="254"/>
      <c r="R841" s="254"/>
      <c r="S841" s="254"/>
      <c r="T841" s="255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56" t="s">
        <v>278</v>
      </c>
      <c r="AU841" s="256" t="s">
        <v>89</v>
      </c>
      <c r="AV841" s="13" t="s">
        <v>89</v>
      </c>
      <c r="AW841" s="13" t="s">
        <v>34</v>
      </c>
      <c r="AX841" s="13" t="s">
        <v>79</v>
      </c>
      <c r="AY841" s="256" t="s">
        <v>139</v>
      </c>
    </row>
    <row r="842" spans="1:51" s="13" customFormat="1" ht="12">
      <c r="A842" s="13"/>
      <c r="B842" s="245"/>
      <c r="C842" s="246"/>
      <c r="D842" s="247" t="s">
        <v>278</v>
      </c>
      <c r="E842" s="248" t="s">
        <v>1</v>
      </c>
      <c r="F842" s="249" t="s">
        <v>972</v>
      </c>
      <c r="G842" s="246"/>
      <c r="H842" s="250">
        <v>20</v>
      </c>
      <c r="I842" s="251"/>
      <c r="J842" s="246"/>
      <c r="K842" s="246"/>
      <c r="L842" s="252"/>
      <c r="M842" s="253"/>
      <c r="N842" s="254"/>
      <c r="O842" s="254"/>
      <c r="P842" s="254"/>
      <c r="Q842" s="254"/>
      <c r="R842" s="254"/>
      <c r="S842" s="254"/>
      <c r="T842" s="255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56" t="s">
        <v>278</v>
      </c>
      <c r="AU842" s="256" t="s">
        <v>89</v>
      </c>
      <c r="AV842" s="13" t="s">
        <v>89</v>
      </c>
      <c r="AW842" s="13" t="s">
        <v>34</v>
      </c>
      <c r="AX842" s="13" t="s">
        <v>79</v>
      </c>
      <c r="AY842" s="256" t="s">
        <v>139</v>
      </c>
    </row>
    <row r="843" spans="1:51" s="15" customFormat="1" ht="12">
      <c r="A843" s="15"/>
      <c r="B843" s="267"/>
      <c r="C843" s="268"/>
      <c r="D843" s="247" t="s">
        <v>278</v>
      </c>
      <c r="E843" s="269" t="s">
        <v>1</v>
      </c>
      <c r="F843" s="270" t="s">
        <v>287</v>
      </c>
      <c r="G843" s="268"/>
      <c r="H843" s="271">
        <v>1067</v>
      </c>
      <c r="I843" s="272"/>
      <c r="J843" s="268"/>
      <c r="K843" s="268"/>
      <c r="L843" s="273"/>
      <c r="M843" s="274"/>
      <c r="N843" s="275"/>
      <c r="O843" s="275"/>
      <c r="P843" s="275"/>
      <c r="Q843" s="275"/>
      <c r="R843" s="275"/>
      <c r="S843" s="275"/>
      <c r="T843" s="276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T843" s="277" t="s">
        <v>278</v>
      </c>
      <c r="AU843" s="277" t="s">
        <v>89</v>
      </c>
      <c r="AV843" s="15" t="s">
        <v>144</v>
      </c>
      <c r="AW843" s="15" t="s">
        <v>34</v>
      </c>
      <c r="AX843" s="15" t="s">
        <v>87</v>
      </c>
      <c r="AY843" s="277" t="s">
        <v>139</v>
      </c>
    </row>
    <row r="844" spans="1:65" s="2" customFormat="1" ht="16.5" customHeight="1">
      <c r="A844" s="40"/>
      <c r="B844" s="41"/>
      <c r="C844" s="212" t="s">
        <v>973</v>
      </c>
      <c r="D844" s="212" t="s">
        <v>140</v>
      </c>
      <c r="E844" s="213" t="s">
        <v>974</v>
      </c>
      <c r="F844" s="214" t="s">
        <v>975</v>
      </c>
      <c r="G844" s="215" t="s">
        <v>299</v>
      </c>
      <c r="H844" s="216">
        <v>456.2</v>
      </c>
      <c r="I844" s="217"/>
      <c r="J844" s="218">
        <f>ROUND(I844*H844,2)</f>
        <v>0</v>
      </c>
      <c r="K844" s="214" t="s">
        <v>274</v>
      </c>
      <c r="L844" s="46"/>
      <c r="M844" s="236" t="s">
        <v>1</v>
      </c>
      <c r="N844" s="237" t="s">
        <v>44</v>
      </c>
      <c r="O844" s="93"/>
      <c r="P844" s="238">
        <f>O844*H844</f>
        <v>0</v>
      </c>
      <c r="Q844" s="238">
        <v>0.00013</v>
      </c>
      <c r="R844" s="238">
        <f>Q844*H844</f>
        <v>0.05930599999999999</v>
      </c>
      <c r="S844" s="238">
        <v>0</v>
      </c>
      <c r="T844" s="239">
        <f>S844*H844</f>
        <v>0</v>
      </c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R844" s="224" t="s">
        <v>144</v>
      </c>
      <c r="AT844" s="224" t="s">
        <v>140</v>
      </c>
      <c r="AU844" s="224" t="s">
        <v>89</v>
      </c>
      <c r="AY844" s="18" t="s">
        <v>139</v>
      </c>
      <c r="BE844" s="225">
        <f>IF(N844="základní",J844,0)</f>
        <v>0</v>
      </c>
      <c r="BF844" s="225">
        <f>IF(N844="snížená",J844,0)</f>
        <v>0</v>
      </c>
      <c r="BG844" s="225">
        <f>IF(N844="zákl. přenesená",J844,0)</f>
        <v>0</v>
      </c>
      <c r="BH844" s="225">
        <f>IF(N844="sníž. přenesená",J844,0)</f>
        <v>0</v>
      </c>
      <c r="BI844" s="225">
        <f>IF(N844="nulová",J844,0)</f>
        <v>0</v>
      </c>
      <c r="BJ844" s="18" t="s">
        <v>87</v>
      </c>
      <c r="BK844" s="225">
        <f>ROUND(I844*H844,2)</f>
        <v>0</v>
      </c>
      <c r="BL844" s="18" t="s">
        <v>144</v>
      </c>
      <c r="BM844" s="224" t="s">
        <v>976</v>
      </c>
    </row>
    <row r="845" spans="1:47" s="2" customFormat="1" ht="12">
      <c r="A845" s="40"/>
      <c r="B845" s="41"/>
      <c r="C845" s="42"/>
      <c r="D845" s="240" t="s">
        <v>276</v>
      </c>
      <c r="E845" s="42"/>
      <c r="F845" s="241" t="s">
        <v>977</v>
      </c>
      <c r="G845" s="42"/>
      <c r="H845" s="42"/>
      <c r="I845" s="242"/>
      <c r="J845" s="42"/>
      <c r="K845" s="42"/>
      <c r="L845" s="46"/>
      <c r="M845" s="243"/>
      <c r="N845" s="244"/>
      <c r="O845" s="93"/>
      <c r="P845" s="93"/>
      <c r="Q845" s="93"/>
      <c r="R845" s="93"/>
      <c r="S845" s="93"/>
      <c r="T845" s="94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T845" s="18" t="s">
        <v>276</v>
      </c>
      <c r="AU845" s="18" t="s">
        <v>89</v>
      </c>
    </row>
    <row r="846" spans="1:51" s="13" customFormat="1" ht="12">
      <c r="A846" s="13"/>
      <c r="B846" s="245"/>
      <c r="C846" s="246"/>
      <c r="D846" s="247" t="s">
        <v>278</v>
      </c>
      <c r="E846" s="248" t="s">
        <v>1</v>
      </c>
      <c r="F846" s="249" t="s">
        <v>182</v>
      </c>
      <c r="G846" s="246"/>
      <c r="H846" s="250">
        <v>83</v>
      </c>
      <c r="I846" s="251"/>
      <c r="J846" s="246"/>
      <c r="K846" s="246"/>
      <c r="L846" s="252"/>
      <c r="M846" s="253"/>
      <c r="N846" s="254"/>
      <c r="O846" s="254"/>
      <c r="P846" s="254"/>
      <c r="Q846" s="254"/>
      <c r="R846" s="254"/>
      <c r="S846" s="254"/>
      <c r="T846" s="255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56" t="s">
        <v>278</v>
      </c>
      <c r="AU846" s="256" t="s">
        <v>89</v>
      </c>
      <c r="AV846" s="13" t="s">
        <v>89</v>
      </c>
      <c r="AW846" s="13" t="s">
        <v>34</v>
      </c>
      <c r="AX846" s="13" t="s">
        <v>79</v>
      </c>
      <c r="AY846" s="256" t="s">
        <v>139</v>
      </c>
    </row>
    <row r="847" spans="1:51" s="13" customFormat="1" ht="12">
      <c r="A847" s="13"/>
      <c r="B847" s="245"/>
      <c r="C847" s="246"/>
      <c r="D847" s="247" t="s">
        <v>278</v>
      </c>
      <c r="E847" s="248" t="s">
        <v>1</v>
      </c>
      <c r="F847" s="249" t="s">
        <v>185</v>
      </c>
      <c r="G847" s="246"/>
      <c r="H847" s="250">
        <v>26</v>
      </c>
      <c r="I847" s="251"/>
      <c r="J847" s="246"/>
      <c r="K847" s="246"/>
      <c r="L847" s="252"/>
      <c r="M847" s="253"/>
      <c r="N847" s="254"/>
      <c r="O847" s="254"/>
      <c r="P847" s="254"/>
      <c r="Q847" s="254"/>
      <c r="R847" s="254"/>
      <c r="S847" s="254"/>
      <c r="T847" s="255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56" t="s">
        <v>278</v>
      </c>
      <c r="AU847" s="256" t="s">
        <v>89</v>
      </c>
      <c r="AV847" s="13" t="s">
        <v>89</v>
      </c>
      <c r="AW847" s="13" t="s">
        <v>34</v>
      </c>
      <c r="AX847" s="13" t="s">
        <v>79</v>
      </c>
      <c r="AY847" s="256" t="s">
        <v>139</v>
      </c>
    </row>
    <row r="848" spans="1:51" s="13" customFormat="1" ht="12">
      <c r="A848" s="13"/>
      <c r="B848" s="245"/>
      <c r="C848" s="246"/>
      <c r="D848" s="247" t="s">
        <v>278</v>
      </c>
      <c r="E848" s="248" t="s">
        <v>1</v>
      </c>
      <c r="F848" s="249" t="s">
        <v>188</v>
      </c>
      <c r="G848" s="246"/>
      <c r="H848" s="250">
        <v>195.8</v>
      </c>
      <c r="I848" s="251"/>
      <c r="J848" s="246"/>
      <c r="K848" s="246"/>
      <c r="L848" s="252"/>
      <c r="M848" s="253"/>
      <c r="N848" s="254"/>
      <c r="O848" s="254"/>
      <c r="P848" s="254"/>
      <c r="Q848" s="254"/>
      <c r="R848" s="254"/>
      <c r="S848" s="254"/>
      <c r="T848" s="255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56" t="s">
        <v>278</v>
      </c>
      <c r="AU848" s="256" t="s">
        <v>89</v>
      </c>
      <c r="AV848" s="13" t="s">
        <v>89</v>
      </c>
      <c r="AW848" s="13" t="s">
        <v>34</v>
      </c>
      <c r="AX848" s="13" t="s">
        <v>79</v>
      </c>
      <c r="AY848" s="256" t="s">
        <v>139</v>
      </c>
    </row>
    <row r="849" spans="1:51" s="13" customFormat="1" ht="12">
      <c r="A849" s="13"/>
      <c r="B849" s="245"/>
      <c r="C849" s="246"/>
      <c r="D849" s="247" t="s">
        <v>278</v>
      </c>
      <c r="E849" s="248" t="s">
        <v>1</v>
      </c>
      <c r="F849" s="249" t="s">
        <v>191</v>
      </c>
      <c r="G849" s="246"/>
      <c r="H849" s="250">
        <v>63.8</v>
      </c>
      <c r="I849" s="251"/>
      <c r="J849" s="246"/>
      <c r="K849" s="246"/>
      <c r="L849" s="252"/>
      <c r="M849" s="253"/>
      <c r="N849" s="254"/>
      <c r="O849" s="254"/>
      <c r="P849" s="254"/>
      <c r="Q849" s="254"/>
      <c r="R849" s="254"/>
      <c r="S849" s="254"/>
      <c r="T849" s="255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56" t="s">
        <v>278</v>
      </c>
      <c r="AU849" s="256" t="s">
        <v>89</v>
      </c>
      <c r="AV849" s="13" t="s">
        <v>89</v>
      </c>
      <c r="AW849" s="13" t="s">
        <v>34</v>
      </c>
      <c r="AX849" s="13" t="s">
        <v>79</v>
      </c>
      <c r="AY849" s="256" t="s">
        <v>139</v>
      </c>
    </row>
    <row r="850" spans="1:51" s="13" customFormat="1" ht="12">
      <c r="A850" s="13"/>
      <c r="B850" s="245"/>
      <c r="C850" s="246"/>
      <c r="D850" s="247" t="s">
        <v>278</v>
      </c>
      <c r="E850" s="248" t="s">
        <v>1</v>
      </c>
      <c r="F850" s="249" t="s">
        <v>194</v>
      </c>
      <c r="G850" s="246"/>
      <c r="H850" s="250">
        <v>67.4</v>
      </c>
      <c r="I850" s="251"/>
      <c r="J850" s="246"/>
      <c r="K850" s="246"/>
      <c r="L850" s="252"/>
      <c r="M850" s="253"/>
      <c r="N850" s="254"/>
      <c r="O850" s="254"/>
      <c r="P850" s="254"/>
      <c r="Q850" s="254"/>
      <c r="R850" s="254"/>
      <c r="S850" s="254"/>
      <c r="T850" s="255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56" t="s">
        <v>278</v>
      </c>
      <c r="AU850" s="256" t="s">
        <v>89</v>
      </c>
      <c r="AV850" s="13" t="s">
        <v>89</v>
      </c>
      <c r="AW850" s="13" t="s">
        <v>34</v>
      </c>
      <c r="AX850" s="13" t="s">
        <v>79</v>
      </c>
      <c r="AY850" s="256" t="s">
        <v>139</v>
      </c>
    </row>
    <row r="851" spans="1:51" s="13" customFormat="1" ht="12">
      <c r="A851" s="13"/>
      <c r="B851" s="245"/>
      <c r="C851" s="246"/>
      <c r="D851" s="247" t="s">
        <v>278</v>
      </c>
      <c r="E851" s="248" t="s">
        <v>1</v>
      </c>
      <c r="F851" s="249" t="s">
        <v>200</v>
      </c>
      <c r="G851" s="246"/>
      <c r="H851" s="250">
        <v>15.2</v>
      </c>
      <c r="I851" s="251"/>
      <c r="J851" s="246"/>
      <c r="K851" s="246"/>
      <c r="L851" s="252"/>
      <c r="M851" s="253"/>
      <c r="N851" s="254"/>
      <c r="O851" s="254"/>
      <c r="P851" s="254"/>
      <c r="Q851" s="254"/>
      <c r="R851" s="254"/>
      <c r="S851" s="254"/>
      <c r="T851" s="255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56" t="s">
        <v>278</v>
      </c>
      <c r="AU851" s="256" t="s">
        <v>89</v>
      </c>
      <c r="AV851" s="13" t="s">
        <v>89</v>
      </c>
      <c r="AW851" s="13" t="s">
        <v>34</v>
      </c>
      <c r="AX851" s="13" t="s">
        <v>79</v>
      </c>
      <c r="AY851" s="256" t="s">
        <v>139</v>
      </c>
    </row>
    <row r="852" spans="1:51" s="13" customFormat="1" ht="12">
      <c r="A852" s="13"/>
      <c r="B852" s="245"/>
      <c r="C852" s="246"/>
      <c r="D852" s="247" t="s">
        <v>278</v>
      </c>
      <c r="E852" s="248" t="s">
        <v>1</v>
      </c>
      <c r="F852" s="249" t="s">
        <v>203</v>
      </c>
      <c r="G852" s="246"/>
      <c r="H852" s="250">
        <v>5</v>
      </c>
      <c r="I852" s="251"/>
      <c r="J852" s="246"/>
      <c r="K852" s="246"/>
      <c r="L852" s="252"/>
      <c r="M852" s="253"/>
      <c r="N852" s="254"/>
      <c r="O852" s="254"/>
      <c r="P852" s="254"/>
      <c r="Q852" s="254"/>
      <c r="R852" s="254"/>
      <c r="S852" s="254"/>
      <c r="T852" s="255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56" t="s">
        <v>278</v>
      </c>
      <c r="AU852" s="256" t="s">
        <v>89</v>
      </c>
      <c r="AV852" s="13" t="s">
        <v>89</v>
      </c>
      <c r="AW852" s="13" t="s">
        <v>34</v>
      </c>
      <c r="AX852" s="13" t="s">
        <v>79</v>
      </c>
      <c r="AY852" s="256" t="s">
        <v>139</v>
      </c>
    </row>
    <row r="853" spans="1:51" s="15" customFormat="1" ht="12">
      <c r="A853" s="15"/>
      <c r="B853" s="267"/>
      <c r="C853" s="268"/>
      <c r="D853" s="247" t="s">
        <v>278</v>
      </c>
      <c r="E853" s="269" t="s">
        <v>1</v>
      </c>
      <c r="F853" s="270" t="s">
        <v>287</v>
      </c>
      <c r="G853" s="268"/>
      <c r="H853" s="271">
        <v>456.2</v>
      </c>
      <c r="I853" s="272"/>
      <c r="J853" s="268"/>
      <c r="K853" s="268"/>
      <c r="L853" s="273"/>
      <c r="M853" s="274"/>
      <c r="N853" s="275"/>
      <c r="O853" s="275"/>
      <c r="P853" s="275"/>
      <c r="Q853" s="275"/>
      <c r="R853" s="275"/>
      <c r="S853" s="275"/>
      <c r="T853" s="276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T853" s="277" t="s">
        <v>278</v>
      </c>
      <c r="AU853" s="277" t="s">
        <v>89</v>
      </c>
      <c r="AV853" s="15" t="s">
        <v>144</v>
      </c>
      <c r="AW853" s="15" t="s">
        <v>34</v>
      </c>
      <c r="AX853" s="15" t="s">
        <v>87</v>
      </c>
      <c r="AY853" s="277" t="s">
        <v>139</v>
      </c>
    </row>
    <row r="854" spans="1:65" s="2" customFormat="1" ht="16.5" customHeight="1">
      <c r="A854" s="40"/>
      <c r="B854" s="41"/>
      <c r="C854" s="212" t="s">
        <v>978</v>
      </c>
      <c r="D854" s="212" t="s">
        <v>140</v>
      </c>
      <c r="E854" s="213" t="s">
        <v>979</v>
      </c>
      <c r="F854" s="214" t="s">
        <v>980</v>
      </c>
      <c r="G854" s="215" t="s">
        <v>299</v>
      </c>
      <c r="H854" s="216">
        <v>73.6</v>
      </c>
      <c r="I854" s="217"/>
      <c r="J854" s="218">
        <f>ROUND(I854*H854,2)</f>
        <v>0</v>
      </c>
      <c r="K854" s="214" t="s">
        <v>274</v>
      </c>
      <c r="L854" s="46"/>
      <c r="M854" s="236" t="s">
        <v>1</v>
      </c>
      <c r="N854" s="237" t="s">
        <v>44</v>
      </c>
      <c r="O854" s="93"/>
      <c r="P854" s="238">
        <f>O854*H854</f>
        <v>0</v>
      </c>
      <c r="Q854" s="238">
        <v>0.00033</v>
      </c>
      <c r="R854" s="238">
        <f>Q854*H854</f>
        <v>0.024287999999999997</v>
      </c>
      <c r="S854" s="238">
        <v>0</v>
      </c>
      <c r="T854" s="239">
        <f>S854*H854</f>
        <v>0</v>
      </c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R854" s="224" t="s">
        <v>144</v>
      </c>
      <c r="AT854" s="224" t="s">
        <v>140</v>
      </c>
      <c r="AU854" s="224" t="s">
        <v>89</v>
      </c>
      <c r="AY854" s="18" t="s">
        <v>139</v>
      </c>
      <c r="BE854" s="225">
        <f>IF(N854="základní",J854,0)</f>
        <v>0</v>
      </c>
      <c r="BF854" s="225">
        <f>IF(N854="snížená",J854,0)</f>
        <v>0</v>
      </c>
      <c r="BG854" s="225">
        <f>IF(N854="zákl. přenesená",J854,0)</f>
        <v>0</v>
      </c>
      <c r="BH854" s="225">
        <f>IF(N854="sníž. přenesená",J854,0)</f>
        <v>0</v>
      </c>
      <c r="BI854" s="225">
        <f>IF(N854="nulová",J854,0)</f>
        <v>0</v>
      </c>
      <c r="BJ854" s="18" t="s">
        <v>87</v>
      </c>
      <c r="BK854" s="225">
        <f>ROUND(I854*H854,2)</f>
        <v>0</v>
      </c>
      <c r="BL854" s="18" t="s">
        <v>144</v>
      </c>
      <c r="BM854" s="224" t="s">
        <v>981</v>
      </c>
    </row>
    <row r="855" spans="1:47" s="2" customFormat="1" ht="12">
      <c r="A855" s="40"/>
      <c r="B855" s="41"/>
      <c r="C855" s="42"/>
      <c r="D855" s="240" t="s">
        <v>276</v>
      </c>
      <c r="E855" s="42"/>
      <c r="F855" s="241" t="s">
        <v>982</v>
      </c>
      <c r="G855" s="42"/>
      <c r="H855" s="42"/>
      <c r="I855" s="242"/>
      <c r="J855" s="42"/>
      <c r="K855" s="42"/>
      <c r="L855" s="46"/>
      <c r="M855" s="243"/>
      <c r="N855" s="244"/>
      <c r="O855" s="93"/>
      <c r="P855" s="93"/>
      <c r="Q855" s="93"/>
      <c r="R855" s="93"/>
      <c r="S855" s="93"/>
      <c r="T855" s="94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T855" s="18" t="s">
        <v>276</v>
      </c>
      <c r="AU855" s="18" t="s">
        <v>89</v>
      </c>
    </row>
    <row r="856" spans="1:51" s="13" customFormat="1" ht="12">
      <c r="A856" s="13"/>
      <c r="B856" s="245"/>
      <c r="C856" s="246"/>
      <c r="D856" s="247" t="s">
        <v>278</v>
      </c>
      <c r="E856" s="248" t="s">
        <v>1</v>
      </c>
      <c r="F856" s="249" t="s">
        <v>197</v>
      </c>
      <c r="G856" s="246"/>
      <c r="H856" s="250">
        <v>73.6</v>
      </c>
      <c r="I856" s="251"/>
      <c r="J856" s="246"/>
      <c r="K856" s="246"/>
      <c r="L856" s="252"/>
      <c r="M856" s="253"/>
      <c r="N856" s="254"/>
      <c r="O856" s="254"/>
      <c r="P856" s="254"/>
      <c r="Q856" s="254"/>
      <c r="R856" s="254"/>
      <c r="S856" s="254"/>
      <c r="T856" s="255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56" t="s">
        <v>278</v>
      </c>
      <c r="AU856" s="256" t="s">
        <v>89</v>
      </c>
      <c r="AV856" s="13" t="s">
        <v>89</v>
      </c>
      <c r="AW856" s="13" t="s">
        <v>34</v>
      </c>
      <c r="AX856" s="13" t="s">
        <v>79</v>
      </c>
      <c r="AY856" s="256" t="s">
        <v>139</v>
      </c>
    </row>
    <row r="857" spans="1:51" s="15" customFormat="1" ht="12">
      <c r="A857" s="15"/>
      <c r="B857" s="267"/>
      <c r="C857" s="268"/>
      <c r="D857" s="247" t="s">
        <v>278</v>
      </c>
      <c r="E857" s="269" t="s">
        <v>1</v>
      </c>
      <c r="F857" s="270" t="s">
        <v>287</v>
      </c>
      <c r="G857" s="268"/>
      <c r="H857" s="271">
        <v>73.6</v>
      </c>
      <c r="I857" s="272"/>
      <c r="J857" s="268"/>
      <c r="K857" s="268"/>
      <c r="L857" s="273"/>
      <c r="M857" s="274"/>
      <c r="N857" s="275"/>
      <c r="O857" s="275"/>
      <c r="P857" s="275"/>
      <c r="Q857" s="275"/>
      <c r="R857" s="275"/>
      <c r="S857" s="275"/>
      <c r="T857" s="276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T857" s="277" t="s">
        <v>278</v>
      </c>
      <c r="AU857" s="277" t="s">
        <v>89</v>
      </c>
      <c r="AV857" s="15" t="s">
        <v>144</v>
      </c>
      <c r="AW857" s="15" t="s">
        <v>34</v>
      </c>
      <c r="AX857" s="15" t="s">
        <v>87</v>
      </c>
      <c r="AY857" s="277" t="s">
        <v>139</v>
      </c>
    </row>
    <row r="858" spans="1:65" s="2" customFormat="1" ht="24.15" customHeight="1">
      <c r="A858" s="40"/>
      <c r="B858" s="41"/>
      <c r="C858" s="212" t="s">
        <v>983</v>
      </c>
      <c r="D858" s="212" t="s">
        <v>140</v>
      </c>
      <c r="E858" s="213" t="s">
        <v>984</v>
      </c>
      <c r="F858" s="214" t="s">
        <v>985</v>
      </c>
      <c r="G858" s="215" t="s">
        <v>299</v>
      </c>
      <c r="H858" s="216">
        <v>456.2</v>
      </c>
      <c r="I858" s="217"/>
      <c r="J858" s="218">
        <f>ROUND(I858*H858,2)</f>
        <v>0</v>
      </c>
      <c r="K858" s="214" t="s">
        <v>274</v>
      </c>
      <c r="L858" s="46"/>
      <c r="M858" s="236" t="s">
        <v>1</v>
      </c>
      <c r="N858" s="237" t="s">
        <v>44</v>
      </c>
      <c r="O858" s="93"/>
      <c r="P858" s="238">
        <f>O858*H858</f>
        <v>0</v>
      </c>
      <c r="Q858" s="238">
        <v>0</v>
      </c>
      <c r="R858" s="238">
        <f>Q858*H858</f>
        <v>0</v>
      </c>
      <c r="S858" s="238">
        <v>0</v>
      </c>
      <c r="T858" s="239">
        <f>S858*H858</f>
        <v>0</v>
      </c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R858" s="224" t="s">
        <v>144</v>
      </c>
      <c r="AT858" s="224" t="s">
        <v>140</v>
      </c>
      <c r="AU858" s="224" t="s">
        <v>89</v>
      </c>
      <c r="AY858" s="18" t="s">
        <v>139</v>
      </c>
      <c r="BE858" s="225">
        <f>IF(N858="základní",J858,0)</f>
        <v>0</v>
      </c>
      <c r="BF858" s="225">
        <f>IF(N858="snížená",J858,0)</f>
        <v>0</v>
      </c>
      <c r="BG858" s="225">
        <f>IF(N858="zákl. přenesená",J858,0)</f>
        <v>0</v>
      </c>
      <c r="BH858" s="225">
        <f>IF(N858="sníž. přenesená",J858,0)</f>
        <v>0</v>
      </c>
      <c r="BI858" s="225">
        <f>IF(N858="nulová",J858,0)</f>
        <v>0</v>
      </c>
      <c r="BJ858" s="18" t="s">
        <v>87</v>
      </c>
      <c r="BK858" s="225">
        <f>ROUND(I858*H858,2)</f>
        <v>0</v>
      </c>
      <c r="BL858" s="18" t="s">
        <v>144</v>
      </c>
      <c r="BM858" s="224" t="s">
        <v>986</v>
      </c>
    </row>
    <row r="859" spans="1:47" s="2" customFormat="1" ht="12">
      <c r="A859" s="40"/>
      <c r="B859" s="41"/>
      <c r="C859" s="42"/>
      <c r="D859" s="240" t="s">
        <v>276</v>
      </c>
      <c r="E859" s="42"/>
      <c r="F859" s="241" t="s">
        <v>987</v>
      </c>
      <c r="G859" s="42"/>
      <c r="H859" s="42"/>
      <c r="I859" s="242"/>
      <c r="J859" s="42"/>
      <c r="K859" s="42"/>
      <c r="L859" s="46"/>
      <c r="M859" s="243"/>
      <c r="N859" s="244"/>
      <c r="O859" s="93"/>
      <c r="P859" s="93"/>
      <c r="Q859" s="93"/>
      <c r="R859" s="93"/>
      <c r="S859" s="93"/>
      <c r="T859" s="94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T859" s="18" t="s">
        <v>276</v>
      </c>
      <c r="AU859" s="18" t="s">
        <v>89</v>
      </c>
    </row>
    <row r="860" spans="1:51" s="13" customFormat="1" ht="12">
      <c r="A860" s="13"/>
      <c r="B860" s="245"/>
      <c r="C860" s="246"/>
      <c r="D860" s="247" t="s">
        <v>278</v>
      </c>
      <c r="E860" s="248" t="s">
        <v>1</v>
      </c>
      <c r="F860" s="249" t="s">
        <v>955</v>
      </c>
      <c r="G860" s="246"/>
      <c r="H860" s="250">
        <v>83</v>
      </c>
      <c r="I860" s="251"/>
      <c r="J860" s="246"/>
      <c r="K860" s="246"/>
      <c r="L860" s="252"/>
      <c r="M860" s="253"/>
      <c r="N860" s="254"/>
      <c r="O860" s="254"/>
      <c r="P860" s="254"/>
      <c r="Q860" s="254"/>
      <c r="R860" s="254"/>
      <c r="S860" s="254"/>
      <c r="T860" s="255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56" t="s">
        <v>278</v>
      </c>
      <c r="AU860" s="256" t="s">
        <v>89</v>
      </c>
      <c r="AV860" s="13" t="s">
        <v>89</v>
      </c>
      <c r="AW860" s="13" t="s">
        <v>34</v>
      </c>
      <c r="AX860" s="13" t="s">
        <v>79</v>
      </c>
      <c r="AY860" s="256" t="s">
        <v>139</v>
      </c>
    </row>
    <row r="861" spans="1:51" s="13" customFormat="1" ht="12">
      <c r="A861" s="13"/>
      <c r="B861" s="245"/>
      <c r="C861" s="246"/>
      <c r="D861" s="247" t="s">
        <v>278</v>
      </c>
      <c r="E861" s="248" t="s">
        <v>1</v>
      </c>
      <c r="F861" s="249" t="s">
        <v>956</v>
      </c>
      <c r="G861" s="246"/>
      <c r="H861" s="250">
        <v>26</v>
      </c>
      <c r="I861" s="251"/>
      <c r="J861" s="246"/>
      <c r="K861" s="246"/>
      <c r="L861" s="252"/>
      <c r="M861" s="253"/>
      <c r="N861" s="254"/>
      <c r="O861" s="254"/>
      <c r="P861" s="254"/>
      <c r="Q861" s="254"/>
      <c r="R861" s="254"/>
      <c r="S861" s="254"/>
      <c r="T861" s="255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56" t="s">
        <v>278</v>
      </c>
      <c r="AU861" s="256" t="s">
        <v>89</v>
      </c>
      <c r="AV861" s="13" t="s">
        <v>89</v>
      </c>
      <c r="AW861" s="13" t="s">
        <v>34</v>
      </c>
      <c r="AX861" s="13" t="s">
        <v>79</v>
      </c>
      <c r="AY861" s="256" t="s">
        <v>139</v>
      </c>
    </row>
    <row r="862" spans="1:51" s="13" customFormat="1" ht="12">
      <c r="A862" s="13"/>
      <c r="B862" s="245"/>
      <c r="C862" s="246"/>
      <c r="D862" s="247" t="s">
        <v>278</v>
      </c>
      <c r="E862" s="248" t="s">
        <v>1</v>
      </c>
      <c r="F862" s="249" t="s">
        <v>957</v>
      </c>
      <c r="G862" s="246"/>
      <c r="H862" s="250">
        <v>195.8</v>
      </c>
      <c r="I862" s="251"/>
      <c r="J862" s="246"/>
      <c r="K862" s="246"/>
      <c r="L862" s="252"/>
      <c r="M862" s="253"/>
      <c r="N862" s="254"/>
      <c r="O862" s="254"/>
      <c r="P862" s="254"/>
      <c r="Q862" s="254"/>
      <c r="R862" s="254"/>
      <c r="S862" s="254"/>
      <c r="T862" s="255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56" t="s">
        <v>278</v>
      </c>
      <c r="AU862" s="256" t="s">
        <v>89</v>
      </c>
      <c r="AV862" s="13" t="s">
        <v>89</v>
      </c>
      <c r="AW862" s="13" t="s">
        <v>34</v>
      </c>
      <c r="AX862" s="13" t="s">
        <v>79</v>
      </c>
      <c r="AY862" s="256" t="s">
        <v>139</v>
      </c>
    </row>
    <row r="863" spans="1:51" s="13" customFormat="1" ht="12">
      <c r="A863" s="13"/>
      <c r="B863" s="245"/>
      <c r="C863" s="246"/>
      <c r="D863" s="247" t="s">
        <v>278</v>
      </c>
      <c r="E863" s="248" t="s">
        <v>1</v>
      </c>
      <c r="F863" s="249" t="s">
        <v>958</v>
      </c>
      <c r="G863" s="246"/>
      <c r="H863" s="250">
        <v>63.8</v>
      </c>
      <c r="I863" s="251"/>
      <c r="J863" s="246"/>
      <c r="K863" s="246"/>
      <c r="L863" s="252"/>
      <c r="M863" s="253"/>
      <c r="N863" s="254"/>
      <c r="O863" s="254"/>
      <c r="P863" s="254"/>
      <c r="Q863" s="254"/>
      <c r="R863" s="254"/>
      <c r="S863" s="254"/>
      <c r="T863" s="255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56" t="s">
        <v>278</v>
      </c>
      <c r="AU863" s="256" t="s">
        <v>89</v>
      </c>
      <c r="AV863" s="13" t="s">
        <v>89</v>
      </c>
      <c r="AW863" s="13" t="s">
        <v>34</v>
      </c>
      <c r="AX863" s="13" t="s">
        <v>79</v>
      </c>
      <c r="AY863" s="256" t="s">
        <v>139</v>
      </c>
    </row>
    <row r="864" spans="1:51" s="13" customFormat="1" ht="12">
      <c r="A864" s="13"/>
      <c r="B864" s="245"/>
      <c r="C864" s="246"/>
      <c r="D864" s="247" t="s">
        <v>278</v>
      </c>
      <c r="E864" s="248" t="s">
        <v>1</v>
      </c>
      <c r="F864" s="249" t="s">
        <v>959</v>
      </c>
      <c r="G864" s="246"/>
      <c r="H864" s="250">
        <v>67.4</v>
      </c>
      <c r="I864" s="251"/>
      <c r="J864" s="246"/>
      <c r="K864" s="246"/>
      <c r="L864" s="252"/>
      <c r="M864" s="253"/>
      <c r="N864" s="254"/>
      <c r="O864" s="254"/>
      <c r="P864" s="254"/>
      <c r="Q864" s="254"/>
      <c r="R864" s="254"/>
      <c r="S864" s="254"/>
      <c r="T864" s="255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56" t="s">
        <v>278</v>
      </c>
      <c r="AU864" s="256" t="s">
        <v>89</v>
      </c>
      <c r="AV864" s="13" t="s">
        <v>89</v>
      </c>
      <c r="AW864" s="13" t="s">
        <v>34</v>
      </c>
      <c r="AX864" s="13" t="s">
        <v>79</v>
      </c>
      <c r="AY864" s="256" t="s">
        <v>139</v>
      </c>
    </row>
    <row r="865" spans="1:51" s="13" customFormat="1" ht="12">
      <c r="A865" s="13"/>
      <c r="B865" s="245"/>
      <c r="C865" s="246"/>
      <c r="D865" s="247" t="s">
        <v>278</v>
      </c>
      <c r="E865" s="248" t="s">
        <v>1</v>
      </c>
      <c r="F865" s="249" t="s">
        <v>960</v>
      </c>
      <c r="G865" s="246"/>
      <c r="H865" s="250">
        <v>15.2</v>
      </c>
      <c r="I865" s="251"/>
      <c r="J865" s="246"/>
      <c r="K865" s="246"/>
      <c r="L865" s="252"/>
      <c r="M865" s="253"/>
      <c r="N865" s="254"/>
      <c r="O865" s="254"/>
      <c r="P865" s="254"/>
      <c r="Q865" s="254"/>
      <c r="R865" s="254"/>
      <c r="S865" s="254"/>
      <c r="T865" s="255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56" t="s">
        <v>278</v>
      </c>
      <c r="AU865" s="256" t="s">
        <v>89</v>
      </c>
      <c r="AV865" s="13" t="s">
        <v>89</v>
      </c>
      <c r="AW865" s="13" t="s">
        <v>34</v>
      </c>
      <c r="AX865" s="13" t="s">
        <v>79</v>
      </c>
      <c r="AY865" s="256" t="s">
        <v>139</v>
      </c>
    </row>
    <row r="866" spans="1:51" s="13" customFormat="1" ht="12">
      <c r="A866" s="13"/>
      <c r="B866" s="245"/>
      <c r="C866" s="246"/>
      <c r="D866" s="247" t="s">
        <v>278</v>
      </c>
      <c r="E866" s="248" t="s">
        <v>1</v>
      </c>
      <c r="F866" s="249" t="s">
        <v>961</v>
      </c>
      <c r="G866" s="246"/>
      <c r="H866" s="250">
        <v>5</v>
      </c>
      <c r="I866" s="251"/>
      <c r="J866" s="246"/>
      <c r="K866" s="246"/>
      <c r="L866" s="252"/>
      <c r="M866" s="253"/>
      <c r="N866" s="254"/>
      <c r="O866" s="254"/>
      <c r="P866" s="254"/>
      <c r="Q866" s="254"/>
      <c r="R866" s="254"/>
      <c r="S866" s="254"/>
      <c r="T866" s="255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56" t="s">
        <v>278</v>
      </c>
      <c r="AU866" s="256" t="s">
        <v>89</v>
      </c>
      <c r="AV866" s="13" t="s">
        <v>89</v>
      </c>
      <c r="AW866" s="13" t="s">
        <v>34</v>
      </c>
      <c r="AX866" s="13" t="s">
        <v>79</v>
      </c>
      <c r="AY866" s="256" t="s">
        <v>139</v>
      </c>
    </row>
    <row r="867" spans="1:51" s="15" customFormat="1" ht="12">
      <c r="A867" s="15"/>
      <c r="B867" s="267"/>
      <c r="C867" s="268"/>
      <c r="D867" s="247" t="s">
        <v>278</v>
      </c>
      <c r="E867" s="269" t="s">
        <v>1</v>
      </c>
      <c r="F867" s="270" t="s">
        <v>287</v>
      </c>
      <c r="G867" s="268"/>
      <c r="H867" s="271">
        <v>456.2</v>
      </c>
      <c r="I867" s="272"/>
      <c r="J867" s="268"/>
      <c r="K867" s="268"/>
      <c r="L867" s="273"/>
      <c r="M867" s="274"/>
      <c r="N867" s="275"/>
      <c r="O867" s="275"/>
      <c r="P867" s="275"/>
      <c r="Q867" s="275"/>
      <c r="R867" s="275"/>
      <c r="S867" s="275"/>
      <c r="T867" s="276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T867" s="277" t="s">
        <v>278</v>
      </c>
      <c r="AU867" s="277" t="s">
        <v>89</v>
      </c>
      <c r="AV867" s="15" t="s">
        <v>144</v>
      </c>
      <c r="AW867" s="15" t="s">
        <v>34</v>
      </c>
      <c r="AX867" s="15" t="s">
        <v>87</v>
      </c>
      <c r="AY867" s="277" t="s">
        <v>139</v>
      </c>
    </row>
    <row r="868" spans="1:65" s="2" customFormat="1" ht="33" customHeight="1">
      <c r="A868" s="40"/>
      <c r="B868" s="41"/>
      <c r="C868" s="212" t="s">
        <v>988</v>
      </c>
      <c r="D868" s="212" t="s">
        <v>140</v>
      </c>
      <c r="E868" s="213" t="s">
        <v>989</v>
      </c>
      <c r="F868" s="214" t="s">
        <v>990</v>
      </c>
      <c r="G868" s="215" t="s">
        <v>716</v>
      </c>
      <c r="H868" s="216">
        <v>261.006</v>
      </c>
      <c r="I868" s="217"/>
      <c r="J868" s="218">
        <f>ROUND(I868*H868,2)</f>
        <v>0</v>
      </c>
      <c r="K868" s="214" t="s">
        <v>274</v>
      </c>
      <c r="L868" s="46"/>
      <c r="M868" s="236" t="s">
        <v>1</v>
      </c>
      <c r="N868" s="237" t="s">
        <v>44</v>
      </c>
      <c r="O868" s="93"/>
      <c r="P868" s="238">
        <f>O868*H868</f>
        <v>0</v>
      </c>
      <c r="Q868" s="238">
        <v>2E-05</v>
      </c>
      <c r="R868" s="238">
        <f>Q868*H868</f>
        <v>0.00522012</v>
      </c>
      <c r="S868" s="238">
        <v>0</v>
      </c>
      <c r="T868" s="239">
        <f>S868*H868</f>
        <v>0</v>
      </c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R868" s="224" t="s">
        <v>144</v>
      </c>
      <c r="AT868" s="224" t="s">
        <v>140</v>
      </c>
      <c r="AU868" s="224" t="s">
        <v>89</v>
      </c>
      <c r="AY868" s="18" t="s">
        <v>139</v>
      </c>
      <c r="BE868" s="225">
        <f>IF(N868="základní",J868,0)</f>
        <v>0</v>
      </c>
      <c r="BF868" s="225">
        <f>IF(N868="snížená",J868,0)</f>
        <v>0</v>
      </c>
      <c r="BG868" s="225">
        <f>IF(N868="zákl. přenesená",J868,0)</f>
        <v>0</v>
      </c>
      <c r="BH868" s="225">
        <f>IF(N868="sníž. přenesená",J868,0)</f>
        <v>0</v>
      </c>
      <c r="BI868" s="225">
        <f>IF(N868="nulová",J868,0)</f>
        <v>0</v>
      </c>
      <c r="BJ868" s="18" t="s">
        <v>87</v>
      </c>
      <c r="BK868" s="225">
        <f>ROUND(I868*H868,2)</f>
        <v>0</v>
      </c>
      <c r="BL868" s="18" t="s">
        <v>144</v>
      </c>
      <c r="BM868" s="224" t="s">
        <v>991</v>
      </c>
    </row>
    <row r="869" spans="1:47" s="2" customFormat="1" ht="12">
      <c r="A869" s="40"/>
      <c r="B869" s="41"/>
      <c r="C869" s="42"/>
      <c r="D869" s="240" t="s">
        <v>276</v>
      </c>
      <c r="E869" s="42"/>
      <c r="F869" s="241" t="s">
        <v>992</v>
      </c>
      <c r="G869" s="42"/>
      <c r="H869" s="42"/>
      <c r="I869" s="242"/>
      <c r="J869" s="42"/>
      <c r="K869" s="42"/>
      <c r="L869" s="46"/>
      <c r="M869" s="243"/>
      <c r="N869" s="244"/>
      <c r="O869" s="93"/>
      <c r="P869" s="93"/>
      <c r="Q869" s="93"/>
      <c r="R869" s="93"/>
      <c r="S869" s="93"/>
      <c r="T869" s="94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T869" s="18" t="s">
        <v>276</v>
      </c>
      <c r="AU869" s="18" t="s">
        <v>89</v>
      </c>
    </row>
    <row r="870" spans="1:51" s="14" customFormat="1" ht="12">
      <c r="A870" s="14"/>
      <c r="B870" s="257"/>
      <c r="C870" s="258"/>
      <c r="D870" s="247" t="s">
        <v>278</v>
      </c>
      <c r="E870" s="259" t="s">
        <v>1</v>
      </c>
      <c r="F870" s="260" t="s">
        <v>418</v>
      </c>
      <c r="G870" s="258"/>
      <c r="H870" s="259" t="s">
        <v>1</v>
      </c>
      <c r="I870" s="261"/>
      <c r="J870" s="258"/>
      <c r="K870" s="258"/>
      <c r="L870" s="262"/>
      <c r="M870" s="263"/>
      <c r="N870" s="264"/>
      <c r="O870" s="264"/>
      <c r="P870" s="264"/>
      <c r="Q870" s="264"/>
      <c r="R870" s="264"/>
      <c r="S870" s="264"/>
      <c r="T870" s="265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66" t="s">
        <v>278</v>
      </c>
      <c r="AU870" s="266" t="s">
        <v>89</v>
      </c>
      <c r="AV870" s="14" t="s">
        <v>87</v>
      </c>
      <c r="AW870" s="14" t="s">
        <v>34</v>
      </c>
      <c r="AX870" s="14" t="s">
        <v>79</v>
      </c>
      <c r="AY870" s="266" t="s">
        <v>139</v>
      </c>
    </row>
    <row r="871" spans="1:51" s="13" customFormat="1" ht="12">
      <c r="A871" s="13"/>
      <c r="B871" s="245"/>
      <c r="C871" s="246"/>
      <c r="D871" s="247" t="s">
        <v>278</v>
      </c>
      <c r="E871" s="248" t="s">
        <v>1</v>
      </c>
      <c r="F871" s="249" t="s">
        <v>993</v>
      </c>
      <c r="G871" s="246"/>
      <c r="H871" s="250">
        <v>44.951</v>
      </c>
      <c r="I871" s="251"/>
      <c r="J871" s="246"/>
      <c r="K871" s="246"/>
      <c r="L871" s="252"/>
      <c r="M871" s="253"/>
      <c r="N871" s="254"/>
      <c r="O871" s="254"/>
      <c r="P871" s="254"/>
      <c r="Q871" s="254"/>
      <c r="R871" s="254"/>
      <c r="S871" s="254"/>
      <c r="T871" s="255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56" t="s">
        <v>278</v>
      </c>
      <c r="AU871" s="256" t="s">
        <v>89</v>
      </c>
      <c r="AV871" s="13" t="s">
        <v>89</v>
      </c>
      <c r="AW871" s="13" t="s">
        <v>34</v>
      </c>
      <c r="AX871" s="13" t="s">
        <v>79</v>
      </c>
      <c r="AY871" s="256" t="s">
        <v>139</v>
      </c>
    </row>
    <row r="872" spans="1:51" s="14" customFormat="1" ht="12">
      <c r="A872" s="14"/>
      <c r="B872" s="257"/>
      <c r="C872" s="258"/>
      <c r="D872" s="247" t="s">
        <v>278</v>
      </c>
      <c r="E872" s="259" t="s">
        <v>1</v>
      </c>
      <c r="F872" s="260" t="s">
        <v>407</v>
      </c>
      <c r="G872" s="258"/>
      <c r="H872" s="259" t="s">
        <v>1</v>
      </c>
      <c r="I872" s="261"/>
      <c r="J872" s="258"/>
      <c r="K872" s="258"/>
      <c r="L872" s="262"/>
      <c r="M872" s="263"/>
      <c r="N872" s="264"/>
      <c r="O872" s="264"/>
      <c r="P872" s="264"/>
      <c r="Q872" s="264"/>
      <c r="R872" s="264"/>
      <c r="S872" s="264"/>
      <c r="T872" s="265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66" t="s">
        <v>278</v>
      </c>
      <c r="AU872" s="266" t="s">
        <v>89</v>
      </c>
      <c r="AV872" s="14" t="s">
        <v>87</v>
      </c>
      <c r="AW872" s="14" t="s">
        <v>34</v>
      </c>
      <c r="AX872" s="14" t="s">
        <v>79</v>
      </c>
      <c r="AY872" s="266" t="s">
        <v>139</v>
      </c>
    </row>
    <row r="873" spans="1:51" s="13" customFormat="1" ht="12">
      <c r="A873" s="13"/>
      <c r="B873" s="245"/>
      <c r="C873" s="246"/>
      <c r="D873" s="247" t="s">
        <v>278</v>
      </c>
      <c r="E873" s="248" t="s">
        <v>1</v>
      </c>
      <c r="F873" s="249" t="s">
        <v>994</v>
      </c>
      <c r="G873" s="246"/>
      <c r="H873" s="250">
        <v>37.02</v>
      </c>
      <c r="I873" s="251"/>
      <c r="J873" s="246"/>
      <c r="K873" s="246"/>
      <c r="L873" s="252"/>
      <c r="M873" s="253"/>
      <c r="N873" s="254"/>
      <c r="O873" s="254"/>
      <c r="P873" s="254"/>
      <c r="Q873" s="254"/>
      <c r="R873" s="254"/>
      <c r="S873" s="254"/>
      <c r="T873" s="255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56" t="s">
        <v>278</v>
      </c>
      <c r="AU873" s="256" t="s">
        <v>89</v>
      </c>
      <c r="AV873" s="13" t="s">
        <v>89</v>
      </c>
      <c r="AW873" s="13" t="s">
        <v>34</v>
      </c>
      <c r="AX873" s="13" t="s">
        <v>79</v>
      </c>
      <c r="AY873" s="256" t="s">
        <v>139</v>
      </c>
    </row>
    <row r="874" spans="1:51" s="14" customFormat="1" ht="12">
      <c r="A874" s="14"/>
      <c r="B874" s="257"/>
      <c r="C874" s="258"/>
      <c r="D874" s="247" t="s">
        <v>278</v>
      </c>
      <c r="E874" s="259" t="s">
        <v>1</v>
      </c>
      <c r="F874" s="260" t="s">
        <v>772</v>
      </c>
      <c r="G874" s="258"/>
      <c r="H874" s="259" t="s">
        <v>1</v>
      </c>
      <c r="I874" s="261"/>
      <c r="J874" s="258"/>
      <c r="K874" s="258"/>
      <c r="L874" s="262"/>
      <c r="M874" s="263"/>
      <c r="N874" s="264"/>
      <c r="O874" s="264"/>
      <c r="P874" s="264"/>
      <c r="Q874" s="264"/>
      <c r="R874" s="264"/>
      <c r="S874" s="264"/>
      <c r="T874" s="265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66" t="s">
        <v>278</v>
      </c>
      <c r="AU874" s="266" t="s">
        <v>89</v>
      </c>
      <c r="AV874" s="14" t="s">
        <v>87</v>
      </c>
      <c r="AW874" s="14" t="s">
        <v>34</v>
      </c>
      <c r="AX874" s="14" t="s">
        <v>79</v>
      </c>
      <c r="AY874" s="266" t="s">
        <v>139</v>
      </c>
    </row>
    <row r="875" spans="1:51" s="13" customFormat="1" ht="12">
      <c r="A875" s="13"/>
      <c r="B875" s="245"/>
      <c r="C875" s="246"/>
      <c r="D875" s="247" t="s">
        <v>278</v>
      </c>
      <c r="E875" s="248" t="s">
        <v>1</v>
      </c>
      <c r="F875" s="249" t="s">
        <v>995</v>
      </c>
      <c r="G875" s="246"/>
      <c r="H875" s="250">
        <v>19.529</v>
      </c>
      <c r="I875" s="251"/>
      <c r="J875" s="246"/>
      <c r="K875" s="246"/>
      <c r="L875" s="252"/>
      <c r="M875" s="253"/>
      <c r="N875" s="254"/>
      <c r="O875" s="254"/>
      <c r="P875" s="254"/>
      <c r="Q875" s="254"/>
      <c r="R875" s="254"/>
      <c r="S875" s="254"/>
      <c r="T875" s="255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56" t="s">
        <v>278</v>
      </c>
      <c r="AU875" s="256" t="s">
        <v>89</v>
      </c>
      <c r="AV875" s="13" t="s">
        <v>89</v>
      </c>
      <c r="AW875" s="13" t="s">
        <v>34</v>
      </c>
      <c r="AX875" s="13" t="s">
        <v>79</v>
      </c>
      <c r="AY875" s="256" t="s">
        <v>139</v>
      </c>
    </row>
    <row r="876" spans="1:51" s="14" customFormat="1" ht="12">
      <c r="A876" s="14"/>
      <c r="B876" s="257"/>
      <c r="C876" s="258"/>
      <c r="D876" s="247" t="s">
        <v>278</v>
      </c>
      <c r="E876" s="259" t="s">
        <v>1</v>
      </c>
      <c r="F876" s="260" t="s">
        <v>774</v>
      </c>
      <c r="G876" s="258"/>
      <c r="H876" s="259" t="s">
        <v>1</v>
      </c>
      <c r="I876" s="261"/>
      <c r="J876" s="258"/>
      <c r="K876" s="258"/>
      <c r="L876" s="262"/>
      <c r="M876" s="263"/>
      <c r="N876" s="264"/>
      <c r="O876" s="264"/>
      <c r="P876" s="264"/>
      <c r="Q876" s="264"/>
      <c r="R876" s="264"/>
      <c r="S876" s="264"/>
      <c r="T876" s="265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66" t="s">
        <v>278</v>
      </c>
      <c r="AU876" s="266" t="s">
        <v>89</v>
      </c>
      <c r="AV876" s="14" t="s">
        <v>87</v>
      </c>
      <c r="AW876" s="14" t="s">
        <v>34</v>
      </c>
      <c r="AX876" s="14" t="s">
        <v>79</v>
      </c>
      <c r="AY876" s="266" t="s">
        <v>139</v>
      </c>
    </row>
    <row r="877" spans="1:51" s="13" customFormat="1" ht="12">
      <c r="A877" s="13"/>
      <c r="B877" s="245"/>
      <c r="C877" s="246"/>
      <c r="D877" s="247" t="s">
        <v>278</v>
      </c>
      <c r="E877" s="248" t="s">
        <v>1</v>
      </c>
      <c r="F877" s="249" t="s">
        <v>996</v>
      </c>
      <c r="G877" s="246"/>
      <c r="H877" s="250">
        <v>17.1</v>
      </c>
      <c r="I877" s="251"/>
      <c r="J877" s="246"/>
      <c r="K877" s="246"/>
      <c r="L877" s="252"/>
      <c r="M877" s="253"/>
      <c r="N877" s="254"/>
      <c r="O877" s="254"/>
      <c r="P877" s="254"/>
      <c r="Q877" s="254"/>
      <c r="R877" s="254"/>
      <c r="S877" s="254"/>
      <c r="T877" s="255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56" t="s">
        <v>278</v>
      </c>
      <c r="AU877" s="256" t="s">
        <v>89</v>
      </c>
      <c r="AV877" s="13" t="s">
        <v>89</v>
      </c>
      <c r="AW877" s="13" t="s">
        <v>34</v>
      </c>
      <c r="AX877" s="13" t="s">
        <v>79</v>
      </c>
      <c r="AY877" s="256" t="s">
        <v>139</v>
      </c>
    </row>
    <row r="878" spans="1:51" s="14" customFormat="1" ht="12">
      <c r="A878" s="14"/>
      <c r="B878" s="257"/>
      <c r="C878" s="258"/>
      <c r="D878" s="247" t="s">
        <v>278</v>
      </c>
      <c r="E878" s="259" t="s">
        <v>1</v>
      </c>
      <c r="F878" s="260" t="s">
        <v>743</v>
      </c>
      <c r="G878" s="258"/>
      <c r="H878" s="259" t="s">
        <v>1</v>
      </c>
      <c r="I878" s="261"/>
      <c r="J878" s="258"/>
      <c r="K878" s="258"/>
      <c r="L878" s="262"/>
      <c r="M878" s="263"/>
      <c r="N878" s="264"/>
      <c r="O878" s="264"/>
      <c r="P878" s="264"/>
      <c r="Q878" s="264"/>
      <c r="R878" s="264"/>
      <c r="S878" s="264"/>
      <c r="T878" s="265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66" t="s">
        <v>278</v>
      </c>
      <c r="AU878" s="266" t="s">
        <v>89</v>
      </c>
      <c r="AV878" s="14" t="s">
        <v>87</v>
      </c>
      <c r="AW878" s="14" t="s">
        <v>34</v>
      </c>
      <c r="AX878" s="14" t="s">
        <v>79</v>
      </c>
      <c r="AY878" s="266" t="s">
        <v>139</v>
      </c>
    </row>
    <row r="879" spans="1:51" s="13" customFormat="1" ht="12">
      <c r="A879" s="13"/>
      <c r="B879" s="245"/>
      <c r="C879" s="246"/>
      <c r="D879" s="247" t="s">
        <v>278</v>
      </c>
      <c r="E879" s="248" t="s">
        <v>1</v>
      </c>
      <c r="F879" s="249" t="s">
        <v>997</v>
      </c>
      <c r="G879" s="246"/>
      <c r="H879" s="250">
        <v>7.6</v>
      </c>
      <c r="I879" s="251"/>
      <c r="J879" s="246"/>
      <c r="K879" s="246"/>
      <c r="L879" s="252"/>
      <c r="M879" s="253"/>
      <c r="N879" s="254"/>
      <c r="O879" s="254"/>
      <c r="P879" s="254"/>
      <c r="Q879" s="254"/>
      <c r="R879" s="254"/>
      <c r="S879" s="254"/>
      <c r="T879" s="255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56" t="s">
        <v>278</v>
      </c>
      <c r="AU879" s="256" t="s">
        <v>89</v>
      </c>
      <c r="AV879" s="13" t="s">
        <v>89</v>
      </c>
      <c r="AW879" s="13" t="s">
        <v>34</v>
      </c>
      <c r="AX879" s="13" t="s">
        <v>79</v>
      </c>
      <c r="AY879" s="256" t="s">
        <v>139</v>
      </c>
    </row>
    <row r="880" spans="1:51" s="14" customFormat="1" ht="12">
      <c r="A880" s="14"/>
      <c r="B880" s="257"/>
      <c r="C880" s="258"/>
      <c r="D880" s="247" t="s">
        <v>278</v>
      </c>
      <c r="E880" s="259" t="s">
        <v>1</v>
      </c>
      <c r="F880" s="260" t="s">
        <v>745</v>
      </c>
      <c r="G880" s="258"/>
      <c r="H880" s="259" t="s">
        <v>1</v>
      </c>
      <c r="I880" s="261"/>
      <c r="J880" s="258"/>
      <c r="K880" s="258"/>
      <c r="L880" s="262"/>
      <c r="M880" s="263"/>
      <c r="N880" s="264"/>
      <c r="O880" s="264"/>
      <c r="P880" s="264"/>
      <c r="Q880" s="264"/>
      <c r="R880" s="264"/>
      <c r="S880" s="264"/>
      <c r="T880" s="265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66" t="s">
        <v>278</v>
      </c>
      <c r="AU880" s="266" t="s">
        <v>89</v>
      </c>
      <c r="AV880" s="14" t="s">
        <v>87</v>
      </c>
      <c r="AW880" s="14" t="s">
        <v>34</v>
      </c>
      <c r="AX880" s="14" t="s">
        <v>79</v>
      </c>
      <c r="AY880" s="266" t="s">
        <v>139</v>
      </c>
    </row>
    <row r="881" spans="1:51" s="13" customFormat="1" ht="12">
      <c r="A881" s="13"/>
      <c r="B881" s="245"/>
      <c r="C881" s="246"/>
      <c r="D881" s="247" t="s">
        <v>278</v>
      </c>
      <c r="E881" s="248" t="s">
        <v>1</v>
      </c>
      <c r="F881" s="249" t="s">
        <v>998</v>
      </c>
      <c r="G881" s="246"/>
      <c r="H881" s="250">
        <v>8</v>
      </c>
      <c r="I881" s="251"/>
      <c r="J881" s="246"/>
      <c r="K881" s="246"/>
      <c r="L881" s="252"/>
      <c r="M881" s="253"/>
      <c r="N881" s="254"/>
      <c r="O881" s="254"/>
      <c r="P881" s="254"/>
      <c r="Q881" s="254"/>
      <c r="R881" s="254"/>
      <c r="S881" s="254"/>
      <c r="T881" s="255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56" t="s">
        <v>278</v>
      </c>
      <c r="AU881" s="256" t="s">
        <v>89</v>
      </c>
      <c r="AV881" s="13" t="s">
        <v>89</v>
      </c>
      <c r="AW881" s="13" t="s">
        <v>34</v>
      </c>
      <c r="AX881" s="13" t="s">
        <v>79</v>
      </c>
      <c r="AY881" s="256" t="s">
        <v>139</v>
      </c>
    </row>
    <row r="882" spans="1:51" s="14" customFormat="1" ht="12">
      <c r="A882" s="14"/>
      <c r="B882" s="257"/>
      <c r="C882" s="258"/>
      <c r="D882" s="247" t="s">
        <v>278</v>
      </c>
      <c r="E882" s="259" t="s">
        <v>1</v>
      </c>
      <c r="F882" s="260" t="s">
        <v>747</v>
      </c>
      <c r="G882" s="258"/>
      <c r="H882" s="259" t="s">
        <v>1</v>
      </c>
      <c r="I882" s="261"/>
      <c r="J882" s="258"/>
      <c r="K882" s="258"/>
      <c r="L882" s="262"/>
      <c r="M882" s="263"/>
      <c r="N882" s="264"/>
      <c r="O882" s="264"/>
      <c r="P882" s="264"/>
      <c r="Q882" s="264"/>
      <c r="R882" s="264"/>
      <c r="S882" s="264"/>
      <c r="T882" s="265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66" t="s">
        <v>278</v>
      </c>
      <c r="AU882" s="266" t="s">
        <v>89</v>
      </c>
      <c r="AV882" s="14" t="s">
        <v>87</v>
      </c>
      <c r="AW882" s="14" t="s">
        <v>34</v>
      </c>
      <c r="AX882" s="14" t="s">
        <v>79</v>
      </c>
      <c r="AY882" s="266" t="s">
        <v>139</v>
      </c>
    </row>
    <row r="883" spans="1:51" s="13" customFormat="1" ht="12">
      <c r="A883" s="13"/>
      <c r="B883" s="245"/>
      <c r="C883" s="246"/>
      <c r="D883" s="247" t="s">
        <v>278</v>
      </c>
      <c r="E883" s="248" t="s">
        <v>1</v>
      </c>
      <c r="F883" s="249" t="s">
        <v>748</v>
      </c>
      <c r="G883" s="246"/>
      <c r="H883" s="250">
        <v>17.1</v>
      </c>
      <c r="I883" s="251"/>
      <c r="J883" s="246"/>
      <c r="K883" s="246"/>
      <c r="L883" s="252"/>
      <c r="M883" s="253"/>
      <c r="N883" s="254"/>
      <c r="O883" s="254"/>
      <c r="P883" s="254"/>
      <c r="Q883" s="254"/>
      <c r="R883" s="254"/>
      <c r="S883" s="254"/>
      <c r="T883" s="255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56" t="s">
        <v>278</v>
      </c>
      <c r="AU883" s="256" t="s">
        <v>89</v>
      </c>
      <c r="AV883" s="13" t="s">
        <v>89</v>
      </c>
      <c r="AW883" s="13" t="s">
        <v>34</v>
      </c>
      <c r="AX883" s="13" t="s">
        <v>79</v>
      </c>
      <c r="AY883" s="256" t="s">
        <v>139</v>
      </c>
    </row>
    <row r="884" spans="1:51" s="14" customFormat="1" ht="12">
      <c r="A884" s="14"/>
      <c r="B884" s="257"/>
      <c r="C884" s="258"/>
      <c r="D884" s="247" t="s">
        <v>278</v>
      </c>
      <c r="E884" s="259" t="s">
        <v>1</v>
      </c>
      <c r="F884" s="260" t="s">
        <v>749</v>
      </c>
      <c r="G884" s="258"/>
      <c r="H884" s="259" t="s">
        <v>1</v>
      </c>
      <c r="I884" s="261"/>
      <c r="J884" s="258"/>
      <c r="K884" s="258"/>
      <c r="L884" s="262"/>
      <c r="M884" s="263"/>
      <c r="N884" s="264"/>
      <c r="O884" s="264"/>
      <c r="P884" s="264"/>
      <c r="Q884" s="264"/>
      <c r="R884" s="264"/>
      <c r="S884" s="264"/>
      <c r="T884" s="265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66" t="s">
        <v>278</v>
      </c>
      <c r="AU884" s="266" t="s">
        <v>89</v>
      </c>
      <c r="AV884" s="14" t="s">
        <v>87</v>
      </c>
      <c r="AW884" s="14" t="s">
        <v>34</v>
      </c>
      <c r="AX884" s="14" t="s">
        <v>79</v>
      </c>
      <c r="AY884" s="266" t="s">
        <v>139</v>
      </c>
    </row>
    <row r="885" spans="1:51" s="13" customFormat="1" ht="12">
      <c r="A885" s="13"/>
      <c r="B885" s="245"/>
      <c r="C885" s="246"/>
      <c r="D885" s="247" t="s">
        <v>278</v>
      </c>
      <c r="E885" s="248" t="s">
        <v>1</v>
      </c>
      <c r="F885" s="249" t="s">
        <v>750</v>
      </c>
      <c r="G885" s="246"/>
      <c r="H885" s="250">
        <v>9.324</v>
      </c>
      <c r="I885" s="251"/>
      <c r="J885" s="246"/>
      <c r="K885" s="246"/>
      <c r="L885" s="252"/>
      <c r="M885" s="253"/>
      <c r="N885" s="254"/>
      <c r="O885" s="254"/>
      <c r="P885" s="254"/>
      <c r="Q885" s="254"/>
      <c r="R885" s="254"/>
      <c r="S885" s="254"/>
      <c r="T885" s="255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56" t="s">
        <v>278</v>
      </c>
      <c r="AU885" s="256" t="s">
        <v>89</v>
      </c>
      <c r="AV885" s="13" t="s">
        <v>89</v>
      </c>
      <c r="AW885" s="13" t="s">
        <v>34</v>
      </c>
      <c r="AX885" s="13" t="s">
        <v>79</v>
      </c>
      <c r="AY885" s="256" t="s">
        <v>139</v>
      </c>
    </row>
    <row r="886" spans="1:51" s="14" customFormat="1" ht="12">
      <c r="A886" s="14"/>
      <c r="B886" s="257"/>
      <c r="C886" s="258"/>
      <c r="D886" s="247" t="s">
        <v>278</v>
      </c>
      <c r="E886" s="259" t="s">
        <v>1</v>
      </c>
      <c r="F886" s="260" t="s">
        <v>751</v>
      </c>
      <c r="G886" s="258"/>
      <c r="H886" s="259" t="s">
        <v>1</v>
      </c>
      <c r="I886" s="261"/>
      <c r="J886" s="258"/>
      <c r="K886" s="258"/>
      <c r="L886" s="262"/>
      <c r="M886" s="263"/>
      <c r="N886" s="264"/>
      <c r="O886" s="264"/>
      <c r="P886" s="264"/>
      <c r="Q886" s="264"/>
      <c r="R886" s="264"/>
      <c r="S886" s="264"/>
      <c r="T886" s="265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66" t="s">
        <v>278</v>
      </c>
      <c r="AU886" s="266" t="s">
        <v>89</v>
      </c>
      <c r="AV886" s="14" t="s">
        <v>87</v>
      </c>
      <c r="AW886" s="14" t="s">
        <v>34</v>
      </c>
      <c r="AX886" s="14" t="s">
        <v>79</v>
      </c>
      <c r="AY886" s="266" t="s">
        <v>139</v>
      </c>
    </row>
    <row r="887" spans="1:51" s="13" customFormat="1" ht="12">
      <c r="A887" s="13"/>
      <c r="B887" s="245"/>
      <c r="C887" s="246"/>
      <c r="D887" s="247" t="s">
        <v>278</v>
      </c>
      <c r="E887" s="248" t="s">
        <v>1</v>
      </c>
      <c r="F887" s="249" t="s">
        <v>79</v>
      </c>
      <c r="G887" s="246"/>
      <c r="H887" s="250">
        <v>0</v>
      </c>
      <c r="I887" s="251"/>
      <c r="J887" s="246"/>
      <c r="K887" s="246"/>
      <c r="L887" s="252"/>
      <c r="M887" s="253"/>
      <c r="N887" s="254"/>
      <c r="O887" s="254"/>
      <c r="P887" s="254"/>
      <c r="Q887" s="254"/>
      <c r="R887" s="254"/>
      <c r="S887" s="254"/>
      <c r="T887" s="255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56" t="s">
        <v>278</v>
      </c>
      <c r="AU887" s="256" t="s">
        <v>89</v>
      </c>
      <c r="AV887" s="13" t="s">
        <v>89</v>
      </c>
      <c r="AW887" s="13" t="s">
        <v>34</v>
      </c>
      <c r="AX887" s="13" t="s">
        <v>79</v>
      </c>
      <c r="AY887" s="256" t="s">
        <v>139</v>
      </c>
    </row>
    <row r="888" spans="1:51" s="14" customFormat="1" ht="12">
      <c r="A888" s="14"/>
      <c r="B888" s="257"/>
      <c r="C888" s="258"/>
      <c r="D888" s="247" t="s">
        <v>278</v>
      </c>
      <c r="E888" s="259" t="s">
        <v>1</v>
      </c>
      <c r="F888" s="260" t="s">
        <v>752</v>
      </c>
      <c r="G888" s="258"/>
      <c r="H888" s="259" t="s">
        <v>1</v>
      </c>
      <c r="I888" s="261"/>
      <c r="J888" s="258"/>
      <c r="K888" s="258"/>
      <c r="L888" s="262"/>
      <c r="M888" s="263"/>
      <c r="N888" s="264"/>
      <c r="O888" s="264"/>
      <c r="P888" s="264"/>
      <c r="Q888" s="264"/>
      <c r="R888" s="264"/>
      <c r="S888" s="264"/>
      <c r="T888" s="265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66" t="s">
        <v>278</v>
      </c>
      <c r="AU888" s="266" t="s">
        <v>89</v>
      </c>
      <c r="AV888" s="14" t="s">
        <v>87</v>
      </c>
      <c r="AW888" s="14" t="s">
        <v>34</v>
      </c>
      <c r="AX888" s="14" t="s">
        <v>79</v>
      </c>
      <c r="AY888" s="266" t="s">
        <v>139</v>
      </c>
    </row>
    <row r="889" spans="1:51" s="13" customFormat="1" ht="12">
      <c r="A889" s="13"/>
      <c r="B889" s="245"/>
      <c r="C889" s="246"/>
      <c r="D889" s="247" t="s">
        <v>278</v>
      </c>
      <c r="E889" s="248" t="s">
        <v>1</v>
      </c>
      <c r="F889" s="249" t="s">
        <v>753</v>
      </c>
      <c r="G889" s="246"/>
      <c r="H889" s="250">
        <v>24.384</v>
      </c>
      <c r="I889" s="251"/>
      <c r="J889" s="246"/>
      <c r="K889" s="246"/>
      <c r="L889" s="252"/>
      <c r="M889" s="253"/>
      <c r="N889" s="254"/>
      <c r="O889" s="254"/>
      <c r="P889" s="254"/>
      <c r="Q889" s="254"/>
      <c r="R889" s="254"/>
      <c r="S889" s="254"/>
      <c r="T889" s="255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56" t="s">
        <v>278</v>
      </c>
      <c r="AU889" s="256" t="s">
        <v>89</v>
      </c>
      <c r="AV889" s="13" t="s">
        <v>89</v>
      </c>
      <c r="AW889" s="13" t="s">
        <v>34</v>
      </c>
      <c r="AX889" s="13" t="s">
        <v>79</v>
      </c>
      <c r="AY889" s="256" t="s">
        <v>139</v>
      </c>
    </row>
    <row r="890" spans="1:51" s="14" customFormat="1" ht="12">
      <c r="A890" s="14"/>
      <c r="B890" s="257"/>
      <c r="C890" s="258"/>
      <c r="D890" s="247" t="s">
        <v>278</v>
      </c>
      <c r="E890" s="259" t="s">
        <v>1</v>
      </c>
      <c r="F890" s="260" t="s">
        <v>754</v>
      </c>
      <c r="G890" s="258"/>
      <c r="H890" s="259" t="s">
        <v>1</v>
      </c>
      <c r="I890" s="261"/>
      <c r="J890" s="258"/>
      <c r="K890" s="258"/>
      <c r="L890" s="262"/>
      <c r="M890" s="263"/>
      <c r="N890" s="264"/>
      <c r="O890" s="264"/>
      <c r="P890" s="264"/>
      <c r="Q890" s="264"/>
      <c r="R890" s="264"/>
      <c r="S890" s="264"/>
      <c r="T890" s="265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66" t="s">
        <v>278</v>
      </c>
      <c r="AU890" s="266" t="s">
        <v>89</v>
      </c>
      <c r="AV890" s="14" t="s">
        <v>87</v>
      </c>
      <c r="AW890" s="14" t="s">
        <v>34</v>
      </c>
      <c r="AX890" s="14" t="s">
        <v>79</v>
      </c>
      <c r="AY890" s="266" t="s">
        <v>139</v>
      </c>
    </row>
    <row r="891" spans="1:51" s="13" customFormat="1" ht="12">
      <c r="A891" s="13"/>
      <c r="B891" s="245"/>
      <c r="C891" s="246"/>
      <c r="D891" s="247" t="s">
        <v>278</v>
      </c>
      <c r="E891" s="248" t="s">
        <v>1</v>
      </c>
      <c r="F891" s="249" t="s">
        <v>755</v>
      </c>
      <c r="G891" s="246"/>
      <c r="H891" s="250">
        <v>24.5</v>
      </c>
      <c r="I891" s="251"/>
      <c r="J891" s="246"/>
      <c r="K891" s="246"/>
      <c r="L891" s="252"/>
      <c r="M891" s="253"/>
      <c r="N891" s="254"/>
      <c r="O891" s="254"/>
      <c r="P891" s="254"/>
      <c r="Q891" s="254"/>
      <c r="R891" s="254"/>
      <c r="S891" s="254"/>
      <c r="T891" s="255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56" t="s">
        <v>278</v>
      </c>
      <c r="AU891" s="256" t="s">
        <v>89</v>
      </c>
      <c r="AV891" s="13" t="s">
        <v>89</v>
      </c>
      <c r="AW891" s="13" t="s">
        <v>34</v>
      </c>
      <c r="AX891" s="13" t="s">
        <v>79</v>
      </c>
      <c r="AY891" s="256" t="s">
        <v>139</v>
      </c>
    </row>
    <row r="892" spans="1:51" s="14" customFormat="1" ht="12">
      <c r="A892" s="14"/>
      <c r="B892" s="257"/>
      <c r="C892" s="258"/>
      <c r="D892" s="247" t="s">
        <v>278</v>
      </c>
      <c r="E892" s="259" t="s">
        <v>1</v>
      </c>
      <c r="F892" s="260" t="s">
        <v>756</v>
      </c>
      <c r="G892" s="258"/>
      <c r="H892" s="259" t="s">
        <v>1</v>
      </c>
      <c r="I892" s="261"/>
      <c r="J892" s="258"/>
      <c r="K892" s="258"/>
      <c r="L892" s="262"/>
      <c r="M892" s="263"/>
      <c r="N892" s="264"/>
      <c r="O892" s="264"/>
      <c r="P892" s="264"/>
      <c r="Q892" s="264"/>
      <c r="R892" s="264"/>
      <c r="S892" s="264"/>
      <c r="T892" s="265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66" t="s">
        <v>278</v>
      </c>
      <c r="AU892" s="266" t="s">
        <v>89</v>
      </c>
      <c r="AV892" s="14" t="s">
        <v>87</v>
      </c>
      <c r="AW892" s="14" t="s">
        <v>34</v>
      </c>
      <c r="AX892" s="14" t="s">
        <v>79</v>
      </c>
      <c r="AY892" s="266" t="s">
        <v>139</v>
      </c>
    </row>
    <row r="893" spans="1:51" s="13" customFormat="1" ht="12">
      <c r="A893" s="13"/>
      <c r="B893" s="245"/>
      <c r="C893" s="246"/>
      <c r="D893" s="247" t="s">
        <v>278</v>
      </c>
      <c r="E893" s="248" t="s">
        <v>1</v>
      </c>
      <c r="F893" s="249" t="s">
        <v>757</v>
      </c>
      <c r="G893" s="246"/>
      <c r="H893" s="250">
        <v>6.4</v>
      </c>
      <c r="I893" s="251"/>
      <c r="J893" s="246"/>
      <c r="K893" s="246"/>
      <c r="L893" s="252"/>
      <c r="M893" s="253"/>
      <c r="N893" s="254"/>
      <c r="O893" s="254"/>
      <c r="P893" s="254"/>
      <c r="Q893" s="254"/>
      <c r="R893" s="254"/>
      <c r="S893" s="254"/>
      <c r="T893" s="255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56" t="s">
        <v>278</v>
      </c>
      <c r="AU893" s="256" t="s">
        <v>89</v>
      </c>
      <c r="AV893" s="13" t="s">
        <v>89</v>
      </c>
      <c r="AW893" s="13" t="s">
        <v>34</v>
      </c>
      <c r="AX893" s="13" t="s">
        <v>79</v>
      </c>
      <c r="AY893" s="256" t="s">
        <v>139</v>
      </c>
    </row>
    <row r="894" spans="1:51" s="14" customFormat="1" ht="12">
      <c r="A894" s="14"/>
      <c r="B894" s="257"/>
      <c r="C894" s="258"/>
      <c r="D894" s="247" t="s">
        <v>278</v>
      </c>
      <c r="E894" s="259" t="s">
        <v>1</v>
      </c>
      <c r="F894" s="260" t="s">
        <v>758</v>
      </c>
      <c r="G894" s="258"/>
      <c r="H894" s="259" t="s">
        <v>1</v>
      </c>
      <c r="I894" s="261"/>
      <c r="J894" s="258"/>
      <c r="K894" s="258"/>
      <c r="L894" s="262"/>
      <c r="M894" s="263"/>
      <c r="N894" s="264"/>
      <c r="O894" s="264"/>
      <c r="P894" s="264"/>
      <c r="Q894" s="264"/>
      <c r="R894" s="264"/>
      <c r="S894" s="264"/>
      <c r="T894" s="265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66" t="s">
        <v>278</v>
      </c>
      <c r="AU894" s="266" t="s">
        <v>89</v>
      </c>
      <c r="AV894" s="14" t="s">
        <v>87</v>
      </c>
      <c r="AW894" s="14" t="s">
        <v>34</v>
      </c>
      <c r="AX894" s="14" t="s">
        <v>79</v>
      </c>
      <c r="AY894" s="266" t="s">
        <v>139</v>
      </c>
    </row>
    <row r="895" spans="1:51" s="13" customFormat="1" ht="12">
      <c r="A895" s="13"/>
      <c r="B895" s="245"/>
      <c r="C895" s="246"/>
      <c r="D895" s="247" t="s">
        <v>278</v>
      </c>
      <c r="E895" s="248" t="s">
        <v>1</v>
      </c>
      <c r="F895" s="249" t="s">
        <v>759</v>
      </c>
      <c r="G895" s="246"/>
      <c r="H895" s="250">
        <v>26.698</v>
      </c>
      <c r="I895" s="251"/>
      <c r="J895" s="246"/>
      <c r="K895" s="246"/>
      <c r="L895" s="252"/>
      <c r="M895" s="253"/>
      <c r="N895" s="254"/>
      <c r="O895" s="254"/>
      <c r="P895" s="254"/>
      <c r="Q895" s="254"/>
      <c r="R895" s="254"/>
      <c r="S895" s="254"/>
      <c r="T895" s="255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56" t="s">
        <v>278</v>
      </c>
      <c r="AU895" s="256" t="s">
        <v>89</v>
      </c>
      <c r="AV895" s="13" t="s">
        <v>89</v>
      </c>
      <c r="AW895" s="13" t="s">
        <v>34</v>
      </c>
      <c r="AX895" s="13" t="s">
        <v>79</v>
      </c>
      <c r="AY895" s="256" t="s">
        <v>139</v>
      </c>
    </row>
    <row r="896" spans="1:51" s="14" customFormat="1" ht="12">
      <c r="A896" s="14"/>
      <c r="B896" s="257"/>
      <c r="C896" s="258"/>
      <c r="D896" s="247" t="s">
        <v>278</v>
      </c>
      <c r="E896" s="259" t="s">
        <v>1</v>
      </c>
      <c r="F896" s="260" t="s">
        <v>760</v>
      </c>
      <c r="G896" s="258"/>
      <c r="H896" s="259" t="s">
        <v>1</v>
      </c>
      <c r="I896" s="261"/>
      <c r="J896" s="258"/>
      <c r="K896" s="258"/>
      <c r="L896" s="262"/>
      <c r="M896" s="263"/>
      <c r="N896" s="264"/>
      <c r="O896" s="264"/>
      <c r="P896" s="264"/>
      <c r="Q896" s="264"/>
      <c r="R896" s="264"/>
      <c r="S896" s="264"/>
      <c r="T896" s="265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66" t="s">
        <v>278</v>
      </c>
      <c r="AU896" s="266" t="s">
        <v>89</v>
      </c>
      <c r="AV896" s="14" t="s">
        <v>87</v>
      </c>
      <c r="AW896" s="14" t="s">
        <v>34</v>
      </c>
      <c r="AX896" s="14" t="s">
        <v>79</v>
      </c>
      <c r="AY896" s="266" t="s">
        <v>139</v>
      </c>
    </row>
    <row r="897" spans="1:51" s="13" customFormat="1" ht="12">
      <c r="A897" s="13"/>
      <c r="B897" s="245"/>
      <c r="C897" s="246"/>
      <c r="D897" s="247" t="s">
        <v>278</v>
      </c>
      <c r="E897" s="248" t="s">
        <v>1</v>
      </c>
      <c r="F897" s="249" t="s">
        <v>761</v>
      </c>
      <c r="G897" s="246"/>
      <c r="H897" s="250">
        <v>5.2</v>
      </c>
      <c r="I897" s="251"/>
      <c r="J897" s="246"/>
      <c r="K897" s="246"/>
      <c r="L897" s="252"/>
      <c r="M897" s="253"/>
      <c r="N897" s="254"/>
      <c r="O897" s="254"/>
      <c r="P897" s="254"/>
      <c r="Q897" s="254"/>
      <c r="R897" s="254"/>
      <c r="S897" s="254"/>
      <c r="T897" s="255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56" t="s">
        <v>278</v>
      </c>
      <c r="AU897" s="256" t="s">
        <v>89</v>
      </c>
      <c r="AV897" s="13" t="s">
        <v>89</v>
      </c>
      <c r="AW897" s="13" t="s">
        <v>34</v>
      </c>
      <c r="AX897" s="13" t="s">
        <v>79</v>
      </c>
      <c r="AY897" s="256" t="s">
        <v>139</v>
      </c>
    </row>
    <row r="898" spans="1:51" s="14" customFormat="1" ht="12">
      <c r="A898" s="14"/>
      <c r="B898" s="257"/>
      <c r="C898" s="258"/>
      <c r="D898" s="247" t="s">
        <v>278</v>
      </c>
      <c r="E898" s="259" t="s">
        <v>1</v>
      </c>
      <c r="F898" s="260" t="s">
        <v>762</v>
      </c>
      <c r="G898" s="258"/>
      <c r="H898" s="259" t="s">
        <v>1</v>
      </c>
      <c r="I898" s="261"/>
      <c r="J898" s="258"/>
      <c r="K898" s="258"/>
      <c r="L898" s="262"/>
      <c r="M898" s="263"/>
      <c r="N898" s="264"/>
      <c r="O898" s="264"/>
      <c r="P898" s="264"/>
      <c r="Q898" s="264"/>
      <c r="R898" s="264"/>
      <c r="S898" s="264"/>
      <c r="T898" s="265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66" t="s">
        <v>278</v>
      </c>
      <c r="AU898" s="266" t="s">
        <v>89</v>
      </c>
      <c r="AV898" s="14" t="s">
        <v>87</v>
      </c>
      <c r="AW898" s="14" t="s">
        <v>34</v>
      </c>
      <c r="AX898" s="14" t="s">
        <v>79</v>
      </c>
      <c r="AY898" s="266" t="s">
        <v>139</v>
      </c>
    </row>
    <row r="899" spans="1:51" s="13" customFormat="1" ht="12">
      <c r="A899" s="13"/>
      <c r="B899" s="245"/>
      <c r="C899" s="246"/>
      <c r="D899" s="247" t="s">
        <v>278</v>
      </c>
      <c r="E899" s="248" t="s">
        <v>1</v>
      </c>
      <c r="F899" s="249" t="s">
        <v>763</v>
      </c>
      <c r="G899" s="246"/>
      <c r="H899" s="250">
        <v>13.2</v>
      </c>
      <c r="I899" s="251"/>
      <c r="J899" s="246"/>
      <c r="K899" s="246"/>
      <c r="L899" s="252"/>
      <c r="M899" s="253"/>
      <c r="N899" s="254"/>
      <c r="O899" s="254"/>
      <c r="P899" s="254"/>
      <c r="Q899" s="254"/>
      <c r="R899" s="254"/>
      <c r="S899" s="254"/>
      <c r="T899" s="255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56" t="s">
        <v>278</v>
      </c>
      <c r="AU899" s="256" t="s">
        <v>89</v>
      </c>
      <c r="AV899" s="13" t="s">
        <v>89</v>
      </c>
      <c r="AW899" s="13" t="s">
        <v>34</v>
      </c>
      <c r="AX899" s="13" t="s">
        <v>79</v>
      </c>
      <c r="AY899" s="256" t="s">
        <v>139</v>
      </c>
    </row>
    <row r="900" spans="1:51" s="15" customFormat="1" ht="12">
      <c r="A900" s="15"/>
      <c r="B900" s="267"/>
      <c r="C900" s="268"/>
      <c r="D900" s="247" t="s">
        <v>278</v>
      </c>
      <c r="E900" s="269" t="s">
        <v>1</v>
      </c>
      <c r="F900" s="270" t="s">
        <v>287</v>
      </c>
      <c r="G900" s="268"/>
      <c r="H900" s="271">
        <v>261.006</v>
      </c>
      <c r="I900" s="272"/>
      <c r="J900" s="268"/>
      <c r="K900" s="268"/>
      <c r="L900" s="273"/>
      <c r="M900" s="274"/>
      <c r="N900" s="275"/>
      <c r="O900" s="275"/>
      <c r="P900" s="275"/>
      <c r="Q900" s="275"/>
      <c r="R900" s="275"/>
      <c r="S900" s="275"/>
      <c r="T900" s="276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T900" s="277" t="s">
        <v>278</v>
      </c>
      <c r="AU900" s="277" t="s">
        <v>89</v>
      </c>
      <c r="AV900" s="15" t="s">
        <v>144</v>
      </c>
      <c r="AW900" s="15" t="s">
        <v>34</v>
      </c>
      <c r="AX900" s="15" t="s">
        <v>87</v>
      </c>
      <c r="AY900" s="277" t="s">
        <v>139</v>
      </c>
    </row>
    <row r="901" spans="1:65" s="2" customFormat="1" ht="24.15" customHeight="1">
      <c r="A901" s="40"/>
      <c r="B901" s="41"/>
      <c r="C901" s="212" t="s">
        <v>999</v>
      </c>
      <c r="D901" s="212" t="s">
        <v>140</v>
      </c>
      <c r="E901" s="213" t="s">
        <v>1000</v>
      </c>
      <c r="F901" s="214" t="s">
        <v>1001</v>
      </c>
      <c r="G901" s="215" t="s">
        <v>299</v>
      </c>
      <c r="H901" s="216">
        <v>73.6</v>
      </c>
      <c r="I901" s="217"/>
      <c r="J901" s="218">
        <f>ROUND(I901*H901,2)</f>
        <v>0</v>
      </c>
      <c r="K901" s="214" t="s">
        <v>274</v>
      </c>
      <c r="L901" s="46"/>
      <c r="M901" s="236" t="s">
        <v>1</v>
      </c>
      <c r="N901" s="237" t="s">
        <v>44</v>
      </c>
      <c r="O901" s="93"/>
      <c r="P901" s="238">
        <f>O901*H901</f>
        <v>0</v>
      </c>
      <c r="Q901" s="238">
        <v>0.2908</v>
      </c>
      <c r="R901" s="238">
        <f>Q901*H901</f>
        <v>21.40288</v>
      </c>
      <c r="S901" s="238">
        <v>0</v>
      </c>
      <c r="T901" s="239">
        <f>S901*H901</f>
        <v>0</v>
      </c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R901" s="224" t="s">
        <v>144</v>
      </c>
      <c r="AT901" s="224" t="s">
        <v>140</v>
      </c>
      <c r="AU901" s="224" t="s">
        <v>89</v>
      </c>
      <c r="AY901" s="18" t="s">
        <v>139</v>
      </c>
      <c r="BE901" s="225">
        <f>IF(N901="základní",J901,0)</f>
        <v>0</v>
      </c>
      <c r="BF901" s="225">
        <f>IF(N901="snížená",J901,0)</f>
        <v>0</v>
      </c>
      <c r="BG901" s="225">
        <f>IF(N901="zákl. přenesená",J901,0)</f>
        <v>0</v>
      </c>
      <c r="BH901" s="225">
        <f>IF(N901="sníž. přenesená",J901,0)</f>
        <v>0</v>
      </c>
      <c r="BI901" s="225">
        <f>IF(N901="nulová",J901,0)</f>
        <v>0</v>
      </c>
      <c r="BJ901" s="18" t="s">
        <v>87</v>
      </c>
      <c r="BK901" s="225">
        <f>ROUND(I901*H901,2)</f>
        <v>0</v>
      </c>
      <c r="BL901" s="18" t="s">
        <v>144</v>
      </c>
      <c r="BM901" s="224" t="s">
        <v>1002</v>
      </c>
    </row>
    <row r="902" spans="1:47" s="2" customFormat="1" ht="12">
      <c r="A902" s="40"/>
      <c r="B902" s="41"/>
      <c r="C902" s="42"/>
      <c r="D902" s="240" t="s">
        <v>276</v>
      </c>
      <c r="E902" s="42"/>
      <c r="F902" s="241" t="s">
        <v>1003</v>
      </c>
      <c r="G902" s="42"/>
      <c r="H902" s="42"/>
      <c r="I902" s="242"/>
      <c r="J902" s="42"/>
      <c r="K902" s="42"/>
      <c r="L902" s="46"/>
      <c r="M902" s="243"/>
      <c r="N902" s="244"/>
      <c r="O902" s="93"/>
      <c r="P902" s="93"/>
      <c r="Q902" s="93"/>
      <c r="R902" s="93"/>
      <c r="S902" s="93"/>
      <c r="T902" s="94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T902" s="18" t="s">
        <v>276</v>
      </c>
      <c r="AU902" s="18" t="s">
        <v>89</v>
      </c>
    </row>
    <row r="903" spans="1:51" s="13" customFormat="1" ht="12">
      <c r="A903" s="13"/>
      <c r="B903" s="245"/>
      <c r="C903" s="246"/>
      <c r="D903" s="247" t="s">
        <v>278</v>
      </c>
      <c r="E903" s="248" t="s">
        <v>1</v>
      </c>
      <c r="F903" s="249" t="s">
        <v>302</v>
      </c>
      <c r="G903" s="246"/>
      <c r="H903" s="250">
        <v>73.6</v>
      </c>
      <c r="I903" s="251"/>
      <c r="J903" s="246"/>
      <c r="K903" s="246"/>
      <c r="L903" s="252"/>
      <c r="M903" s="253"/>
      <c r="N903" s="254"/>
      <c r="O903" s="254"/>
      <c r="P903" s="254"/>
      <c r="Q903" s="254"/>
      <c r="R903" s="254"/>
      <c r="S903" s="254"/>
      <c r="T903" s="255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56" t="s">
        <v>278</v>
      </c>
      <c r="AU903" s="256" t="s">
        <v>89</v>
      </c>
      <c r="AV903" s="13" t="s">
        <v>89</v>
      </c>
      <c r="AW903" s="13" t="s">
        <v>34</v>
      </c>
      <c r="AX903" s="13" t="s">
        <v>87</v>
      </c>
      <c r="AY903" s="256" t="s">
        <v>139</v>
      </c>
    </row>
    <row r="904" spans="1:65" s="2" customFormat="1" ht="33" customHeight="1">
      <c r="A904" s="40"/>
      <c r="B904" s="41"/>
      <c r="C904" s="212" t="s">
        <v>286</v>
      </c>
      <c r="D904" s="212" t="s">
        <v>140</v>
      </c>
      <c r="E904" s="213" t="s">
        <v>1004</v>
      </c>
      <c r="F904" s="214" t="s">
        <v>1005</v>
      </c>
      <c r="G904" s="215" t="s">
        <v>299</v>
      </c>
      <c r="H904" s="216">
        <v>11.4</v>
      </c>
      <c r="I904" s="217"/>
      <c r="J904" s="218">
        <f>ROUND(I904*H904,2)</f>
        <v>0</v>
      </c>
      <c r="K904" s="214" t="s">
        <v>274</v>
      </c>
      <c r="L904" s="46"/>
      <c r="M904" s="236" t="s">
        <v>1</v>
      </c>
      <c r="N904" s="237" t="s">
        <v>44</v>
      </c>
      <c r="O904" s="93"/>
      <c r="P904" s="238">
        <f>O904*H904</f>
        <v>0</v>
      </c>
      <c r="Q904" s="238">
        <v>0.0032</v>
      </c>
      <c r="R904" s="238">
        <f>Q904*H904</f>
        <v>0.036480000000000005</v>
      </c>
      <c r="S904" s="238">
        <v>0</v>
      </c>
      <c r="T904" s="239">
        <f>S904*H904</f>
        <v>0</v>
      </c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R904" s="224" t="s">
        <v>144</v>
      </c>
      <c r="AT904" s="224" t="s">
        <v>140</v>
      </c>
      <c r="AU904" s="224" t="s">
        <v>89</v>
      </c>
      <c r="AY904" s="18" t="s">
        <v>139</v>
      </c>
      <c r="BE904" s="225">
        <f>IF(N904="základní",J904,0)</f>
        <v>0</v>
      </c>
      <c r="BF904" s="225">
        <f>IF(N904="snížená",J904,0)</f>
        <v>0</v>
      </c>
      <c r="BG904" s="225">
        <f>IF(N904="zákl. přenesená",J904,0)</f>
        <v>0</v>
      </c>
      <c r="BH904" s="225">
        <f>IF(N904="sníž. přenesená",J904,0)</f>
        <v>0</v>
      </c>
      <c r="BI904" s="225">
        <f>IF(N904="nulová",J904,0)</f>
        <v>0</v>
      </c>
      <c r="BJ904" s="18" t="s">
        <v>87</v>
      </c>
      <c r="BK904" s="225">
        <f>ROUND(I904*H904,2)</f>
        <v>0</v>
      </c>
      <c r="BL904" s="18" t="s">
        <v>144</v>
      </c>
      <c r="BM904" s="224" t="s">
        <v>1006</v>
      </c>
    </row>
    <row r="905" spans="1:47" s="2" customFormat="1" ht="12">
      <c r="A905" s="40"/>
      <c r="B905" s="41"/>
      <c r="C905" s="42"/>
      <c r="D905" s="240" t="s">
        <v>276</v>
      </c>
      <c r="E905" s="42"/>
      <c r="F905" s="241" t="s">
        <v>1007</v>
      </c>
      <c r="G905" s="42"/>
      <c r="H905" s="42"/>
      <c r="I905" s="242"/>
      <c r="J905" s="42"/>
      <c r="K905" s="42"/>
      <c r="L905" s="46"/>
      <c r="M905" s="243"/>
      <c r="N905" s="244"/>
      <c r="O905" s="93"/>
      <c r="P905" s="93"/>
      <c r="Q905" s="93"/>
      <c r="R905" s="93"/>
      <c r="S905" s="93"/>
      <c r="T905" s="94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T905" s="18" t="s">
        <v>276</v>
      </c>
      <c r="AU905" s="18" t="s">
        <v>89</v>
      </c>
    </row>
    <row r="906" spans="1:51" s="13" customFormat="1" ht="12">
      <c r="A906" s="13"/>
      <c r="B906" s="245"/>
      <c r="C906" s="246"/>
      <c r="D906" s="247" t="s">
        <v>278</v>
      </c>
      <c r="E906" s="248" t="s">
        <v>1</v>
      </c>
      <c r="F906" s="249" t="s">
        <v>1008</v>
      </c>
      <c r="G906" s="246"/>
      <c r="H906" s="250">
        <v>11.4</v>
      </c>
      <c r="I906" s="251"/>
      <c r="J906" s="246"/>
      <c r="K906" s="246"/>
      <c r="L906" s="252"/>
      <c r="M906" s="253"/>
      <c r="N906" s="254"/>
      <c r="O906" s="254"/>
      <c r="P906" s="254"/>
      <c r="Q906" s="254"/>
      <c r="R906" s="254"/>
      <c r="S906" s="254"/>
      <c r="T906" s="255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56" t="s">
        <v>278</v>
      </c>
      <c r="AU906" s="256" t="s">
        <v>89</v>
      </c>
      <c r="AV906" s="13" t="s">
        <v>89</v>
      </c>
      <c r="AW906" s="13" t="s">
        <v>34</v>
      </c>
      <c r="AX906" s="13" t="s">
        <v>87</v>
      </c>
      <c r="AY906" s="256" t="s">
        <v>139</v>
      </c>
    </row>
    <row r="907" spans="1:65" s="2" customFormat="1" ht="16.5" customHeight="1">
      <c r="A907" s="40"/>
      <c r="B907" s="41"/>
      <c r="C907" s="278" t="s">
        <v>1009</v>
      </c>
      <c r="D907" s="278" t="s">
        <v>316</v>
      </c>
      <c r="E907" s="279" t="s">
        <v>1010</v>
      </c>
      <c r="F907" s="280" t="s">
        <v>1011</v>
      </c>
      <c r="G907" s="281" t="s">
        <v>299</v>
      </c>
      <c r="H907" s="282">
        <v>12.54</v>
      </c>
      <c r="I907" s="283"/>
      <c r="J907" s="284">
        <f>ROUND(I907*H907,2)</f>
        <v>0</v>
      </c>
      <c r="K907" s="280" t="s">
        <v>274</v>
      </c>
      <c r="L907" s="285"/>
      <c r="M907" s="286" t="s">
        <v>1</v>
      </c>
      <c r="N907" s="287" t="s">
        <v>44</v>
      </c>
      <c r="O907" s="93"/>
      <c r="P907" s="238">
        <f>O907*H907</f>
        <v>0</v>
      </c>
      <c r="Q907" s="238">
        <v>0.08438</v>
      </c>
      <c r="R907" s="238">
        <f>Q907*H907</f>
        <v>1.0581251999999999</v>
      </c>
      <c r="S907" s="238">
        <v>0</v>
      </c>
      <c r="T907" s="239">
        <f>S907*H907</f>
        <v>0</v>
      </c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R907" s="224" t="s">
        <v>319</v>
      </c>
      <c r="AT907" s="224" t="s">
        <v>316</v>
      </c>
      <c r="AU907" s="224" t="s">
        <v>89</v>
      </c>
      <c r="AY907" s="18" t="s">
        <v>139</v>
      </c>
      <c r="BE907" s="225">
        <f>IF(N907="základní",J907,0)</f>
        <v>0</v>
      </c>
      <c r="BF907" s="225">
        <f>IF(N907="snížená",J907,0)</f>
        <v>0</v>
      </c>
      <c r="BG907" s="225">
        <f>IF(N907="zákl. přenesená",J907,0)</f>
        <v>0</v>
      </c>
      <c r="BH907" s="225">
        <f>IF(N907="sníž. přenesená",J907,0)</f>
        <v>0</v>
      </c>
      <c r="BI907" s="225">
        <f>IF(N907="nulová",J907,0)</f>
        <v>0</v>
      </c>
      <c r="BJ907" s="18" t="s">
        <v>87</v>
      </c>
      <c r="BK907" s="225">
        <f>ROUND(I907*H907,2)</f>
        <v>0</v>
      </c>
      <c r="BL907" s="18" t="s">
        <v>144</v>
      </c>
      <c r="BM907" s="224" t="s">
        <v>1012</v>
      </c>
    </row>
    <row r="908" spans="1:51" s="13" customFormat="1" ht="12">
      <c r="A908" s="13"/>
      <c r="B908" s="245"/>
      <c r="C908" s="246"/>
      <c r="D908" s="247" t="s">
        <v>278</v>
      </c>
      <c r="E908" s="248" t="s">
        <v>1</v>
      </c>
      <c r="F908" s="249" t="s">
        <v>1013</v>
      </c>
      <c r="G908" s="246"/>
      <c r="H908" s="250">
        <v>12.54</v>
      </c>
      <c r="I908" s="251"/>
      <c r="J908" s="246"/>
      <c r="K908" s="246"/>
      <c r="L908" s="252"/>
      <c r="M908" s="253"/>
      <c r="N908" s="254"/>
      <c r="O908" s="254"/>
      <c r="P908" s="254"/>
      <c r="Q908" s="254"/>
      <c r="R908" s="254"/>
      <c r="S908" s="254"/>
      <c r="T908" s="255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56" t="s">
        <v>278</v>
      </c>
      <c r="AU908" s="256" t="s">
        <v>89</v>
      </c>
      <c r="AV908" s="13" t="s">
        <v>89</v>
      </c>
      <c r="AW908" s="13" t="s">
        <v>34</v>
      </c>
      <c r="AX908" s="13" t="s">
        <v>87</v>
      </c>
      <c r="AY908" s="256" t="s">
        <v>139</v>
      </c>
    </row>
    <row r="909" spans="1:65" s="2" customFormat="1" ht="16.5" customHeight="1">
      <c r="A909" s="40"/>
      <c r="B909" s="41"/>
      <c r="C909" s="278" t="s">
        <v>1014</v>
      </c>
      <c r="D909" s="278" t="s">
        <v>316</v>
      </c>
      <c r="E909" s="279" t="s">
        <v>1015</v>
      </c>
      <c r="F909" s="280" t="s">
        <v>1016</v>
      </c>
      <c r="G909" s="281" t="s">
        <v>299</v>
      </c>
      <c r="H909" s="282">
        <v>11.4</v>
      </c>
      <c r="I909" s="283"/>
      <c r="J909" s="284">
        <f>ROUND(I909*H909,2)</f>
        <v>0</v>
      </c>
      <c r="K909" s="280" t="s">
        <v>1</v>
      </c>
      <c r="L909" s="285"/>
      <c r="M909" s="286" t="s">
        <v>1</v>
      </c>
      <c r="N909" s="287" t="s">
        <v>44</v>
      </c>
      <c r="O909" s="93"/>
      <c r="P909" s="238">
        <f>O909*H909</f>
        <v>0</v>
      </c>
      <c r="Q909" s="238">
        <v>0.0004</v>
      </c>
      <c r="R909" s="238">
        <f>Q909*H909</f>
        <v>0.004560000000000001</v>
      </c>
      <c r="S909" s="238">
        <v>0</v>
      </c>
      <c r="T909" s="239">
        <f>S909*H909</f>
        <v>0</v>
      </c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R909" s="224" t="s">
        <v>319</v>
      </c>
      <c r="AT909" s="224" t="s">
        <v>316</v>
      </c>
      <c r="AU909" s="224" t="s">
        <v>89</v>
      </c>
      <c r="AY909" s="18" t="s">
        <v>139</v>
      </c>
      <c r="BE909" s="225">
        <f>IF(N909="základní",J909,0)</f>
        <v>0</v>
      </c>
      <c r="BF909" s="225">
        <f>IF(N909="snížená",J909,0)</f>
        <v>0</v>
      </c>
      <c r="BG909" s="225">
        <f>IF(N909="zákl. přenesená",J909,0)</f>
        <v>0</v>
      </c>
      <c r="BH909" s="225">
        <f>IF(N909="sníž. přenesená",J909,0)</f>
        <v>0</v>
      </c>
      <c r="BI909" s="225">
        <f>IF(N909="nulová",J909,0)</f>
        <v>0</v>
      </c>
      <c r="BJ909" s="18" t="s">
        <v>87</v>
      </c>
      <c r="BK909" s="225">
        <f>ROUND(I909*H909,2)</f>
        <v>0</v>
      </c>
      <c r="BL909" s="18" t="s">
        <v>144</v>
      </c>
      <c r="BM909" s="224" t="s">
        <v>1017</v>
      </c>
    </row>
    <row r="910" spans="1:51" s="13" customFormat="1" ht="12">
      <c r="A910" s="13"/>
      <c r="B910" s="245"/>
      <c r="C910" s="246"/>
      <c r="D910" s="247" t="s">
        <v>278</v>
      </c>
      <c r="E910" s="248" t="s">
        <v>1</v>
      </c>
      <c r="F910" s="249" t="s">
        <v>233</v>
      </c>
      <c r="G910" s="246"/>
      <c r="H910" s="250">
        <v>11.4</v>
      </c>
      <c r="I910" s="251"/>
      <c r="J910" s="246"/>
      <c r="K910" s="246"/>
      <c r="L910" s="252"/>
      <c r="M910" s="253"/>
      <c r="N910" s="254"/>
      <c r="O910" s="254"/>
      <c r="P910" s="254"/>
      <c r="Q910" s="254"/>
      <c r="R910" s="254"/>
      <c r="S910" s="254"/>
      <c r="T910" s="255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56" t="s">
        <v>278</v>
      </c>
      <c r="AU910" s="256" t="s">
        <v>89</v>
      </c>
      <c r="AV910" s="13" t="s">
        <v>89</v>
      </c>
      <c r="AW910" s="13" t="s">
        <v>34</v>
      </c>
      <c r="AX910" s="13" t="s">
        <v>87</v>
      </c>
      <c r="AY910" s="256" t="s">
        <v>139</v>
      </c>
    </row>
    <row r="911" spans="1:63" s="11" customFormat="1" ht="22.8" customHeight="1">
      <c r="A911" s="11"/>
      <c r="B911" s="198"/>
      <c r="C911" s="199"/>
      <c r="D911" s="200" t="s">
        <v>78</v>
      </c>
      <c r="E911" s="234" t="s">
        <v>238</v>
      </c>
      <c r="F911" s="234" t="s">
        <v>1018</v>
      </c>
      <c r="G911" s="199"/>
      <c r="H911" s="199"/>
      <c r="I911" s="202"/>
      <c r="J911" s="235">
        <f>BK911</f>
        <v>0</v>
      </c>
      <c r="K911" s="199"/>
      <c r="L911" s="204"/>
      <c r="M911" s="205"/>
      <c r="N911" s="206"/>
      <c r="O911" s="206"/>
      <c r="P911" s="207">
        <f>SUM(P912:P926)</f>
        <v>0</v>
      </c>
      <c r="Q911" s="206"/>
      <c r="R911" s="207">
        <f>SUM(R912:R926)</f>
        <v>0.038752760000000004</v>
      </c>
      <c r="S911" s="206"/>
      <c r="T911" s="208">
        <f>SUM(T912:T926)</f>
        <v>0.18411600000000003</v>
      </c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R911" s="209" t="s">
        <v>87</v>
      </c>
      <c r="AT911" s="210" t="s">
        <v>78</v>
      </c>
      <c r="AU911" s="210" t="s">
        <v>87</v>
      </c>
      <c r="AY911" s="209" t="s">
        <v>139</v>
      </c>
      <c r="BK911" s="211">
        <f>SUM(BK912:BK926)</f>
        <v>0</v>
      </c>
    </row>
    <row r="912" spans="1:65" s="2" customFormat="1" ht="24.15" customHeight="1">
      <c r="A912" s="40"/>
      <c r="B912" s="41"/>
      <c r="C912" s="212" t="s">
        <v>1019</v>
      </c>
      <c r="D912" s="212" t="s">
        <v>140</v>
      </c>
      <c r="E912" s="213" t="s">
        <v>1020</v>
      </c>
      <c r="F912" s="214" t="s">
        <v>1021</v>
      </c>
      <c r="G912" s="215" t="s">
        <v>299</v>
      </c>
      <c r="H912" s="216">
        <v>92.058</v>
      </c>
      <c r="I912" s="217"/>
      <c r="J912" s="218">
        <f>ROUND(I912*H912,2)</f>
        <v>0</v>
      </c>
      <c r="K912" s="214" t="s">
        <v>274</v>
      </c>
      <c r="L912" s="46"/>
      <c r="M912" s="236" t="s">
        <v>1</v>
      </c>
      <c r="N912" s="237" t="s">
        <v>44</v>
      </c>
      <c r="O912" s="93"/>
      <c r="P912" s="238">
        <f>O912*H912</f>
        <v>0</v>
      </c>
      <c r="Q912" s="238">
        <v>0.00022</v>
      </c>
      <c r="R912" s="238">
        <f>Q912*H912</f>
        <v>0.02025276</v>
      </c>
      <c r="S912" s="238">
        <v>0.002</v>
      </c>
      <c r="T912" s="239">
        <f>S912*H912</f>
        <v>0.18411600000000003</v>
      </c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R912" s="224" t="s">
        <v>144</v>
      </c>
      <c r="AT912" s="224" t="s">
        <v>140</v>
      </c>
      <c r="AU912" s="224" t="s">
        <v>89</v>
      </c>
      <c r="AY912" s="18" t="s">
        <v>139</v>
      </c>
      <c r="BE912" s="225">
        <f>IF(N912="základní",J912,0)</f>
        <v>0</v>
      </c>
      <c r="BF912" s="225">
        <f>IF(N912="snížená",J912,0)</f>
        <v>0</v>
      </c>
      <c r="BG912" s="225">
        <f>IF(N912="zákl. přenesená",J912,0)</f>
        <v>0</v>
      </c>
      <c r="BH912" s="225">
        <f>IF(N912="sníž. přenesená",J912,0)</f>
        <v>0</v>
      </c>
      <c r="BI912" s="225">
        <f>IF(N912="nulová",J912,0)</f>
        <v>0</v>
      </c>
      <c r="BJ912" s="18" t="s">
        <v>87</v>
      </c>
      <c r="BK912" s="225">
        <f>ROUND(I912*H912,2)</f>
        <v>0</v>
      </c>
      <c r="BL912" s="18" t="s">
        <v>144</v>
      </c>
      <c r="BM912" s="224" t="s">
        <v>1022</v>
      </c>
    </row>
    <row r="913" spans="1:47" s="2" customFormat="1" ht="12">
      <c r="A913" s="40"/>
      <c r="B913" s="41"/>
      <c r="C913" s="42"/>
      <c r="D913" s="240" t="s">
        <v>276</v>
      </c>
      <c r="E913" s="42"/>
      <c r="F913" s="241" t="s">
        <v>1023</v>
      </c>
      <c r="G913" s="42"/>
      <c r="H913" s="42"/>
      <c r="I913" s="242"/>
      <c r="J913" s="42"/>
      <c r="K913" s="42"/>
      <c r="L913" s="46"/>
      <c r="M913" s="243"/>
      <c r="N913" s="244"/>
      <c r="O913" s="93"/>
      <c r="P913" s="93"/>
      <c r="Q913" s="93"/>
      <c r="R913" s="93"/>
      <c r="S913" s="93"/>
      <c r="T913" s="94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T913" s="18" t="s">
        <v>276</v>
      </c>
      <c r="AU913" s="18" t="s">
        <v>89</v>
      </c>
    </row>
    <row r="914" spans="1:51" s="13" customFormat="1" ht="12">
      <c r="A914" s="13"/>
      <c r="B914" s="245"/>
      <c r="C914" s="246"/>
      <c r="D914" s="247" t="s">
        <v>278</v>
      </c>
      <c r="E914" s="248" t="s">
        <v>1</v>
      </c>
      <c r="F914" s="249" t="s">
        <v>179</v>
      </c>
      <c r="G914" s="246"/>
      <c r="H914" s="250">
        <v>46.029</v>
      </c>
      <c r="I914" s="251"/>
      <c r="J914" s="246"/>
      <c r="K914" s="246"/>
      <c r="L914" s="252"/>
      <c r="M914" s="253"/>
      <c r="N914" s="254"/>
      <c r="O914" s="254"/>
      <c r="P914" s="254"/>
      <c r="Q914" s="254"/>
      <c r="R914" s="254"/>
      <c r="S914" s="254"/>
      <c r="T914" s="255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56" t="s">
        <v>278</v>
      </c>
      <c r="AU914" s="256" t="s">
        <v>89</v>
      </c>
      <c r="AV914" s="13" t="s">
        <v>89</v>
      </c>
      <c r="AW914" s="13" t="s">
        <v>34</v>
      </c>
      <c r="AX914" s="13" t="s">
        <v>79</v>
      </c>
      <c r="AY914" s="256" t="s">
        <v>139</v>
      </c>
    </row>
    <row r="915" spans="1:51" s="13" customFormat="1" ht="12">
      <c r="A915" s="13"/>
      <c r="B915" s="245"/>
      <c r="C915" s="246"/>
      <c r="D915" s="247" t="s">
        <v>278</v>
      </c>
      <c r="E915" s="248" t="s">
        <v>1</v>
      </c>
      <c r="F915" s="249" t="s">
        <v>179</v>
      </c>
      <c r="G915" s="246"/>
      <c r="H915" s="250">
        <v>46.029</v>
      </c>
      <c r="I915" s="251"/>
      <c r="J915" s="246"/>
      <c r="K915" s="246"/>
      <c r="L915" s="252"/>
      <c r="M915" s="253"/>
      <c r="N915" s="254"/>
      <c r="O915" s="254"/>
      <c r="P915" s="254"/>
      <c r="Q915" s="254"/>
      <c r="R915" s="254"/>
      <c r="S915" s="254"/>
      <c r="T915" s="255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56" t="s">
        <v>278</v>
      </c>
      <c r="AU915" s="256" t="s">
        <v>89</v>
      </c>
      <c r="AV915" s="13" t="s">
        <v>89</v>
      </c>
      <c r="AW915" s="13" t="s">
        <v>34</v>
      </c>
      <c r="AX915" s="13" t="s">
        <v>79</v>
      </c>
      <c r="AY915" s="256" t="s">
        <v>139</v>
      </c>
    </row>
    <row r="916" spans="1:51" s="15" customFormat="1" ht="12">
      <c r="A916" s="15"/>
      <c r="B916" s="267"/>
      <c r="C916" s="268"/>
      <c r="D916" s="247" t="s">
        <v>278</v>
      </c>
      <c r="E916" s="269" t="s">
        <v>1</v>
      </c>
      <c r="F916" s="270" t="s">
        <v>287</v>
      </c>
      <c r="G916" s="268"/>
      <c r="H916" s="271">
        <v>92.058</v>
      </c>
      <c r="I916" s="272"/>
      <c r="J916" s="268"/>
      <c r="K916" s="268"/>
      <c r="L916" s="273"/>
      <c r="M916" s="274"/>
      <c r="N916" s="275"/>
      <c r="O916" s="275"/>
      <c r="P916" s="275"/>
      <c r="Q916" s="275"/>
      <c r="R916" s="275"/>
      <c r="S916" s="275"/>
      <c r="T916" s="276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T916" s="277" t="s">
        <v>278</v>
      </c>
      <c r="AU916" s="277" t="s">
        <v>89</v>
      </c>
      <c r="AV916" s="15" t="s">
        <v>144</v>
      </c>
      <c r="AW916" s="15" t="s">
        <v>34</v>
      </c>
      <c r="AX916" s="15" t="s">
        <v>87</v>
      </c>
      <c r="AY916" s="277" t="s">
        <v>139</v>
      </c>
    </row>
    <row r="917" spans="1:65" s="2" customFormat="1" ht="24.15" customHeight="1">
      <c r="A917" s="40"/>
      <c r="B917" s="41"/>
      <c r="C917" s="212" t="s">
        <v>1024</v>
      </c>
      <c r="D917" s="212" t="s">
        <v>140</v>
      </c>
      <c r="E917" s="213" t="s">
        <v>865</v>
      </c>
      <c r="F917" s="214" t="s">
        <v>866</v>
      </c>
      <c r="G917" s="215" t="s">
        <v>716</v>
      </c>
      <c r="H917" s="216">
        <v>99</v>
      </c>
      <c r="I917" s="217"/>
      <c r="J917" s="218">
        <f>ROUND(I917*H917,2)</f>
        <v>0</v>
      </c>
      <c r="K917" s="214" t="s">
        <v>274</v>
      </c>
      <c r="L917" s="46"/>
      <c r="M917" s="236" t="s">
        <v>1</v>
      </c>
      <c r="N917" s="237" t="s">
        <v>44</v>
      </c>
      <c r="O917" s="93"/>
      <c r="P917" s="238">
        <f>O917*H917</f>
        <v>0</v>
      </c>
      <c r="Q917" s="238">
        <v>0</v>
      </c>
      <c r="R917" s="238">
        <f>Q917*H917</f>
        <v>0</v>
      </c>
      <c r="S917" s="238">
        <v>0</v>
      </c>
      <c r="T917" s="239">
        <f>S917*H917</f>
        <v>0</v>
      </c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R917" s="224" t="s">
        <v>144</v>
      </c>
      <c r="AT917" s="224" t="s">
        <v>140</v>
      </c>
      <c r="AU917" s="224" t="s">
        <v>89</v>
      </c>
      <c r="AY917" s="18" t="s">
        <v>139</v>
      </c>
      <c r="BE917" s="225">
        <f>IF(N917="základní",J917,0)</f>
        <v>0</v>
      </c>
      <c r="BF917" s="225">
        <f>IF(N917="snížená",J917,0)</f>
        <v>0</v>
      </c>
      <c r="BG917" s="225">
        <f>IF(N917="zákl. přenesená",J917,0)</f>
        <v>0</v>
      </c>
      <c r="BH917" s="225">
        <f>IF(N917="sníž. přenesená",J917,0)</f>
        <v>0</v>
      </c>
      <c r="BI917" s="225">
        <f>IF(N917="nulová",J917,0)</f>
        <v>0</v>
      </c>
      <c r="BJ917" s="18" t="s">
        <v>87</v>
      </c>
      <c r="BK917" s="225">
        <f>ROUND(I917*H917,2)</f>
        <v>0</v>
      </c>
      <c r="BL917" s="18" t="s">
        <v>144</v>
      </c>
      <c r="BM917" s="224" t="s">
        <v>1025</v>
      </c>
    </row>
    <row r="918" spans="1:47" s="2" customFormat="1" ht="12">
      <c r="A918" s="40"/>
      <c r="B918" s="41"/>
      <c r="C918" s="42"/>
      <c r="D918" s="240" t="s">
        <v>276</v>
      </c>
      <c r="E918" s="42"/>
      <c r="F918" s="241" t="s">
        <v>868</v>
      </c>
      <c r="G918" s="42"/>
      <c r="H918" s="42"/>
      <c r="I918" s="242"/>
      <c r="J918" s="42"/>
      <c r="K918" s="42"/>
      <c r="L918" s="46"/>
      <c r="M918" s="243"/>
      <c r="N918" s="244"/>
      <c r="O918" s="93"/>
      <c r="P918" s="93"/>
      <c r="Q918" s="93"/>
      <c r="R918" s="93"/>
      <c r="S918" s="93"/>
      <c r="T918" s="94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T918" s="18" t="s">
        <v>276</v>
      </c>
      <c r="AU918" s="18" t="s">
        <v>89</v>
      </c>
    </row>
    <row r="919" spans="1:51" s="13" customFormat="1" ht="12">
      <c r="A919" s="13"/>
      <c r="B919" s="245"/>
      <c r="C919" s="246"/>
      <c r="D919" s="247" t="s">
        <v>278</v>
      </c>
      <c r="E919" s="248" t="s">
        <v>1</v>
      </c>
      <c r="F919" s="249" t="s">
        <v>1026</v>
      </c>
      <c r="G919" s="246"/>
      <c r="H919" s="250">
        <v>99</v>
      </c>
      <c r="I919" s="251"/>
      <c r="J919" s="246"/>
      <c r="K919" s="246"/>
      <c r="L919" s="252"/>
      <c r="M919" s="253"/>
      <c r="N919" s="254"/>
      <c r="O919" s="254"/>
      <c r="P919" s="254"/>
      <c r="Q919" s="254"/>
      <c r="R919" s="254"/>
      <c r="S919" s="254"/>
      <c r="T919" s="255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56" t="s">
        <v>278</v>
      </c>
      <c r="AU919" s="256" t="s">
        <v>89</v>
      </c>
      <c r="AV919" s="13" t="s">
        <v>89</v>
      </c>
      <c r="AW919" s="13" t="s">
        <v>34</v>
      </c>
      <c r="AX919" s="13" t="s">
        <v>87</v>
      </c>
      <c r="AY919" s="256" t="s">
        <v>139</v>
      </c>
    </row>
    <row r="920" spans="1:65" s="2" customFormat="1" ht="24.15" customHeight="1">
      <c r="A920" s="40"/>
      <c r="B920" s="41"/>
      <c r="C920" s="278" t="s">
        <v>1027</v>
      </c>
      <c r="D920" s="278" t="s">
        <v>316</v>
      </c>
      <c r="E920" s="279" t="s">
        <v>1028</v>
      </c>
      <c r="F920" s="280" t="s">
        <v>1029</v>
      </c>
      <c r="G920" s="281" t="s">
        <v>716</v>
      </c>
      <c r="H920" s="282">
        <v>105</v>
      </c>
      <c r="I920" s="283"/>
      <c r="J920" s="284">
        <f>ROUND(I920*H920,2)</f>
        <v>0</v>
      </c>
      <c r="K920" s="280" t="s">
        <v>274</v>
      </c>
      <c r="L920" s="285"/>
      <c r="M920" s="286" t="s">
        <v>1</v>
      </c>
      <c r="N920" s="287" t="s">
        <v>44</v>
      </c>
      <c r="O920" s="93"/>
      <c r="P920" s="238">
        <f>O920*H920</f>
        <v>0</v>
      </c>
      <c r="Q920" s="238">
        <v>0.0001</v>
      </c>
      <c r="R920" s="238">
        <f>Q920*H920</f>
        <v>0.0105</v>
      </c>
      <c r="S920" s="238">
        <v>0</v>
      </c>
      <c r="T920" s="239">
        <f>S920*H920</f>
        <v>0</v>
      </c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R920" s="224" t="s">
        <v>319</v>
      </c>
      <c r="AT920" s="224" t="s">
        <v>316</v>
      </c>
      <c r="AU920" s="224" t="s">
        <v>89</v>
      </c>
      <c r="AY920" s="18" t="s">
        <v>139</v>
      </c>
      <c r="BE920" s="225">
        <f>IF(N920="základní",J920,0)</f>
        <v>0</v>
      </c>
      <c r="BF920" s="225">
        <f>IF(N920="snížená",J920,0)</f>
        <v>0</v>
      </c>
      <c r="BG920" s="225">
        <f>IF(N920="zákl. přenesená",J920,0)</f>
        <v>0</v>
      </c>
      <c r="BH920" s="225">
        <f>IF(N920="sníž. přenesená",J920,0)</f>
        <v>0</v>
      </c>
      <c r="BI920" s="225">
        <f>IF(N920="nulová",J920,0)</f>
        <v>0</v>
      </c>
      <c r="BJ920" s="18" t="s">
        <v>87</v>
      </c>
      <c r="BK920" s="225">
        <f>ROUND(I920*H920,2)</f>
        <v>0</v>
      </c>
      <c r="BL920" s="18" t="s">
        <v>144</v>
      </c>
      <c r="BM920" s="224" t="s">
        <v>1030</v>
      </c>
    </row>
    <row r="921" spans="1:65" s="2" customFormat="1" ht="24.15" customHeight="1">
      <c r="A921" s="40"/>
      <c r="B921" s="41"/>
      <c r="C921" s="212" t="s">
        <v>1031</v>
      </c>
      <c r="D921" s="212" t="s">
        <v>140</v>
      </c>
      <c r="E921" s="213" t="s">
        <v>1032</v>
      </c>
      <c r="F921" s="214" t="s">
        <v>1033</v>
      </c>
      <c r="G921" s="215" t="s">
        <v>716</v>
      </c>
      <c r="H921" s="216">
        <v>193.23</v>
      </c>
      <c r="I921" s="217"/>
      <c r="J921" s="218">
        <f>ROUND(I921*H921,2)</f>
        <v>0</v>
      </c>
      <c r="K921" s="214" t="s">
        <v>274</v>
      </c>
      <c r="L921" s="46"/>
      <c r="M921" s="236" t="s">
        <v>1</v>
      </c>
      <c r="N921" s="237" t="s">
        <v>44</v>
      </c>
      <c r="O921" s="93"/>
      <c r="P921" s="238">
        <f>O921*H921</f>
        <v>0</v>
      </c>
      <c r="Q921" s="238">
        <v>0</v>
      </c>
      <c r="R921" s="238">
        <f>Q921*H921</f>
        <v>0</v>
      </c>
      <c r="S921" s="238">
        <v>0</v>
      </c>
      <c r="T921" s="239">
        <f>S921*H921</f>
        <v>0</v>
      </c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R921" s="224" t="s">
        <v>144</v>
      </c>
      <c r="AT921" s="224" t="s">
        <v>140</v>
      </c>
      <c r="AU921" s="224" t="s">
        <v>89</v>
      </c>
      <c r="AY921" s="18" t="s">
        <v>139</v>
      </c>
      <c r="BE921" s="225">
        <f>IF(N921="základní",J921,0)</f>
        <v>0</v>
      </c>
      <c r="BF921" s="225">
        <f>IF(N921="snížená",J921,0)</f>
        <v>0</v>
      </c>
      <c r="BG921" s="225">
        <f>IF(N921="zákl. přenesená",J921,0)</f>
        <v>0</v>
      </c>
      <c r="BH921" s="225">
        <f>IF(N921="sníž. přenesená",J921,0)</f>
        <v>0</v>
      </c>
      <c r="BI921" s="225">
        <f>IF(N921="nulová",J921,0)</f>
        <v>0</v>
      </c>
      <c r="BJ921" s="18" t="s">
        <v>87</v>
      </c>
      <c r="BK921" s="225">
        <f>ROUND(I921*H921,2)</f>
        <v>0</v>
      </c>
      <c r="BL921" s="18" t="s">
        <v>144</v>
      </c>
      <c r="BM921" s="224" t="s">
        <v>1034</v>
      </c>
    </row>
    <row r="922" spans="1:47" s="2" customFormat="1" ht="12">
      <c r="A922" s="40"/>
      <c r="B922" s="41"/>
      <c r="C922" s="42"/>
      <c r="D922" s="240" t="s">
        <v>276</v>
      </c>
      <c r="E922" s="42"/>
      <c r="F922" s="241" t="s">
        <v>1035</v>
      </c>
      <c r="G922" s="42"/>
      <c r="H922" s="42"/>
      <c r="I922" s="242"/>
      <c r="J922" s="42"/>
      <c r="K922" s="42"/>
      <c r="L922" s="46"/>
      <c r="M922" s="243"/>
      <c r="N922" s="244"/>
      <c r="O922" s="93"/>
      <c r="P922" s="93"/>
      <c r="Q922" s="93"/>
      <c r="R922" s="93"/>
      <c r="S922" s="93"/>
      <c r="T922" s="94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T922" s="18" t="s">
        <v>276</v>
      </c>
      <c r="AU922" s="18" t="s">
        <v>89</v>
      </c>
    </row>
    <row r="923" spans="1:51" s="13" customFormat="1" ht="12">
      <c r="A923" s="13"/>
      <c r="B923" s="245"/>
      <c r="C923" s="246"/>
      <c r="D923" s="247" t="s">
        <v>278</v>
      </c>
      <c r="E923" s="248" t="s">
        <v>1</v>
      </c>
      <c r="F923" s="249" t="s">
        <v>146</v>
      </c>
      <c r="G923" s="246"/>
      <c r="H923" s="250">
        <v>96.615</v>
      </c>
      <c r="I923" s="251"/>
      <c r="J923" s="246"/>
      <c r="K923" s="246"/>
      <c r="L923" s="252"/>
      <c r="M923" s="253"/>
      <c r="N923" s="254"/>
      <c r="O923" s="254"/>
      <c r="P923" s="254"/>
      <c r="Q923" s="254"/>
      <c r="R923" s="254"/>
      <c r="S923" s="254"/>
      <c r="T923" s="255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56" t="s">
        <v>278</v>
      </c>
      <c r="AU923" s="256" t="s">
        <v>89</v>
      </c>
      <c r="AV923" s="13" t="s">
        <v>89</v>
      </c>
      <c r="AW923" s="13" t="s">
        <v>34</v>
      </c>
      <c r="AX923" s="13" t="s">
        <v>79</v>
      </c>
      <c r="AY923" s="256" t="s">
        <v>139</v>
      </c>
    </row>
    <row r="924" spans="1:51" s="13" customFormat="1" ht="12">
      <c r="A924" s="13"/>
      <c r="B924" s="245"/>
      <c r="C924" s="246"/>
      <c r="D924" s="247" t="s">
        <v>278</v>
      </c>
      <c r="E924" s="248" t="s">
        <v>1</v>
      </c>
      <c r="F924" s="249" t="s">
        <v>146</v>
      </c>
      <c r="G924" s="246"/>
      <c r="H924" s="250">
        <v>96.615</v>
      </c>
      <c r="I924" s="251"/>
      <c r="J924" s="246"/>
      <c r="K924" s="246"/>
      <c r="L924" s="252"/>
      <c r="M924" s="253"/>
      <c r="N924" s="254"/>
      <c r="O924" s="254"/>
      <c r="P924" s="254"/>
      <c r="Q924" s="254"/>
      <c r="R924" s="254"/>
      <c r="S924" s="254"/>
      <c r="T924" s="255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56" t="s">
        <v>278</v>
      </c>
      <c r="AU924" s="256" t="s">
        <v>89</v>
      </c>
      <c r="AV924" s="13" t="s">
        <v>89</v>
      </c>
      <c r="AW924" s="13" t="s">
        <v>34</v>
      </c>
      <c r="AX924" s="13" t="s">
        <v>79</v>
      </c>
      <c r="AY924" s="256" t="s">
        <v>139</v>
      </c>
    </row>
    <row r="925" spans="1:51" s="15" customFormat="1" ht="12">
      <c r="A925" s="15"/>
      <c r="B925" s="267"/>
      <c r="C925" s="268"/>
      <c r="D925" s="247" t="s">
        <v>278</v>
      </c>
      <c r="E925" s="269" t="s">
        <v>1</v>
      </c>
      <c r="F925" s="270" t="s">
        <v>287</v>
      </c>
      <c r="G925" s="268"/>
      <c r="H925" s="271">
        <v>193.23</v>
      </c>
      <c r="I925" s="272"/>
      <c r="J925" s="268"/>
      <c r="K925" s="268"/>
      <c r="L925" s="273"/>
      <c r="M925" s="274"/>
      <c r="N925" s="275"/>
      <c r="O925" s="275"/>
      <c r="P925" s="275"/>
      <c r="Q925" s="275"/>
      <c r="R925" s="275"/>
      <c r="S925" s="275"/>
      <c r="T925" s="276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T925" s="277" t="s">
        <v>278</v>
      </c>
      <c r="AU925" s="277" t="s">
        <v>89</v>
      </c>
      <c r="AV925" s="15" t="s">
        <v>144</v>
      </c>
      <c r="AW925" s="15" t="s">
        <v>34</v>
      </c>
      <c r="AX925" s="15" t="s">
        <v>87</v>
      </c>
      <c r="AY925" s="277" t="s">
        <v>139</v>
      </c>
    </row>
    <row r="926" spans="1:65" s="2" customFormat="1" ht="24.15" customHeight="1">
      <c r="A926" s="40"/>
      <c r="B926" s="41"/>
      <c r="C926" s="278" t="s">
        <v>1036</v>
      </c>
      <c r="D926" s="278" t="s">
        <v>316</v>
      </c>
      <c r="E926" s="279" t="s">
        <v>1037</v>
      </c>
      <c r="F926" s="280" t="s">
        <v>1038</v>
      </c>
      <c r="G926" s="281" t="s">
        <v>716</v>
      </c>
      <c r="H926" s="282">
        <v>200</v>
      </c>
      <c r="I926" s="283"/>
      <c r="J926" s="284">
        <f>ROUND(I926*H926,2)</f>
        <v>0</v>
      </c>
      <c r="K926" s="280" t="s">
        <v>274</v>
      </c>
      <c r="L926" s="285"/>
      <c r="M926" s="286" t="s">
        <v>1</v>
      </c>
      <c r="N926" s="287" t="s">
        <v>44</v>
      </c>
      <c r="O926" s="93"/>
      <c r="P926" s="238">
        <f>O926*H926</f>
        <v>0</v>
      </c>
      <c r="Q926" s="238">
        <v>4E-05</v>
      </c>
      <c r="R926" s="238">
        <f>Q926*H926</f>
        <v>0.008</v>
      </c>
      <c r="S926" s="238">
        <v>0</v>
      </c>
      <c r="T926" s="239">
        <f>S926*H926</f>
        <v>0</v>
      </c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R926" s="224" t="s">
        <v>319</v>
      </c>
      <c r="AT926" s="224" t="s">
        <v>316</v>
      </c>
      <c r="AU926" s="224" t="s">
        <v>89</v>
      </c>
      <c r="AY926" s="18" t="s">
        <v>139</v>
      </c>
      <c r="BE926" s="225">
        <f>IF(N926="základní",J926,0)</f>
        <v>0</v>
      </c>
      <c r="BF926" s="225">
        <f>IF(N926="snížená",J926,0)</f>
        <v>0</v>
      </c>
      <c r="BG926" s="225">
        <f>IF(N926="zákl. přenesená",J926,0)</f>
        <v>0</v>
      </c>
      <c r="BH926" s="225">
        <f>IF(N926="sníž. přenesená",J926,0)</f>
        <v>0</v>
      </c>
      <c r="BI926" s="225">
        <f>IF(N926="nulová",J926,0)</f>
        <v>0</v>
      </c>
      <c r="BJ926" s="18" t="s">
        <v>87</v>
      </c>
      <c r="BK926" s="225">
        <f>ROUND(I926*H926,2)</f>
        <v>0</v>
      </c>
      <c r="BL926" s="18" t="s">
        <v>144</v>
      </c>
      <c r="BM926" s="224" t="s">
        <v>1039</v>
      </c>
    </row>
    <row r="927" spans="1:63" s="11" customFormat="1" ht="22.8" customHeight="1">
      <c r="A927" s="11"/>
      <c r="B927" s="198"/>
      <c r="C927" s="199"/>
      <c r="D927" s="200" t="s">
        <v>78</v>
      </c>
      <c r="E927" s="234" t="s">
        <v>327</v>
      </c>
      <c r="F927" s="234" t="s">
        <v>1040</v>
      </c>
      <c r="G927" s="199"/>
      <c r="H927" s="199"/>
      <c r="I927" s="202"/>
      <c r="J927" s="235">
        <f>BK927</f>
        <v>0</v>
      </c>
      <c r="K927" s="199"/>
      <c r="L927" s="204"/>
      <c r="M927" s="205"/>
      <c r="N927" s="206"/>
      <c r="O927" s="206"/>
      <c r="P927" s="207">
        <f>SUM(P928:P984)</f>
        <v>0</v>
      </c>
      <c r="Q927" s="206"/>
      <c r="R927" s="207">
        <f>SUM(R928:R984)</f>
        <v>88.8588375</v>
      </c>
      <c r="S927" s="206"/>
      <c r="T927" s="208">
        <f>SUM(T928:T984)</f>
        <v>97.9875</v>
      </c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R927" s="209" t="s">
        <v>87</v>
      </c>
      <c r="AT927" s="210" t="s">
        <v>78</v>
      </c>
      <c r="AU927" s="210" t="s">
        <v>87</v>
      </c>
      <c r="AY927" s="209" t="s">
        <v>139</v>
      </c>
      <c r="BK927" s="211">
        <f>SUM(BK928:BK984)</f>
        <v>0</v>
      </c>
    </row>
    <row r="928" spans="1:65" s="2" customFormat="1" ht="24.15" customHeight="1">
      <c r="A928" s="40"/>
      <c r="B928" s="41"/>
      <c r="C928" s="212" t="s">
        <v>1041</v>
      </c>
      <c r="D928" s="212" t="s">
        <v>140</v>
      </c>
      <c r="E928" s="213" t="s">
        <v>1042</v>
      </c>
      <c r="F928" s="214" t="s">
        <v>1043</v>
      </c>
      <c r="G928" s="215" t="s">
        <v>299</v>
      </c>
      <c r="H928" s="216">
        <v>200.8</v>
      </c>
      <c r="I928" s="217"/>
      <c r="J928" s="218">
        <f>ROUND(I928*H928,2)</f>
        <v>0</v>
      </c>
      <c r="K928" s="214" t="s">
        <v>274</v>
      </c>
      <c r="L928" s="46"/>
      <c r="M928" s="236" t="s">
        <v>1</v>
      </c>
      <c r="N928" s="237" t="s">
        <v>44</v>
      </c>
      <c r="O928" s="93"/>
      <c r="P928" s="238">
        <f>O928*H928</f>
        <v>0</v>
      </c>
      <c r="Q928" s="238">
        <v>0.00047</v>
      </c>
      <c r="R928" s="238">
        <f>Q928*H928</f>
        <v>0.094376</v>
      </c>
      <c r="S928" s="238">
        <v>0</v>
      </c>
      <c r="T928" s="239">
        <f>S928*H928</f>
        <v>0</v>
      </c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R928" s="224" t="s">
        <v>144</v>
      </c>
      <c r="AT928" s="224" t="s">
        <v>140</v>
      </c>
      <c r="AU928" s="224" t="s">
        <v>89</v>
      </c>
      <c r="AY928" s="18" t="s">
        <v>139</v>
      </c>
      <c r="BE928" s="225">
        <f>IF(N928="základní",J928,0)</f>
        <v>0</v>
      </c>
      <c r="BF928" s="225">
        <f>IF(N928="snížená",J928,0)</f>
        <v>0</v>
      </c>
      <c r="BG928" s="225">
        <f>IF(N928="zákl. přenesená",J928,0)</f>
        <v>0</v>
      </c>
      <c r="BH928" s="225">
        <f>IF(N928="sníž. přenesená",J928,0)</f>
        <v>0</v>
      </c>
      <c r="BI928" s="225">
        <f>IF(N928="nulová",J928,0)</f>
        <v>0</v>
      </c>
      <c r="BJ928" s="18" t="s">
        <v>87</v>
      </c>
      <c r="BK928" s="225">
        <f>ROUND(I928*H928,2)</f>
        <v>0</v>
      </c>
      <c r="BL928" s="18" t="s">
        <v>144</v>
      </c>
      <c r="BM928" s="224" t="s">
        <v>1044</v>
      </c>
    </row>
    <row r="929" spans="1:47" s="2" customFormat="1" ht="12">
      <c r="A929" s="40"/>
      <c r="B929" s="41"/>
      <c r="C929" s="42"/>
      <c r="D929" s="240" t="s">
        <v>276</v>
      </c>
      <c r="E929" s="42"/>
      <c r="F929" s="241" t="s">
        <v>1045</v>
      </c>
      <c r="G929" s="42"/>
      <c r="H929" s="42"/>
      <c r="I929" s="242"/>
      <c r="J929" s="42"/>
      <c r="K929" s="42"/>
      <c r="L929" s="46"/>
      <c r="M929" s="243"/>
      <c r="N929" s="244"/>
      <c r="O929" s="93"/>
      <c r="P929" s="93"/>
      <c r="Q929" s="93"/>
      <c r="R929" s="93"/>
      <c r="S929" s="93"/>
      <c r="T929" s="94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T929" s="18" t="s">
        <v>276</v>
      </c>
      <c r="AU929" s="18" t="s">
        <v>89</v>
      </c>
    </row>
    <row r="930" spans="1:51" s="13" customFormat="1" ht="12">
      <c r="A930" s="13"/>
      <c r="B930" s="245"/>
      <c r="C930" s="246"/>
      <c r="D930" s="247" t="s">
        <v>278</v>
      </c>
      <c r="E930" s="248" t="s">
        <v>1</v>
      </c>
      <c r="F930" s="249" t="s">
        <v>1046</v>
      </c>
      <c r="G930" s="246"/>
      <c r="H930" s="250">
        <v>44.5</v>
      </c>
      <c r="I930" s="251"/>
      <c r="J930" s="246"/>
      <c r="K930" s="246"/>
      <c r="L930" s="252"/>
      <c r="M930" s="253"/>
      <c r="N930" s="254"/>
      <c r="O930" s="254"/>
      <c r="P930" s="254"/>
      <c r="Q930" s="254"/>
      <c r="R930" s="254"/>
      <c r="S930" s="254"/>
      <c r="T930" s="255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56" t="s">
        <v>278</v>
      </c>
      <c r="AU930" s="256" t="s">
        <v>89</v>
      </c>
      <c r="AV930" s="13" t="s">
        <v>89</v>
      </c>
      <c r="AW930" s="13" t="s">
        <v>34</v>
      </c>
      <c r="AX930" s="13" t="s">
        <v>79</v>
      </c>
      <c r="AY930" s="256" t="s">
        <v>139</v>
      </c>
    </row>
    <row r="931" spans="1:51" s="13" customFormat="1" ht="12">
      <c r="A931" s="13"/>
      <c r="B931" s="245"/>
      <c r="C931" s="246"/>
      <c r="D931" s="247" t="s">
        <v>278</v>
      </c>
      <c r="E931" s="248" t="s">
        <v>1</v>
      </c>
      <c r="F931" s="249" t="s">
        <v>1046</v>
      </c>
      <c r="G931" s="246"/>
      <c r="H931" s="250">
        <v>44.5</v>
      </c>
      <c r="I931" s="251"/>
      <c r="J931" s="246"/>
      <c r="K931" s="246"/>
      <c r="L931" s="252"/>
      <c r="M931" s="253"/>
      <c r="N931" s="254"/>
      <c r="O931" s="254"/>
      <c r="P931" s="254"/>
      <c r="Q931" s="254"/>
      <c r="R931" s="254"/>
      <c r="S931" s="254"/>
      <c r="T931" s="255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56" t="s">
        <v>278</v>
      </c>
      <c r="AU931" s="256" t="s">
        <v>89</v>
      </c>
      <c r="AV931" s="13" t="s">
        <v>89</v>
      </c>
      <c r="AW931" s="13" t="s">
        <v>34</v>
      </c>
      <c r="AX931" s="13" t="s">
        <v>79</v>
      </c>
      <c r="AY931" s="256" t="s">
        <v>139</v>
      </c>
    </row>
    <row r="932" spans="1:51" s="13" customFormat="1" ht="12">
      <c r="A932" s="13"/>
      <c r="B932" s="245"/>
      <c r="C932" s="246"/>
      <c r="D932" s="247" t="s">
        <v>278</v>
      </c>
      <c r="E932" s="248" t="s">
        <v>1</v>
      </c>
      <c r="F932" s="249" t="s">
        <v>1046</v>
      </c>
      <c r="G932" s="246"/>
      <c r="H932" s="250">
        <v>44.5</v>
      </c>
      <c r="I932" s="251"/>
      <c r="J932" s="246"/>
      <c r="K932" s="246"/>
      <c r="L932" s="252"/>
      <c r="M932" s="253"/>
      <c r="N932" s="254"/>
      <c r="O932" s="254"/>
      <c r="P932" s="254"/>
      <c r="Q932" s="254"/>
      <c r="R932" s="254"/>
      <c r="S932" s="254"/>
      <c r="T932" s="255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56" t="s">
        <v>278</v>
      </c>
      <c r="AU932" s="256" t="s">
        <v>89</v>
      </c>
      <c r="AV932" s="13" t="s">
        <v>89</v>
      </c>
      <c r="AW932" s="13" t="s">
        <v>34</v>
      </c>
      <c r="AX932" s="13" t="s">
        <v>79</v>
      </c>
      <c r="AY932" s="256" t="s">
        <v>139</v>
      </c>
    </row>
    <row r="933" spans="1:51" s="13" customFormat="1" ht="12">
      <c r="A933" s="13"/>
      <c r="B933" s="245"/>
      <c r="C933" s="246"/>
      <c r="D933" s="247" t="s">
        <v>278</v>
      </c>
      <c r="E933" s="248" t="s">
        <v>1</v>
      </c>
      <c r="F933" s="249" t="s">
        <v>1046</v>
      </c>
      <c r="G933" s="246"/>
      <c r="H933" s="250">
        <v>44.5</v>
      </c>
      <c r="I933" s="251"/>
      <c r="J933" s="246"/>
      <c r="K933" s="246"/>
      <c r="L933" s="252"/>
      <c r="M933" s="253"/>
      <c r="N933" s="254"/>
      <c r="O933" s="254"/>
      <c r="P933" s="254"/>
      <c r="Q933" s="254"/>
      <c r="R933" s="254"/>
      <c r="S933" s="254"/>
      <c r="T933" s="255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56" t="s">
        <v>278</v>
      </c>
      <c r="AU933" s="256" t="s">
        <v>89</v>
      </c>
      <c r="AV933" s="13" t="s">
        <v>89</v>
      </c>
      <c r="AW933" s="13" t="s">
        <v>34</v>
      </c>
      <c r="AX933" s="13" t="s">
        <v>79</v>
      </c>
      <c r="AY933" s="256" t="s">
        <v>139</v>
      </c>
    </row>
    <row r="934" spans="1:51" s="13" customFormat="1" ht="12">
      <c r="A934" s="13"/>
      <c r="B934" s="245"/>
      <c r="C934" s="246"/>
      <c r="D934" s="247" t="s">
        <v>278</v>
      </c>
      <c r="E934" s="248" t="s">
        <v>1</v>
      </c>
      <c r="F934" s="249" t="s">
        <v>1008</v>
      </c>
      <c r="G934" s="246"/>
      <c r="H934" s="250">
        <v>11.4</v>
      </c>
      <c r="I934" s="251"/>
      <c r="J934" s="246"/>
      <c r="K934" s="246"/>
      <c r="L934" s="252"/>
      <c r="M934" s="253"/>
      <c r="N934" s="254"/>
      <c r="O934" s="254"/>
      <c r="P934" s="254"/>
      <c r="Q934" s="254"/>
      <c r="R934" s="254"/>
      <c r="S934" s="254"/>
      <c r="T934" s="255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56" t="s">
        <v>278</v>
      </c>
      <c r="AU934" s="256" t="s">
        <v>89</v>
      </c>
      <c r="AV934" s="13" t="s">
        <v>89</v>
      </c>
      <c r="AW934" s="13" t="s">
        <v>34</v>
      </c>
      <c r="AX934" s="13" t="s">
        <v>79</v>
      </c>
      <c r="AY934" s="256" t="s">
        <v>139</v>
      </c>
    </row>
    <row r="935" spans="1:51" s="13" customFormat="1" ht="12">
      <c r="A935" s="13"/>
      <c r="B935" s="245"/>
      <c r="C935" s="246"/>
      <c r="D935" s="247" t="s">
        <v>278</v>
      </c>
      <c r="E935" s="248" t="s">
        <v>1</v>
      </c>
      <c r="F935" s="249" t="s">
        <v>1008</v>
      </c>
      <c r="G935" s="246"/>
      <c r="H935" s="250">
        <v>11.4</v>
      </c>
      <c r="I935" s="251"/>
      <c r="J935" s="246"/>
      <c r="K935" s="246"/>
      <c r="L935" s="252"/>
      <c r="M935" s="253"/>
      <c r="N935" s="254"/>
      <c r="O935" s="254"/>
      <c r="P935" s="254"/>
      <c r="Q935" s="254"/>
      <c r="R935" s="254"/>
      <c r="S935" s="254"/>
      <c r="T935" s="255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56" t="s">
        <v>278</v>
      </c>
      <c r="AU935" s="256" t="s">
        <v>89</v>
      </c>
      <c r="AV935" s="13" t="s">
        <v>89</v>
      </c>
      <c r="AW935" s="13" t="s">
        <v>34</v>
      </c>
      <c r="AX935" s="13" t="s">
        <v>79</v>
      </c>
      <c r="AY935" s="256" t="s">
        <v>139</v>
      </c>
    </row>
    <row r="936" spans="1:51" s="15" customFormat="1" ht="12">
      <c r="A936" s="15"/>
      <c r="B936" s="267"/>
      <c r="C936" s="268"/>
      <c r="D936" s="247" t="s">
        <v>278</v>
      </c>
      <c r="E936" s="269" t="s">
        <v>1</v>
      </c>
      <c r="F936" s="270" t="s">
        <v>287</v>
      </c>
      <c r="G936" s="268"/>
      <c r="H936" s="271">
        <v>200.8</v>
      </c>
      <c r="I936" s="272"/>
      <c r="J936" s="268"/>
      <c r="K936" s="268"/>
      <c r="L936" s="273"/>
      <c r="M936" s="274"/>
      <c r="N936" s="275"/>
      <c r="O936" s="275"/>
      <c r="P936" s="275"/>
      <c r="Q936" s="275"/>
      <c r="R936" s="275"/>
      <c r="S936" s="275"/>
      <c r="T936" s="276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T936" s="277" t="s">
        <v>278</v>
      </c>
      <c r="AU936" s="277" t="s">
        <v>89</v>
      </c>
      <c r="AV936" s="15" t="s">
        <v>144</v>
      </c>
      <c r="AW936" s="15" t="s">
        <v>34</v>
      </c>
      <c r="AX936" s="15" t="s">
        <v>87</v>
      </c>
      <c r="AY936" s="277" t="s">
        <v>139</v>
      </c>
    </row>
    <row r="937" spans="1:65" s="2" customFormat="1" ht="33" customHeight="1">
      <c r="A937" s="40"/>
      <c r="B937" s="41"/>
      <c r="C937" s="212" t="s">
        <v>1047</v>
      </c>
      <c r="D937" s="212" t="s">
        <v>140</v>
      </c>
      <c r="E937" s="213" t="s">
        <v>1048</v>
      </c>
      <c r="F937" s="214" t="s">
        <v>1049</v>
      </c>
      <c r="G937" s="215" t="s">
        <v>299</v>
      </c>
      <c r="H937" s="216">
        <v>743.1</v>
      </c>
      <c r="I937" s="217"/>
      <c r="J937" s="218">
        <f>ROUND(I937*H937,2)</f>
        <v>0</v>
      </c>
      <c r="K937" s="214" t="s">
        <v>274</v>
      </c>
      <c r="L937" s="46"/>
      <c r="M937" s="236" t="s">
        <v>1</v>
      </c>
      <c r="N937" s="237" t="s">
        <v>44</v>
      </c>
      <c r="O937" s="93"/>
      <c r="P937" s="238">
        <f>O937*H937</f>
        <v>0</v>
      </c>
      <c r="Q937" s="238">
        <v>0</v>
      </c>
      <c r="R937" s="238">
        <f>Q937*H937</f>
        <v>0</v>
      </c>
      <c r="S937" s="238">
        <v>0</v>
      </c>
      <c r="T937" s="239">
        <f>S937*H937</f>
        <v>0</v>
      </c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R937" s="224" t="s">
        <v>144</v>
      </c>
      <c r="AT937" s="224" t="s">
        <v>140</v>
      </c>
      <c r="AU937" s="224" t="s">
        <v>89</v>
      </c>
      <c r="AY937" s="18" t="s">
        <v>139</v>
      </c>
      <c r="BE937" s="225">
        <f>IF(N937="základní",J937,0)</f>
        <v>0</v>
      </c>
      <c r="BF937" s="225">
        <f>IF(N937="snížená",J937,0)</f>
        <v>0</v>
      </c>
      <c r="BG937" s="225">
        <f>IF(N937="zákl. přenesená",J937,0)</f>
        <v>0</v>
      </c>
      <c r="BH937" s="225">
        <f>IF(N937="sníž. přenesená",J937,0)</f>
        <v>0</v>
      </c>
      <c r="BI937" s="225">
        <f>IF(N937="nulová",J937,0)</f>
        <v>0</v>
      </c>
      <c r="BJ937" s="18" t="s">
        <v>87</v>
      </c>
      <c r="BK937" s="225">
        <f>ROUND(I937*H937,2)</f>
        <v>0</v>
      </c>
      <c r="BL937" s="18" t="s">
        <v>144</v>
      </c>
      <c r="BM937" s="224" t="s">
        <v>1050</v>
      </c>
    </row>
    <row r="938" spans="1:47" s="2" customFormat="1" ht="12">
      <c r="A938" s="40"/>
      <c r="B938" s="41"/>
      <c r="C938" s="42"/>
      <c r="D938" s="240" t="s">
        <v>276</v>
      </c>
      <c r="E938" s="42"/>
      <c r="F938" s="241" t="s">
        <v>1051</v>
      </c>
      <c r="G938" s="42"/>
      <c r="H938" s="42"/>
      <c r="I938" s="242"/>
      <c r="J938" s="42"/>
      <c r="K938" s="42"/>
      <c r="L938" s="46"/>
      <c r="M938" s="243"/>
      <c r="N938" s="244"/>
      <c r="O938" s="93"/>
      <c r="P938" s="93"/>
      <c r="Q938" s="93"/>
      <c r="R938" s="93"/>
      <c r="S938" s="93"/>
      <c r="T938" s="94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T938" s="18" t="s">
        <v>276</v>
      </c>
      <c r="AU938" s="18" t="s">
        <v>89</v>
      </c>
    </row>
    <row r="939" spans="1:51" s="13" customFormat="1" ht="12">
      <c r="A939" s="13"/>
      <c r="B939" s="245"/>
      <c r="C939" s="246"/>
      <c r="D939" s="247" t="s">
        <v>278</v>
      </c>
      <c r="E939" s="248" t="s">
        <v>1</v>
      </c>
      <c r="F939" s="249" t="s">
        <v>1052</v>
      </c>
      <c r="G939" s="246"/>
      <c r="H939" s="250">
        <v>297.6</v>
      </c>
      <c r="I939" s="251"/>
      <c r="J939" s="246"/>
      <c r="K939" s="246"/>
      <c r="L939" s="252"/>
      <c r="M939" s="253"/>
      <c r="N939" s="254"/>
      <c r="O939" s="254"/>
      <c r="P939" s="254"/>
      <c r="Q939" s="254"/>
      <c r="R939" s="254"/>
      <c r="S939" s="254"/>
      <c r="T939" s="255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56" t="s">
        <v>278</v>
      </c>
      <c r="AU939" s="256" t="s">
        <v>89</v>
      </c>
      <c r="AV939" s="13" t="s">
        <v>89</v>
      </c>
      <c r="AW939" s="13" t="s">
        <v>34</v>
      </c>
      <c r="AX939" s="13" t="s">
        <v>79</v>
      </c>
      <c r="AY939" s="256" t="s">
        <v>139</v>
      </c>
    </row>
    <row r="940" spans="1:51" s="13" customFormat="1" ht="12">
      <c r="A940" s="13"/>
      <c r="B940" s="245"/>
      <c r="C940" s="246"/>
      <c r="D940" s="247" t="s">
        <v>278</v>
      </c>
      <c r="E940" s="248" t="s">
        <v>1</v>
      </c>
      <c r="F940" s="249" t="s">
        <v>1053</v>
      </c>
      <c r="G940" s="246"/>
      <c r="H940" s="250">
        <v>445.5</v>
      </c>
      <c r="I940" s="251"/>
      <c r="J940" s="246"/>
      <c r="K940" s="246"/>
      <c r="L940" s="252"/>
      <c r="M940" s="253"/>
      <c r="N940" s="254"/>
      <c r="O940" s="254"/>
      <c r="P940" s="254"/>
      <c r="Q940" s="254"/>
      <c r="R940" s="254"/>
      <c r="S940" s="254"/>
      <c r="T940" s="255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56" t="s">
        <v>278</v>
      </c>
      <c r="AU940" s="256" t="s">
        <v>89</v>
      </c>
      <c r="AV940" s="13" t="s">
        <v>89</v>
      </c>
      <c r="AW940" s="13" t="s">
        <v>34</v>
      </c>
      <c r="AX940" s="13" t="s">
        <v>79</v>
      </c>
      <c r="AY940" s="256" t="s">
        <v>139</v>
      </c>
    </row>
    <row r="941" spans="1:51" s="15" customFormat="1" ht="12">
      <c r="A941" s="15"/>
      <c r="B941" s="267"/>
      <c r="C941" s="268"/>
      <c r="D941" s="247" t="s">
        <v>278</v>
      </c>
      <c r="E941" s="269" t="s">
        <v>1</v>
      </c>
      <c r="F941" s="270" t="s">
        <v>287</v>
      </c>
      <c r="G941" s="268"/>
      <c r="H941" s="271">
        <v>743.1</v>
      </c>
      <c r="I941" s="272"/>
      <c r="J941" s="268"/>
      <c r="K941" s="268"/>
      <c r="L941" s="273"/>
      <c r="M941" s="274"/>
      <c r="N941" s="275"/>
      <c r="O941" s="275"/>
      <c r="P941" s="275"/>
      <c r="Q941" s="275"/>
      <c r="R941" s="275"/>
      <c r="S941" s="275"/>
      <c r="T941" s="276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T941" s="277" t="s">
        <v>278</v>
      </c>
      <c r="AU941" s="277" t="s">
        <v>89</v>
      </c>
      <c r="AV941" s="15" t="s">
        <v>144</v>
      </c>
      <c r="AW941" s="15" t="s">
        <v>34</v>
      </c>
      <c r="AX941" s="15" t="s">
        <v>87</v>
      </c>
      <c r="AY941" s="277" t="s">
        <v>139</v>
      </c>
    </row>
    <row r="942" spans="1:65" s="2" customFormat="1" ht="33" customHeight="1">
      <c r="A942" s="40"/>
      <c r="B942" s="41"/>
      <c r="C942" s="212" t="s">
        <v>1054</v>
      </c>
      <c r="D942" s="212" t="s">
        <v>140</v>
      </c>
      <c r="E942" s="213" t="s">
        <v>1055</v>
      </c>
      <c r="F942" s="214" t="s">
        <v>1056</v>
      </c>
      <c r="G942" s="215" t="s">
        <v>299</v>
      </c>
      <c r="H942" s="216">
        <v>22293</v>
      </c>
      <c r="I942" s="217"/>
      <c r="J942" s="218">
        <f>ROUND(I942*H942,2)</f>
        <v>0</v>
      </c>
      <c r="K942" s="214" t="s">
        <v>274</v>
      </c>
      <c r="L942" s="46"/>
      <c r="M942" s="236" t="s">
        <v>1</v>
      </c>
      <c r="N942" s="237" t="s">
        <v>44</v>
      </c>
      <c r="O942" s="93"/>
      <c r="P942" s="238">
        <f>O942*H942</f>
        <v>0</v>
      </c>
      <c r="Q942" s="238">
        <v>0</v>
      </c>
      <c r="R942" s="238">
        <f>Q942*H942</f>
        <v>0</v>
      </c>
      <c r="S942" s="238">
        <v>0</v>
      </c>
      <c r="T942" s="239">
        <f>S942*H942</f>
        <v>0</v>
      </c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R942" s="224" t="s">
        <v>144</v>
      </c>
      <c r="AT942" s="224" t="s">
        <v>140</v>
      </c>
      <c r="AU942" s="224" t="s">
        <v>89</v>
      </c>
      <c r="AY942" s="18" t="s">
        <v>139</v>
      </c>
      <c r="BE942" s="225">
        <f>IF(N942="základní",J942,0)</f>
        <v>0</v>
      </c>
      <c r="BF942" s="225">
        <f>IF(N942="snížená",J942,0)</f>
        <v>0</v>
      </c>
      <c r="BG942" s="225">
        <f>IF(N942="zákl. přenesená",J942,0)</f>
        <v>0</v>
      </c>
      <c r="BH942" s="225">
        <f>IF(N942="sníž. přenesená",J942,0)</f>
        <v>0</v>
      </c>
      <c r="BI942" s="225">
        <f>IF(N942="nulová",J942,0)</f>
        <v>0</v>
      </c>
      <c r="BJ942" s="18" t="s">
        <v>87</v>
      </c>
      <c r="BK942" s="225">
        <f>ROUND(I942*H942,2)</f>
        <v>0</v>
      </c>
      <c r="BL942" s="18" t="s">
        <v>144</v>
      </c>
      <c r="BM942" s="224" t="s">
        <v>1057</v>
      </c>
    </row>
    <row r="943" spans="1:47" s="2" customFormat="1" ht="12">
      <c r="A943" s="40"/>
      <c r="B943" s="41"/>
      <c r="C943" s="42"/>
      <c r="D943" s="240" t="s">
        <v>276</v>
      </c>
      <c r="E943" s="42"/>
      <c r="F943" s="241" t="s">
        <v>1058</v>
      </c>
      <c r="G943" s="42"/>
      <c r="H943" s="42"/>
      <c r="I943" s="242"/>
      <c r="J943" s="42"/>
      <c r="K943" s="42"/>
      <c r="L943" s="46"/>
      <c r="M943" s="243"/>
      <c r="N943" s="244"/>
      <c r="O943" s="93"/>
      <c r="P943" s="93"/>
      <c r="Q943" s="93"/>
      <c r="R943" s="93"/>
      <c r="S943" s="93"/>
      <c r="T943" s="94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T943" s="18" t="s">
        <v>276</v>
      </c>
      <c r="AU943" s="18" t="s">
        <v>89</v>
      </c>
    </row>
    <row r="944" spans="1:51" s="13" customFormat="1" ht="12">
      <c r="A944" s="13"/>
      <c r="B944" s="245"/>
      <c r="C944" s="246"/>
      <c r="D944" s="247" t="s">
        <v>278</v>
      </c>
      <c r="E944" s="248" t="s">
        <v>1</v>
      </c>
      <c r="F944" s="249" t="s">
        <v>1059</v>
      </c>
      <c r="G944" s="246"/>
      <c r="H944" s="250">
        <v>8928</v>
      </c>
      <c r="I944" s="251"/>
      <c r="J944" s="246"/>
      <c r="K944" s="246"/>
      <c r="L944" s="252"/>
      <c r="M944" s="253"/>
      <c r="N944" s="254"/>
      <c r="O944" s="254"/>
      <c r="P944" s="254"/>
      <c r="Q944" s="254"/>
      <c r="R944" s="254"/>
      <c r="S944" s="254"/>
      <c r="T944" s="255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56" t="s">
        <v>278</v>
      </c>
      <c r="AU944" s="256" t="s">
        <v>89</v>
      </c>
      <c r="AV944" s="13" t="s">
        <v>89</v>
      </c>
      <c r="AW944" s="13" t="s">
        <v>34</v>
      </c>
      <c r="AX944" s="13" t="s">
        <v>79</v>
      </c>
      <c r="AY944" s="256" t="s">
        <v>139</v>
      </c>
    </row>
    <row r="945" spans="1:51" s="13" customFormat="1" ht="12">
      <c r="A945" s="13"/>
      <c r="B945" s="245"/>
      <c r="C945" s="246"/>
      <c r="D945" s="247" t="s">
        <v>278</v>
      </c>
      <c r="E945" s="248" t="s">
        <v>1</v>
      </c>
      <c r="F945" s="249" t="s">
        <v>1060</v>
      </c>
      <c r="G945" s="246"/>
      <c r="H945" s="250">
        <v>13365</v>
      </c>
      <c r="I945" s="251"/>
      <c r="J945" s="246"/>
      <c r="K945" s="246"/>
      <c r="L945" s="252"/>
      <c r="M945" s="253"/>
      <c r="N945" s="254"/>
      <c r="O945" s="254"/>
      <c r="P945" s="254"/>
      <c r="Q945" s="254"/>
      <c r="R945" s="254"/>
      <c r="S945" s="254"/>
      <c r="T945" s="255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56" t="s">
        <v>278</v>
      </c>
      <c r="AU945" s="256" t="s">
        <v>89</v>
      </c>
      <c r="AV945" s="13" t="s">
        <v>89</v>
      </c>
      <c r="AW945" s="13" t="s">
        <v>34</v>
      </c>
      <c r="AX945" s="13" t="s">
        <v>79</v>
      </c>
      <c r="AY945" s="256" t="s">
        <v>139</v>
      </c>
    </row>
    <row r="946" spans="1:51" s="15" customFormat="1" ht="12">
      <c r="A946" s="15"/>
      <c r="B946" s="267"/>
      <c r="C946" s="268"/>
      <c r="D946" s="247" t="s">
        <v>278</v>
      </c>
      <c r="E946" s="269" t="s">
        <v>1</v>
      </c>
      <c r="F946" s="270" t="s">
        <v>287</v>
      </c>
      <c r="G946" s="268"/>
      <c r="H946" s="271">
        <v>22293</v>
      </c>
      <c r="I946" s="272"/>
      <c r="J946" s="268"/>
      <c r="K946" s="268"/>
      <c r="L946" s="273"/>
      <c r="M946" s="274"/>
      <c r="N946" s="275"/>
      <c r="O946" s="275"/>
      <c r="P946" s="275"/>
      <c r="Q946" s="275"/>
      <c r="R946" s="275"/>
      <c r="S946" s="275"/>
      <c r="T946" s="276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T946" s="277" t="s">
        <v>278</v>
      </c>
      <c r="AU946" s="277" t="s">
        <v>89</v>
      </c>
      <c r="AV946" s="15" t="s">
        <v>144</v>
      </c>
      <c r="AW946" s="15" t="s">
        <v>34</v>
      </c>
      <c r="AX946" s="15" t="s">
        <v>87</v>
      </c>
      <c r="AY946" s="277" t="s">
        <v>139</v>
      </c>
    </row>
    <row r="947" spans="1:65" s="2" customFormat="1" ht="33" customHeight="1">
      <c r="A947" s="40"/>
      <c r="B947" s="41"/>
      <c r="C947" s="212" t="s">
        <v>1061</v>
      </c>
      <c r="D947" s="212" t="s">
        <v>140</v>
      </c>
      <c r="E947" s="213" t="s">
        <v>1062</v>
      </c>
      <c r="F947" s="214" t="s">
        <v>1063</v>
      </c>
      <c r="G947" s="215" t="s">
        <v>273</v>
      </c>
      <c r="H947" s="216">
        <v>743.1</v>
      </c>
      <c r="I947" s="217"/>
      <c r="J947" s="218">
        <f>ROUND(I947*H947,2)</f>
        <v>0</v>
      </c>
      <c r="K947" s="214" t="s">
        <v>274</v>
      </c>
      <c r="L947" s="46"/>
      <c r="M947" s="236" t="s">
        <v>1</v>
      </c>
      <c r="N947" s="237" t="s">
        <v>44</v>
      </c>
      <c r="O947" s="93"/>
      <c r="P947" s="238">
        <f>O947*H947</f>
        <v>0</v>
      </c>
      <c r="Q947" s="238">
        <v>0</v>
      </c>
      <c r="R947" s="238">
        <f>Q947*H947</f>
        <v>0</v>
      </c>
      <c r="S947" s="238">
        <v>0</v>
      </c>
      <c r="T947" s="239">
        <f>S947*H947</f>
        <v>0</v>
      </c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R947" s="224" t="s">
        <v>144</v>
      </c>
      <c r="AT947" s="224" t="s">
        <v>140</v>
      </c>
      <c r="AU947" s="224" t="s">
        <v>89</v>
      </c>
      <c r="AY947" s="18" t="s">
        <v>139</v>
      </c>
      <c r="BE947" s="225">
        <f>IF(N947="základní",J947,0)</f>
        <v>0</v>
      </c>
      <c r="BF947" s="225">
        <f>IF(N947="snížená",J947,0)</f>
        <v>0</v>
      </c>
      <c r="BG947" s="225">
        <f>IF(N947="zákl. přenesená",J947,0)</f>
        <v>0</v>
      </c>
      <c r="BH947" s="225">
        <f>IF(N947="sníž. přenesená",J947,0)</f>
        <v>0</v>
      </c>
      <c r="BI947" s="225">
        <f>IF(N947="nulová",J947,0)</f>
        <v>0</v>
      </c>
      <c r="BJ947" s="18" t="s">
        <v>87</v>
      </c>
      <c r="BK947" s="225">
        <f>ROUND(I947*H947,2)</f>
        <v>0</v>
      </c>
      <c r="BL947" s="18" t="s">
        <v>144</v>
      </c>
      <c r="BM947" s="224" t="s">
        <v>1064</v>
      </c>
    </row>
    <row r="948" spans="1:47" s="2" customFormat="1" ht="12">
      <c r="A948" s="40"/>
      <c r="B948" s="41"/>
      <c r="C948" s="42"/>
      <c r="D948" s="240" t="s">
        <v>276</v>
      </c>
      <c r="E948" s="42"/>
      <c r="F948" s="241" t="s">
        <v>1065</v>
      </c>
      <c r="G948" s="42"/>
      <c r="H948" s="42"/>
      <c r="I948" s="242"/>
      <c r="J948" s="42"/>
      <c r="K948" s="42"/>
      <c r="L948" s="46"/>
      <c r="M948" s="243"/>
      <c r="N948" s="244"/>
      <c r="O948" s="93"/>
      <c r="P948" s="93"/>
      <c r="Q948" s="93"/>
      <c r="R948" s="93"/>
      <c r="S948" s="93"/>
      <c r="T948" s="94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T948" s="18" t="s">
        <v>276</v>
      </c>
      <c r="AU948" s="18" t="s">
        <v>89</v>
      </c>
    </row>
    <row r="949" spans="1:51" s="13" customFormat="1" ht="12">
      <c r="A949" s="13"/>
      <c r="B949" s="245"/>
      <c r="C949" s="246"/>
      <c r="D949" s="247" t="s">
        <v>278</v>
      </c>
      <c r="E949" s="248" t="s">
        <v>1</v>
      </c>
      <c r="F949" s="249" t="s">
        <v>1052</v>
      </c>
      <c r="G949" s="246"/>
      <c r="H949" s="250">
        <v>297.6</v>
      </c>
      <c r="I949" s="251"/>
      <c r="J949" s="246"/>
      <c r="K949" s="246"/>
      <c r="L949" s="252"/>
      <c r="M949" s="253"/>
      <c r="N949" s="254"/>
      <c r="O949" s="254"/>
      <c r="P949" s="254"/>
      <c r="Q949" s="254"/>
      <c r="R949" s="254"/>
      <c r="S949" s="254"/>
      <c r="T949" s="255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56" t="s">
        <v>278</v>
      </c>
      <c r="AU949" s="256" t="s">
        <v>89</v>
      </c>
      <c r="AV949" s="13" t="s">
        <v>89</v>
      </c>
      <c r="AW949" s="13" t="s">
        <v>34</v>
      </c>
      <c r="AX949" s="13" t="s">
        <v>79</v>
      </c>
      <c r="AY949" s="256" t="s">
        <v>139</v>
      </c>
    </row>
    <row r="950" spans="1:51" s="13" customFormat="1" ht="12">
      <c r="A950" s="13"/>
      <c r="B950" s="245"/>
      <c r="C950" s="246"/>
      <c r="D950" s="247" t="s">
        <v>278</v>
      </c>
      <c r="E950" s="248" t="s">
        <v>1</v>
      </c>
      <c r="F950" s="249" t="s">
        <v>1053</v>
      </c>
      <c r="G950" s="246"/>
      <c r="H950" s="250">
        <v>445.5</v>
      </c>
      <c r="I950" s="251"/>
      <c r="J950" s="246"/>
      <c r="K950" s="246"/>
      <c r="L950" s="252"/>
      <c r="M950" s="253"/>
      <c r="N950" s="254"/>
      <c r="O950" s="254"/>
      <c r="P950" s="254"/>
      <c r="Q950" s="254"/>
      <c r="R950" s="254"/>
      <c r="S950" s="254"/>
      <c r="T950" s="255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56" t="s">
        <v>278</v>
      </c>
      <c r="AU950" s="256" t="s">
        <v>89</v>
      </c>
      <c r="AV950" s="13" t="s">
        <v>89</v>
      </c>
      <c r="AW950" s="13" t="s">
        <v>34</v>
      </c>
      <c r="AX950" s="13" t="s">
        <v>79</v>
      </c>
      <c r="AY950" s="256" t="s">
        <v>139</v>
      </c>
    </row>
    <row r="951" spans="1:51" s="15" customFormat="1" ht="12">
      <c r="A951" s="15"/>
      <c r="B951" s="267"/>
      <c r="C951" s="268"/>
      <c r="D951" s="247" t="s">
        <v>278</v>
      </c>
      <c r="E951" s="269" t="s">
        <v>1</v>
      </c>
      <c r="F951" s="270" t="s">
        <v>287</v>
      </c>
      <c r="G951" s="268"/>
      <c r="H951" s="271">
        <v>743.1</v>
      </c>
      <c r="I951" s="272"/>
      <c r="J951" s="268"/>
      <c r="K951" s="268"/>
      <c r="L951" s="273"/>
      <c r="M951" s="274"/>
      <c r="N951" s="275"/>
      <c r="O951" s="275"/>
      <c r="P951" s="275"/>
      <c r="Q951" s="275"/>
      <c r="R951" s="275"/>
      <c r="S951" s="275"/>
      <c r="T951" s="276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T951" s="277" t="s">
        <v>278</v>
      </c>
      <c r="AU951" s="277" t="s">
        <v>89</v>
      </c>
      <c r="AV951" s="15" t="s">
        <v>144</v>
      </c>
      <c r="AW951" s="15" t="s">
        <v>34</v>
      </c>
      <c r="AX951" s="15" t="s">
        <v>87</v>
      </c>
      <c r="AY951" s="277" t="s">
        <v>139</v>
      </c>
    </row>
    <row r="952" spans="1:65" s="2" customFormat="1" ht="24.15" customHeight="1">
      <c r="A952" s="40"/>
      <c r="B952" s="41"/>
      <c r="C952" s="212" t="s">
        <v>1066</v>
      </c>
      <c r="D952" s="212" t="s">
        <v>140</v>
      </c>
      <c r="E952" s="213" t="s">
        <v>1067</v>
      </c>
      <c r="F952" s="214" t="s">
        <v>1068</v>
      </c>
      <c r="G952" s="215" t="s">
        <v>299</v>
      </c>
      <c r="H952" s="216">
        <v>522.1</v>
      </c>
      <c r="I952" s="217"/>
      <c r="J952" s="218">
        <f>ROUND(I952*H952,2)</f>
        <v>0</v>
      </c>
      <c r="K952" s="214" t="s">
        <v>274</v>
      </c>
      <c r="L952" s="46"/>
      <c r="M952" s="236" t="s">
        <v>1</v>
      </c>
      <c r="N952" s="237" t="s">
        <v>44</v>
      </c>
      <c r="O952" s="93"/>
      <c r="P952" s="238">
        <f>O952*H952</f>
        <v>0</v>
      </c>
      <c r="Q952" s="238">
        <v>4E-05</v>
      </c>
      <c r="R952" s="238">
        <f>Q952*H952</f>
        <v>0.020884000000000003</v>
      </c>
      <c r="S952" s="238">
        <v>0</v>
      </c>
      <c r="T952" s="239">
        <f>S952*H952</f>
        <v>0</v>
      </c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R952" s="224" t="s">
        <v>144</v>
      </c>
      <c r="AT952" s="224" t="s">
        <v>140</v>
      </c>
      <c r="AU952" s="224" t="s">
        <v>89</v>
      </c>
      <c r="AY952" s="18" t="s">
        <v>139</v>
      </c>
      <c r="BE952" s="225">
        <f>IF(N952="základní",J952,0)</f>
        <v>0</v>
      </c>
      <c r="BF952" s="225">
        <f>IF(N952="snížená",J952,0)</f>
        <v>0</v>
      </c>
      <c r="BG952" s="225">
        <f>IF(N952="zákl. přenesená",J952,0)</f>
        <v>0</v>
      </c>
      <c r="BH952" s="225">
        <f>IF(N952="sníž. přenesená",J952,0)</f>
        <v>0</v>
      </c>
      <c r="BI952" s="225">
        <f>IF(N952="nulová",J952,0)</f>
        <v>0</v>
      </c>
      <c r="BJ952" s="18" t="s">
        <v>87</v>
      </c>
      <c r="BK952" s="225">
        <f>ROUND(I952*H952,2)</f>
        <v>0</v>
      </c>
      <c r="BL952" s="18" t="s">
        <v>144</v>
      </c>
      <c r="BM952" s="224" t="s">
        <v>1069</v>
      </c>
    </row>
    <row r="953" spans="1:47" s="2" customFormat="1" ht="12">
      <c r="A953" s="40"/>
      <c r="B953" s="41"/>
      <c r="C953" s="42"/>
      <c r="D953" s="240" t="s">
        <v>276</v>
      </c>
      <c r="E953" s="42"/>
      <c r="F953" s="241" t="s">
        <v>1070</v>
      </c>
      <c r="G953" s="42"/>
      <c r="H953" s="42"/>
      <c r="I953" s="242"/>
      <c r="J953" s="42"/>
      <c r="K953" s="42"/>
      <c r="L953" s="46"/>
      <c r="M953" s="243"/>
      <c r="N953" s="244"/>
      <c r="O953" s="93"/>
      <c r="P953" s="93"/>
      <c r="Q953" s="93"/>
      <c r="R953" s="93"/>
      <c r="S953" s="93"/>
      <c r="T953" s="94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T953" s="18" t="s">
        <v>276</v>
      </c>
      <c r="AU953" s="18" t="s">
        <v>89</v>
      </c>
    </row>
    <row r="954" spans="1:51" s="13" customFormat="1" ht="12">
      <c r="A954" s="13"/>
      <c r="B954" s="245"/>
      <c r="C954" s="246"/>
      <c r="D954" s="247" t="s">
        <v>278</v>
      </c>
      <c r="E954" s="248" t="s">
        <v>1</v>
      </c>
      <c r="F954" s="249" t="s">
        <v>1071</v>
      </c>
      <c r="G954" s="246"/>
      <c r="H954" s="250">
        <v>522.1</v>
      </c>
      <c r="I954" s="251"/>
      <c r="J954" s="246"/>
      <c r="K954" s="246"/>
      <c r="L954" s="252"/>
      <c r="M954" s="253"/>
      <c r="N954" s="254"/>
      <c r="O954" s="254"/>
      <c r="P954" s="254"/>
      <c r="Q954" s="254"/>
      <c r="R954" s="254"/>
      <c r="S954" s="254"/>
      <c r="T954" s="255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56" t="s">
        <v>278</v>
      </c>
      <c r="AU954" s="256" t="s">
        <v>89</v>
      </c>
      <c r="AV954" s="13" t="s">
        <v>89</v>
      </c>
      <c r="AW954" s="13" t="s">
        <v>34</v>
      </c>
      <c r="AX954" s="13" t="s">
        <v>87</v>
      </c>
      <c r="AY954" s="256" t="s">
        <v>139</v>
      </c>
    </row>
    <row r="955" spans="1:65" s="2" customFormat="1" ht="24.15" customHeight="1">
      <c r="A955" s="40"/>
      <c r="B955" s="41"/>
      <c r="C955" s="212" t="s">
        <v>1072</v>
      </c>
      <c r="D955" s="212" t="s">
        <v>140</v>
      </c>
      <c r="E955" s="213" t="s">
        <v>1073</v>
      </c>
      <c r="F955" s="214" t="s">
        <v>1074</v>
      </c>
      <c r="G955" s="215" t="s">
        <v>477</v>
      </c>
      <c r="H955" s="216">
        <v>27.91</v>
      </c>
      <c r="I955" s="217"/>
      <c r="J955" s="218">
        <f>ROUND(I955*H955,2)</f>
        <v>0</v>
      </c>
      <c r="K955" s="214" t="s">
        <v>274</v>
      </c>
      <c r="L955" s="46"/>
      <c r="M955" s="236" t="s">
        <v>1</v>
      </c>
      <c r="N955" s="237" t="s">
        <v>44</v>
      </c>
      <c r="O955" s="93"/>
      <c r="P955" s="238">
        <f>O955*H955</f>
        <v>0</v>
      </c>
      <c r="Q955" s="238">
        <v>0.0165</v>
      </c>
      <c r="R955" s="238">
        <f>Q955*H955</f>
        <v>0.460515</v>
      </c>
      <c r="S955" s="238">
        <v>0</v>
      </c>
      <c r="T955" s="239">
        <f>S955*H955</f>
        <v>0</v>
      </c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R955" s="224" t="s">
        <v>144</v>
      </c>
      <c r="AT955" s="224" t="s">
        <v>140</v>
      </c>
      <c r="AU955" s="224" t="s">
        <v>89</v>
      </c>
      <c r="AY955" s="18" t="s">
        <v>139</v>
      </c>
      <c r="BE955" s="225">
        <f>IF(N955="základní",J955,0)</f>
        <v>0</v>
      </c>
      <c r="BF955" s="225">
        <f>IF(N955="snížená",J955,0)</f>
        <v>0</v>
      </c>
      <c r="BG955" s="225">
        <f>IF(N955="zákl. přenesená",J955,0)</f>
        <v>0</v>
      </c>
      <c r="BH955" s="225">
        <f>IF(N955="sníž. přenesená",J955,0)</f>
        <v>0</v>
      </c>
      <c r="BI955" s="225">
        <f>IF(N955="nulová",J955,0)</f>
        <v>0</v>
      </c>
      <c r="BJ955" s="18" t="s">
        <v>87</v>
      </c>
      <c r="BK955" s="225">
        <f>ROUND(I955*H955,2)</f>
        <v>0</v>
      </c>
      <c r="BL955" s="18" t="s">
        <v>144</v>
      </c>
      <c r="BM955" s="224" t="s">
        <v>1075</v>
      </c>
    </row>
    <row r="956" spans="1:47" s="2" customFormat="1" ht="12">
      <c r="A956" s="40"/>
      <c r="B956" s="41"/>
      <c r="C956" s="42"/>
      <c r="D956" s="240" t="s">
        <v>276</v>
      </c>
      <c r="E956" s="42"/>
      <c r="F956" s="241" t="s">
        <v>1076</v>
      </c>
      <c r="G956" s="42"/>
      <c r="H956" s="42"/>
      <c r="I956" s="242"/>
      <c r="J956" s="42"/>
      <c r="K956" s="42"/>
      <c r="L956" s="46"/>
      <c r="M956" s="243"/>
      <c r="N956" s="244"/>
      <c r="O956" s="93"/>
      <c r="P956" s="93"/>
      <c r="Q956" s="93"/>
      <c r="R956" s="93"/>
      <c r="S956" s="93"/>
      <c r="T956" s="94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T956" s="18" t="s">
        <v>276</v>
      </c>
      <c r="AU956" s="18" t="s">
        <v>89</v>
      </c>
    </row>
    <row r="957" spans="1:51" s="14" customFormat="1" ht="12">
      <c r="A957" s="14"/>
      <c r="B957" s="257"/>
      <c r="C957" s="258"/>
      <c r="D957" s="247" t="s">
        <v>278</v>
      </c>
      <c r="E957" s="259" t="s">
        <v>1</v>
      </c>
      <c r="F957" s="260" t="s">
        <v>1077</v>
      </c>
      <c r="G957" s="258"/>
      <c r="H957" s="259" t="s">
        <v>1</v>
      </c>
      <c r="I957" s="261"/>
      <c r="J957" s="258"/>
      <c r="K957" s="258"/>
      <c r="L957" s="262"/>
      <c r="M957" s="263"/>
      <c r="N957" s="264"/>
      <c r="O957" s="264"/>
      <c r="P957" s="264"/>
      <c r="Q957" s="264"/>
      <c r="R957" s="264"/>
      <c r="S957" s="264"/>
      <c r="T957" s="265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T957" s="266" t="s">
        <v>278</v>
      </c>
      <c r="AU957" s="266" t="s">
        <v>89</v>
      </c>
      <c r="AV957" s="14" t="s">
        <v>87</v>
      </c>
      <c r="AW957" s="14" t="s">
        <v>34</v>
      </c>
      <c r="AX957" s="14" t="s">
        <v>79</v>
      </c>
      <c r="AY957" s="266" t="s">
        <v>139</v>
      </c>
    </row>
    <row r="958" spans="1:51" s="14" customFormat="1" ht="12">
      <c r="A958" s="14"/>
      <c r="B958" s="257"/>
      <c r="C958" s="258"/>
      <c r="D958" s="247" t="s">
        <v>278</v>
      </c>
      <c r="E958" s="259" t="s">
        <v>1</v>
      </c>
      <c r="F958" s="260" t="s">
        <v>1078</v>
      </c>
      <c r="G958" s="258"/>
      <c r="H958" s="259" t="s">
        <v>1</v>
      </c>
      <c r="I958" s="261"/>
      <c r="J958" s="258"/>
      <c r="K958" s="258"/>
      <c r="L958" s="262"/>
      <c r="M958" s="263"/>
      <c r="N958" s="264"/>
      <c r="O958" s="264"/>
      <c r="P958" s="264"/>
      <c r="Q958" s="264"/>
      <c r="R958" s="264"/>
      <c r="S958" s="264"/>
      <c r="T958" s="265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66" t="s">
        <v>278</v>
      </c>
      <c r="AU958" s="266" t="s">
        <v>89</v>
      </c>
      <c r="AV958" s="14" t="s">
        <v>87</v>
      </c>
      <c r="AW958" s="14" t="s">
        <v>34</v>
      </c>
      <c r="AX958" s="14" t="s">
        <v>79</v>
      </c>
      <c r="AY958" s="266" t="s">
        <v>139</v>
      </c>
    </row>
    <row r="959" spans="1:51" s="13" customFormat="1" ht="12">
      <c r="A959" s="13"/>
      <c r="B959" s="245"/>
      <c r="C959" s="246"/>
      <c r="D959" s="247" t="s">
        <v>278</v>
      </c>
      <c r="E959" s="248" t="s">
        <v>1</v>
      </c>
      <c r="F959" s="249" t="s">
        <v>1079</v>
      </c>
      <c r="G959" s="246"/>
      <c r="H959" s="250">
        <v>11.02</v>
      </c>
      <c r="I959" s="251"/>
      <c r="J959" s="246"/>
      <c r="K959" s="246"/>
      <c r="L959" s="252"/>
      <c r="M959" s="253"/>
      <c r="N959" s="254"/>
      <c r="O959" s="254"/>
      <c r="P959" s="254"/>
      <c r="Q959" s="254"/>
      <c r="R959" s="254"/>
      <c r="S959" s="254"/>
      <c r="T959" s="255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56" t="s">
        <v>278</v>
      </c>
      <c r="AU959" s="256" t="s">
        <v>89</v>
      </c>
      <c r="AV959" s="13" t="s">
        <v>89</v>
      </c>
      <c r="AW959" s="13" t="s">
        <v>34</v>
      </c>
      <c r="AX959" s="13" t="s">
        <v>79</v>
      </c>
      <c r="AY959" s="256" t="s">
        <v>139</v>
      </c>
    </row>
    <row r="960" spans="1:51" s="14" customFormat="1" ht="12">
      <c r="A960" s="14"/>
      <c r="B960" s="257"/>
      <c r="C960" s="258"/>
      <c r="D960" s="247" t="s">
        <v>278</v>
      </c>
      <c r="E960" s="259" t="s">
        <v>1</v>
      </c>
      <c r="F960" s="260" t="s">
        <v>1080</v>
      </c>
      <c r="G960" s="258"/>
      <c r="H960" s="259" t="s">
        <v>1</v>
      </c>
      <c r="I960" s="261"/>
      <c r="J960" s="258"/>
      <c r="K960" s="258"/>
      <c r="L960" s="262"/>
      <c r="M960" s="263"/>
      <c r="N960" s="264"/>
      <c r="O960" s="264"/>
      <c r="P960" s="264"/>
      <c r="Q960" s="264"/>
      <c r="R960" s="264"/>
      <c r="S960" s="264"/>
      <c r="T960" s="265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66" t="s">
        <v>278</v>
      </c>
      <c r="AU960" s="266" t="s">
        <v>89</v>
      </c>
      <c r="AV960" s="14" t="s">
        <v>87</v>
      </c>
      <c r="AW960" s="14" t="s">
        <v>34</v>
      </c>
      <c r="AX960" s="14" t="s">
        <v>79</v>
      </c>
      <c r="AY960" s="266" t="s">
        <v>139</v>
      </c>
    </row>
    <row r="961" spans="1:51" s="13" customFormat="1" ht="12">
      <c r="A961" s="13"/>
      <c r="B961" s="245"/>
      <c r="C961" s="246"/>
      <c r="D961" s="247" t="s">
        <v>278</v>
      </c>
      <c r="E961" s="248" t="s">
        <v>1</v>
      </c>
      <c r="F961" s="249" t="s">
        <v>1081</v>
      </c>
      <c r="G961" s="246"/>
      <c r="H961" s="250">
        <v>1.2</v>
      </c>
      <c r="I961" s="251"/>
      <c r="J961" s="246"/>
      <c r="K961" s="246"/>
      <c r="L961" s="252"/>
      <c r="M961" s="253"/>
      <c r="N961" s="254"/>
      <c r="O961" s="254"/>
      <c r="P961" s="254"/>
      <c r="Q961" s="254"/>
      <c r="R961" s="254"/>
      <c r="S961" s="254"/>
      <c r="T961" s="255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56" t="s">
        <v>278</v>
      </c>
      <c r="AU961" s="256" t="s">
        <v>89</v>
      </c>
      <c r="AV961" s="13" t="s">
        <v>89</v>
      </c>
      <c r="AW961" s="13" t="s">
        <v>34</v>
      </c>
      <c r="AX961" s="13" t="s">
        <v>79</v>
      </c>
      <c r="AY961" s="256" t="s">
        <v>139</v>
      </c>
    </row>
    <row r="962" spans="1:51" s="14" customFormat="1" ht="12">
      <c r="A962" s="14"/>
      <c r="B962" s="257"/>
      <c r="C962" s="258"/>
      <c r="D962" s="247" t="s">
        <v>278</v>
      </c>
      <c r="E962" s="259" t="s">
        <v>1</v>
      </c>
      <c r="F962" s="260" t="s">
        <v>1082</v>
      </c>
      <c r="G962" s="258"/>
      <c r="H962" s="259" t="s">
        <v>1</v>
      </c>
      <c r="I962" s="261"/>
      <c r="J962" s="258"/>
      <c r="K962" s="258"/>
      <c r="L962" s="262"/>
      <c r="M962" s="263"/>
      <c r="N962" s="264"/>
      <c r="O962" s="264"/>
      <c r="P962" s="264"/>
      <c r="Q962" s="264"/>
      <c r="R962" s="264"/>
      <c r="S962" s="264"/>
      <c r="T962" s="265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66" t="s">
        <v>278</v>
      </c>
      <c r="AU962" s="266" t="s">
        <v>89</v>
      </c>
      <c r="AV962" s="14" t="s">
        <v>87</v>
      </c>
      <c r="AW962" s="14" t="s">
        <v>34</v>
      </c>
      <c r="AX962" s="14" t="s">
        <v>79</v>
      </c>
      <c r="AY962" s="266" t="s">
        <v>139</v>
      </c>
    </row>
    <row r="963" spans="1:51" s="13" customFormat="1" ht="12">
      <c r="A963" s="13"/>
      <c r="B963" s="245"/>
      <c r="C963" s="246"/>
      <c r="D963" s="247" t="s">
        <v>278</v>
      </c>
      <c r="E963" s="248" t="s">
        <v>1</v>
      </c>
      <c r="F963" s="249" t="s">
        <v>1081</v>
      </c>
      <c r="G963" s="246"/>
      <c r="H963" s="250">
        <v>1.2</v>
      </c>
      <c r="I963" s="251"/>
      <c r="J963" s="246"/>
      <c r="K963" s="246"/>
      <c r="L963" s="252"/>
      <c r="M963" s="253"/>
      <c r="N963" s="254"/>
      <c r="O963" s="254"/>
      <c r="P963" s="254"/>
      <c r="Q963" s="254"/>
      <c r="R963" s="254"/>
      <c r="S963" s="254"/>
      <c r="T963" s="255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56" t="s">
        <v>278</v>
      </c>
      <c r="AU963" s="256" t="s">
        <v>89</v>
      </c>
      <c r="AV963" s="13" t="s">
        <v>89</v>
      </c>
      <c r="AW963" s="13" t="s">
        <v>34</v>
      </c>
      <c r="AX963" s="13" t="s">
        <v>79</v>
      </c>
      <c r="AY963" s="256" t="s">
        <v>139</v>
      </c>
    </row>
    <row r="964" spans="1:51" s="14" customFormat="1" ht="12">
      <c r="A964" s="14"/>
      <c r="B964" s="257"/>
      <c r="C964" s="258"/>
      <c r="D964" s="247" t="s">
        <v>278</v>
      </c>
      <c r="E964" s="259" t="s">
        <v>1</v>
      </c>
      <c r="F964" s="260" t="s">
        <v>1083</v>
      </c>
      <c r="G964" s="258"/>
      <c r="H964" s="259" t="s">
        <v>1</v>
      </c>
      <c r="I964" s="261"/>
      <c r="J964" s="258"/>
      <c r="K964" s="258"/>
      <c r="L964" s="262"/>
      <c r="M964" s="263"/>
      <c r="N964" s="264"/>
      <c r="O964" s="264"/>
      <c r="P964" s="264"/>
      <c r="Q964" s="264"/>
      <c r="R964" s="264"/>
      <c r="S964" s="264"/>
      <c r="T964" s="265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T964" s="266" t="s">
        <v>278</v>
      </c>
      <c r="AU964" s="266" t="s">
        <v>89</v>
      </c>
      <c r="AV964" s="14" t="s">
        <v>87</v>
      </c>
      <c r="AW964" s="14" t="s">
        <v>34</v>
      </c>
      <c r="AX964" s="14" t="s">
        <v>79</v>
      </c>
      <c r="AY964" s="266" t="s">
        <v>139</v>
      </c>
    </row>
    <row r="965" spans="1:51" s="13" customFormat="1" ht="12">
      <c r="A965" s="13"/>
      <c r="B965" s="245"/>
      <c r="C965" s="246"/>
      <c r="D965" s="247" t="s">
        <v>278</v>
      </c>
      <c r="E965" s="248" t="s">
        <v>1</v>
      </c>
      <c r="F965" s="249" t="s">
        <v>1084</v>
      </c>
      <c r="G965" s="246"/>
      <c r="H965" s="250">
        <v>13.32</v>
      </c>
      <c r="I965" s="251"/>
      <c r="J965" s="246"/>
      <c r="K965" s="246"/>
      <c r="L965" s="252"/>
      <c r="M965" s="253"/>
      <c r="N965" s="254"/>
      <c r="O965" s="254"/>
      <c r="P965" s="254"/>
      <c r="Q965" s="254"/>
      <c r="R965" s="254"/>
      <c r="S965" s="254"/>
      <c r="T965" s="255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56" t="s">
        <v>278</v>
      </c>
      <c r="AU965" s="256" t="s">
        <v>89</v>
      </c>
      <c r="AV965" s="13" t="s">
        <v>89</v>
      </c>
      <c r="AW965" s="13" t="s">
        <v>34</v>
      </c>
      <c r="AX965" s="13" t="s">
        <v>79</v>
      </c>
      <c r="AY965" s="256" t="s">
        <v>139</v>
      </c>
    </row>
    <row r="966" spans="1:51" s="13" customFormat="1" ht="12">
      <c r="A966" s="13"/>
      <c r="B966" s="245"/>
      <c r="C966" s="246"/>
      <c r="D966" s="247" t="s">
        <v>278</v>
      </c>
      <c r="E966" s="248" t="s">
        <v>1</v>
      </c>
      <c r="F966" s="249" t="s">
        <v>1085</v>
      </c>
      <c r="G966" s="246"/>
      <c r="H966" s="250">
        <v>1.17</v>
      </c>
      <c r="I966" s="251"/>
      <c r="J966" s="246"/>
      <c r="K966" s="246"/>
      <c r="L966" s="252"/>
      <c r="M966" s="253"/>
      <c r="N966" s="254"/>
      <c r="O966" s="254"/>
      <c r="P966" s="254"/>
      <c r="Q966" s="254"/>
      <c r="R966" s="254"/>
      <c r="S966" s="254"/>
      <c r="T966" s="255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56" t="s">
        <v>278</v>
      </c>
      <c r="AU966" s="256" t="s">
        <v>89</v>
      </c>
      <c r="AV966" s="13" t="s">
        <v>89</v>
      </c>
      <c r="AW966" s="13" t="s">
        <v>34</v>
      </c>
      <c r="AX966" s="13" t="s">
        <v>79</v>
      </c>
      <c r="AY966" s="256" t="s">
        <v>139</v>
      </c>
    </row>
    <row r="967" spans="1:51" s="15" customFormat="1" ht="12">
      <c r="A967" s="15"/>
      <c r="B967" s="267"/>
      <c r="C967" s="268"/>
      <c r="D967" s="247" t="s">
        <v>278</v>
      </c>
      <c r="E967" s="269" t="s">
        <v>1</v>
      </c>
      <c r="F967" s="270" t="s">
        <v>287</v>
      </c>
      <c r="G967" s="268"/>
      <c r="H967" s="271">
        <v>27.909999999999997</v>
      </c>
      <c r="I967" s="272"/>
      <c r="J967" s="268"/>
      <c r="K967" s="268"/>
      <c r="L967" s="273"/>
      <c r="M967" s="274"/>
      <c r="N967" s="275"/>
      <c r="O967" s="275"/>
      <c r="P967" s="275"/>
      <c r="Q967" s="275"/>
      <c r="R967" s="275"/>
      <c r="S967" s="275"/>
      <c r="T967" s="276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T967" s="277" t="s">
        <v>278</v>
      </c>
      <c r="AU967" s="277" t="s">
        <v>89</v>
      </c>
      <c r="AV967" s="15" t="s">
        <v>144</v>
      </c>
      <c r="AW967" s="15" t="s">
        <v>34</v>
      </c>
      <c r="AX967" s="15" t="s">
        <v>87</v>
      </c>
      <c r="AY967" s="277" t="s">
        <v>139</v>
      </c>
    </row>
    <row r="968" spans="1:65" s="2" customFormat="1" ht="24.15" customHeight="1">
      <c r="A968" s="40"/>
      <c r="B968" s="41"/>
      <c r="C968" s="212" t="s">
        <v>1086</v>
      </c>
      <c r="D968" s="212" t="s">
        <v>140</v>
      </c>
      <c r="E968" s="213" t="s">
        <v>1087</v>
      </c>
      <c r="F968" s="214" t="s">
        <v>1088</v>
      </c>
      <c r="G968" s="215" t="s">
        <v>477</v>
      </c>
      <c r="H968" s="216">
        <v>8</v>
      </c>
      <c r="I968" s="217"/>
      <c r="J968" s="218">
        <f>ROUND(I968*H968,2)</f>
        <v>0</v>
      </c>
      <c r="K968" s="214" t="s">
        <v>1</v>
      </c>
      <c r="L968" s="46"/>
      <c r="M968" s="236" t="s">
        <v>1</v>
      </c>
      <c r="N968" s="237" t="s">
        <v>44</v>
      </c>
      <c r="O968" s="93"/>
      <c r="P968" s="238">
        <f>O968*H968</f>
        <v>0</v>
      </c>
      <c r="Q968" s="238">
        <v>0.0165</v>
      </c>
      <c r="R968" s="238">
        <f>Q968*H968</f>
        <v>0.132</v>
      </c>
      <c r="S968" s="238">
        <v>0</v>
      </c>
      <c r="T968" s="239">
        <f>S968*H968</f>
        <v>0</v>
      </c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R968" s="224" t="s">
        <v>144</v>
      </c>
      <c r="AT968" s="224" t="s">
        <v>140</v>
      </c>
      <c r="AU968" s="224" t="s">
        <v>89</v>
      </c>
      <c r="AY968" s="18" t="s">
        <v>139</v>
      </c>
      <c r="BE968" s="225">
        <f>IF(N968="základní",J968,0)</f>
        <v>0</v>
      </c>
      <c r="BF968" s="225">
        <f>IF(N968="snížená",J968,0)</f>
        <v>0</v>
      </c>
      <c r="BG968" s="225">
        <f>IF(N968="zákl. přenesená",J968,0)</f>
        <v>0</v>
      </c>
      <c r="BH968" s="225">
        <f>IF(N968="sníž. přenesená",J968,0)</f>
        <v>0</v>
      </c>
      <c r="BI968" s="225">
        <f>IF(N968="nulová",J968,0)</f>
        <v>0</v>
      </c>
      <c r="BJ968" s="18" t="s">
        <v>87</v>
      </c>
      <c r="BK968" s="225">
        <f>ROUND(I968*H968,2)</f>
        <v>0</v>
      </c>
      <c r="BL968" s="18" t="s">
        <v>144</v>
      </c>
      <c r="BM968" s="224" t="s">
        <v>1089</v>
      </c>
    </row>
    <row r="969" spans="1:51" s="14" customFormat="1" ht="12">
      <c r="A969" s="14"/>
      <c r="B969" s="257"/>
      <c r="C969" s="258"/>
      <c r="D969" s="247" t="s">
        <v>278</v>
      </c>
      <c r="E969" s="259" t="s">
        <v>1</v>
      </c>
      <c r="F969" s="260" t="s">
        <v>1090</v>
      </c>
      <c r="G969" s="258"/>
      <c r="H969" s="259" t="s">
        <v>1</v>
      </c>
      <c r="I969" s="261"/>
      <c r="J969" s="258"/>
      <c r="K969" s="258"/>
      <c r="L969" s="262"/>
      <c r="M969" s="263"/>
      <c r="N969" s="264"/>
      <c r="O969" s="264"/>
      <c r="P969" s="264"/>
      <c r="Q969" s="264"/>
      <c r="R969" s="264"/>
      <c r="S969" s="264"/>
      <c r="T969" s="265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66" t="s">
        <v>278</v>
      </c>
      <c r="AU969" s="266" t="s">
        <v>89</v>
      </c>
      <c r="AV969" s="14" t="s">
        <v>87</v>
      </c>
      <c r="AW969" s="14" t="s">
        <v>34</v>
      </c>
      <c r="AX969" s="14" t="s">
        <v>79</v>
      </c>
      <c r="AY969" s="266" t="s">
        <v>139</v>
      </c>
    </row>
    <row r="970" spans="1:51" s="13" customFormat="1" ht="12">
      <c r="A970" s="13"/>
      <c r="B970" s="245"/>
      <c r="C970" s="246"/>
      <c r="D970" s="247" t="s">
        <v>278</v>
      </c>
      <c r="E970" s="248" t="s">
        <v>1</v>
      </c>
      <c r="F970" s="249" t="s">
        <v>144</v>
      </c>
      <c r="G970" s="246"/>
      <c r="H970" s="250">
        <v>4</v>
      </c>
      <c r="I970" s="251"/>
      <c r="J970" s="246"/>
      <c r="K970" s="246"/>
      <c r="L970" s="252"/>
      <c r="M970" s="253"/>
      <c r="N970" s="254"/>
      <c r="O970" s="254"/>
      <c r="P970" s="254"/>
      <c r="Q970" s="254"/>
      <c r="R970" s="254"/>
      <c r="S970" s="254"/>
      <c r="T970" s="255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56" t="s">
        <v>278</v>
      </c>
      <c r="AU970" s="256" t="s">
        <v>89</v>
      </c>
      <c r="AV970" s="13" t="s">
        <v>89</v>
      </c>
      <c r="AW970" s="13" t="s">
        <v>34</v>
      </c>
      <c r="AX970" s="13" t="s">
        <v>79</v>
      </c>
      <c r="AY970" s="256" t="s">
        <v>139</v>
      </c>
    </row>
    <row r="971" spans="1:51" s="14" customFormat="1" ht="12">
      <c r="A971" s="14"/>
      <c r="B971" s="257"/>
      <c r="C971" s="258"/>
      <c r="D971" s="247" t="s">
        <v>278</v>
      </c>
      <c r="E971" s="259" t="s">
        <v>1</v>
      </c>
      <c r="F971" s="260" t="s">
        <v>1091</v>
      </c>
      <c r="G971" s="258"/>
      <c r="H971" s="259" t="s">
        <v>1</v>
      </c>
      <c r="I971" s="261"/>
      <c r="J971" s="258"/>
      <c r="K971" s="258"/>
      <c r="L971" s="262"/>
      <c r="M971" s="263"/>
      <c r="N971" s="264"/>
      <c r="O971" s="264"/>
      <c r="P971" s="264"/>
      <c r="Q971" s="264"/>
      <c r="R971" s="264"/>
      <c r="S971" s="264"/>
      <c r="T971" s="265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66" t="s">
        <v>278</v>
      </c>
      <c r="AU971" s="266" t="s">
        <v>89</v>
      </c>
      <c r="AV971" s="14" t="s">
        <v>87</v>
      </c>
      <c r="AW971" s="14" t="s">
        <v>34</v>
      </c>
      <c r="AX971" s="14" t="s">
        <v>79</v>
      </c>
      <c r="AY971" s="266" t="s">
        <v>139</v>
      </c>
    </row>
    <row r="972" spans="1:51" s="13" customFormat="1" ht="12">
      <c r="A972" s="13"/>
      <c r="B972" s="245"/>
      <c r="C972" s="246"/>
      <c r="D972" s="247" t="s">
        <v>278</v>
      </c>
      <c r="E972" s="248" t="s">
        <v>1</v>
      </c>
      <c r="F972" s="249" t="s">
        <v>144</v>
      </c>
      <c r="G972" s="246"/>
      <c r="H972" s="250">
        <v>4</v>
      </c>
      <c r="I972" s="251"/>
      <c r="J972" s="246"/>
      <c r="K972" s="246"/>
      <c r="L972" s="252"/>
      <c r="M972" s="253"/>
      <c r="N972" s="254"/>
      <c r="O972" s="254"/>
      <c r="P972" s="254"/>
      <c r="Q972" s="254"/>
      <c r="R972" s="254"/>
      <c r="S972" s="254"/>
      <c r="T972" s="255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56" t="s">
        <v>278</v>
      </c>
      <c r="AU972" s="256" t="s">
        <v>89</v>
      </c>
      <c r="AV972" s="13" t="s">
        <v>89</v>
      </c>
      <c r="AW972" s="13" t="s">
        <v>34</v>
      </c>
      <c r="AX972" s="13" t="s">
        <v>79</v>
      </c>
      <c r="AY972" s="256" t="s">
        <v>139</v>
      </c>
    </row>
    <row r="973" spans="1:51" s="15" customFormat="1" ht="12">
      <c r="A973" s="15"/>
      <c r="B973" s="267"/>
      <c r="C973" s="268"/>
      <c r="D973" s="247" t="s">
        <v>278</v>
      </c>
      <c r="E973" s="269" t="s">
        <v>1</v>
      </c>
      <c r="F973" s="270" t="s">
        <v>287</v>
      </c>
      <c r="G973" s="268"/>
      <c r="H973" s="271">
        <v>8</v>
      </c>
      <c r="I973" s="272"/>
      <c r="J973" s="268"/>
      <c r="K973" s="268"/>
      <c r="L973" s="273"/>
      <c r="M973" s="274"/>
      <c r="N973" s="275"/>
      <c r="O973" s="275"/>
      <c r="P973" s="275"/>
      <c r="Q973" s="275"/>
      <c r="R973" s="275"/>
      <c r="S973" s="275"/>
      <c r="T973" s="276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T973" s="277" t="s">
        <v>278</v>
      </c>
      <c r="AU973" s="277" t="s">
        <v>89</v>
      </c>
      <c r="AV973" s="15" t="s">
        <v>144</v>
      </c>
      <c r="AW973" s="15" t="s">
        <v>34</v>
      </c>
      <c r="AX973" s="15" t="s">
        <v>87</v>
      </c>
      <c r="AY973" s="277" t="s">
        <v>139</v>
      </c>
    </row>
    <row r="974" spans="1:65" s="2" customFormat="1" ht="24.15" customHeight="1">
      <c r="A974" s="40"/>
      <c r="B974" s="41"/>
      <c r="C974" s="212" t="s">
        <v>1092</v>
      </c>
      <c r="D974" s="212" t="s">
        <v>140</v>
      </c>
      <c r="E974" s="213" t="s">
        <v>1093</v>
      </c>
      <c r="F974" s="214" t="s">
        <v>1094</v>
      </c>
      <c r="G974" s="215" t="s">
        <v>299</v>
      </c>
      <c r="H974" s="216">
        <v>270.5</v>
      </c>
      <c r="I974" s="217"/>
      <c r="J974" s="218">
        <f>ROUND(I974*H974,2)</f>
        <v>0</v>
      </c>
      <c r="K974" s="214" t="s">
        <v>274</v>
      </c>
      <c r="L974" s="46"/>
      <c r="M974" s="236" t="s">
        <v>1</v>
      </c>
      <c r="N974" s="237" t="s">
        <v>44</v>
      </c>
      <c r="O974" s="93"/>
      <c r="P974" s="238">
        <f>O974*H974</f>
        <v>0</v>
      </c>
      <c r="Q974" s="238">
        <v>0</v>
      </c>
      <c r="R974" s="238">
        <f>Q974*H974</f>
        <v>0</v>
      </c>
      <c r="S974" s="238">
        <v>0</v>
      </c>
      <c r="T974" s="239">
        <f>S974*H974</f>
        <v>0</v>
      </c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R974" s="224" t="s">
        <v>144</v>
      </c>
      <c r="AT974" s="224" t="s">
        <v>140</v>
      </c>
      <c r="AU974" s="224" t="s">
        <v>89</v>
      </c>
      <c r="AY974" s="18" t="s">
        <v>139</v>
      </c>
      <c r="BE974" s="225">
        <f>IF(N974="základní",J974,0)</f>
        <v>0</v>
      </c>
      <c r="BF974" s="225">
        <f>IF(N974="snížená",J974,0)</f>
        <v>0</v>
      </c>
      <c r="BG974" s="225">
        <f>IF(N974="zákl. přenesená",J974,0)</f>
        <v>0</v>
      </c>
      <c r="BH974" s="225">
        <f>IF(N974="sníž. přenesená",J974,0)</f>
        <v>0</v>
      </c>
      <c r="BI974" s="225">
        <f>IF(N974="nulová",J974,0)</f>
        <v>0</v>
      </c>
      <c r="BJ974" s="18" t="s">
        <v>87</v>
      </c>
      <c r="BK974" s="225">
        <f>ROUND(I974*H974,2)</f>
        <v>0</v>
      </c>
      <c r="BL974" s="18" t="s">
        <v>144</v>
      </c>
      <c r="BM974" s="224" t="s">
        <v>1095</v>
      </c>
    </row>
    <row r="975" spans="1:47" s="2" customFormat="1" ht="12">
      <c r="A975" s="40"/>
      <c r="B975" s="41"/>
      <c r="C975" s="42"/>
      <c r="D975" s="240" t="s">
        <v>276</v>
      </c>
      <c r="E975" s="42"/>
      <c r="F975" s="241" t="s">
        <v>1096</v>
      </c>
      <c r="G975" s="42"/>
      <c r="H975" s="42"/>
      <c r="I975" s="242"/>
      <c r="J975" s="42"/>
      <c r="K975" s="42"/>
      <c r="L975" s="46"/>
      <c r="M975" s="243"/>
      <c r="N975" s="244"/>
      <c r="O975" s="93"/>
      <c r="P975" s="93"/>
      <c r="Q975" s="93"/>
      <c r="R975" s="93"/>
      <c r="S975" s="93"/>
      <c r="T975" s="94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T975" s="18" t="s">
        <v>276</v>
      </c>
      <c r="AU975" s="18" t="s">
        <v>89</v>
      </c>
    </row>
    <row r="976" spans="1:51" s="13" customFormat="1" ht="12">
      <c r="A976" s="13"/>
      <c r="B976" s="245"/>
      <c r="C976" s="246"/>
      <c r="D976" s="247" t="s">
        <v>278</v>
      </c>
      <c r="E976" s="248" t="s">
        <v>1</v>
      </c>
      <c r="F976" s="249" t="s">
        <v>208</v>
      </c>
      <c r="G976" s="246"/>
      <c r="H976" s="250">
        <v>244.5</v>
      </c>
      <c r="I976" s="251"/>
      <c r="J976" s="246"/>
      <c r="K976" s="246"/>
      <c r="L976" s="252"/>
      <c r="M976" s="253"/>
      <c r="N976" s="254"/>
      <c r="O976" s="254"/>
      <c r="P976" s="254"/>
      <c r="Q976" s="254"/>
      <c r="R976" s="254"/>
      <c r="S976" s="254"/>
      <c r="T976" s="255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56" t="s">
        <v>278</v>
      </c>
      <c r="AU976" s="256" t="s">
        <v>89</v>
      </c>
      <c r="AV976" s="13" t="s">
        <v>89</v>
      </c>
      <c r="AW976" s="13" t="s">
        <v>34</v>
      </c>
      <c r="AX976" s="13" t="s">
        <v>79</v>
      </c>
      <c r="AY976" s="256" t="s">
        <v>139</v>
      </c>
    </row>
    <row r="977" spans="1:51" s="13" customFormat="1" ht="12">
      <c r="A977" s="13"/>
      <c r="B977" s="245"/>
      <c r="C977" s="246"/>
      <c r="D977" s="247" t="s">
        <v>278</v>
      </c>
      <c r="E977" s="248" t="s">
        <v>1</v>
      </c>
      <c r="F977" s="249" t="s">
        <v>217</v>
      </c>
      <c r="G977" s="246"/>
      <c r="H977" s="250">
        <v>26</v>
      </c>
      <c r="I977" s="251"/>
      <c r="J977" s="246"/>
      <c r="K977" s="246"/>
      <c r="L977" s="252"/>
      <c r="M977" s="253"/>
      <c r="N977" s="254"/>
      <c r="O977" s="254"/>
      <c r="P977" s="254"/>
      <c r="Q977" s="254"/>
      <c r="R977" s="254"/>
      <c r="S977" s="254"/>
      <c r="T977" s="255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56" t="s">
        <v>278</v>
      </c>
      <c r="AU977" s="256" t="s">
        <v>89</v>
      </c>
      <c r="AV977" s="13" t="s">
        <v>89</v>
      </c>
      <c r="AW977" s="13" t="s">
        <v>34</v>
      </c>
      <c r="AX977" s="13" t="s">
        <v>79</v>
      </c>
      <c r="AY977" s="256" t="s">
        <v>139</v>
      </c>
    </row>
    <row r="978" spans="1:51" s="15" customFormat="1" ht="12">
      <c r="A978" s="15"/>
      <c r="B978" s="267"/>
      <c r="C978" s="268"/>
      <c r="D978" s="247" t="s">
        <v>278</v>
      </c>
      <c r="E978" s="269" t="s">
        <v>1</v>
      </c>
      <c r="F978" s="270" t="s">
        <v>287</v>
      </c>
      <c r="G978" s="268"/>
      <c r="H978" s="271">
        <v>270.5</v>
      </c>
      <c r="I978" s="272"/>
      <c r="J978" s="268"/>
      <c r="K978" s="268"/>
      <c r="L978" s="273"/>
      <c r="M978" s="274"/>
      <c r="N978" s="275"/>
      <c r="O978" s="275"/>
      <c r="P978" s="275"/>
      <c r="Q978" s="275"/>
      <c r="R978" s="275"/>
      <c r="S978" s="275"/>
      <c r="T978" s="276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T978" s="277" t="s">
        <v>278</v>
      </c>
      <c r="AU978" s="277" t="s">
        <v>89</v>
      </c>
      <c r="AV978" s="15" t="s">
        <v>144</v>
      </c>
      <c r="AW978" s="15" t="s">
        <v>34</v>
      </c>
      <c r="AX978" s="15" t="s">
        <v>87</v>
      </c>
      <c r="AY978" s="277" t="s">
        <v>139</v>
      </c>
    </row>
    <row r="979" spans="1:65" s="2" customFormat="1" ht="24.15" customHeight="1">
      <c r="A979" s="40"/>
      <c r="B979" s="41"/>
      <c r="C979" s="212" t="s">
        <v>1097</v>
      </c>
      <c r="D979" s="212" t="s">
        <v>140</v>
      </c>
      <c r="E979" s="213" t="s">
        <v>1098</v>
      </c>
      <c r="F979" s="214" t="s">
        <v>1099</v>
      </c>
      <c r="G979" s="215" t="s">
        <v>273</v>
      </c>
      <c r="H979" s="216">
        <v>50.25</v>
      </c>
      <c r="I979" s="217"/>
      <c r="J979" s="218">
        <f>ROUND(I979*H979,2)</f>
        <v>0</v>
      </c>
      <c r="K979" s="214" t="s">
        <v>274</v>
      </c>
      <c r="L979" s="46"/>
      <c r="M979" s="236" t="s">
        <v>1</v>
      </c>
      <c r="N979" s="237" t="s">
        <v>44</v>
      </c>
      <c r="O979" s="93"/>
      <c r="P979" s="238">
        <f>O979*H979</f>
        <v>0</v>
      </c>
      <c r="Q979" s="238">
        <v>0.50375</v>
      </c>
      <c r="R979" s="238">
        <f>Q979*H979</f>
        <v>25.313437500000003</v>
      </c>
      <c r="S979" s="238">
        <v>1.95</v>
      </c>
      <c r="T979" s="239">
        <f>S979*H979</f>
        <v>97.9875</v>
      </c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R979" s="224" t="s">
        <v>144</v>
      </c>
      <c r="AT979" s="224" t="s">
        <v>140</v>
      </c>
      <c r="AU979" s="224" t="s">
        <v>89</v>
      </c>
      <c r="AY979" s="18" t="s">
        <v>139</v>
      </c>
      <c r="BE979" s="225">
        <f>IF(N979="základní",J979,0)</f>
        <v>0</v>
      </c>
      <c r="BF979" s="225">
        <f>IF(N979="snížená",J979,0)</f>
        <v>0</v>
      </c>
      <c r="BG979" s="225">
        <f>IF(N979="zákl. přenesená",J979,0)</f>
        <v>0</v>
      </c>
      <c r="BH979" s="225">
        <f>IF(N979="sníž. přenesená",J979,0)</f>
        <v>0</v>
      </c>
      <c r="BI979" s="225">
        <f>IF(N979="nulová",J979,0)</f>
        <v>0</v>
      </c>
      <c r="BJ979" s="18" t="s">
        <v>87</v>
      </c>
      <c r="BK979" s="225">
        <f>ROUND(I979*H979,2)</f>
        <v>0</v>
      </c>
      <c r="BL979" s="18" t="s">
        <v>144</v>
      </c>
      <c r="BM979" s="224" t="s">
        <v>1100</v>
      </c>
    </row>
    <row r="980" spans="1:47" s="2" customFormat="1" ht="12">
      <c r="A980" s="40"/>
      <c r="B980" s="41"/>
      <c r="C980" s="42"/>
      <c r="D980" s="240" t="s">
        <v>276</v>
      </c>
      <c r="E980" s="42"/>
      <c r="F980" s="241" t="s">
        <v>1101</v>
      </c>
      <c r="G980" s="42"/>
      <c r="H980" s="42"/>
      <c r="I980" s="242"/>
      <c r="J980" s="42"/>
      <c r="K980" s="42"/>
      <c r="L980" s="46"/>
      <c r="M980" s="243"/>
      <c r="N980" s="244"/>
      <c r="O980" s="93"/>
      <c r="P980" s="93"/>
      <c r="Q980" s="93"/>
      <c r="R980" s="93"/>
      <c r="S980" s="93"/>
      <c r="T980" s="94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T980" s="18" t="s">
        <v>276</v>
      </c>
      <c r="AU980" s="18" t="s">
        <v>89</v>
      </c>
    </row>
    <row r="981" spans="1:51" s="14" customFormat="1" ht="12">
      <c r="A981" s="14"/>
      <c r="B981" s="257"/>
      <c r="C981" s="258"/>
      <c r="D981" s="247" t="s">
        <v>278</v>
      </c>
      <c r="E981" s="259" t="s">
        <v>1</v>
      </c>
      <c r="F981" s="260" t="s">
        <v>1102</v>
      </c>
      <c r="G981" s="258"/>
      <c r="H981" s="259" t="s">
        <v>1</v>
      </c>
      <c r="I981" s="261"/>
      <c r="J981" s="258"/>
      <c r="K981" s="258"/>
      <c r="L981" s="262"/>
      <c r="M981" s="263"/>
      <c r="N981" s="264"/>
      <c r="O981" s="264"/>
      <c r="P981" s="264"/>
      <c r="Q981" s="264"/>
      <c r="R981" s="264"/>
      <c r="S981" s="264"/>
      <c r="T981" s="265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T981" s="266" t="s">
        <v>278</v>
      </c>
      <c r="AU981" s="266" t="s">
        <v>89</v>
      </c>
      <c r="AV981" s="14" t="s">
        <v>87</v>
      </c>
      <c r="AW981" s="14" t="s">
        <v>34</v>
      </c>
      <c r="AX981" s="14" t="s">
        <v>79</v>
      </c>
      <c r="AY981" s="266" t="s">
        <v>139</v>
      </c>
    </row>
    <row r="982" spans="1:51" s="13" customFormat="1" ht="12">
      <c r="A982" s="13"/>
      <c r="B982" s="245"/>
      <c r="C982" s="246"/>
      <c r="D982" s="247" t="s">
        <v>278</v>
      </c>
      <c r="E982" s="248" t="s">
        <v>1</v>
      </c>
      <c r="F982" s="249" t="s">
        <v>1103</v>
      </c>
      <c r="G982" s="246"/>
      <c r="H982" s="250">
        <v>50.25</v>
      </c>
      <c r="I982" s="251"/>
      <c r="J982" s="246"/>
      <c r="K982" s="246"/>
      <c r="L982" s="252"/>
      <c r="M982" s="253"/>
      <c r="N982" s="254"/>
      <c r="O982" s="254"/>
      <c r="P982" s="254"/>
      <c r="Q982" s="254"/>
      <c r="R982" s="254"/>
      <c r="S982" s="254"/>
      <c r="T982" s="255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56" t="s">
        <v>278</v>
      </c>
      <c r="AU982" s="256" t="s">
        <v>89</v>
      </c>
      <c r="AV982" s="13" t="s">
        <v>89</v>
      </c>
      <c r="AW982" s="13" t="s">
        <v>34</v>
      </c>
      <c r="AX982" s="13" t="s">
        <v>87</v>
      </c>
      <c r="AY982" s="256" t="s">
        <v>139</v>
      </c>
    </row>
    <row r="983" spans="1:65" s="2" customFormat="1" ht="16.5" customHeight="1">
      <c r="A983" s="40"/>
      <c r="B983" s="41"/>
      <c r="C983" s="278" t="s">
        <v>1104</v>
      </c>
      <c r="D983" s="278" t="s">
        <v>316</v>
      </c>
      <c r="E983" s="279" t="s">
        <v>1105</v>
      </c>
      <c r="F983" s="280" t="s">
        <v>1106</v>
      </c>
      <c r="G983" s="281" t="s">
        <v>477</v>
      </c>
      <c r="H983" s="282">
        <v>15326.25</v>
      </c>
      <c r="I983" s="283"/>
      <c r="J983" s="284">
        <f>ROUND(I983*H983,2)</f>
        <v>0</v>
      </c>
      <c r="K983" s="280" t="s">
        <v>274</v>
      </c>
      <c r="L983" s="285"/>
      <c r="M983" s="286" t="s">
        <v>1</v>
      </c>
      <c r="N983" s="287" t="s">
        <v>44</v>
      </c>
      <c r="O983" s="93"/>
      <c r="P983" s="238">
        <f>O983*H983</f>
        <v>0</v>
      </c>
      <c r="Q983" s="238">
        <v>0.0041</v>
      </c>
      <c r="R983" s="238">
        <f>Q983*H983</f>
        <v>62.837625</v>
      </c>
      <c r="S983" s="238">
        <v>0</v>
      </c>
      <c r="T983" s="239">
        <f>S983*H983</f>
        <v>0</v>
      </c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R983" s="224" t="s">
        <v>319</v>
      </c>
      <c r="AT983" s="224" t="s">
        <v>316</v>
      </c>
      <c r="AU983" s="224" t="s">
        <v>89</v>
      </c>
      <c r="AY983" s="18" t="s">
        <v>139</v>
      </c>
      <c r="BE983" s="225">
        <f>IF(N983="základní",J983,0)</f>
        <v>0</v>
      </c>
      <c r="BF983" s="225">
        <f>IF(N983="snížená",J983,0)</f>
        <v>0</v>
      </c>
      <c r="BG983" s="225">
        <f>IF(N983="zákl. přenesená",J983,0)</f>
        <v>0</v>
      </c>
      <c r="BH983" s="225">
        <f>IF(N983="sníž. přenesená",J983,0)</f>
        <v>0</v>
      </c>
      <c r="BI983" s="225">
        <f>IF(N983="nulová",J983,0)</f>
        <v>0</v>
      </c>
      <c r="BJ983" s="18" t="s">
        <v>87</v>
      </c>
      <c r="BK983" s="225">
        <f>ROUND(I983*H983,2)</f>
        <v>0</v>
      </c>
      <c r="BL983" s="18" t="s">
        <v>144</v>
      </c>
      <c r="BM983" s="224" t="s">
        <v>1107</v>
      </c>
    </row>
    <row r="984" spans="1:51" s="13" customFormat="1" ht="12">
      <c r="A984" s="13"/>
      <c r="B984" s="245"/>
      <c r="C984" s="246"/>
      <c r="D984" s="247" t="s">
        <v>278</v>
      </c>
      <c r="E984" s="248" t="s">
        <v>1</v>
      </c>
      <c r="F984" s="249" t="s">
        <v>1108</v>
      </c>
      <c r="G984" s="246"/>
      <c r="H984" s="250">
        <v>15326.25</v>
      </c>
      <c r="I984" s="251"/>
      <c r="J984" s="246"/>
      <c r="K984" s="246"/>
      <c r="L984" s="252"/>
      <c r="M984" s="253"/>
      <c r="N984" s="254"/>
      <c r="O984" s="254"/>
      <c r="P984" s="254"/>
      <c r="Q984" s="254"/>
      <c r="R984" s="254"/>
      <c r="S984" s="254"/>
      <c r="T984" s="255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56" t="s">
        <v>278</v>
      </c>
      <c r="AU984" s="256" t="s">
        <v>89</v>
      </c>
      <c r="AV984" s="13" t="s">
        <v>89</v>
      </c>
      <c r="AW984" s="13" t="s">
        <v>34</v>
      </c>
      <c r="AX984" s="13" t="s">
        <v>87</v>
      </c>
      <c r="AY984" s="256" t="s">
        <v>139</v>
      </c>
    </row>
    <row r="985" spans="1:63" s="11" customFormat="1" ht="22.8" customHeight="1">
      <c r="A985" s="11"/>
      <c r="B985" s="198"/>
      <c r="C985" s="199"/>
      <c r="D985" s="200" t="s">
        <v>78</v>
      </c>
      <c r="E985" s="234" t="s">
        <v>950</v>
      </c>
      <c r="F985" s="234" t="s">
        <v>1109</v>
      </c>
      <c r="G985" s="199"/>
      <c r="H985" s="199"/>
      <c r="I985" s="202"/>
      <c r="J985" s="235">
        <f>BK985</f>
        <v>0</v>
      </c>
      <c r="K985" s="199"/>
      <c r="L985" s="204"/>
      <c r="M985" s="205"/>
      <c r="N985" s="206"/>
      <c r="O985" s="206"/>
      <c r="P985" s="207">
        <f>SUM(P986:P988)</f>
        <v>0</v>
      </c>
      <c r="Q985" s="206"/>
      <c r="R985" s="207">
        <f>SUM(R986:R988)</f>
        <v>0.067873</v>
      </c>
      <c r="S985" s="206"/>
      <c r="T985" s="208">
        <f>SUM(T986:T988)</f>
        <v>0</v>
      </c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R985" s="209" t="s">
        <v>87</v>
      </c>
      <c r="AT985" s="210" t="s">
        <v>78</v>
      </c>
      <c r="AU985" s="210" t="s">
        <v>87</v>
      </c>
      <c r="AY985" s="209" t="s">
        <v>139</v>
      </c>
      <c r="BK985" s="211">
        <f>SUM(BK986:BK988)</f>
        <v>0</v>
      </c>
    </row>
    <row r="986" spans="1:65" s="2" customFormat="1" ht="33" customHeight="1">
      <c r="A986" s="40"/>
      <c r="B986" s="41"/>
      <c r="C986" s="212" t="s">
        <v>1110</v>
      </c>
      <c r="D986" s="212" t="s">
        <v>140</v>
      </c>
      <c r="E986" s="213" t="s">
        <v>1111</v>
      </c>
      <c r="F986" s="214" t="s">
        <v>1112</v>
      </c>
      <c r="G986" s="215" t="s">
        <v>299</v>
      </c>
      <c r="H986" s="216">
        <v>522.1</v>
      </c>
      <c r="I986" s="217"/>
      <c r="J986" s="218">
        <f>ROUND(I986*H986,2)</f>
        <v>0</v>
      </c>
      <c r="K986" s="214" t="s">
        <v>274</v>
      </c>
      <c r="L986" s="46"/>
      <c r="M986" s="236" t="s">
        <v>1</v>
      </c>
      <c r="N986" s="237" t="s">
        <v>44</v>
      </c>
      <c r="O986" s="93"/>
      <c r="P986" s="238">
        <f>O986*H986</f>
        <v>0</v>
      </c>
      <c r="Q986" s="238">
        <v>0.00013</v>
      </c>
      <c r="R986" s="238">
        <f>Q986*H986</f>
        <v>0.067873</v>
      </c>
      <c r="S986" s="238">
        <v>0</v>
      </c>
      <c r="T986" s="239">
        <f>S986*H986</f>
        <v>0</v>
      </c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R986" s="224" t="s">
        <v>144</v>
      </c>
      <c r="AT986" s="224" t="s">
        <v>140</v>
      </c>
      <c r="AU986" s="224" t="s">
        <v>89</v>
      </c>
      <c r="AY986" s="18" t="s">
        <v>139</v>
      </c>
      <c r="BE986" s="225">
        <f>IF(N986="základní",J986,0)</f>
        <v>0</v>
      </c>
      <c r="BF986" s="225">
        <f>IF(N986="snížená",J986,0)</f>
        <v>0</v>
      </c>
      <c r="BG986" s="225">
        <f>IF(N986="zákl. přenesená",J986,0)</f>
        <v>0</v>
      </c>
      <c r="BH986" s="225">
        <f>IF(N986="sníž. přenesená",J986,0)</f>
        <v>0</v>
      </c>
      <c r="BI986" s="225">
        <f>IF(N986="nulová",J986,0)</f>
        <v>0</v>
      </c>
      <c r="BJ986" s="18" t="s">
        <v>87</v>
      </c>
      <c r="BK986" s="225">
        <f>ROUND(I986*H986,2)</f>
        <v>0</v>
      </c>
      <c r="BL986" s="18" t="s">
        <v>144</v>
      </c>
      <c r="BM986" s="224" t="s">
        <v>1113</v>
      </c>
    </row>
    <row r="987" spans="1:47" s="2" customFormat="1" ht="12">
      <c r="A987" s="40"/>
      <c r="B987" s="41"/>
      <c r="C987" s="42"/>
      <c r="D987" s="240" t="s">
        <v>276</v>
      </c>
      <c r="E987" s="42"/>
      <c r="F987" s="241" t="s">
        <v>1114</v>
      </c>
      <c r="G987" s="42"/>
      <c r="H987" s="42"/>
      <c r="I987" s="242"/>
      <c r="J987" s="42"/>
      <c r="K987" s="42"/>
      <c r="L987" s="46"/>
      <c r="M987" s="243"/>
      <c r="N987" s="244"/>
      <c r="O987" s="93"/>
      <c r="P987" s="93"/>
      <c r="Q987" s="93"/>
      <c r="R987" s="93"/>
      <c r="S987" s="93"/>
      <c r="T987" s="94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T987" s="18" t="s">
        <v>276</v>
      </c>
      <c r="AU987" s="18" t="s">
        <v>89</v>
      </c>
    </row>
    <row r="988" spans="1:51" s="13" customFormat="1" ht="12">
      <c r="A988" s="13"/>
      <c r="B988" s="245"/>
      <c r="C988" s="246"/>
      <c r="D988" s="247" t="s">
        <v>278</v>
      </c>
      <c r="E988" s="248" t="s">
        <v>1</v>
      </c>
      <c r="F988" s="249" t="s">
        <v>1071</v>
      </c>
      <c r="G988" s="246"/>
      <c r="H988" s="250">
        <v>522.1</v>
      </c>
      <c r="I988" s="251"/>
      <c r="J988" s="246"/>
      <c r="K988" s="246"/>
      <c r="L988" s="252"/>
      <c r="M988" s="253"/>
      <c r="N988" s="254"/>
      <c r="O988" s="254"/>
      <c r="P988" s="254"/>
      <c r="Q988" s="254"/>
      <c r="R988" s="254"/>
      <c r="S988" s="254"/>
      <c r="T988" s="255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56" t="s">
        <v>278</v>
      </c>
      <c r="AU988" s="256" t="s">
        <v>89</v>
      </c>
      <c r="AV988" s="13" t="s">
        <v>89</v>
      </c>
      <c r="AW988" s="13" t="s">
        <v>34</v>
      </c>
      <c r="AX988" s="13" t="s">
        <v>87</v>
      </c>
      <c r="AY988" s="256" t="s">
        <v>139</v>
      </c>
    </row>
    <row r="989" spans="1:63" s="11" customFormat="1" ht="22.8" customHeight="1">
      <c r="A989" s="11"/>
      <c r="B989" s="198"/>
      <c r="C989" s="199"/>
      <c r="D989" s="200" t="s">
        <v>78</v>
      </c>
      <c r="E989" s="234" t="s">
        <v>1115</v>
      </c>
      <c r="F989" s="234" t="s">
        <v>1116</v>
      </c>
      <c r="G989" s="199"/>
      <c r="H989" s="199"/>
      <c r="I989" s="202"/>
      <c r="J989" s="235">
        <f>BK989</f>
        <v>0</v>
      </c>
      <c r="K989" s="199"/>
      <c r="L989" s="204"/>
      <c r="M989" s="205"/>
      <c r="N989" s="206"/>
      <c r="O989" s="206"/>
      <c r="P989" s="207">
        <f>SUM(P990:P991)</f>
        <v>0</v>
      </c>
      <c r="Q989" s="206"/>
      <c r="R989" s="207">
        <f>SUM(R990:R991)</f>
        <v>0</v>
      </c>
      <c r="S989" s="206"/>
      <c r="T989" s="208">
        <f>SUM(T990:T991)</f>
        <v>0</v>
      </c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R989" s="209" t="s">
        <v>87</v>
      </c>
      <c r="AT989" s="210" t="s">
        <v>78</v>
      </c>
      <c r="AU989" s="210" t="s">
        <v>87</v>
      </c>
      <c r="AY989" s="209" t="s">
        <v>139</v>
      </c>
      <c r="BK989" s="211">
        <f>SUM(BK990:BK991)</f>
        <v>0</v>
      </c>
    </row>
    <row r="990" spans="1:65" s="2" customFormat="1" ht="16.5" customHeight="1">
      <c r="A990" s="40"/>
      <c r="B990" s="41"/>
      <c r="C990" s="212" t="s">
        <v>1117</v>
      </c>
      <c r="D990" s="212" t="s">
        <v>140</v>
      </c>
      <c r="E990" s="213" t="s">
        <v>1118</v>
      </c>
      <c r="F990" s="214" t="s">
        <v>1119</v>
      </c>
      <c r="G990" s="215" t="s">
        <v>305</v>
      </c>
      <c r="H990" s="216">
        <v>1943.818</v>
      </c>
      <c r="I990" s="217"/>
      <c r="J990" s="218">
        <f>ROUND(I990*H990,2)</f>
        <v>0</v>
      </c>
      <c r="K990" s="214" t="s">
        <v>274</v>
      </c>
      <c r="L990" s="46"/>
      <c r="M990" s="236" t="s">
        <v>1</v>
      </c>
      <c r="N990" s="237" t="s">
        <v>44</v>
      </c>
      <c r="O990" s="93"/>
      <c r="P990" s="238">
        <f>O990*H990</f>
        <v>0</v>
      </c>
      <c r="Q990" s="238">
        <v>0</v>
      </c>
      <c r="R990" s="238">
        <f>Q990*H990</f>
        <v>0</v>
      </c>
      <c r="S990" s="238">
        <v>0</v>
      </c>
      <c r="T990" s="239">
        <f>S990*H990</f>
        <v>0</v>
      </c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R990" s="224" t="s">
        <v>144</v>
      </c>
      <c r="AT990" s="224" t="s">
        <v>140</v>
      </c>
      <c r="AU990" s="224" t="s">
        <v>89</v>
      </c>
      <c r="AY990" s="18" t="s">
        <v>139</v>
      </c>
      <c r="BE990" s="225">
        <f>IF(N990="základní",J990,0)</f>
        <v>0</v>
      </c>
      <c r="BF990" s="225">
        <f>IF(N990="snížená",J990,0)</f>
        <v>0</v>
      </c>
      <c r="BG990" s="225">
        <f>IF(N990="zákl. přenesená",J990,0)</f>
        <v>0</v>
      </c>
      <c r="BH990" s="225">
        <f>IF(N990="sníž. přenesená",J990,0)</f>
        <v>0</v>
      </c>
      <c r="BI990" s="225">
        <f>IF(N990="nulová",J990,0)</f>
        <v>0</v>
      </c>
      <c r="BJ990" s="18" t="s">
        <v>87</v>
      </c>
      <c r="BK990" s="225">
        <f>ROUND(I990*H990,2)</f>
        <v>0</v>
      </c>
      <c r="BL990" s="18" t="s">
        <v>144</v>
      </c>
      <c r="BM990" s="224" t="s">
        <v>1120</v>
      </c>
    </row>
    <row r="991" spans="1:47" s="2" customFormat="1" ht="12">
      <c r="A991" s="40"/>
      <c r="B991" s="41"/>
      <c r="C991" s="42"/>
      <c r="D991" s="240" t="s">
        <v>276</v>
      </c>
      <c r="E991" s="42"/>
      <c r="F991" s="241" t="s">
        <v>1121</v>
      </c>
      <c r="G991" s="42"/>
      <c r="H991" s="42"/>
      <c r="I991" s="242"/>
      <c r="J991" s="42"/>
      <c r="K991" s="42"/>
      <c r="L991" s="46"/>
      <c r="M991" s="243"/>
      <c r="N991" s="244"/>
      <c r="O991" s="93"/>
      <c r="P991" s="93"/>
      <c r="Q991" s="93"/>
      <c r="R991" s="93"/>
      <c r="S991" s="93"/>
      <c r="T991" s="94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T991" s="18" t="s">
        <v>276</v>
      </c>
      <c r="AU991" s="18" t="s">
        <v>89</v>
      </c>
    </row>
    <row r="992" spans="1:63" s="11" customFormat="1" ht="25.9" customHeight="1">
      <c r="A992" s="11"/>
      <c r="B992" s="198"/>
      <c r="C992" s="199"/>
      <c r="D992" s="200" t="s">
        <v>78</v>
      </c>
      <c r="E992" s="201" t="s">
        <v>137</v>
      </c>
      <c r="F992" s="201" t="s">
        <v>138</v>
      </c>
      <c r="G992" s="199"/>
      <c r="H992" s="199"/>
      <c r="I992" s="202"/>
      <c r="J992" s="203">
        <f>BK992</f>
        <v>0</v>
      </c>
      <c r="K992" s="199"/>
      <c r="L992" s="204"/>
      <c r="M992" s="205"/>
      <c r="N992" s="206"/>
      <c r="O992" s="206"/>
      <c r="P992" s="207">
        <f>P993+P1026+P1099+P1166+P1245+P1281+P1308+P1348+P1385+P1446+P1457+P1501+P1524+P1537+P1549+P1668</f>
        <v>0</v>
      </c>
      <c r="Q992" s="206"/>
      <c r="R992" s="207">
        <f>R993+R1026+R1099+R1166+R1245+R1281+R1308+R1348+R1385+R1446+R1457+R1501+R1524+R1537+R1549+R1668</f>
        <v>54.72980563</v>
      </c>
      <c r="S992" s="206"/>
      <c r="T992" s="208">
        <f>T993+T1026+T1099+T1166+T1245+T1281+T1308+T1348+T1385+T1446+T1457+T1501+T1524+T1537+T1549+T1668</f>
        <v>0</v>
      </c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R992" s="209" t="s">
        <v>89</v>
      </c>
      <c r="AT992" s="210" t="s">
        <v>78</v>
      </c>
      <c r="AU992" s="210" t="s">
        <v>79</v>
      </c>
      <c r="AY992" s="209" t="s">
        <v>139</v>
      </c>
      <c r="BK992" s="211">
        <f>BK993+BK1026+BK1099+BK1166+BK1245+BK1281+BK1308+BK1348+BK1385+BK1446+BK1457+BK1501+BK1524+BK1537+BK1549+BK1668</f>
        <v>0</v>
      </c>
    </row>
    <row r="993" spans="1:63" s="11" customFormat="1" ht="22.8" customHeight="1">
      <c r="A993" s="11"/>
      <c r="B993" s="198"/>
      <c r="C993" s="199"/>
      <c r="D993" s="200" t="s">
        <v>78</v>
      </c>
      <c r="E993" s="234" t="s">
        <v>1122</v>
      </c>
      <c r="F993" s="234" t="s">
        <v>1123</v>
      </c>
      <c r="G993" s="199"/>
      <c r="H993" s="199"/>
      <c r="I993" s="202"/>
      <c r="J993" s="235">
        <f>BK993</f>
        <v>0</v>
      </c>
      <c r="K993" s="199"/>
      <c r="L993" s="204"/>
      <c r="M993" s="205"/>
      <c r="N993" s="206"/>
      <c r="O993" s="206"/>
      <c r="P993" s="207">
        <f>SUM(P994:P1025)</f>
        <v>0</v>
      </c>
      <c r="Q993" s="206"/>
      <c r="R993" s="207">
        <f>SUM(R994:R1025)</f>
        <v>3.569548</v>
      </c>
      <c r="S993" s="206"/>
      <c r="T993" s="208">
        <f>SUM(T994:T1025)</f>
        <v>0</v>
      </c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R993" s="209" t="s">
        <v>89</v>
      </c>
      <c r="AT993" s="210" t="s">
        <v>78</v>
      </c>
      <c r="AU993" s="210" t="s">
        <v>87</v>
      </c>
      <c r="AY993" s="209" t="s">
        <v>139</v>
      </c>
      <c r="BK993" s="211">
        <f>SUM(BK994:BK1025)</f>
        <v>0</v>
      </c>
    </row>
    <row r="994" spans="1:65" s="2" customFormat="1" ht="24.15" customHeight="1">
      <c r="A994" s="40"/>
      <c r="B994" s="41"/>
      <c r="C994" s="212" t="s">
        <v>1124</v>
      </c>
      <c r="D994" s="212" t="s">
        <v>140</v>
      </c>
      <c r="E994" s="213" t="s">
        <v>1125</v>
      </c>
      <c r="F994" s="214" t="s">
        <v>1126</v>
      </c>
      <c r="G994" s="215" t="s">
        <v>299</v>
      </c>
      <c r="H994" s="216">
        <v>20</v>
      </c>
      <c r="I994" s="217"/>
      <c r="J994" s="218">
        <f>ROUND(I994*H994,2)</f>
        <v>0</v>
      </c>
      <c r="K994" s="214" t="s">
        <v>274</v>
      </c>
      <c r="L994" s="46"/>
      <c r="M994" s="236" t="s">
        <v>1</v>
      </c>
      <c r="N994" s="237" t="s">
        <v>44</v>
      </c>
      <c r="O994" s="93"/>
      <c r="P994" s="238">
        <f>O994*H994</f>
        <v>0</v>
      </c>
      <c r="Q994" s="238">
        <v>0</v>
      </c>
      <c r="R994" s="238">
        <f>Q994*H994</f>
        <v>0</v>
      </c>
      <c r="S994" s="238">
        <v>0</v>
      </c>
      <c r="T994" s="239">
        <f>S994*H994</f>
        <v>0</v>
      </c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R994" s="224" t="s">
        <v>371</v>
      </c>
      <c r="AT994" s="224" t="s">
        <v>140</v>
      </c>
      <c r="AU994" s="224" t="s">
        <v>89</v>
      </c>
      <c r="AY994" s="18" t="s">
        <v>139</v>
      </c>
      <c r="BE994" s="225">
        <f>IF(N994="základní",J994,0)</f>
        <v>0</v>
      </c>
      <c r="BF994" s="225">
        <f>IF(N994="snížená",J994,0)</f>
        <v>0</v>
      </c>
      <c r="BG994" s="225">
        <f>IF(N994="zákl. přenesená",J994,0)</f>
        <v>0</v>
      </c>
      <c r="BH994" s="225">
        <f>IF(N994="sníž. přenesená",J994,0)</f>
        <v>0</v>
      </c>
      <c r="BI994" s="225">
        <f>IF(N994="nulová",J994,0)</f>
        <v>0</v>
      </c>
      <c r="BJ994" s="18" t="s">
        <v>87</v>
      </c>
      <c r="BK994" s="225">
        <f>ROUND(I994*H994,2)</f>
        <v>0</v>
      </c>
      <c r="BL994" s="18" t="s">
        <v>371</v>
      </c>
      <c r="BM994" s="224" t="s">
        <v>1127</v>
      </c>
    </row>
    <row r="995" spans="1:47" s="2" customFormat="1" ht="12">
      <c r="A995" s="40"/>
      <c r="B995" s="41"/>
      <c r="C995" s="42"/>
      <c r="D995" s="240" t="s">
        <v>276</v>
      </c>
      <c r="E995" s="42"/>
      <c r="F995" s="241" t="s">
        <v>1128</v>
      </c>
      <c r="G995" s="42"/>
      <c r="H995" s="42"/>
      <c r="I995" s="242"/>
      <c r="J995" s="42"/>
      <c r="K995" s="42"/>
      <c r="L995" s="46"/>
      <c r="M995" s="243"/>
      <c r="N995" s="244"/>
      <c r="O995" s="93"/>
      <c r="P995" s="93"/>
      <c r="Q995" s="93"/>
      <c r="R995" s="93"/>
      <c r="S995" s="93"/>
      <c r="T995" s="94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T995" s="18" t="s">
        <v>276</v>
      </c>
      <c r="AU995" s="18" t="s">
        <v>89</v>
      </c>
    </row>
    <row r="996" spans="1:51" s="14" customFormat="1" ht="12">
      <c r="A996" s="14"/>
      <c r="B996" s="257"/>
      <c r="C996" s="258"/>
      <c r="D996" s="247" t="s">
        <v>278</v>
      </c>
      <c r="E996" s="259" t="s">
        <v>1</v>
      </c>
      <c r="F996" s="260" t="s">
        <v>1129</v>
      </c>
      <c r="G996" s="258"/>
      <c r="H996" s="259" t="s">
        <v>1</v>
      </c>
      <c r="I996" s="261"/>
      <c r="J996" s="258"/>
      <c r="K996" s="258"/>
      <c r="L996" s="262"/>
      <c r="M996" s="263"/>
      <c r="N996" s="264"/>
      <c r="O996" s="264"/>
      <c r="P996" s="264"/>
      <c r="Q996" s="264"/>
      <c r="R996" s="264"/>
      <c r="S996" s="264"/>
      <c r="T996" s="265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66" t="s">
        <v>278</v>
      </c>
      <c r="AU996" s="266" t="s">
        <v>89</v>
      </c>
      <c r="AV996" s="14" t="s">
        <v>87</v>
      </c>
      <c r="AW996" s="14" t="s">
        <v>34</v>
      </c>
      <c r="AX996" s="14" t="s">
        <v>79</v>
      </c>
      <c r="AY996" s="266" t="s">
        <v>139</v>
      </c>
    </row>
    <row r="997" spans="1:51" s="13" customFormat="1" ht="12">
      <c r="A997" s="13"/>
      <c r="B997" s="245"/>
      <c r="C997" s="246"/>
      <c r="D997" s="247" t="s">
        <v>278</v>
      </c>
      <c r="E997" s="248" t="s">
        <v>1</v>
      </c>
      <c r="F997" s="249" t="s">
        <v>400</v>
      </c>
      <c r="G997" s="246"/>
      <c r="H997" s="250">
        <v>20</v>
      </c>
      <c r="I997" s="251"/>
      <c r="J997" s="246"/>
      <c r="K997" s="246"/>
      <c r="L997" s="252"/>
      <c r="M997" s="253"/>
      <c r="N997" s="254"/>
      <c r="O997" s="254"/>
      <c r="P997" s="254"/>
      <c r="Q997" s="254"/>
      <c r="R997" s="254"/>
      <c r="S997" s="254"/>
      <c r="T997" s="255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56" t="s">
        <v>278</v>
      </c>
      <c r="AU997" s="256" t="s">
        <v>89</v>
      </c>
      <c r="AV997" s="13" t="s">
        <v>89</v>
      </c>
      <c r="AW997" s="13" t="s">
        <v>34</v>
      </c>
      <c r="AX997" s="13" t="s">
        <v>87</v>
      </c>
      <c r="AY997" s="256" t="s">
        <v>139</v>
      </c>
    </row>
    <row r="998" spans="1:65" s="2" customFormat="1" ht="16.5" customHeight="1">
      <c r="A998" s="40"/>
      <c r="B998" s="41"/>
      <c r="C998" s="278" t="s">
        <v>1130</v>
      </c>
      <c r="D998" s="278" t="s">
        <v>316</v>
      </c>
      <c r="E998" s="279" t="s">
        <v>1131</v>
      </c>
      <c r="F998" s="280" t="s">
        <v>1132</v>
      </c>
      <c r="G998" s="281" t="s">
        <v>305</v>
      </c>
      <c r="H998" s="282">
        <v>0.007</v>
      </c>
      <c r="I998" s="283"/>
      <c r="J998" s="284">
        <f>ROUND(I998*H998,2)</f>
        <v>0</v>
      </c>
      <c r="K998" s="280" t="s">
        <v>274</v>
      </c>
      <c r="L998" s="285"/>
      <c r="M998" s="286" t="s">
        <v>1</v>
      </c>
      <c r="N998" s="287" t="s">
        <v>44</v>
      </c>
      <c r="O998" s="93"/>
      <c r="P998" s="238">
        <f>O998*H998</f>
        <v>0</v>
      </c>
      <c r="Q998" s="238">
        <v>1</v>
      </c>
      <c r="R998" s="238">
        <f>Q998*H998</f>
        <v>0.007</v>
      </c>
      <c r="S998" s="238">
        <v>0</v>
      </c>
      <c r="T998" s="239">
        <f>S998*H998</f>
        <v>0</v>
      </c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R998" s="224" t="s">
        <v>496</v>
      </c>
      <c r="AT998" s="224" t="s">
        <v>316</v>
      </c>
      <c r="AU998" s="224" t="s">
        <v>89</v>
      </c>
      <c r="AY998" s="18" t="s">
        <v>139</v>
      </c>
      <c r="BE998" s="225">
        <f>IF(N998="základní",J998,0)</f>
        <v>0</v>
      </c>
      <c r="BF998" s="225">
        <f>IF(N998="snížená",J998,0)</f>
        <v>0</v>
      </c>
      <c r="BG998" s="225">
        <f>IF(N998="zákl. přenesená",J998,0)</f>
        <v>0</v>
      </c>
      <c r="BH998" s="225">
        <f>IF(N998="sníž. přenesená",J998,0)</f>
        <v>0</v>
      </c>
      <c r="BI998" s="225">
        <f>IF(N998="nulová",J998,0)</f>
        <v>0</v>
      </c>
      <c r="BJ998" s="18" t="s">
        <v>87</v>
      </c>
      <c r="BK998" s="225">
        <f>ROUND(I998*H998,2)</f>
        <v>0</v>
      </c>
      <c r="BL998" s="18" t="s">
        <v>371</v>
      </c>
      <c r="BM998" s="224" t="s">
        <v>1133</v>
      </c>
    </row>
    <row r="999" spans="1:51" s="13" customFormat="1" ht="12">
      <c r="A999" s="13"/>
      <c r="B999" s="245"/>
      <c r="C999" s="246"/>
      <c r="D999" s="247" t="s">
        <v>278</v>
      </c>
      <c r="E999" s="248" t="s">
        <v>1</v>
      </c>
      <c r="F999" s="249" t="s">
        <v>1134</v>
      </c>
      <c r="G999" s="246"/>
      <c r="H999" s="250">
        <v>0.007</v>
      </c>
      <c r="I999" s="251"/>
      <c r="J999" s="246"/>
      <c r="K999" s="246"/>
      <c r="L999" s="252"/>
      <c r="M999" s="253"/>
      <c r="N999" s="254"/>
      <c r="O999" s="254"/>
      <c r="P999" s="254"/>
      <c r="Q999" s="254"/>
      <c r="R999" s="254"/>
      <c r="S999" s="254"/>
      <c r="T999" s="255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56" t="s">
        <v>278</v>
      </c>
      <c r="AU999" s="256" t="s">
        <v>89</v>
      </c>
      <c r="AV999" s="13" t="s">
        <v>89</v>
      </c>
      <c r="AW999" s="13" t="s">
        <v>34</v>
      </c>
      <c r="AX999" s="13" t="s">
        <v>87</v>
      </c>
      <c r="AY999" s="256" t="s">
        <v>139</v>
      </c>
    </row>
    <row r="1000" spans="1:65" s="2" customFormat="1" ht="24.15" customHeight="1">
      <c r="A1000" s="40"/>
      <c r="B1000" s="41"/>
      <c r="C1000" s="212" t="s">
        <v>1135</v>
      </c>
      <c r="D1000" s="212" t="s">
        <v>140</v>
      </c>
      <c r="E1000" s="213" t="s">
        <v>1136</v>
      </c>
      <c r="F1000" s="214" t="s">
        <v>1137</v>
      </c>
      <c r="G1000" s="215" t="s">
        <v>299</v>
      </c>
      <c r="H1000" s="216">
        <v>274.8</v>
      </c>
      <c r="I1000" s="217"/>
      <c r="J1000" s="218">
        <f>ROUND(I1000*H1000,2)</f>
        <v>0</v>
      </c>
      <c r="K1000" s="214" t="s">
        <v>274</v>
      </c>
      <c r="L1000" s="46"/>
      <c r="M1000" s="236" t="s">
        <v>1</v>
      </c>
      <c r="N1000" s="237" t="s">
        <v>44</v>
      </c>
      <c r="O1000" s="93"/>
      <c r="P1000" s="238">
        <f>O1000*H1000</f>
        <v>0</v>
      </c>
      <c r="Q1000" s="238">
        <v>0</v>
      </c>
      <c r="R1000" s="238">
        <f>Q1000*H1000</f>
        <v>0</v>
      </c>
      <c r="S1000" s="238">
        <v>0</v>
      </c>
      <c r="T1000" s="239">
        <f>S1000*H1000</f>
        <v>0</v>
      </c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R1000" s="224" t="s">
        <v>371</v>
      </c>
      <c r="AT1000" s="224" t="s">
        <v>140</v>
      </c>
      <c r="AU1000" s="224" t="s">
        <v>89</v>
      </c>
      <c r="AY1000" s="18" t="s">
        <v>139</v>
      </c>
      <c r="BE1000" s="225">
        <f>IF(N1000="základní",J1000,0)</f>
        <v>0</v>
      </c>
      <c r="BF1000" s="225">
        <f>IF(N1000="snížená",J1000,0)</f>
        <v>0</v>
      </c>
      <c r="BG1000" s="225">
        <f>IF(N1000="zákl. přenesená",J1000,0)</f>
        <v>0</v>
      </c>
      <c r="BH1000" s="225">
        <f>IF(N1000="sníž. přenesená",J1000,0)</f>
        <v>0</v>
      </c>
      <c r="BI1000" s="225">
        <f>IF(N1000="nulová",J1000,0)</f>
        <v>0</v>
      </c>
      <c r="BJ1000" s="18" t="s">
        <v>87</v>
      </c>
      <c r="BK1000" s="225">
        <f>ROUND(I1000*H1000,2)</f>
        <v>0</v>
      </c>
      <c r="BL1000" s="18" t="s">
        <v>371</v>
      </c>
      <c r="BM1000" s="224" t="s">
        <v>1138</v>
      </c>
    </row>
    <row r="1001" spans="1:47" s="2" customFormat="1" ht="12">
      <c r="A1001" s="40"/>
      <c r="B1001" s="41"/>
      <c r="C1001" s="42"/>
      <c r="D1001" s="240" t="s">
        <v>276</v>
      </c>
      <c r="E1001" s="42"/>
      <c r="F1001" s="241" t="s">
        <v>1139</v>
      </c>
      <c r="G1001" s="42"/>
      <c r="H1001" s="42"/>
      <c r="I1001" s="242"/>
      <c r="J1001" s="42"/>
      <c r="K1001" s="42"/>
      <c r="L1001" s="46"/>
      <c r="M1001" s="243"/>
      <c r="N1001" s="244"/>
      <c r="O1001" s="93"/>
      <c r="P1001" s="93"/>
      <c r="Q1001" s="93"/>
      <c r="R1001" s="93"/>
      <c r="S1001" s="93"/>
      <c r="T1001" s="94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T1001" s="18" t="s">
        <v>276</v>
      </c>
      <c r="AU1001" s="18" t="s">
        <v>89</v>
      </c>
    </row>
    <row r="1002" spans="1:51" s="13" customFormat="1" ht="12">
      <c r="A1002" s="13"/>
      <c r="B1002" s="245"/>
      <c r="C1002" s="246"/>
      <c r="D1002" s="247" t="s">
        <v>278</v>
      </c>
      <c r="E1002" s="248" t="s">
        <v>1</v>
      </c>
      <c r="F1002" s="249" t="s">
        <v>1140</v>
      </c>
      <c r="G1002" s="246"/>
      <c r="H1002" s="250">
        <v>274.8</v>
      </c>
      <c r="I1002" s="251"/>
      <c r="J1002" s="246"/>
      <c r="K1002" s="246"/>
      <c r="L1002" s="252"/>
      <c r="M1002" s="253"/>
      <c r="N1002" s="254"/>
      <c r="O1002" s="254"/>
      <c r="P1002" s="254"/>
      <c r="Q1002" s="254"/>
      <c r="R1002" s="254"/>
      <c r="S1002" s="254"/>
      <c r="T1002" s="255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56" t="s">
        <v>278</v>
      </c>
      <c r="AU1002" s="256" t="s">
        <v>89</v>
      </c>
      <c r="AV1002" s="13" t="s">
        <v>89</v>
      </c>
      <c r="AW1002" s="13" t="s">
        <v>34</v>
      </c>
      <c r="AX1002" s="13" t="s">
        <v>87</v>
      </c>
      <c r="AY1002" s="256" t="s">
        <v>139</v>
      </c>
    </row>
    <row r="1003" spans="1:65" s="2" customFormat="1" ht="16.5" customHeight="1">
      <c r="A1003" s="40"/>
      <c r="B1003" s="41"/>
      <c r="C1003" s="278" t="s">
        <v>1141</v>
      </c>
      <c r="D1003" s="278" t="s">
        <v>316</v>
      </c>
      <c r="E1003" s="279" t="s">
        <v>1142</v>
      </c>
      <c r="F1003" s="280" t="s">
        <v>1143</v>
      </c>
      <c r="G1003" s="281" t="s">
        <v>305</v>
      </c>
      <c r="H1003" s="282">
        <v>0.107</v>
      </c>
      <c r="I1003" s="283"/>
      <c r="J1003" s="284">
        <f>ROUND(I1003*H1003,2)</f>
        <v>0</v>
      </c>
      <c r="K1003" s="280" t="s">
        <v>274</v>
      </c>
      <c r="L1003" s="285"/>
      <c r="M1003" s="286" t="s">
        <v>1</v>
      </c>
      <c r="N1003" s="287" t="s">
        <v>44</v>
      </c>
      <c r="O1003" s="93"/>
      <c r="P1003" s="238">
        <f>O1003*H1003</f>
        <v>0</v>
      </c>
      <c r="Q1003" s="238">
        <v>1</v>
      </c>
      <c r="R1003" s="238">
        <f>Q1003*H1003</f>
        <v>0.107</v>
      </c>
      <c r="S1003" s="238">
        <v>0</v>
      </c>
      <c r="T1003" s="239">
        <f>S1003*H1003</f>
        <v>0</v>
      </c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R1003" s="224" t="s">
        <v>496</v>
      </c>
      <c r="AT1003" s="224" t="s">
        <v>316</v>
      </c>
      <c r="AU1003" s="224" t="s">
        <v>89</v>
      </c>
      <c r="AY1003" s="18" t="s">
        <v>139</v>
      </c>
      <c r="BE1003" s="225">
        <f>IF(N1003="základní",J1003,0)</f>
        <v>0</v>
      </c>
      <c r="BF1003" s="225">
        <f>IF(N1003="snížená",J1003,0)</f>
        <v>0</v>
      </c>
      <c r="BG1003" s="225">
        <f>IF(N1003="zákl. přenesená",J1003,0)</f>
        <v>0</v>
      </c>
      <c r="BH1003" s="225">
        <f>IF(N1003="sníž. přenesená",J1003,0)</f>
        <v>0</v>
      </c>
      <c r="BI1003" s="225">
        <f>IF(N1003="nulová",J1003,0)</f>
        <v>0</v>
      </c>
      <c r="BJ1003" s="18" t="s">
        <v>87</v>
      </c>
      <c r="BK1003" s="225">
        <f>ROUND(I1003*H1003,2)</f>
        <v>0</v>
      </c>
      <c r="BL1003" s="18" t="s">
        <v>371</v>
      </c>
      <c r="BM1003" s="224" t="s">
        <v>1144</v>
      </c>
    </row>
    <row r="1004" spans="1:51" s="13" customFormat="1" ht="12">
      <c r="A1004" s="13"/>
      <c r="B1004" s="245"/>
      <c r="C1004" s="246"/>
      <c r="D1004" s="247" t="s">
        <v>278</v>
      </c>
      <c r="E1004" s="248" t="s">
        <v>1</v>
      </c>
      <c r="F1004" s="249" t="s">
        <v>1145</v>
      </c>
      <c r="G1004" s="246"/>
      <c r="H1004" s="250">
        <v>0.107</v>
      </c>
      <c r="I1004" s="251"/>
      <c r="J1004" s="246"/>
      <c r="K1004" s="246"/>
      <c r="L1004" s="252"/>
      <c r="M1004" s="253"/>
      <c r="N1004" s="254"/>
      <c r="O1004" s="254"/>
      <c r="P1004" s="254"/>
      <c r="Q1004" s="254"/>
      <c r="R1004" s="254"/>
      <c r="S1004" s="254"/>
      <c r="T1004" s="255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56" t="s">
        <v>278</v>
      </c>
      <c r="AU1004" s="256" t="s">
        <v>89</v>
      </c>
      <c r="AV1004" s="13" t="s">
        <v>89</v>
      </c>
      <c r="AW1004" s="13" t="s">
        <v>34</v>
      </c>
      <c r="AX1004" s="13" t="s">
        <v>87</v>
      </c>
      <c r="AY1004" s="256" t="s">
        <v>139</v>
      </c>
    </row>
    <row r="1005" spans="1:65" s="2" customFormat="1" ht="24.15" customHeight="1">
      <c r="A1005" s="40"/>
      <c r="B1005" s="41"/>
      <c r="C1005" s="212" t="s">
        <v>1146</v>
      </c>
      <c r="D1005" s="212" t="s">
        <v>140</v>
      </c>
      <c r="E1005" s="213" t="s">
        <v>1147</v>
      </c>
      <c r="F1005" s="214" t="s">
        <v>1148</v>
      </c>
      <c r="G1005" s="215" t="s">
        <v>299</v>
      </c>
      <c r="H1005" s="216">
        <v>549.6</v>
      </c>
      <c r="I1005" s="217"/>
      <c r="J1005" s="218">
        <f>ROUND(I1005*H1005,2)</f>
        <v>0</v>
      </c>
      <c r="K1005" s="214" t="s">
        <v>274</v>
      </c>
      <c r="L1005" s="46"/>
      <c r="M1005" s="236" t="s">
        <v>1</v>
      </c>
      <c r="N1005" s="237" t="s">
        <v>44</v>
      </c>
      <c r="O1005" s="93"/>
      <c r="P1005" s="238">
        <f>O1005*H1005</f>
        <v>0</v>
      </c>
      <c r="Q1005" s="238">
        <v>0.0004</v>
      </c>
      <c r="R1005" s="238">
        <f>Q1005*H1005</f>
        <v>0.21984</v>
      </c>
      <c r="S1005" s="238">
        <v>0</v>
      </c>
      <c r="T1005" s="239">
        <f>S1005*H1005</f>
        <v>0</v>
      </c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R1005" s="224" t="s">
        <v>371</v>
      </c>
      <c r="AT1005" s="224" t="s">
        <v>140</v>
      </c>
      <c r="AU1005" s="224" t="s">
        <v>89</v>
      </c>
      <c r="AY1005" s="18" t="s">
        <v>139</v>
      </c>
      <c r="BE1005" s="225">
        <f>IF(N1005="základní",J1005,0)</f>
        <v>0</v>
      </c>
      <c r="BF1005" s="225">
        <f>IF(N1005="snížená",J1005,0)</f>
        <v>0</v>
      </c>
      <c r="BG1005" s="225">
        <f>IF(N1005="zákl. přenesená",J1005,0)</f>
        <v>0</v>
      </c>
      <c r="BH1005" s="225">
        <f>IF(N1005="sníž. přenesená",J1005,0)</f>
        <v>0</v>
      </c>
      <c r="BI1005" s="225">
        <f>IF(N1005="nulová",J1005,0)</f>
        <v>0</v>
      </c>
      <c r="BJ1005" s="18" t="s">
        <v>87</v>
      </c>
      <c r="BK1005" s="225">
        <f>ROUND(I1005*H1005,2)</f>
        <v>0</v>
      </c>
      <c r="BL1005" s="18" t="s">
        <v>371</v>
      </c>
      <c r="BM1005" s="224" t="s">
        <v>1149</v>
      </c>
    </row>
    <row r="1006" spans="1:47" s="2" customFormat="1" ht="12">
      <c r="A1006" s="40"/>
      <c r="B1006" s="41"/>
      <c r="C1006" s="42"/>
      <c r="D1006" s="240" t="s">
        <v>276</v>
      </c>
      <c r="E1006" s="42"/>
      <c r="F1006" s="241" t="s">
        <v>1150</v>
      </c>
      <c r="G1006" s="42"/>
      <c r="H1006" s="42"/>
      <c r="I1006" s="242"/>
      <c r="J1006" s="42"/>
      <c r="K1006" s="42"/>
      <c r="L1006" s="46"/>
      <c r="M1006" s="243"/>
      <c r="N1006" s="244"/>
      <c r="O1006" s="93"/>
      <c r="P1006" s="93"/>
      <c r="Q1006" s="93"/>
      <c r="R1006" s="93"/>
      <c r="S1006" s="93"/>
      <c r="T1006" s="94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T1006" s="18" t="s">
        <v>276</v>
      </c>
      <c r="AU1006" s="18" t="s">
        <v>89</v>
      </c>
    </row>
    <row r="1007" spans="1:51" s="13" customFormat="1" ht="12">
      <c r="A1007" s="13"/>
      <c r="B1007" s="245"/>
      <c r="C1007" s="246"/>
      <c r="D1007" s="247" t="s">
        <v>278</v>
      </c>
      <c r="E1007" s="248" t="s">
        <v>1</v>
      </c>
      <c r="F1007" s="249" t="s">
        <v>1151</v>
      </c>
      <c r="G1007" s="246"/>
      <c r="H1007" s="250">
        <v>549.6</v>
      </c>
      <c r="I1007" s="251"/>
      <c r="J1007" s="246"/>
      <c r="K1007" s="246"/>
      <c r="L1007" s="252"/>
      <c r="M1007" s="253"/>
      <c r="N1007" s="254"/>
      <c r="O1007" s="254"/>
      <c r="P1007" s="254"/>
      <c r="Q1007" s="254"/>
      <c r="R1007" s="254"/>
      <c r="S1007" s="254"/>
      <c r="T1007" s="255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56" t="s">
        <v>278</v>
      </c>
      <c r="AU1007" s="256" t="s">
        <v>89</v>
      </c>
      <c r="AV1007" s="13" t="s">
        <v>89</v>
      </c>
      <c r="AW1007" s="13" t="s">
        <v>34</v>
      </c>
      <c r="AX1007" s="13" t="s">
        <v>87</v>
      </c>
      <c r="AY1007" s="256" t="s">
        <v>139</v>
      </c>
    </row>
    <row r="1008" spans="1:65" s="2" customFormat="1" ht="37.8" customHeight="1">
      <c r="A1008" s="40"/>
      <c r="B1008" s="41"/>
      <c r="C1008" s="278" t="s">
        <v>1152</v>
      </c>
      <c r="D1008" s="278" t="s">
        <v>316</v>
      </c>
      <c r="E1008" s="279" t="s">
        <v>1153</v>
      </c>
      <c r="F1008" s="280" t="s">
        <v>1154</v>
      </c>
      <c r="G1008" s="281" t="s">
        <v>299</v>
      </c>
      <c r="H1008" s="282">
        <v>632.04</v>
      </c>
      <c r="I1008" s="283"/>
      <c r="J1008" s="284">
        <f>ROUND(I1008*H1008,2)</f>
        <v>0</v>
      </c>
      <c r="K1008" s="280" t="s">
        <v>274</v>
      </c>
      <c r="L1008" s="285"/>
      <c r="M1008" s="286" t="s">
        <v>1</v>
      </c>
      <c r="N1008" s="287" t="s">
        <v>44</v>
      </c>
      <c r="O1008" s="93"/>
      <c r="P1008" s="238">
        <f>O1008*H1008</f>
        <v>0</v>
      </c>
      <c r="Q1008" s="238">
        <v>0.0048</v>
      </c>
      <c r="R1008" s="238">
        <f>Q1008*H1008</f>
        <v>3.0337919999999996</v>
      </c>
      <c r="S1008" s="238">
        <v>0</v>
      </c>
      <c r="T1008" s="239">
        <f>S1008*H1008</f>
        <v>0</v>
      </c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R1008" s="224" t="s">
        <v>496</v>
      </c>
      <c r="AT1008" s="224" t="s">
        <v>316</v>
      </c>
      <c r="AU1008" s="224" t="s">
        <v>89</v>
      </c>
      <c r="AY1008" s="18" t="s">
        <v>139</v>
      </c>
      <c r="BE1008" s="225">
        <f>IF(N1008="základní",J1008,0)</f>
        <v>0</v>
      </c>
      <c r="BF1008" s="225">
        <f>IF(N1008="snížená",J1008,0)</f>
        <v>0</v>
      </c>
      <c r="BG1008" s="225">
        <f>IF(N1008="zákl. přenesená",J1008,0)</f>
        <v>0</v>
      </c>
      <c r="BH1008" s="225">
        <f>IF(N1008="sníž. přenesená",J1008,0)</f>
        <v>0</v>
      </c>
      <c r="BI1008" s="225">
        <f>IF(N1008="nulová",J1008,0)</f>
        <v>0</v>
      </c>
      <c r="BJ1008" s="18" t="s">
        <v>87</v>
      </c>
      <c r="BK1008" s="225">
        <f>ROUND(I1008*H1008,2)</f>
        <v>0</v>
      </c>
      <c r="BL1008" s="18" t="s">
        <v>371</v>
      </c>
      <c r="BM1008" s="224" t="s">
        <v>1155</v>
      </c>
    </row>
    <row r="1009" spans="1:51" s="13" customFormat="1" ht="12">
      <c r="A1009" s="13"/>
      <c r="B1009" s="245"/>
      <c r="C1009" s="246"/>
      <c r="D1009" s="247" t="s">
        <v>278</v>
      </c>
      <c r="E1009" s="248" t="s">
        <v>1</v>
      </c>
      <c r="F1009" s="249" t="s">
        <v>1156</v>
      </c>
      <c r="G1009" s="246"/>
      <c r="H1009" s="250">
        <v>632.04</v>
      </c>
      <c r="I1009" s="251"/>
      <c r="J1009" s="246"/>
      <c r="K1009" s="246"/>
      <c r="L1009" s="252"/>
      <c r="M1009" s="253"/>
      <c r="N1009" s="254"/>
      <c r="O1009" s="254"/>
      <c r="P1009" s="254"/>
      <c r="Q1009" s="254"/>
      <c r="R1009" s="254"/>
      <c r="S1009" s="254"/>
      <c r="T1009" s="255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56" t="s">
        <v>278</v>
      </c>
      <c r="AU1009" s="256" t="s">
        <v>89</v>
      </c>
      <c r="AV1009" s="13" t="s">
        <v>89</v>
      </c>
      <c r="AW1009" s="13" t="s">
        <v>34</v>
      </c>
      <c r="AX1009" s="13" t="s">
        <v>87</v>
      </c>
      <c r="AY1009" s="256" t="s">
        <v>139</v>
      </c>
    </row>
    <row r="1010" spans="1:65" s="2" customFormat="1" ht="24.15" customHeight="1">
      <c r="A1010" s="40"/>
      <c r="B1010" s="41"/>
      <c r="C1010" s="212" t="s">
        <v>1157</v>
      </c>
      <c r="D1010" s="212" t="s">
        <v>140</v>
      </c>
      <c r="E1010" s="213" t="s">
        <v>1158</v>
      </c>
      <c r="F1010" s="214" t="s">
        <v>1159</v>
      </c>
      <c r="G1010" s="215" t="s">
        <v>299</v>
      </c>
      <c r="H1010" s="216">
        <v>20</v>
      </c>
      <c r="I1010" s="217"/>
      <c r="J1010" s="218">
        <f>ROUND(I1010*H1010,2)</f>
        <v>0</v>
      </c>
      <c r="K1010" s="214" t="s">
        <v>274</v>
      </c>
      <c r="L1010" s="46"/>
      <c r="M1010" s="236" t="s">
        <v>1</v>
      </c>
      <c r="N1010" s="237" t="s">
        <v>44</v>
      </c>
      <c r="O1010" s="93"/>
      <c r="P1010" s="238">
        <f>O1010*H1010</f>
        <v>0</v>
      </c>
      <c r="Q1010" s="238">
        <v>0.0004</v>
      </c>
      <c r="R1010" s="238">
        <f>Q1010*H1010</f>
        <v>0.008</v>
      </c>
      <c r="S1010" s="238">
        <v>0</v>
      </c>
      <c r="T1010" s="239">
        <f>S1010*H1010</f>
        <v>0</v>
      </c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R1010" s="224" t="s">
        <v>371</v>
      </c>
      <c r="AT1010" s="224" t="s">
        <v>140</v>
      </c>
      <c r="AU1010" s="224" t="s">
        <v>89</v>
      </c>
      <c r="AY1010" s="18" t="s">
        <v>139</v>
      </c>
      <c r="BE1010" s="225">
        <f>IF(N1010="základní",J1010,0)</f>
        <v>0</v>
      </c>
      <c r="BF1010" s="225">
        <f>IF(N1010="snížená",J1010,0)</f>
        <v>0</v>
      </c>
      <c r="BG1010" s="225">
        <f>IF(N1010="zákl. přenesená",J1010,0)</f>
        <v>0</v>
      </c>
      <c r="BH1010" s="225">
        <f>IF(N1010="sníž. přenesená",J1010,0)</f>
        <v>0</v>
      </c>
      <c r="BI1010" s="225">
        <f>IF(N1010="nulová",J1010,0)</f>
        <v>0</v>
      </c>
      <c r="BJ1010" s="18" t="s">
        <v>87</v>
      </c>
      <c r="BK1010" s="225">
        <f>ROUND(I1010*H1010,2)</f>
        <v>0</v>
      </c>
      <c r="BL1010" s="18" t="s">
        <v>371</v>
      </c>
      <c r="BM1010" s="224" t="s">
        <v>1160</v>
      </c>
    </row>
    <row r="1011" spans="1:47" s="2" customFormat="1" ht="12">
      <c r="A1011" s="40"/>
      <c r="B1011" s="41"/>
      <c r="C1011" s="42"/>
      <c r="D1011" s="240" t="s">
        <v>276</v>
      </c>
      <c r="E1011" s="42"/>
      <c r="F1011" s="241" t="s">
        <v>1161</v>
      </c>
      <c r="G1011" s="42"/>
      <c r="H1011" s="42"/>
      <c r="I1011" s="242"/>
      <c r="J1011" s="42"/>
      <c r="K1011" s="42"/>
      <c r="L1011" s="46"/>
      <c r="M1011" s="243"/>
      <c r="N1011" s="244"/>
      <c r="O1011" s="93"/>
      <c r="P1011" s="93"/>
      <c r="Q1011" s="93"/>
      <c r="R1011" s="93"/>
      <c r="S1011" s="93"/>
      <c r="T1011" s="94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T1011" s="18" t="s">
        <v>276</v>
      </c>
      <c r="AU1011" s="18" t="s">
        <v>89</v>
      </c>
    </row>
    <row r="1012" spans="1:51" s="14" customFormat="1" ht="12">
      <c r="A1012" s="14"/>
      <c r="B1012" s="257"/>
      <c r="C1012" s="258"/>
      <c r="D1012" s="247" t="s">
        <v>278</v>
      </c>
      <c r="E1012" s="259" t="s">
        <v>1</v>
      </c>
      <c r="F1012" s="260" t="s">
        <v>1162</v>
      </c>
      <c r="G1012" s="258"/>
      <c r="H1012" s="259" t="s">
        <v>1</v>
      </c>
      <c r="I1012" s="261"/>
      <c r="J1012" s="258"/>
      <c r="K1012" s="258"/>
      <c r="L1012" s="262"/>
      <c r="M1012" s="263"/>
      <c r="N1012" s="264"/>
      <c r="O1012" s="264"/>
      <c r="P1012" s="264"/>
      <c r="Q1012" s="264"/>
      <c r="R1012" s="264"/>
      <c r="S1012" s="264"/>
      <c r="T1012" s="265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T1012" s="266" t="s">
        <v>278</v>
      </c>
      <c r="AU1012" s="266" t="s">
        <v>89</v>
      </c>
      <c r="AV1012" s="14" t="s">
        <v>87</v>
      </c>
      <c r="AW1012" s="14" t="s">
        <v>34</v>
      </c>
      <c r="AX1012" s="14" t="s">
        <v>79</v>
      </c>
      <c r="AY1012" s="266" t="s">
        <v>139</v>
      </c>
    </row>
    <row r="1013" spans="1:51" s="13" customFormat="1" ht="12">
      <c r="A1013" s="13"/>
      <c r="B1013" s="245"/>
      <c r="C1013" s="246"/>
      <c r="D1013" s="247" t="s">
        <v>278</v>
      </c>
      <c r="E1013" s="248" t="s">
        <v>1</v>
      </c>
      <c r="F1013" s="249" t="s">
        <v>1163</v>
      </c>
      <c r="G1013" s="246"/>
      <c r="H1013" s="250">
        <v>20</v>
      </c>
      <c r="I1013" s="251"/>
      <c r="J1013" s="246"/>
      <c r="K1013" s="246"/>
      <c r="L1013" s="252"/>
      <c r="M1013" s="253"/>
      <c r="N1013" s="254"/>
      <c r="O1013" s="254"/>
      <c r="P1013" s="254"/>
      <c r="Q1013" s="254"/>
      <c r="R1013" s="254"/>
      <c r="S1013" s="254"/>
      <c r="T1013" s="255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56" t="s">
        <v>278</v>
      </c>
      <c r="AU1013" s="256" t="s">
        <v>89</v>
      </c>
      <c r="AV1013" s="13" t="s">
        <v>89</v>
      </c>
      <c r="AW1013" s="13" t="s">
        <v>34</v>
      </c>
      <c r="AX1013" s="13" t="s">
        <v>87</v>
      </c>
      <c r="AY1013" s="256" t="s">
        <v>139</v>
      </c>
    </row>
    <row r="1014" spans="1:65" s="2" customFormat="1" ht="37.8" customHeight="1">
      <c r="A1014" s="40"/>
      <c r="B1014" s="41"/>
      <c r="C1014" s="278" t="s">
        <v>1164</v>
      </c>
      <c r="D1014" s="278" t="s">
        <v>316</v>
      </c>
      <c r="E1014" s="279" t="s">
        <v>1165</v>
      </c>
      <c r="F1014" s="280" t="s">
        <v>1154</v>
      </c>
      <c r="G1014" s="281" t="s">
        <v>299</v>
      </c>
      <c r="H1014" s="282">
        <v>24.42</v>
      </c>
      <c r="I1014" s="283"/>
      <c r="J1014" s="284">
        <f>ROUND(I1014*H1014,2)</f>
        <v>0</v>
      </c>
      <c r="K1014" s="280" t="s">
        <v>274</v>
      </c>
      <c r="L1014" s="285"/>
      <c r="M1014" s="286" t="s">
        <v>1</v>
      </c>
      <c r="N1014" s="287" t="s">
        <v>44</v>
      </c>
      <c r="O1014" s="93"/>
      <c r="P1014" s="238">
        <f>O1014*H1014</f>
        <v>0</v>
      </c>
      <c r="Q1014" s="238">
        <v>0.0048</v>
      </c>
      <c r="R1014" s="238">
        <f>Q1014*H1014</f>
        <v>0.117216</v>
      </c>
      <c r="S1014" s="238">
        <v>0</v>
      </c>
      <c r="T1014" s="239">
        <f>S1014*H1014</f>
        <v>0</v>
      </c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R1014" s="224" t="s">
        <v>496</v>
      </c>
      <c r="AT1014" s="224" t="s">
        <v>316</v>
      </c>
      <c r="AU1014" s="224" t="s">
        <v>89</v>
      </c>
      <c r="AY1014" s="18" t="s">
        <v>139</v>
      </c>
      <c r="BE1014" s="225">
        <f>IF(N1014="základní",J1014,0)</f>
        <v>0</v>
      </c>
      <c r="BF1014" s="225">
        <f>IF(N1014="snížená",J1014,0)</f>
        <v>0</v>
      </c>
      <c r="BG1014" s="225">
        <f>IF(N1014="zákl. přenesená",J1014,0)</f>
        <v>0</v>
      </c>
      <c r="BH1014" s="225">
        <f>IF(N1014="sníž. přenesená",J1014,0)</f>
        <v>0</v>
      </c>
      <c r="BI1014" s="225">
        <f>IF(N1014="nulová",J1014,0)</f>
        <v>0</v>
      </c>
      <c r="BJ1014" s="18" t="s">
        <v>87</v>
      </c>
      <c r="BK1014" s="225">
        <f>ROUND(I1014*H1014,2)</f>
        <v>0</v>
      </c>
      <c r="BL1014" s="18" t="s">
        <v>371</v>
      </c>
      <c r="BM1014" s="224" t="s">
        <v>1166</v>
      </c>
    </row>
    <row r="1015" spans="1:51" s="13" customFormat="1" ht="12">
      <c r="A1015" s="13"/>
      <c r="B1015" s="245"/>
      <c r="C1015" s="246"/>
      <c r="D1015" s="247" t="s">
        <v>278</v>
      </c>
      <c r="E1015" s="248" t="s">
        <v>1</v>
      </c>
      <c r="F1015" s="249" t="s">
        <v>1167</v>
      </c>
      <c r="G1015" s="246"/>
      <c r="H1015" s="250">
        <v>24.42</v>
      </c>
      <c r="I1015" s="251"/>
      <c r="J1015" s="246"/>
      <c r="K1015" s="246"/>
      <c r="L1015" s="252"/>
      <c r="M1015" s="253"/>
      <c r="N1015" s="254"/>
      <c r="O1015" s="254"/>
      <c r="P1015" s="254"/>
      <c r="Q1015" s="254"/>
      <c r="R1015" s="254"/>
      <c r="S1015" s="254"/>
      <c r="T1015" s="255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56" t="s">
        <v>278</v>
      </c>
      <c r="AU1015" s="256" t="s">
        <v>89</v>
      </c>
      <c r="AV1015" s="13" t="s">
        <v>89</v>
      </c>
      <c r="AW1015" s="13" t="s">
        <v>34</v>
      </c>
      <c r="AX1015" s="13" t="s">
        <v>87</v>
      </c>
      <c r="AY1015" s="256" t="s">
        <v>139</v>
      </c>
    </row>
    <row r="1016" spans="1:65" s="2" customFormat="1" ht="24.15" customHeight="1">
      <c r="A1016" s="40"/>
      <c r="B1016" s="41"/>
      <c r="C1016" s="212" t="s">
        <v>1168</v>
      </c>
      <c r="D1016" s="212" t="s">
        <v>140</v>
      </c>
      <c r="E1016" s="213" t="s">
        <v>1169</v>
      </c>
      <c r="F1016" s="214" t="s">
        <v>1170</v>
      </c>
      <c r="G1016" s="215" t="s">
        <v>299</v>
      </c>
      <c r="H1016" s="216">
        <v>128</v>
      </c>
      <c r="I1016" s="217"/>
      <c r="J1016" s="218">
        <f>ROUND(I1016*H1016,2)</f>
        <v>0</v>
      </c>
      <c r="K1016" s="214" t="s">
        <v>274</v>
      </c>
      <c r="L1016" s="46"/>
      <c r="M1016" s="236" t="s">
        <v>1</v>
      </c>
      <c r="N1016" s="237" t="s">
        <v>44</v>
      </c>
      <c r="O1016" s="93"/>
      <c r="P1016" s="238">
        <f>O1016*H1016</f>
        <v>0</v>
      </c>
      <c r="Q1016" s="238">
        <v>0.0004</v>
      </c>
      <c r="R1016" s="238">
        <f>Q1016*H1016</f>
        <v>0.0512</v>
      </c>
      <c r="S1016" s="238">
        <v>0</v>
      </c>
      <c r="T1016" s="239">
        <f>S1016*H1016</f>
        <v>0</v>
      </c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R1016" s="224" t="s">
        <v>144</v>
      </c>
      <c r="AT1016" s="224" t="s">
        <v>140</v>
      </c>
      <c r="AU1016" s="224" t="s">
        <v>89</v>
      </c>
      <c r="AY1016" s="18" t="s">
        <v>139</v>
      </c>
      <c r="BE1016" s="225">
        <f>IF(N1016="základní",J1016,0)</f>
        <v>0</v>
      </c>
      <c r="BF1016" s="225">
        <f>IF(N1016="snížená",J1016,0)</f>
        <v>0</v>
      </c>
      <c r="BG1016" s="225">
        <f>IF(N1016="zákl. přenesená",J1016,0)</f>
        <v>0</v>
      </c>
      <c r="BH1016" s="225">
        <f>IF(N1016="sníž. přenesená",J1016,0)</f>
        <v>0</v>
      </c>
      <c r="BI1016" s="225">
        <f>IF(N1016="nulová",J1016,0)</f>
        <v>0</v>
      </c>
      <c r="BJ1016" s="18" t="s">
        <v>87</v>
      </c>
      <c r="BK1016" s="225">
        <f>ROUND(I1016*H1016,2)</f>
        <v>0</v>
      </c>
      <c r="BL1016" s="18" t="s">
        <v>144</v>
      </c>
      <c r="BM1016" s="224" t="s">
        <v>1171</v>
      </c>
    </row>
    <row r="1017" spans="1:47" s="2" customFormat="1" ht="12">
      <c r="A1017" s="40"/>
      <c r="B1017" s="41"/>
      <c r="C1017" s="42"/>
      <c r="D1017" s="240" t="s">
        <v>276</v>
      </c>
      <c r="E1017" s="42"/>
      <c r="F1017" s="241" t="s">
        <v>1172</v>
      </c>
      <c r="G1017" s="42"/>
      <c r="H1017" s="42"/>
      <c r="I1017" s="242"/>
      <c r="J1017" s="42"/>
      <c r="K1017" s="42"/>
      <c r="L1017" s="46"/>
      <c r="M1017" s="243"/>
      <c r="N1017" s="244"/>
      <c r="O1017" s="93"/>
      <c r="P1017" s="93"/>
      <c r="Q1017" s="93"/>
      <c r="R1017" s="93"/>
      <c r="S1017" s="93"/>
      <c r="T1017" s="94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T1017" s="18" t="s">
        <v>276</v>
      </c>
      <c r="AU1017" s="18" t="s">
        <v>89</v>
      </c>
    </row>
    <row r="1018" spans="1:51" s="13" customFormat="1" ht="12">
      <c r="A1018" s="13"/>
      <c r="B1018" s="245"/>
      <c r="C1018" s="246"/>
      <c r="D1018" s="247" t="s">
        <v>278</v>
      </c>
      <c r="E1018" s="248" t="s">
        <v>1</v>
      </c>
      <c r="F1018" s="249" t="s">
        <v>1173</v>
      </c>
      <c r="G1018" s="246"/>
      <c r="H1018" s="250">
        <v>128</v>
      </c>
      <c r="I1018" s="251"/>
      <c r="J1018" s="246"/>
      <c r="K1018" s="246"/>
      <c r="L1018" s="252"/>
      <c r="M1018" s="253"/>
      <c r="N1018" s="254"/>
      <c r="O1018" s="254"/>
      <c r="P1018" s="254"/>
      <c r="Q1018" s="254"/>
      <c r="R1018" s="254"/>
      <c r="S1018" s="254"/>
      <c r="T1018" s="255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56" t="s">
        <v>278</v>
      </c>
      <c r="AU1018" s="256" t="s">
        <v>89</v>
      </c>
      <c r="AV1018" s="13" t="s">
        <v>89</v>
      </c>
      <c r="AW1018" s="13" t="s">
        <v>34</v>
      </c>
      <c r="AX1018" s="13" t="s">
        <v>87</v>
      </c>
      <c r="AY1018" s="256" t="s">
        <v>139</v>
      </c>
    </row>
    <row r="1019" spans="1:65" s="2" customFormat="1" ht="24.15" customHeight="1">
      <c r="A1019" s="40"/>
      <c r="B1019" s="41"/>
      <c r="C1019" s="212" t="s">
        <v>1174</v>
      </c>
      <c r="D1019" s="212" t="s">
        <v>140</v>
      </c>
      <c r="E1019" s="213" t="s">
        <v>1175</v>
      </c>
      <c r="F1019" s="214" t="s">
        <v>1176</v>
      </c>
      <c r="G1019" s="215" t="s">
        <v>299</v>
      </c>
      <c r="H1019" s="216">
        <v>25.5</v>
      </c>
      <c r="I1019" s="217"/>
      <c r="J1019" s="218">
        <f>ROUND(I1019*H1019,2)</f>
        <v>0</v>
      </c>
      <c r="K1019" s="214" t="s">
        <v>274</v>
      </c>
      <c r="L1019" s="46"/>
      <c r="M1019" s="236" t="s">
        <v>1</v>
      </c>
      <c r="N1019" s="237" t="s">
        <v>44</v>
      </c>
      <c r="O1019" s="93"/>
      <c r="P1019" s="238">
        <f>O1019*H1019</f>
        <v>0</v>
      </c>
      <c r="Q1019" s="238">
        <v>0</v>
      </c>
      <c r="R1019" s="238">
        <f>Q1019*H1019</f>
        <v>0</v>
      </c>
      <c r="S1019" s="238">
        <v>0</v>
      </c>
      <c r="T1019" s="239">
        <f>S1019*H1019</f>
        <v>0</v>
      </c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R1019" s="224" t="s">
        <v>371</v>
      </c>
      <c r="AT1019" s="224" t="s">
        <v>140</v>
      </c>
      <c r="AU1019" s="224" t="s">
        <v>89</v>
      </c>
      <c r="AY1019" s="18" t="s">
        <v>139</v>
      </c>
      <c r="BE1019" s="225">
        <f>IF(N1019="základní",J1019,0)</f>
        <v>0</v>
      </c>
      <c r="BF1019" s="225">
        <f>IF(N1019="snížená",J1019,0)</f>
        <v>0</v>
      </c>
      <c r="BG1019" s="225">
        <f>IF(N1019="zákl. přenesená",J1019,0)</f>
        <v>0</v>
      </c>
      <c r="BH1019" s="225">
        <f>IF(N1019="sníž. přenesená",J1019,0)</f>
        <v>0</v>
      </c>
      <c r="BI1019" s="225">
        <f>IF(N1019="nulová",J1019,0)</f>
        <v>0</v>
      </c>
      <c r="BJ1019" s="18" t="s">
        <v>87</v>
      </c>
      <c r="BK1019" s="225">
        <f>ROUND(I1019*H1019,2)</f>
        <v>0</v>
      </c>
      <c r="BL1019" s="18" t="s">
        <v>371</v>
      </c>
      <c r="BM1019" s="224" t="s">
        <v>1177</v>
      </c>
    </row>
    <row r="1020" spans="1:47" s="2" customFormat="1" ht="12">
      <c r="A1020" s="40"/>
      <c r="B1020" s="41"/>
      <c r="C1020" s="42"/>
      <c r="D1020" s="240" t="s">
        <v>276</v>
      </c>
      <c r="E1020" s="42"/>
      <c r="F1020" s="241" t="s">
        <v>1178</v>
      </c>
      <c r="G1020" s="42"/>
      <c r="H1020" s="42"/>
      <c r="I1020" s="242"/>
      <c r="J1020" s="42"/>
      <c r="K1020" s="42"/>
      <c r="L1020" s="46"/>
      <c r="M1020" s="243"/>
      <c r="N1020" s="244"/>
      <c r="O1020" s="93"/>
      <c r="P1020" s="93"/>
      <c r="Q1020" s="93"/>
      <c r="R1020" s="93"/>
      <c r="S1020" s="93"/>
      <c r="T1020" s="94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T1020" s="18" t="s">
        <v>276</v>
      </c>
      <c r="AU1020" s="18" t="s">
        <v>89</v>
      </c>
    </row>
    <row r="1021" spans="1:51" s="14" customFormat="1" ht="12">
      <c r="A1021" s="14"/>
      <c r="B1021" s="257"/>
      <c r="C1021" s="258"/>
      <c r="D1021" s="247" t="s">
        <v>278</v>
      </c>
      <c r="E1021" s="259" t="s">
        <v>1</v>
      </c>
      <c r="F1021" s="260" t="s">
        <v>1179</v>
      </c>
      <c r="G1021" s="258"/>
      <c r="H1021" s="259" t="s">
        <v>1</v>
      </c>
      <c r="I1021" s="261"/>
      <c r="J1021" s="258"/>
      <c r="K1021" s="258"/>
      <c r="L1021" s="262"/>
      <c r="M1021" s="263"/>
      <c r="N1021" s="264"/>
      <c r="O1021" s="264"/>
      <c r="P1021" s="264"/>
      <c r="Q1021" s="264"/>
      <c r="R1021" s="264"/>
      <c r="S1021" s="264"/>
      <c r="T1021" s="265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66" t="s">
        <v>278</v>
      </c>
      <c r="AU1021" s="266" t="s">
        <v>89</v>
      </c>
      <c r="AV1021" s="14" t="s">
        <v>87</v>
      </c>
      <c r="AW1021" s="14" t="s">
        <v>34</v>
      </c>
      <c r="AX1021" s="14" t="s">
        <v>79</v>
      </c>
      <c r="AY1021" s="266" t="s">
        <v>139</v>
      </c>
    </row>
    <row r="1022" spans="1:51" s="13" customFormat="1" ht="12">
      <c r="A1022" s="13"/>
      <c r="B1022" s="245"/>
      <c r="C1022" s="246"/>
      <c r="D1022" s="247" t="s">
        <v>278</v>
      </c>
      <c r="E1022" s="248" t="s">
        <v>1</v>
      </c>
      <c r="F1022" s="249" t="s">
        <v>1180</v>
      </c>
      <c r="G1022" s="246"/>
      <c r="H1022" s="250">
        <v>25.5</v>
      </c>
      <c r="I1022" s="251"/>
      <c r="J1022" s="246"/>
      <c r="K1022" s="246"/>
      <c r="L1022" s="252"/>
      <c r="M1022" s="253"/>
      <c r="N1022" s="254"/>
      <c r="O1022" s="254"/>
      <c r="P1022" s="254"/>
      <c r="Q1022" s="254"/>
      <c r="R1022" s="254"/>
      <c r="S1022" s="254"/>
      <c r="T1022" s="255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56" t="s">
        <v>278</v>
      </c>
      <c r="AU1022" s="256" t="s">
        <v>89</v>
      </c>
      <c r="AV1022" s="13" t="s">
        <v>89</v>
      </c>
      <c r="AW1022" s="13" t="s">
        <v>34</v>
      </c>
      <c r="AX1022" s="13" t="s">
        <v>87</v>
      </c>
      <c r="AY1022" s="256" t="s">
        <v>139</v>
      </c>
    </row>
    <row r="1023" spans="1:65" s="2" customFormat="1" ht="16.5" customHeight="1">
      <c r="A1023" s="40"/>
      <c r="B1023" s="41"/>
      <c r="C1023" s="278" t="s">
        <v>1181</v>
      </c>
      <c r="D1023" s="278" t="s">
        <v>316</v>
      </c>
      <c r="E1023" s="279" t="s">
        <v>1182</v>
      </c>
      <c r="F1023" s="280" t="s">
        <v>1183</v>
      </c>
      <c r="G1023" s="281" t="s">
        <v>299</v>
      </c>
      <c r="H1023" s="282">
        <v>25.5</v>
      </c>
      <c r="I1023" s="283"/>
      <c r="J1023" s="284">
        <f>ROUND(I1023*H1023,2)</f>
        <v>0</v>
      </c>
      <c r="K1023" s="280" t="s">
        <v>274</v>
      </c>
      <c r="L1023" s="285"/>
      <c r="M1023" s="286" t="s">
        <v>1</v>
      </c>
      <c r="N1023" s="287" t="s">
        <v>44</v>
      </c>
      <c r="O1023" s="93"/>
      <c r="P1023" s="238">
        <f>O1023*H1023</f>
        <v>0</v>
      </c>
      <c r="Q1023" s="238">
        <v>0.001</v>
      </c>
      <c r="R1023" s="238">
        <f>Q1023*H1023</f>
        <v>0.025500000000000002</v>
      </c>
      <c r="S1023" s="238">
        <v>0</v>
      </c>
      <c r="T1023" s="239">
        <f>S1023*H1023</f>
        <v>0</v>
      </c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R1023" s="224" t="s">
        <v>496</v>
      </c>
      <c r="AT1023" s="224" t="s">
        <v>316</v>
      </c>
      <c r="AU1023" s="224" t="s">
        <v>89</v>
      </c>
      <c r="AY1023" s="18" t="s">
        <v>139</v>
      </c>
      <c r="BE1023" s="225">
        <f>IF(N1023="základní",J1023,0)</f>
        <v>0</v>
      </c>
      <c r="BF1023" s="225">
        <f>IF(N1023="snížená",J1023,0)</f>
        <v>0</v>
      </c>
      <c r="BG1023" s="225">
        <f>IF(N1023="zákl. přenesená",J1023,0)</f>
        <v>0</v>
      </c>
      <c r="BH1023" s="225">
        <f>IF(N1023="sníž. přenesená",J1023,0)</f>
        <v>0</v>
      </c>
      <c r="BI1023" s="225">
        <f>IF(N1023="nulová",J1023,0)</f>
        <v>0</v>
      </c>
      <c r="BJ1023" s="18" t="s">
        <v>87</v>
      </c>
      <c r="BK1023" s="225">
        <f>ROUND(I1023*H1023,2)</f>
        <v>0</v>
      </c>
      <c r="BL1023" s="18" t="s">
        <v>371</v>
      </c>
      <c r="BM1023" s="224" t="s">
        <v>1184</v>
      </c>
    </row>
    <row r="1024" spans="1:65" s="2" customFormat="1" ht="24.15" customHeight="1">
      <c r="A1024" s="40"/>
      <c r="B1024" s="41"/>
      <c r="C1024" s="212" t="s">
        <v>1185</v>
      </c>
      <c r="D1024" s="212" t="s">
        <v>140</v>
      </c>
      <c r="E1024" s="213" t="s">
        <v>1186</v>
      </c>
      <c r="F1024" s="214" t="s">
        <v>1187</v>
      </c>
      <c r="G1024" s="215" t="s">
        <v>305</v>
      </c>
      <c r="H1024" s="216">
        <v>3.518</v>
      </c>
      <c r="I1024" s="217"/>
      <c r="J1024" s="218">
        <f>ROUND(I1024*H1024,2)</f>
        <v>0</v>
      </c>
      <c r="K1024" s="214" t="s">
        <v>274</v>
      </c>
      <c r="L1024" s="46"/>
      <c r="M1024" s="236" t="s">
        <v>1</v>
      </c>
      <c r="N1024" s="237" t="s">
        <v>44</v>
      </c>
      <c r="O1024" s="93"/>
      <c r="P1024" s="238">
        <f>O1024*H1024</f>
        <v>0</v>
      </c>
      <c r="Q1024" s="238">
        <v>0</v>
      </c>
      <c r="R1024" s="238">
        <f>Q1024*H1024</f>
        <v>0</v>
      </c>
      <c r="S1024" s="238">
        <v>0</v>
      </c>
      <c r="T1024" s="239">
        <f>S1024*H1024</f>
        <v>0</v>
      </c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R1024" s="224" t="s">
        <v>371</v>
      </c>
      <c r="AT1024" s="224" t="s">
        <v>140</v>
      </c>
      <c r="AU1024" s="224" t="s">
        <v>89</v>
      </c>
      <c r="AY1024" s="18" t="s">
        <v>139</v>
      </c>
      <c r="BE1024" s="225">
        <f>IF(N1024="základní",J1024,0)</f>
        <v>0</v>
      </c>
      <c r="BF1024" s="225">
        <f>IF(N1024="snížená",J1024,0)</f>
        <v>0</v>
      </c>
      <c r="BG1024" s="225">
        <f>IF(N1024="zákl. přenesená",J1024,0)</f>
        <v>0</v>
      </c>
      <c r="BH1024" s="225">
        <f>IF(N1024="sníž. přenesená",J1024,0)</f>
        <v>0</v>
      </c>
      <c r="BI1024" s="225">
        <f>IF(N1024="nulová",J1024,0)</f>
        <v>0</v>
      </c>
      <c r="BJ1024" s="18" t="s">
        <v>87</v>
      </c>
      <c r="BK1024" s="225">
        <f>ROUND(I1024*H1024,2)</f>
        <v>0</v>
      </c>
      <c r="BL1024" s="18" t="s">
        <v>371</v>
      </c>
      <c r="BM1024" s="224" t="s">
        <v>1188</v>
      </c>
    </row>
    <row r="1025" spans="1:47" s="2" customFormat="1" ht="12">
      <c r="A1025" s="40"/>
      <c r="B1025" s="41"/>
      <c r="C1025" s="42"/>
      <c r="D1025" s="240" t="s">
        <v>276</v>
      </c>
      <c r="E1025" s="42"/>
      <c r="F1025" s="241" t="s">
        <v>1189</v>
      </c>
      <c r="G1025" s="42"/>
      <c r="H1025" s="42"/>
      <c r="I1025" s="242"/>
      <c r="J1025" s="42"/>
      <c r="K1025" s="42"/>
      <c r="L1025" s="46"/>
      <c r="M1025" s="243"/>
      <c r="N1025" s="244"/>
      <c r="O1025" s="93"/>
      <c r="P1025" s="93"/>
      <c r="Q1025" s="93"/>
      <c r="R1025" s="93"/>
      <c r="S1025" s="93"/>
      <c r="T1025" s="94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T1025" s="18" t="s">
        <v>276</v>
      </c>
      <c r="AU1025" s="18" t="s">
        <v>89</v>
      </c>
    </row>
    <row r="1026" spans="1:63" s="11" customFormat="1" ht="22.8" customHeight="1">
      <c r="A1026" s="11"/>
      <c r="B1026" s="198"/>
      <c r="C1026" s="199"/>
      <c r="D1026" s="200" t="s">
        <v>78</v>
      </c>
      <c r="E1026" s="234" t="s">
        <v>1190</v>
      </c>
      <c r="F1026" s="234" t="s">
        <v>1191</v>
      </c>
      <c r="G1026" s="199"/>
      <c r="H1026" s="199"/>
      <c r="I1026" s="202"/>
      <c r="J1026" s="235">
        <f>BK1026</f>
        <v>0</v>
      </c>
      <c r="K1026" s="199"/>
      <c r="L1026" s="204"/>
      <c r="M1026" s="205"/>
      <c r="N1026" s="206"/>
      <c r="O1026" s="206"/>
      <c r="P1026" s="207">
        <f>SUM(P1027:P1098)</f>
        <v>0</v>
      </c>
      <c r="Q1026" s="206"/>
      <c r="R1026" s="207">
        <f>SUM(R1027:R1098)</f>
        <v>5.1966117</v>
      </c>
      <c r="S1026" s="206"/>
      <c r="T1026" s="208">
        <f>SUM(T1027:T1098)</f>
        <v>0</v>
      </c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R1026" s="209" t="s">
        <v>89</v>
      </c>
      <c r="AT1026" s="210" t="s">
        <v>78</v>
      </c>
      <c r="AU1026" s="210" t="s">
        <v>87</v>
      </c>
      <c r="AY1026" s="209" t="s">
        <v>139</v>
      </c>
      <c r="BK1026" s="211">
        <f>SUM(BK1027:BK1098)</f>
        <v>0</v>
      </c>
    </row>
    <row r="1027" spans="1:65" s="2" customFormat="1" ht="24.15" customHeight="1">
      <c r="A1027" s="40"/>
      <c r="B1027" s="41"/>
      <c r="C1027" s="212" t="s">
        <v>1192</v>
      </c>
      <c r="D1027" s="212" t="s">
        <v>140</v>
      </c>
      <c r="E1027" s="213" t="s">
        <v>1193</v>
      </c>
      <c r="F1027" s="214" t="s">
        <v>1194</v>
      </c>
      <c r="G1027" s="215" t="s">
        <v>299</v>
      </c>
      <c r="H1027" s="216">
        <v>55.9</v>
      </c>
      <c r="I1027" s="217"/>
      <c r="J1027" s="218">
        <f>ROUND(I1027*H1027,2)</f>
        <v>0</v>
      </c>
      <c r="K1027" s="214" t="s">
        <v>274</v>
      </c>
      <c r="L1027" s="46"/>
      <c r="M1027" s="236" t="s">
        <v>1</v>
      </c>
      <c r="N1027" s="237" t="s">
        <v>44</v>
      </c>
      <c r="O1027" s="93"/>
      <c r="P1027" s="238">
        <f>O1027*H1027</f>
        <v>0</v>
      </c>
      <c r="Q1027" s="238">
        <v>0</v>
      </c>
      <c r="R1027" s="238">
        <f>Q1027*H1027</f>
        <v>0</v>
      </c>
      <c r="S1027" s="238">
        <v>0</v>
      </c>
      <c r="T1027" s="239">
        <f>S1027*H1027</f>
        <v>0</v>
      </c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R1027" s="224" t="s">
        <v>371</v>
      </c>
      <c r="AT1027" s="224" t="s">
        <v>140</v>
      </c>
      <c r="AU1027" s="224" t="s">
        <v>89</v>
      </c>
      <c r="AY1027" s="18" t="s">
        <v>139</v>
      </c>
      <c r="BE1027" s="225">
        <f>IF(N1027="základní",J1027,0)</f>
        <v>0</v>
      </c>
      <c r="BF1027" s="225">
        <f>IF(N1027="snížená",J1027,0)</f>
        <v>0</v>
      </c>
      <c r="BG1027" s="225">
        <f>IF(N1027="zákl. přenesená",J1027,0)</f>
        <v>0</v>
      </c>
      <c r="BH1027" s="225">
        <f>IF(N1027="sníž. přenesená",J1027,0)</f>
        <v>0</v>
      </c>
      <c r="BI1027" s="225">
        <f>IF(N1027="nulová",J1027,0)</f>
        <v>0</v>
      </c>
      <c r="BJ1027" s="18" t="s">
        <v>87</v>
      </c>
      <c r="BK1027" s="225">
        <f>ROUND(I1027*H1027,2)</f>
        <v>0</v>
      </c>
      <c r="BL1027" s="18" t="s">
        <v>371</v>
      </c>
      <c r="BM1027" s="224" t="s">
        <v>1195</v>
      </c>
    </row>
    <row r="1028" spans="1:47" s="2" customFormat="1" ht="12">
      <c r="A1028" s="40"/>
      <c r="B1028" s="41"/>
      <c r="C1028" s="42"/>
      <c r="D1028" s="240" t="s">
        <v>276</v>
      </c>
      <c r="E1028" s="42"/>
      <c r="F1028" s="241" t="s">
        <v>1196</v>
      </c>
      <c r="G1028" s="42"/>
      <c r="H1028" s="42"/>
      <c r="I1028" s="242"/>
      <c r="J1028" s="42"/>
      <c r="K1028" s="42"/>
      <c r="L1028" s="46"/>
      <c r="M1028" s="243"/>
      <c r="N1028" s="244"/>
      <c r="O1028" s="93"/>
      <c r="P1028" s="93"/>
      <c r="Q1028" s="93"/>
      <c r="R1028" s="93"/>
      <c r="S1028" s="93"/>
      <c r="T1028" s="94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T1028" s="18" t="s">
        <v>276</v>
      </c>
      <c r="AU1028" s="18" t="s">
        <v>89</v>
      </c>
    </row>
    <row r="1029" spans="1:51" s="13" customFormat="1" ht="12">
      <c r="A1029" s="13"/>
      <c r="B1029" s="245"/>
      <c r="C1029" s="246"/>
      <c r="D1029" s="247" t="s">
        <v>278</v>
      </c>
      <c r="E1029" s="248" t="s">
        <v>1</v>
      </c>
      <c r="F1029" s="249" t="s">
        <v>1046</v>
      </c>
      <c r="G1029" s="246"/>
      <c r="H1029" s="250">
        <v>44.5</v>
      </c>
      <c r="I1029" s="251"/>
      <c r="J1029" s="246"/>
      <c r="K1029" s="246"/>
      <c r="L1029" s="252"/>
      <c r="M1029" s="253"/>
      <c r="N1029" s="254"/>
      <c r="O1029" s="254"/>
      <c r="P1029" s="254"/>
      <c r="Q1029" s="254"/>
      <c r="R1029" s="254"/>
      <c r="S1029" s="254"/>
      <c r="T1029" s="255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56" t="s">
        <v>278</v>
      </c>
      <c r="AU1029" s="256" t="s">
        <v>89</v>
      </c>
      <c r="AV1029" s="13" t="s">
        <v>89</v>
      </c>
      <c r="AW1029" s="13" t="s">
        <v>34</v>
      </c>
      <c r="AX1029" s="13" t="s">
        <v>79</v>
      </c>
      <c r="AY1029" s="256" t="s">
        <v>139</v>
      </c>
    </row>
    <row r="1030" spans="1:51" s="13" customFormat="1" ht="12">
      <c r="A1030" s="13"/>
      <c r="B1030" s="245"/>
      <c r="C1030" s="246"/>
      <c r="D1030" s="247" t="s">
        <v>278</v>
      </c>
      <c r="E1030" s="248" t="s">
        <v>1</v>
      </c>
      <c r="F1030" s="249" t="s">
        <v>1008</v>
      </c>
      <c r="G1030" s="246"/>
      <c r="H1030" s="250">
        <v>11.4</v>
      </c>
      <c r="I1030" s="251"/>
      <c r="J1030" s="246"/>
      <c r="K1030" s="246"/>
      <c r="L1030" s="252"/>
      <c r="M1030" s="253"/>
      <c r="N1030" s="254"/>
      <c r="O1030" s="254"/>
      <c r="P1030" s="254"/>
      <c r="Q1030" s="254"/>
      <c r="R1030" s="254"/>
      <c r="S1030" s="254"/>
      <c r="T1030" s="255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56" t="s">
        <v>278</v>
      </c>
      <c r="AU1030" s="256" t="s">
        <v>89</v>
      </c>
      <c r="AV1030" s="13" t="s">
        <v>89</v>
      </c>
      <c r="AW1030" s="13" t="s">
        <v>34</v>
      </c>
      <c r="AX1030" s="13" t="s">
        <v>79</v>
      </c>
      <c r="AY1030" s="256" t="s">
        <v>139</v>
      </c>
    </row>
    <row r="1031" spans="1:51" s="15" customFormat="1" ht="12">
      <c r="A1031" s="15"/>
      <c r="B1031" s="267"/>
      <c r="C1031" s="268"/>
      <c r="D1031" s="247" t="s">
        <v>278</v>
      </c>
      <c r="E1031" s="269" t="s">
        <v>1</v>
      </c>
      <c r="F1031" s="270" t="s">
        <v>287</v>
      </c>
      <c r="G1031" s="268"/>
      <c r="H1031" s="271">
        <v>55.9</v>
      </c>
      <c r="I1031" s="272"/>
      <c r="J1031" s="268"/>
      <c r="K1031" s="268"/>
      <c r="L1031" s="273"/>
      <c r="M1031" s="274"/>
      <c r="N1031" s="275"/>
      <c r="O1031" s="275"/>
      <c r="P1031" s="275"/>
      <c r="Q1031" s="275"/>
      <c r="R1031" s="275"/>
      <c r="S1031" s="275"/>
      <c r="T1031" s="276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T1031" s="277" t="s">
        <v>278</v>
      </c>
      <c r="AU1031" s="277" t="s">
        <v>89</v>
      </c>
      <c r="AV1031" s="15" t="s">
        <v>144</v>
      </c>
      <c r="AW1031" s="15" t="s">
        <v>34</v>
      </c>
      <c r="AX1031" s="15" t="s">
        <v>87</v>
      </c>
      <c r="AY1031" s="277" t="s">
        <v>139</v>
      </c>
    </row>
    <row r="1032" spans="1:65" s="2" customFormat="1" ht="16.5" customHeight="1">
      <c r="A1032" s="40"/>
      <c r="B1032" s="41"/>
      <c r="C1032" s="278" t="s">
        <v>1197</v>
      </c>
      <c r="D1032" s="278" t="s">
        <v>316</v>
      </c>
      <c r="E1032" s="279" t="s">
        <v>1131</v>
      </c>
      <c r="F1032" s="280" t="s">
        <v>1132</v>
      </c>
      <c r="G1032" s="281" t="s">
        <v>305</v>
      </c>
      <c r="H1032" s="282">
        <v>0.018</v>
      </c>
      <c r="I1032" s="283"/>
      <c r="J1032" s="284">
        <f>ROUND(I1032*H1032,2)</f>
        <v>0</v>
      </c>
      <c r="K1032" s="280" t="s">
        <v>274</v>
      </c>
      <c r="L1032" s="285"/>
      <c r="M1032" s="286" t="s">
        <v>1</v>
      </c>
      <c r="N1032" s="287" t="s">
        <v>44</v>
      </c>
      <c r="O1032" s="93"/>
      <c r="P1032" s="238">
        <f>O1032*H1032</f>
        <v>0</v>
      </c>
      <c r="Q1032" s="238">
        <v>1</v>
      </c>
      <c r="R1032" s="238">
        <f>Q1032*H1032</f>
        <v>0.018</v>
      </c>
      <c r="S1032" s="238">
        <v>0</v>
      </c>
      <c r="T1032" s="239">
        <f>S1032*H1032</f>
        <v>0</v>
      </c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R1032" s="224" t="s">
        <v>496</v>
      </c>
      <c r="AT1032" s="224" t="s">
        <v>316</v>
      </c>
      <c r="AU1032" s="224" t="s">
        <v>89</v>
      </c>
      <c r="AY1032" s="18" t="s">
        <v>139</v>
      </c>
      <c r="BE1032" s="225">
        <f>IF(N1032="základní",J1032,0)</f>
        <v>0</v>
      </c>
      <c r="BF1032" s="225">
        <f>IF(N1032="snížená",J1032,0)</f>
        <v>0</v>
      </c>
      <c r="BG1032" s="225">
        <f>IF(N1032="zákl. přenesená",J1032,0)</f>
        <v>0</v>
      </c>
      <c r="BH1032" s="225">
        <f>IF(N1032="sníž. přenesená",J1032,0)</f>
        <v>0</v>
      </c>
      <c r="BI1032" s="225">
        <f>IF(N1032="nulová",J1032,0)</f>
        <v>0</v>
      </c>
      <c r="BJ1032" s="18" t="s">
        <v>87</v>
      </c>
      <c r="BK1032" s="225">
        <f>ROUND(I1032*H1032,2)</f>
        <v>0</v>
      </c>
      <c r="BL1032" s="18" t="s">
        <v>371</v>
      </c>
      <c r="BM1032" s="224" t="s">
        <v>1198</v>
      </c>
    </row>
    <row r="1033" spans="1:51" s="13" customFormat="1" ht="12">
      <c r="A1033" s="13"/>
      <c r="B1033" s="245"/>
      <c r="C1033" s="246"/>
      <c r="D1033" s="247" t="s">
        <v>278</v>
      </c>
      <c r="E1033" s="248" t="s">
        <v>1</v>
      </c>
      <c r="F1033" s="249" t="s">
        <v>1199</v>
      </c>
      <c r="G1033" s="246"/>
      <c r="H1033" s="250">
        <v>0.018</v>
      </c>
      <c r="I1033" s="251"/>
      <c r="J1033" s="246"/>
      <c r="K1033" s="246"/>
      <c r="L1033" s="252"/>
      <c r="M1033" s="253"/>
      <c r="N1033" s="254"/>
      <c r="O1033" s="254"/>
      <c r="P1033" s="254"/>
      <c r="Q1033" s="254"/>
      <c r="R1033" s="254"/>
      <c r="S1033" s="254"/>
      <c r="T1033" s="255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56" t="s">
        <v>278</v>
      </c>
      <c r="AU1033" s="256" t="s">
        <v>89</v>
      </c>
      <c r="AV1033" s="13" t="s">
        <v>89</v>
      </c>
      <c r="AW1033" s="13" t="s">
        <v>34</v>
      </c>
      <c r="AX1033" s="13" t="s">
        <v>87</v>
      </c>
      <c r="AY1033" s="256" t="s">
        <v>139</v>
      </c>
    </row>
    <row r="1034" spans="1:65" s="2" customFormat="1" ht="24.15" customHeight="1">
      <c r="A1034" s="40"/>
      <c r="B1034" s="41"/>
      <c r="C1034" s="212" t="s">
        <v>1200</v>
      </c>
      <c r="D1034" s="212" t="s">
        <v>140</v>
      </c>
      <c r="E1034" s="213" t="s">
        <v>1201</v>
      </c>
      <c r="F1034" s="214" t="s">
        <v>1202</v>
      </c>
      <c r="G1034" s="215" t="s">
        <v>299</v>
      </c>
      <c r="H1034" s="216">
        <v>59.606</v>
      </c>
      <c r="I1034" s="217"/>
      <c r="J1034" s="218">
        <f>ROUND(I1034*H1034,2)</f>
        <v>0</v>
      </c>
      <c r="K1034" s="214" t="s">
        <v>478</v>
      </c>
      <c r="L1034" s="46"/>
      <c r="M1034" s="236" t="s">
        <v>1</v>
      </c>
      <c r="N1034" s="237" t="s">
        <v>44</v>
      </c>
      <c r="O1034" s="93"/>
      <c r="P1034" s="238">
        <f>O1034*H1034</f>
        <v>0</v>
      </c>
      <c r="Q1034" s="238">
        <v>0</v>
      </c>
      <c r="R1034" s="238">
        <f>Q1034*H1034</f>
        <v>0</v>
      </c>
      <c r="S1034" s="238">
        <v>0</v>
      </c>
      <c r="T1034" s="239">
        <f>S1034*H1034</f>
        <v>0</v>
      </c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R1034" s="224" t="s">
        <v>371</v>
      </c>
      <c r="AT1034" s="224" t="s">
        <v>140</v>
      </c>
      <c r="AU1034" s="224" t="s">
        <v>89</v>
      </c>
      <c r="AY1034" s="18" t="s">
        <v>139</v>
      </c>
      <c r="BE1034" s="225">
        <f>IF(N1034="základní",J1034,0)</f>
        <v>0</v>
      </c>
      <c r="BF1034" s="225">
        <f>IF(N1034="snížená",J1034,0)</f>
        <v>0</v>
      </c>
      <c r="BG1034" s="225">
        <f>IF(N1034="zákl. přenesená",J1034,0)</f>
        <v>0</v>
      </c>
      <c r="BH1034" s="225">
        <f>IF(N1034="sníž. přenesená",J1034,0)</f>
        <v>0</v>
      </c>
      <c r="BI1034" s="225">
        <f>IF(N1034="nulová",J1034,0)</f>
        <v>0</v>
      </c>
      <c r="BJ1034" s="18" t="s">
        <v>87</v>
      </c>
      <c r="BK1034" s="225">
        <f>ROUND(I1034*H1034,2)</f>
        <v>0</v>
      </c>
      <c r="BL1034" s="18" t="s">
        <v>371</v>
      </c>
      <c r="BM1034" s="224" t="s">
        <v>1203</v>
      </c>
    </row>
    <row r="1035" spans="1:47" s="2" customFormat="1" ht="12">
      <c r="A1035" s="40"/>
      <c r="B1035" s="41"/>
      <c r="C1035" s="42"/>
      <c r="D1035" s="240" t="s">
        <v>276</v>
      </c>
      <c r="E1035" s="42"/>
      <c r="F1035" s="241" t="s">
        <v>1204</v>
      </c>
      <c r="G1035" s="42"/>
      <c r="H1035" s="42"/>
      <c r="I1035" s="242"/>
      <c r="J1035" s="42"/>
      <c r="K1035" s="42"/>
      <c r="L1035" s="46"/>
      <c r="M1035" s="243"/>
      <c r="N1035" s="244"/>
      <c r="O1035" s="93"/>
      <c r="P1035" s="93"/>
      <c r="Q1035" s="93"/>
      <c r="R1035" s="93"/>
      <c r="S1035" s="93"/>
      <c r="T1035" s="94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T1035" s="18" t="s">
        <v>276</v>
      </c>
      <c r="AU1035" s="18" t="s">
        <v>89</v>
      </c>
    </row>
    <row r="1036" spans="1:51" s="13" customFormat="1" ht="12">
      <c r="A1036" s="13"/>
      <c r="B1036" s="245"/>
      <c r="C1036" s="246"/>
      <c r="D1036" s="247" t="s">
        <v>278</v>
      </c>
      <c r="E1036" s="248" t="s">
        <v>1</v>
      </c>
      <c r="F1036" s="249" t="s">
        <v>239</v>
      </c>
      <c r="G1036" s="246"/>
      <c r="H1036" s="250">
        <v>59.606</v>
      </c>
      <c r="I1036" s="251"/>
      <c r="J1036" s="246"/>
      <c r="K1036" s="246"/>
      <c r="L1036" s="252"/>
      <c r="M1036" s="253"/>
      <c r="N1036" s="254"/>
      <c r="O1036" s="254"/>
      <c r="P1036" s="254"/>
      <c r="Q1036" s="254"/>
      <c r="R1036" s="254"/>
      <c r="S1036" s="254"/>
      <c r="T1036" s="255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56" t="s">
        <v>278</v>
      </c>
      <c r="AU1036" s="256" t="s">
        <v>89</v>
      </c>
      <c r="AV1036" s="13" t="s">
        <v>89</v>
      </c>
      <c r="AW1036" s="13" t="s">
        <v>34</v>
      </c>
      <c r="AX1036" s="13" t="s">
        <v>87</v>
      </c>
      <c r="AY1036" s="256" t="s">
        <v>139</v>
      </c>
    </row>
    <row r="1037" spans="1:65" s="2" customFormat="1" ht="49.05" customHeight="1">
      <c r="A1037" s="40"/>
      <c r="B1037" s="41"/>
      <c r="C1037" s="278" t="s">
        <v>1205</v>
      </c>
      <c r="D1037" s="278" t="s">
        <v>316</v>
      </c>
      <c r="E1037" s="279" t="s">
        <v>1206</v>
      </c>
      <c r="F1037" s="280" t="s">
        <v>1207</v>
      </c>
      <c r="G1037" s="281" t="s">
        <v>299</v>
      </c>
      <c r="H1037" s="282">
        <v>69.471</v>
      </c>
      <c r="I1037" s="283"/>
      <c r="J1037" s="284">
        <f>ROUND(I1037*H1037,2)</f>
        <v>0</v>
      </c>
      <c r="K1037" s="280" t="s">
        <v>274</v>
      </c>
      <c r="L1037" s="285"/>
      <c r="M1037" s="286" t="s">
        <v>1</v>
      </c>
      <c r="N1037" s="287" t="s">
        <v>44</v>
      </c>
      <c r="O1037" s="93"/>
      <c r="P1037" s="238">
        <f>O1037*H1037</f>
        <v>0</v>
      </c>
      <c r="Q1037" s="238">
        <v>0.004</v>
      </c>
      <c r="R1037" s="238">
        <f>Q1037*H1037</f>
        <v>0.277884</v>
      </c>
      <c r="S1037" s="238">
        <v>0</v>
      </c>
      <c r="T1037" s="239">
        <f>S1037*H1037</f>
        <v>0</v>
      </c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R1037" s="224" t="s">
        <v>496</v>
      </c>
      <c r="AT1037" s="224" t="s">
        <v>316</v>
      </c>
      <c r="AU1037" s="224" t="s">
        <v>89</v>
      </c>
      <c r="AY1037" s="18" t="s">
        <v>139</v>
      </c>
      <c r="BE1037" s="225">
        <f>IF(N1037="základní",J1037,0)</f>
        <v>0</v>
      </c>
      <c r="BF1037" s="225">
        <f>IF(N1037="snížená",J1037,0)</f>
        <v>0</v>
      </c>
      <c r="BG1037" s="225">
        <f>IF(N1037="zákl. přenesená",J1037,0)</f>
        <v>0</v>
      </c>
      <c r="BH1037" s="225">
        <f>IF(N1037="sníž. přenesená",J1037,0)</f>
        <v>0</v>
      </c>
      <c r="BI1037" s="225">
        <f>IF(N1037="nulová",J1037,0)</f>
        <v>0</v>
      </c>
      <c r="BJ1037" s="18" t="s">
        <v>87</v>
      </c>
      <c r="BK1037" s="225">
        <f>ROUND(I1037*H1037,2)</f>
        <v>0</v>
      </c>
      <c r="BL1037" s="18" t="s">
        <v>371</v>
      </c>
      <c r="BM1037" s="224" t="s">
        <v>1208</v>
      </c>
    </row>
    <row r="1038" spans="1:51" s="13" customFormat="1" ht="12">
      <c r="A1038" s="13"/>
      <c r="B1038" s="245"/>
      <c r="C1038" s="246"/>
      <c r="D1038" s="247" t="s">
        <v>278</v>
      </c>
      <c r="E1038" s="246"/>
      <c r="F1038" s="249" t="s">
        <v>1209</v>
      </c>
      <c r="G1038" s="246"/>
      <c r="H1038" s="250">
        <v>69.471</v>
      </c>
      <c r="I1038" s="251"/>
      <c r="J1038" s="246"/>
      <c r="K1038" s="246"/>
      <c r="L1038" s="252"/>
      <c r="M1038" s="253"/>
      <c r="N1038" s="254"/>
      <c r="O1038" s="254"/>
      <c r="P1038" s="254"/>
      <c r="Q1038" s="254"/>
      <c r="R1038" s="254"/>
      <c r="S1038" s="254"/>
      <c r="T1038" s="255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56" t="s">
        <v>278</v>
      </c>
      <c r="AU1038" s="256" t="s">
        <v>89</v>
      </c>
      <c r="AV1038" s="13" t="s">
        <v>89</v>
      </c>
      <c r="AW1038" s="13" t="s">
        <v>4</v>
      </c>
      <c r="AX1038" s="13" t="s">
        <v>87</v>
      </c>
      <c r="AY1038" s="256" t="s">
        <v>139</v>
      </c>
    </row>
    <row r="1039" spans="1:65" s="2" customFormat="1" ht="24.15" customHeight="1">
      <c r="A1039" s="40"/>
      <c r="B1039" s="41"/>
      <c r="C1039" s="212" t="s">
        <v>1210</v>
      </c>
      <c r="D1039" s="212" t="s">
        <v>140</v>
      </c>
      <c r="E1039" s="213" t="s">
        <v>1211</v>
      </c>
      <c r="F1039" s="214" t="s">
        <v>1212</v>
      </c>
      <c r="G1039" s="215" t="s">
        <v>299</v>
      </c>
      <c r="H1039" s="216">
        <v>55.9</v>
      </c>
      <c r="I1039" s="217"/>
      <c r="J1039" s="218">
        <f>ROUND(I1039*H1039,2)</f>
        <v>0</v>
      </c>
      <c r="K1039" s="214" t="s">
        <v>274</v>
      </c>
      <c r="L1039" s="46"/>
      <c r="M1039" s="236" t="s">
        <v>1</v>
      </c>
      <c r="N1039" s="237" t="s">
        <v>44</v>
      </c>
      <c r="O1039" s="93"/>
      <c r="P1039" s="238">
        <f>O1039*H1039</f>
        <v>0</v>
      </c>
      <c r="Q1039" s="238">
        <v>0.00088</v>
      </c>
      <c r="R1039" s="238">
        <f>Q1039*H1039</f>
        <v>0.049192</v>
      </c>
      <c r="S1039" s="238">
        <v>0</v>
      </c>
      <c r="T1039" s="239">
        <f>S1039*H1039</f>
        <v>0</v>
      </c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R1039" s="224" t="s">
        <v>371</v>
      </c>
      <c r="AT1039" s="224" t="s">
        <v>140</v>
      </c>
      <c r="AU1039" s="224" t="s">
        <v>89</v>
      </c>
      <c r="AY1039" s="18" t="s">
        <v>139</v>
      </c>
      <c r="BE1039" s="225">
        <f>IF(N1039="základní",J1039,0)</f>
        <v>0</v>
      </c>
      <c r="BF1039" s="225">
        <f>IF(N1039="snížená",J1039,0)</f>
        <v>0</v>
      </c>
      <c r="BG1039" s="225">
        <f>IF(N1039="zákl. přenesená",J1039,0)</f>
        <v>0</v>
      </c>
      <c r="BH1039" s="225">
        <f>IF(N1039="sníž. přenesená",J1039,0)</f>
        <v>0</v>
      </c>
      <c r="BI1039" s="225">
        <f>IF(N1039="nulová",J1039,0)</f>
        <v>0</v>
      </c>
      <c r="BJ1039" s="18" t="s">
        <v>87</v>
      </c>
      <c r="BK1039" s="225">
        <f>ROUND(I1039*H1039,2)</f>
        <v>0</v>
      </c>
      <c r="BL1039" s="18" t="s">
        <v>371</v>
      </c>
      <c r="BM1039" s="224" t="s">
        <v>1213</v>
      </c>
    </row>
    <row r="1040" spans="1:47" s="2" customFormat="1" ht="12">
      <c r="A1040" s="40"/>
      <c r="B1040" s="41"/>
      <c r="C1040" s="42"/>
      <c r="D1040" s="240" t="s">
        <v>276</v>
      </c>
      <c r="E1040" s="42"/>
      <c r="F1040" s="241" t="s">
        <v>1214</v>
      </c>
      <c r="G1040" s="42"/>
      <c r="H1040" s="42"/>
      <c r="I1040" s="242"/>
      <c r="J1040" s="42"/>
      <c r="K1040" s="42"/>
      <c r="L1040" s="46"/>
      <c r="M1040" s="243"/>
      <c r="N1040" s="244"/>
      <c r="O1040" s="93"/>
      <c r="P1040" s="93"/>
      <c r="Q1040" s="93"/>
      <c r="R1040" s="93"/>
      <c r="S1040" s="93"/>
      <c r="T1040" s="94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T1040" s="18" t="s">
        <v>276</v>
      </c>
      <c r="AU1040" s="18" t="s">
        <v>89</v>
      </c>
    </row>
    <row r="1041" spans="1:51" s="13" customFormat="1" ht="12">
      <c r="A1041" s="13"/>
      <c r="B1041" s="245"/>
      <c r="C1041" s="246"/>
      <c r="D1041" s="247" t="s">
        <v>278</v>
      </c>
      <c r="E1041" s="248" t="s">
        <v>1</v>
      </c>
      <c r="F1041" s="249" t="s">
        <v>1046</v>
      </c>
      <c r="G1041" s="246"/>
      <c r="H1041" s="250">
        <v>44.5</v>
      </c>
      <c r="I1041" s="251"/>
      <c r="J1041" s="246"/>
      <c r="K1041" s="246"/>
      <c r="L1041" s="252"/>
      <c r="M1041" s="253"/>
      <c r="N1041" s="254"/>
      <c r="O1041" s="254"/>
      <c r="P1041" s="254"/>
      <c r="Q1041" s="254"/>
      <c r="R1041" s="254"/>
      <c r="S1041" s="254"/>
      <c r="T1041" s="255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56" t="s">
        <v>278</v>
      </c>
      <c r="AU1041" s="256" t="s">
        <v>89</v>
      </c>
      <c r="AV1041" s="13" t="s">
        <v>89</v>
      </c>
      <c r="AW1041" s="13" t="s">
        <v>34</v>
      </c>
      <c r="AX1041" s="13" t="s">
        <v>79</v>
      </c>
      <c r="AY1041" s="256" t="s">
        <v>139</v>
      </c>
    </row>
    <row r="1042" spans="1:51" s="13" customFormat="1" ht="12">
      <c r="A1042" s="13"/>
      <c r="B1042" s="245"/>
      <c r="C1042" s="246"/>
      <c r="D1042" s="247" t="s">
        <v>278</v>
      </c>
      <c r="E1042" s="248" t="s">
        <v>1</v>
      </c>
      <c r="F1042" s="249" t="s">
        <v>1008</v>
      </c>
      <c r="G1042" s="246"/>
      <c r="H1042" s="250">
        <v>11.4</v>
      </c>
      <c r="I1042" s="251"/>
      <c r="J1042" s="246"/>
      <c r="K1042" s="246"/>
      <c r="L1042" s="252"/>
      <c r="M1042" s="253"/>
      <c r="N1042" s="254"/>
      <c r="O1042" s="254"/>
      <c r="P1042" s="254"/>
      <c r="Q1042" s="254"/>
      <c r="R1042" s="254"/>
      <c r="S1042" s="254"/>
      <c r="T1042" s="255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56" t="s">
        <v>278</v>
      </c>
      <c r="AU1042" s="256" t="s">
        <v>89</v>
      </c>
      <c r="AV1042" s="13" t="s">
        <v>89</v>
      </c>
      <c r="AW1042" s="13" t="s">
        <v>34</v>
      </c>
      <c r="AX1042" s="13" t="s">
        <v>79</v>
      </c>
      <c r="AY1042" s="256" t="s">
        <v>139</v>
      </c>
    </row>
    <row r="1043" spans="1:51" s="15" customFormat="1" ht="12">
      <c r="A1043" s="15"/>
      <c r="B1043" s="267"/>
      <c r="C1043" s="268"/>
      <c r="D1043" s="247" t="s">
        <v>278</v>
      </c>
      <c r="E1043" s="269" t="s">
        <v>1</v>
      </c>
      <c r="F1043" s="270" t="s">
        <v>287</v>
      </c>
      <c r="G1043" s="268"/>
      <c r="H1043" s="271">
        <v>55.9</v>
      </c>
      <c r="I1043" s="272"/>
      <c r="J1043" s="268"/>
      <c r="K1043" s="268"/>
      <c r="L1043" s="273"/>
      <c r="M1043" s="274"/>
      <c r="N1043" s="275"/>
      <c r="O1043" s="275"/>
      <c r="P1043" s="275"/>
      <c r="Q1043" s="275"/>
      <c r="R1043" s="275"/>
      <c r="S1043" s="275"/>
      <c r="T1043" s="276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T1043" s="277" t="s">
        <v>278</v>
      </c>
      <c r="AU1043" s="277" t="s">
        <v>89</v>
      </c>
      <c r="AV1043" s="15" t="s">
        <v>144</v>
      </c>
      <c r="AW1043" s="15" t="s">
        <v>34</v>
      </c>
      <c r="AX1043" s="15" t="s">
        <v>87</v>
      </c>
      <c r="AY1043" s="277" t="s">
        <v>139</v>
      </c>
    </row>
    <row r="1044" spans="1:65" s="2" customFormat="1" ht="37.8" customHeight="1">
      <c r="A1044" s="40"/>
      <c r="B1044" s="41"/>
      <c r="C1044" s="278" t="s">
        <v>1215</v>
      </c>
      <c r="D1044" s="278" t="s">
        <v>316</v>
      </c>
      <c r="E1044" s="279" t="s">
        <v>1165</v>
      </c>
      <c r="F1044" s="280" t="s">
        <v>1154</v>
      </c>
      <c r="G1044" s="281" t="s">
        <v>299</v>
      </c>
      <c r="H1044" s="282">
        <v>65.151</v>
      </c>
      <c r="I1044" s="283"/>
      <c r="J1044" s="284">
        <f>ROUND(I1044*H1044,2)</f>
        <v>0</v>
      </c>
      <c r="K1044" s="280" t="s">
        <v>274</v>
      </c>
      <c r="L1044" s="285"/>
      <c r="M1044" s="286" t="s">
        <v>1</v>
      </c>
      <c r="N1044" s="287" t="s">
        <v>44</v>
      </c>
      <c r="O1044" s="93"/>
      <c r="P1044" s="238">
        <f>O1044*H1044</f>
        <v>0</v>
      </c>
      <c r="Q1044" s="238">
        <v>0.0048</v>
      </c>
      <c r="R1044" s="238">
        <f>Q1044*H1044</f>
        <v>0.31272479999999997</v>
      </c>
      <c r="S1044" s="238">
        <v>0</v>
      </c>
      <c r="T1044" s="239">
        <f>S1044*H1044</f>
        <v>0</v>
      </c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R1044" s="224" t="s">
        <v>496</v>
      </c>
      <c r="AT1044" s="224" t="s">
        <v>316</v>
      </c>
      <c r="AU1044" s="224" t="s">
        <v>89</v>
      </c>
      <c r="AY1044" s="18" t="s">
        <v>139</v>
      </c>
      <c r="BE1044" s="225">
        <f>IF(N1044="základní",J1044,0)</f>
        <v>0</v>
      </c>
      <c r="BF1044" s="225">
        <f>IF(N1044="snížená",J1044,0)</f>
        <v>0</v>
      </c>
      <c r="BG1044" s="225">
        <f>IF(N1044="zákl. přenesená",J1044,0)</f>
        <v>0</v>
      </c>
      <c r="BH1044" s="225">
        <f>IF(N1044="sníž. přenesená",J1044,0)</f>
        <v>0</v>
      </c>
      <c r="BI1044" s="225">
        <f>IF(N1044="nulová",J1044,0)</f>
        <v>0</v>
      </c>
      <c r="BJ1044" s="18" t="s">
        <v>87</v>
      </c>
      <c r="BK1044" s="225">
        <f>ROUND(I1044*H1044,2)</f>
        <v>0</v>
      </c>
      <c r="BL1044" s="18" t="s">
        <v>371</v>
      </c>
      <c r="BM1044" s="224" t="s">
        <v>1216</v>
      </c>
    </row>
    <row r="1045" spans="1:51" s="13" customFormat="1" ht="12">
      <c r="A1045" s="13"/>
      <c r="B1045" s="245"/>
      <c r="C1045" s="246"/>
      <c r="D1045" s="247" t="s">
        <v>278</v>
      </c>
      <c r="E1045" s="248" t="s">
        <v>1</v>
      </c>
      <c r="F1045" s="249" t="s">
        <v>1217</v>
      </c>
      <c r="G1045" s="246"/>
      <c r="H1045" s="250">
        <v>65.151</v>
      </c>
      <c r="I1045" s="251"/>
      <c r="J1045" s="246"/>
      <c r="K1045" s="246"/>
      <c r="L1045" s="252"/>
      <c r="M1045" s="253"/>
      <c r="N1045" s="254"/>
      <c r="O1045" s="254"/>
      <c r="P1045" s="254"/>
      <c r="Q1045" s="254"/>
      <c r="R1045" s="254"/>
      <c r="S1045" s="254"/>
      <c r="T1045" s="255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56" t="s">
        <v>278</v>
      </c>
      <c r="AU1045" s="256" t="s">
        <v>89</v>
      </c>
      <c r="AV1045" s="13" t="s">
        <v>89</v>
      </c>
      <c r="AW1045" s="13" t="s">
        <v>34</v>
      </c>
      <c r="AX1045" s="13" t="s">
        <v>87</v>
      </c>
      <c r="AY1045" s="256" t="s">
        <v>139</v>
      </c>
    </row>
    <row r="1046" spans="1:65" s="2" customFormat="1" ht="24.15" customHeight="1">
      <c r="A1046" s="40"/>
      <c r="B1046" s="41"/>
      <c r="C1046" s="212" t="s">
        <v>1218</v>
      </c>
      <c r="D1046" s="212" t="s">
        <v>140</v>
      </c>
      <c r="E1046" s="213" t="s">
        <v>1219</v>
      </c>
      <c r="F1046" s="214" t="s">
        <v>1220</v>
      </c>
      <c r="G1046" s="215" t="s">
        <v>299</v>
      </c>
      <c r="H1046" s="216">
        <v>44.5</v>
      </c>
      <c r="I1046" s="217"/>
      <c r="J1046" s="218">
        <f>ROUND(I1046*H1046,2)</f>
        <v>0</v>
      </c>
      <c r="K1046" s="214" t="s">
        <v>274</v>
      </c>
      <c r="L1046" s="46"/>
      <c r="M1046" s="236" t="s">
        <v>1</v>
      </c>
      <c r="N1046" s="237" t="s">
        <v>44</v>
      </c>
      <c r="O1046" s="93"/>
      <c r="P1046" s="238">
        <f>O1046*H1046</f>
        <v>0</v>
      </c>
      <c r="Q1046" s="238">
        <v>0.00046</v>
      </c>
      <c r="R1046" s="238">
        <f>Q1046*H1046</f>
        <v>0.020470000000000002</v>
      </c>
      <c r="S1046" s="238">
        <v>0</v>
      </c>
      <c r="T1046" s="239">
        <f>S1046*H1046</f>
        <v>0</v>
      </c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R1046" s="224" t="s">
        <v>371</v>
      </c>
      <c r="AT1046" s="224" t="s">
        <v>140</v>
      </c>
      <c r="AU1046" s="224" t="s">
        <v>89</v>
      </c>
      <c r="AY1046" s="18" t="s">
        <v>139</v>
      </c>
      <c r="BE1046" s="225">
        <f>IF(N1046="základní",J1046,0)</f>
        <v>0</v>
      </c>
      <c r="BF1046" s="225">
        <f>IF(N1046="snížená",J1046,0)</f>
        <v>0</v>
      </c>
      <c r="BG1046" s="225">
        <f>IF(N1046="zákl. přenesená",J1046,0)</f>
        <v>0</v>
      </c>
      <c r="BH1046" s="225">
        <f>IF(N1046="sníž. přenesená",J1046,0)</f>
        <v>0</v>
      </c>
      <c r="BI1046" s="225">
        <f>IF(N1046="nulová",J1046,0)</f>
        <v>0</v>
      </c>
      <c r="BJ1046" s="18" t="s">
        <v>87</v>
      </c>
      <c r="BK1046" s="225">
        <f>ROUND(I1046*H1046,2)</f>
        <v>0</v>
      </c>
      <c r="BL1046" s="18" t="s">
        <v>371</v>
      </c>
      <c r="BM1046" s="224" t="s">
        <v>1221</v>
      </c>
    </row>
    <row r="1047" spans="1:47" s="2" customFormat="1" ht="12">
      <c r="A1047" s="40"/>
      <c r="B1047" s="41"/>
      <c r="C1047" s="42"/>
      <c r="D1047" s="240" t="s">
        <v>276</v>
      </c>
      <c r="E1047" s="42"/>
      <c r="F1047" s="241" t="s">
        <v>1222</v>
      </c>
      <c r="G1047" s="42"/>
      <c r="H1047" s="42"/>
      <c r="I1047" s="242"/>
      <c r="J1047" s="42"/>
      <c r="K1047" s="42"/>
      <c r="L1047" s="46"/>
      <c r="M1047" s="243"/>
      <c r="N1047" s="244"/>
      <c r="O1047" s="93"/>
      <c r="P1047" s="93"/>
      <c r="Q1047" s="93"/>
      <c r="R1047" s="93"/>
      <c r="S1047" s="93"/>
      <c r="T1047" s="94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T1047" s="18" t="s">
        <v>276</v>
      </c>
      <c r="AU1047" s="18" t="s">
        <v>89</v>
      </c>
    </row>
    <row r="1048" spans="1:51" s="13" customFormat="1" ht="12">
      <c r="A1048" s="13"/>
      <c r="B1048" s="245"/>
      <c r="C1048" s="246"/>
      <c r="D1048" s="247" t="s">
        <v>278</v>
      </c>
      <c r="E1048" s="248" t="s">
        <v>1</v>
      </c>
      <c r="F1048" s="249" t="s">
        <v>1046</v>
      </c>
      <c r="G1048" s="246"/>
      <c r="H1048" s="250">
        <v>44.5</v>
      </c>
      <c r="I1048" s="251"/>
      <c r="J1048" s="246"/>
      <c r="K1048" s="246"/>
      <c r="L1048" s="252"/>
      <c r="M1048" s="253"/>
      <c r="N1048" s="254"/>
      <c r="O1048" s="254"/>
      <c r="P1048" s="254"/>
      <c r="Q1048" s="254"/>
      <c r="R1048" s="254"/>
      <c r="S1048" s="254"/>
      <c r="T1048" s="255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56" t="s">
        <v>278</v>
      </c>
      <c r="AU1048" s="256" t="s">
        <v>89</v>
      </c>
      <c r="AV1048" s="13" t="s">
        <v>89</v>
      </c>
      <c r="AW1048" s="13" t="s">
        <v>34</v>
      </c>
      <c r="AX1048" s="13" t="s">
        <v>79</v>
      </c>
      <c r="AY1048" s="256" t="s">
        <v>139</v>
      </c>
    </row>
    <row r="1049" spans="1:51" s="15" customFormat="1" ht="12">
      <c r="A1049" s="15"/>
      <c r="B1049" s="267"/>
      <c r="C1049" s="268"/>
      <c r="D1049" s="247" t="s">
        <v>278</v>
      </c>
      <c r="E1049" s="269" t="s">
        <v>1</v>
      </c>
      <c r="F1049" s="270" t="s">
        <v>287</v>
      </c>
      <c r="G1049" s="268"/>
      <c r="H1049" s="271">
        <v>44.5</v>
      </c>
      <c r="I1049" s="272"/>
      <c r="J1049" s="268"/>
      <c r="K1049" s="268"/>
      <c r="L1049" s="273"/>
      <c r="M1049" s="274"/>
      <c r="N1049" s="275"/>
      <c r="O1049" s="275"/>
      <c r="P1049" s="275"/>
      <c r="Q1049" s="275"/>
      <c r="R1049" s="275"/>
      <c r="S1049" s="275"/>
      <c r="T1049" s="276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T1049" s="277" t="s">
        <v>278</v>
      </c>
      <c r="AU1049" s="277" t="s">
        <v>89</v>
      </c>
      <c r="AV1049" s="15" t="s">
        <v>144</v>
      </c>
      <c r="AW1049" s="15" t="s">
        <v>34</v>
      </c>
      <c r="AX1049" s="15" t="s">
        <v>87</v>
      </c>
      <c r="AY1049" s="277" t="s">
        <v>139</v>
      </c>
    </row>
    <row r="1050" spans="1:65" s="2" customFormat="1" ht="24.15" customHeight="1">
      <c r="A1050" s="40"/>
      <c r="B1050" s="41"/>
      <c r="C1050" s="278" t="s">
        <v>1223</v>
      </c>
      <c r="D1050" s="278" t="s">
        <v>316</v>
      </c>
      <c r="E1050" s="279" t="s">
        <v>1224</v>
      </c>
      <c r="F1050" s="280" t="s">
        <v>1225</v>
      </c>
      <c r="G1050" s="281" t="s">
        <v>299</v>
      </c>
      <c r="H1050" s="282">
        <v>48.95</v>
      </c>
      <c r="I1050" s="283"/>
      <c r="J1050" s="284">
        <f>ROUND(I1050*H1050,2)</f>
        <v>0</v>
      </c>
      <c r="K1050" s="280" t="s">
        <v>274</v>
      </c>
      <c r="L1050" s="285"/>
      <c r="M1050" s="286" t="s">
        <v>1</v>
      </c>
      <c r="N1050" s="287" t="s">
        <v>44</v>
      </c>
      <c r="O1050" s="93"/>
      <c r="P1050" s="238">
        <f>O1050*H1050</f>
        <v>0</v>
      </c>
      <c r="Q1050" s="238">
        <v>0.00152</v>
      </c>
      <c r="R1050" s="238">
        <f>Q1050*H1050</f>
        <v>0.07440400000000001</v>
      </c>
      <c r="S1050" s="238">
        <v>0</v>
      </c>
      <c r="T1050" s="239">
        <f>S1050*H1050</f>
        <v>0</v>
      </c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R1050" s="224" t="s">
        <v>496</v>
      </c>
      <c r="AT1050" s="224" t="s">
        <v>316</v>
      </c>
      <c r="AU1050" s="224" t="s">
        <v>89</v>
      </c>
      <c r="AY1050" s="18" t="s">
        <v>139</v>
      </c>
      <c r="BE1050" s="225">
        <f>IF(N1050="základní",J1050,0)</f>
        <v>0</v>
      </c>
      <c r="BF1050" s="225">
        <f>IF(N1050="snížená",J1050,0)</f>
        <v>0</v>
      </c>
      <c r="BG1050" s="225">
        <f>IF(N1050="zákl. přenesená",J1050,0)</f>
        <v>0</v>
      </c>
      <c r="BH1050" s="225">
        <f>IF(N1050="sníž. přenesená",J1050,0)</f>
        <v>0</v>
      </c>
      <c r="BI1050" s="225">
        <f>IF(N1050="nulová",J1050,0)</f>
        <v>0</v>
      </c>
      <c r="BJ1050" s="18" t="s">
        <v>87</v>
      </c>
      <c r="BK1050" s="225">
        <f>ROUND(I1050*H1050,2)</f>
        <v>0</v>
      </c>
      <c r="BL1050" s="18" t="s">
        <v>371</v>
      </c>
      <c r="BM1050" s="224" t="s">
        <v>1226</v>
      </c>
    </row>
    <row r="1051" spans="1:51" s="13" customFormat="1" ht="12">
      <c r="A1051" s="13"/>
      <c r="B1051" s="245"/>
      <c r="C1051" s="246"/>
      <c r="D1051" s="247" t="s">
        <v>278</v>
      </c>
      <c r="E1051" s="248" t="s">
        <v>1</v>
      </c>
      <c r="F1051" s="249" t="s">
        <v>1227</v>
      </c>
      <c r="G1051" s="246"/>
      <c r="H1051" s="250">
        <v>48.95</v>
      </c>
      <c r="I1051" s="251"/>
      <c r="J1051" s="246"/>
      <c r="K1051" s="246"/>
      <c r="L1051" s="252"/>
      <c r="M1051" s="253"/>
      <c r="N1051" s="254"/>
      <c r="O1051" s="254"/>
      <c r="P1051" s="254"/>
      <c r="Q1051" s="254"/>
      <c r="R1051" s="254"/>
      <c r="S1051" s="254"/>
      <c r="T1051" s="255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56" t="s">
        <v>278</v>
      </c>
      <c r="AU1051" s="256" t="s">
        <v>89</v>
      </c>
      <c r="AV1051" s="13" t="s">
        <v>89</v>
      </c>
      <c r="AW1051" s="13" t="s">
        <v>34</v>
      </c>
      <c r="AX1051" s="13" t="s">
        <v>87</v>
      </c>
      <c r="AY1051" s="256" t="s">
        <v>139</v>
      </c>
    </row>
    <row r="1052" spans="1:65" s="2" customFormat="1" ht="24.15" customHeight="1">
      <c r="A1052" s="40"/>
      <c r="B1052" s="41"/>
      <c r="C1052" s="212" t="s">
        <v>1228</v>
      </c>
      <c r="D1052" s="212" t="s">
        <v>140</v>
      </c>
      <c r="E1052" s="213" t="s">
        <v>1219</v>
      </c>
      <c r="F1052" s="214" t="s">
        <v>1220</v>
      </c>
      <c r="G1052" s="215" t="s">
        <v>299</v>
      </c>
      <c r="H1052" s="216">
        <v>11.4</v>
      </c>
      <c r="I1052" s="217"/>
      <c r="J1052" s="218">
        <f>ROUND(I1052*H1052,2)</f>
        <v>0</v>
      </c>
      <c r="K1052" s="214" t="s">
        <v>274</v>
      </c>
      <c r="L1052" s="46"/>
      <c r="M1052" s="236" t="s">
        <v>1</v>
      </c>
      <c r="N1052" s="237" t="s">
        <v>44</v>
      </c>
      <c r="O1052" s="93"/>
      <c r="P1052" s="238">
        <f>O1052*H1052</f>
        <v>0</v>
      </c>
      <c r="Q1052" s="238">
        <v>0.00046</v>
      </c>
      <c r="R1052" s="238">
        <f>Q1052*H1052</f>
        <v>0.005244</v>
      </c>
      <c r="S1052" s="238">
        <v>0</v>
      </c>
      <c r="T1052" s="239">
        <f>S1052*H1052</f>
        <v>0</v>
      </c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R1052" s="224" t="s">
        <v>371</v>
      </c>
      <c r="AT1052" s="224" t="s">
        <v>140</v>
      </c>
      <c r="AU1052" s="224" t="s">
        <v>89</v>
      </c>
      <c r="AY1052" s="18" t="s">
        <v>139</v>
      </c>
      <c r="BE1052" s="225">
        <f>IF(N1052="základní",J1052,0)</f>
        <v>0</v>
      </c>
      <c r="BF1052" s="225">
        <f>IF(N1052="snížená",J1052,0)</f>
        <v>0</v>
      </c>
      <c r="BG1052" s="225">
        <f>IF(N1052="zákl. přenesená",J1052,0)</f>
        <v>0</v>
      </c>
      <c r="BH1052" s="225">
        <f>IF(N1052="sníž. přenesená",J1052,0)</f>
        <v>0</v>
      </c>
      <c r="BI1052" s="225">
        <f>IF(N1052="nulová",J1052,0)</f>
        <v>0</v>
      </c>
      <c r="BJ1052" s="18" t="s">
        <v>87</v>
      </c>
      <c r="BK1052" s="225">
        <f>ROUND(I1052*H1052,2)</f>
        <v>0</v>
      </c>
      <c r="BL1052" s="18" t="s">
        <v>371</v>
      </c>
      <c r="BM1052" s="224" t="s">
        <v>1229</v>
      </c>
    </row>
    <row r="1053" spans="1:47" s="2" customFormat="1" ht="12">
      <c r="A1053" s="40"/>
      <c r="B1053" s="41"/>
      <c r="C1053" s="42"/>
      <c r="D1053" s="240" t="s">
        <v>276</v>
      </c>
      <c r="E1053" s="42"/>
      <c r="F1053" s="241" t="s">
        <v>1222</v>
      </c>
      <c r="G1053" s="42"/>
      <c r="H1053" s="42"/>
      <c r="I1053" s="242"/>
      <c r="J1053" s="42"/>
      <c r="K1053" s="42"/>
      <c r="L1053" s="46"/>
      <c r="M1053" s="243"/>
      <c r="N1053" s="244"/>
      <c r="O1053" s="93"/>
      <c r="P1053" s="93"/>
      <c r="Q1053" s="93"/>
      <c r="R1053" s="93"/>
      <c r="S1053" s="93"/>
      <c r="T1053" s="94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T1053" s="18" t="s">
        <v>276</v>
      </c>
      <c r="AU1053" s="18" t="s">
        <v>89</v>
      </c>
    </row>
    <row r="1054" spans="1:51" s="13" customFormat="1" ht="12">
      <c r="A1054" s="13"/>
      <c r="B1054" s="245"/>
      <c r="C1054" s="246"/>
      <c r="D1054" s="247" t="s">
        <v>278</v>
      </c>
      <c r="E1054" s="248" t="s">
        <v>1</v>
      </c>
      <c r="F1054" s="249" t="s">
        <v>1008</v>
      </c>
      <c r="G1054" s="246"/>
      <c r="H1054" s="250">
        <v>11.4</v>
      </c>
      <c r="I1054" s="251"/>
      <c r="J1054" s="246"/>
      <c r="K1054" s="246"/>
      <c r="L1054" s="252"/>
      <c r="M1054" s="253"/>
      <c r="N1054" s="254"/>
      <c r="O1054" s="254"/>
      <c r="P1054" s="254"/>
      <c r="Q1054" s="254"/>
      <c r="R1054" s="254"/>
      <c r="S1054" s="254"/>
      <c r="T1054" s="255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T1054" s="256" t="s">
        <v>278</v>
      </c>
      <c r="AU1054" s="256" t="s">
        <v>89</v>
      </c>
      <c r="AV1054" s="13" t="s">
        <v>89</v>
      </c>
      <c r="AW1054" s="13" t="s">
        <v>34</v>
      </c>
      <c r="AX1054" s="13" t="s">
        <v>87</v>
      </c>
      <c r="AY1054" s="256" t="s">
        <v>139</v>
      </c>
    </row>
    <row r="1055" spans="1:65" s="2" customFormat="1" ht="33" customHeight="1">
      <c r="A1055" s="40"/>
      <c r="B1055" s="41"/>
      <c r="C1055" s="278" t="s">
        <v>1230</v>
      </c>
      <c r="D1055" s="278" t="s">
        <v>316</v>
      </c>
      <c r="E1055" s="279" t="s">
        <v>1231</v>
      </c>
      <c r="F1055" s="280" t="s">
        <v>1232</v>
      </c>
      <c r="G1055" s="281" t="s">
        <v>299</v>
      </c>
      <c r="H1055" s="282">
        <v>13.287</v>
      </c>
      <c r="I1055" s="283"/>
      <c r="J1055" s="284">
        <f>ROUND(I1055*H1055,2)</f>
        <v>0</v>
      </c>
      <c r="K1055" s="280" t="s">
        <v>274</v>
      </c>
      <c r="L1055" s="285"/>
      <c r="M1055" s="286" t="s">
        <v>1</v>
      </c>
      <c r="N1055" s="287" t="s">
        <v>44</v>
      </c>
      <c r="O1055" s="93"/>
      <c r="P1055" s="238">
        <f>O1055*H1055</f>
        <v>0</v>
      </c>
      <c r="Q1055" s="238">
        <v>0.0021</v>
      </c>
      <c r="R1055" s="238">
        <f>Q1055*H1055</f>
        <v>0.0279027</v>
      </c>
      <c r="S1055" s="238">
        <v>0</v>
      </c>
      <c r="T1055" s="239">
        <f>S1055*H1055</f>
        <v>0</v>
      </c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R1055" s="224" t="s">
        <v>496</v>
      </c>
      <c r="AT1055" s="224" t="s">
        <v>316</v>
      </c>
      <c r="AU1055" s="224" t="s">
        <v>89</v>
      </c>
      <c r="AY1055" s="18" t="s">
        <v>139</v>
      </c>
      <c r="BE1055" s="225">
        <f>IF(N1055="základní",J1055,0)</f>
        <v>0</v>
      </c>
      <c r="BF1055" s="225">
        <f>IF(N1055="snížená",J1055,0)</f>
        <v>0</v>
      </c>
      <c r="BG1055" s="225">
        <f>IF(N1055="zákl. přenesená",J1055,0)</f>
        <v>0</v>
      </c>
      <c r="BH1055" s="225">
        <f>IF(N1055="sníž. přenesená",J1055,0)</f>
        <v>0</v>
      </c>
      <c r="BI1055" s="225">
        <f>IF(N1055="nulová",J1055,0)</f>
        <v>0</v>
      </c>
      <c r="BJ1055" s="18" t="s">
        <v>87</v>
      </c>
      <c r="BK1055" s="225">
        <f>ROUND(I1055*H1055,2)</f>
        <v>0</v>
      </c>
      <c r="BL1055" s="18" t="s">
        <v>371</v>
      </c>
      <c r="BM1055" s="224" t="s">
        <v>1233</v>
      </c>
    </row>
    <row r="1056" spans="1:51" s="13" customFormat="1" ht="12">
      <c r="A1056" s="13"/>
      <c r="B1056" s="245"/>
      <c r="C1056" s="246"/>
      <c r="D1056" s="247" t="s">
        <v>278</v>
      </c>
      <c r="E1056" s="248" t="s">
        <v>1</v>
      </c>
      <c r="F1056" s="249" t="s">
        <v>1234</v>
      </c>
      <c r="G1056" s="246"/>
      <c r="H1056" s="250">
        <v>13.287</v>
      </c>
      <c r="I1056" s="251"/>
      <c r="J1056" s="246"/>
      <c r="K1056" s="246"/>
      <c r="L1056" s="252"/>
      <c r="M1056" s="253"/>
      <c r="N1056" s="254"/>
      <c r="O1056" s="254"/>
      <c r="P1056" s="254"/>
      <c r="Q1056" s="254"/>
      <c r="R1056" s="254"/>
      <c r="S1056" s="254"/>
      <c r="T1056" s="255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56" t="s">
        <v>278</v>
      </c>
      <c r="AU1056" s="256" t="s">
        <v>89</v>
      </c>
      <c r="AV1056" s="13" t="s">
        <v>89</v>
      </c>
      <c r="AW1056" s="13" t="s">
        <v>34</v>
      </c>
      <c r="AX1056" s="13" t="s">
        <v>87</v>
      </c>
      <c r="AY1056" s="256" t="s">
        <v>139</v>
      </c>
    </row>
    <row r="1057" spans="1:65" s="2" customFormat="1" ht="24.15" customHeight="1">
      <c r="A1057" s="40"/>
      <c r="B1057" s="41"/>
      <c r="C1057" s="212" t="s">
        <v>1235</v>
      </c>
      <c r="D1057" s="212" t="s">
        <v>140</v>
      </c>
      <c r="E1057" s="213" t="s">
        <v>1236</v>
      </c>
      <c r="F1057" s="214" t="s">
        <v>1237</v>
      </c>
      <c r="G1057" s="215" t="s">
        <v>299</v>
      </c>
      <c r="H1057" s="216">
        <v>67.2</v>
      </c>
      <c r="I1057" s="217"/>
      <c r="J1057" s="218">
        <f>ROUND(I1057*H1057,2)</f>
        <v>0</v>
      </c>
      <c r="K1057" s="214" t="s">
        <v>274</v>
      </c>
      <c r="L1057" s="46"/>
      <c r="M1057" s="236" t="s">
        <v>1</v>
      </c>
      <c r="N1057" s="237" t="s">
        <v>44</v>
      </c>
      <c r="O1057" s="93"/>
      <c r="P1057" s="238">
        <f>O1057*H1057</f>
        <v>0</v>
      </c>
      <c r="Q1057" s="238">
        <v>0.00072</v>
      </c>
      <c r="R1057" s="238">
        <f>Q1057*H1057</f>
        <v>0.048384</v>
      </c>
      <c r="S1057" s="238">
        <v>0</v>
      </c>
      <c r="T1057" s="239">
        <f>S1057*H1057</f>
        <v>0</v>
      </c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R1057" s="224" t="s">
        <v>371</v>
      </c>
      <c r="AT1057" s="224" t="s">
        <v>140</v>
      </c>
      <c r="AU1057" s="224" t="s">
        <v>89</v>
      </c>
      <c r="AY1057" s="18" t="s">
        <v>139</v>
      </c>
      <c r="BE1057" s="225">
        <f>IF(N1057="základní",J1057,0)</f>
        <v>0</v>
      </c>
      <c r="BF1057" s="225">
        <f>IF(N1057="snížená",J1057,0)</f>
        <v>0</v>
      </c>
      <c r="BG1057" s="225">
        <f>IF(N1057="zákl. přenesená",J1057,0)</f>
        <v>0</v>
      </c>
      <c r="BH1057" s="225">
        <f>IF(N1057="sníž. přenesená",J1057,0)</f>
        <v>0</v>
      </c>
      <c r="BI1057" s="225">
        <f>IF(N1057="nulová",J1057,0)</f>
        <v>0</v>
      </c>
      <c r="BJ1057" s="18" t="s">
        <v>87</v>
      </c>
      <c r="BK1057" s="225">
        <f>ROUND(I1057*H1057,2)</f>
        <v>0</v>
      </c>
      <c r="BL1057" s="18" t="s">
        <v>371</v>
      </c>
      <c r="BM1057" s="224" t="s">
        <v>1238</v>
      </c>
    </row>
    <row r="1058" spans="1:47" s="2" customFormat="1" ht="12">
      <c r="A1058" s="40"/>
      <c r="B1058" s="41"/>
      <c r="C1058" s="42"/>
      <c r="D1058" s="240" t="s">
        <v>276</v>
      </c>
      <c r="E1058" s="42"/>
      <c r="F1058" s="241" t="s">
        <v>1239</v>
      </c>
      <c r="G1058" s="42"/>
      <c r="H1058" s="42"/>
      <c r="I1058" s="242"/>
      <c r="J1058" s="42"/>
      <c r="K1058" s="42"/>
      <c r="L1058" s="46"/>
      <c r="M1058" s="243"/>
      <c r="N1058" s="244"/>
      <c r="O1058" s="93"/>
      <c r="P1058" s="93"/>
      <c r="Q1058" s="93"/>
      <c r="R1058" s="93"/>
      <c r="S1058" s="93"/>
      <c r="T1058" s="94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T1058" s="18" t="s">
        <v>276</v>
      </c>
      <c r="AU1058" s="18" t="s">
        <v>89</v>
      </c>
    </row>
    <row r="1059" spans="1:51" s="14" customFormat="1" ht="12">
      <c r="A1059" s="14"/>
      <c r="B1059" s="257"/>
      <c r="C1059" s="258"/>
      <c r="D1059" s="247" t="s">
        <v>278</v>
      </c>
      <c r="E1059" s="259" t="s">
        <v>1</v>
      </c>
      <c r="F1059" s="260" t="s">
        <v>833</v>
      </c>
      <c r="G1059" s="258"/>
      <c r="H1059" s="259" t="s">
        <v>1</v>
      </c>
      <c r="I1059" s="261"/>
      <c r="J1059" s="258"/>
      <c r="K1059" s="258"/>
      <c r="L1059" s="262"/>
      <c r="M1059" s="263"/>
      <c r="N1059" s="264"/>
      <c r="O1059" s="264"/>
      <c r="P1059" s="264"/>
      <c r="Q1059" s="264"/>
      <c r="R1059" s="264"/>
      <c r="S1059" s="264"/>
      <c r="T1059" s="265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66" t="s">
        <v>278</v>
      </c>
      <c r="AU1059" s="266" t="s">
        <v>89</v>
      </c>
      <c r="AV1059" s="14" t="s">
        <v>87</v>
      </c>
      <c r="AW1059" s="14" t="s">
        <v>34</v>
      </c>
      <c r="AX1059" s="14" t="s">
        <v>79</v>
      </c>
      <c r="AY1059" s="266" t="s">
        <v>139</v>
      </c>
    </row>
    <row r="1060" spans="1:51" s="13" customFormat="1" ht="12">
      <c r="A1060" s="13"/>
      <c r="B1060" s="245"/>
      <c r="C1060" s="246"/>
      <c r="D1060" s="247" t="s">
        <v>278</v>
      </c>
      <c r="E1060" s="248" t="s">
        <v>1</v>
      </c>
      <c r="F1060" s="249" t="s">
        <v>402</v>
      </c>
      <c r="G1060" s="246"/>
      <c r="H1060" s="250">
        <v>67.2</v>
      </c>
      <c r="I1060" s="251"/>
      <c r="J1060" s="246"/>
      <c r="K1060" s="246"/>
      <c r="L1060" s="252"/>
      <c r="M1060" s="253"/>
      <c r="N1060" s="254"/>
      <c r="O1060" s="254"/>
      <c r="P1060" s="254"/>
      <c r="Q1060" s="254"/>
      <c r="R1060" s="254"/>
      <c r="S1060" s="254"/>
      <c r="T1060" s="255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56" t="s">
        <v>278</v>
      </c>
      <c r="AU1060" s="256" t="s">
        <v>89</v>
      </c>
      <c r="AV1060" s="13" t="s">
        <v>89</v>
      </c>
      <c r="AW1060" s="13" t="s">
        <v>34</v>
      </c>
      <c r="AX1060" s="13" t="s">
        <v>87</v>
      </c>
      <c r="AY1060" s="256" t="s">
        <v>139</v>
      </c>
    </row>
    <row r="1061" spans="1:65" s="2" customFormat="1" ht="33" customHeight="1">
      <c r="A1061" s="40"/>
      <c r="B1061" s="41"/>
      <c r="C1061" s="278" t="s">
        <v>1240</v>
      </c>
      <c r="D1061" s="278" t="s">
        <v>316</v>
      </c>
      <c r="E1061" s="279" t="s">
        <v>1231</v>
      </c>
      <c r="F1061" s="280" t="s">
        <v>1232</v>
      </c>
      <c r="G1061" s="281" t="s">
        <v>299</v>
      </c>
      <c r="H1061" s="282">
        <v>78.322</v>
      </c>
      <c r="I1061" s="283"/>
      <c r="J1061" s="284">
        <f>ROUND(I1061*H1061,2)</f>
        <v>0</v>
      </c>
      <c r="K1061" s="280" t="s">
        <v>274</v>
      </c>
      <c r="L1061" s="285"/>
      <c r="M1061" s="286" t="s">
        <v>1</v>
      </c>
      <c r="N1061" s="287" t="s">
        <v>44</v>
      </c>
      <c r="O1061" s="93"/>
      <c r="P1061" s="238">
        <f>O1061*H1061</f>
        <v>0</v>
      </c>
      <c r="Q1061" s="238">
        <v>0.0021</v>
      </c>
      <c r="R1061" s="238">
        <f>Q1061*H1061</f>
        <v>0.1644762</v>
      </c>
      <c r="S1061" s="238">
        <v>0</v>
      </c>
      <c r="T1061" s="239">
        <f>S1061*H1061</f>
        <v>0</v>
      </c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R1061" s="224" t="s">
        <v>496</v>
      </c>
      <c r="AT1061" s="224" t="s">
        <v>316</v>
      </c>
      <c r="AU1061" s="224" t="s">
        <v>89</v>
      </c>
      <c r="AY1061" s="18" t="s">
        <v>139</v>
      </c>
      <c r="BE1061" s="225">
        <f>IF(N1061="základní",J1061,0)</f>
        <v>0</v>
      </c>
      <c r="BF1061" s="225">
        <f>IF(N1061="snížená",J1061,0)</f>
        <v>0</v>
      </c>
      <c r="BG1061" s="225">
        <f>IF(N1061="zákl. přenesená",J1061,0)</f>
        <v>0</v>
      </c>
      <c r="BH1061" s="225">
        <f>IF(N1061="sníž. přenesená",J1061,0)</f>
        <v>0</v>
      </c>
      <c r="BI1061" s="225">
        <f>IF(N1061="nulová",J1061,0)</f>
        <v>0</v>
      </c>
      <c r="BJ1061" s="18" t="s">
        <v>87</v>
      </c>
      <c r="BK1061" s="225">
        <f>ROUND(I1061*H1061,2)</f>
        <v>0</v>
      </c>
      <c r="BL1061" s="18" t="s">
        <v>371</v>
      </c>
      <c r="BM1061" s="224" t="s">
        <v>1241</v>
      </c>
    </row>
    <row r="1062" spans="1:51" s="13" customFormat="1" ht="12">
      <c r="A1062" s="13"/>
      <c r="B1062" s="245"/>
      <c r="C1062" s="246"/>
      <c r="D1062" s="247" t="s">
        <v>278</v>
      </c>
      <c r="E1062" s="248" t="s">
        <v>1</v>
      </c>
      <c r="F1062" s="249" t="s">
        <v>1242</v>
      </c>
      <c r="G1062" s="246"/>
      <c r="H1062" s="250">
        <v>78.322</v>
      </c>
      <c r="I1062" s="251"/>
      <c r="J1062" s="246"/>
      <c r="K1062" s="246"/>
      <c r="L1062" s="252"/>
      <c r="M1062" s="253"/>
      <c r="N1062" s="254"/>
      <c r="O1062" s="254"/>
      <c r="P1062" s="254"/>
      <c r="Q1062" s="254"/>
      <c r="R1062" s="254"/>
      <c r="S1062" s="254"/>
      <c r="T1062" s="255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56" t="s">
        <v>278</v>
      </c>
      <c r="AU1062" s="256" t="s">
        <v>89</v>
      </c>
      <c r="AV1062" s="13" t="s">
        <v>89</v>
      </c>
      <c r="AW1062" s="13" t="s">
        <v>34</v>
      </c>
      <c r="AX1062" s="13" t="s">
        <v>87</v>
      </c>
      <c r="AY1062" s="256" t="s">
        <v>139</v>
      </c>
    </row>
    <row r="1063" spans="1:65" s="2" customFormat="1" ht="33" customHeight="1">
      <c r="A1063" s="40"/>
      <c r="B1063" s="41"/>
      <c r="C1063" s="212" t="s">
        <v>1243</v>
      </c>
      <c r="D1063" s="212" t="s">
        <v>140</v>
      </c>
      <c r="E1063" s="213" t="s">
        <v>1244</v>
      </c>
      <c r="F1063" s="214" t="s">
        <v>1245</v>
      </c>
      <c r="G1063" s="215" t="s">
        <v>716</v>
      </c>
      <c r="H1063" s="216">
        <v>33.5</v>
      </c>
      <c r="I1063" s="217"/>
      <c r="J1063" s="218">
        <f>ROUND(I1063*H1063,2)</f>
        <v>0</v>
      </c>
      <c r="K1063" s="214" t="s">
        <v>478</v>
      </c>
      <c r="L1063" s="46"/>
      <c r="M1063" s="236" t="s">
        <v>1</v>
      </c>
      <c r="N1063" s="237" t="s">
        <v>44</v>
      </c>
      <c r="O1063" s="93"/>
      <c r="P1063" s="238">
        <f>O1063*H1063</f>
        <v>0</v>
      </c>
      <c r="Q1063" s="238">
        <v>0.0015</v>
      </c>
      <c r="R1063" s="238">
        <f>Q1063*H1063</f>
        <v>0.05025</v>
      </c>
      <c r="S1063" s="238">
        <v>0</v>
      </c>
      <c r="T1063" s="239">
        <f>S1063*H1063</f>
        <v>0</v>
      </c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R1063" s="224" t="s">
        <v>371</v>
      </c>
      <c r="AT1063" s="224" t="s">
        <v>140</v>
      </c>
      <c r="AU1063" s="224" t="s">
        <v>89</v>
      </c>
      <c r="AY1063" s="18" t="s">
        <v>139</v>
      </c>
      <c r="BE1063" s="225">
        <f>IF(N1063="základní",J1063,0)</f>
        <v>0</v>
      </c>
      <c r="BF1063" s="225">
        <f>IF(N1063="snížená",J1063,0)</f>
        <v>0</v>
      </c>
      <c r="BG1063" s="225">
        <f>IF(N1063="zákl. přenesená",J1063,0)</f>
        <v>0</v>
      </c>
      <c r="BH1063" s="225">
        <f>IF(N1063="sníž. přenesená",J1063,0)</f>
        <v>0</v>
      </c>
      <c r="BI1063" s="225">
        <f>IF(N1063="nulová",J1063,0)</f>
        <v>0</v>
      </c>
      <c r="BJ1063" s="18" t="s">
        <v>87</v>
      </c>
      <c r="BK1063" s="225">
        <f>ROUND(I1063*H1063,2)</f>
        <v>0</v>
      </c>
      <c r="BL1063" s="18" t="s">
        <v>371</v>
      </c>
      <c r="BM1063" s="224" t="s">
        <v>1246</v>
      </c>
    </row>
    <row r="1064" spans="1:47" s="2" customFormat="1" ht="12">
      <c r="A1064" s="40"/>
      <c r="B1064" s="41"/>
      <c r="C1064" s="42"/>
      <c r="D1064" s="240" t="s">
        <v>276</v>
      </c>
      <c r="E1064" s="42"/>
      <c r="F1064" s="241" t="s">
        <v>1247</v>
      </c>
      <c r="G1064" s="42"/>
      <c r="H1064" s="42"/>
      <c r="I1064" s="242"/>
      <c r="J1064" s="42"/>
      <c r="K1064" s="42"/>
      <c r="L1064" s="46"/>
      <c r="M1064" s="243"/>
      <c r="N1064" s="244"/>
      <c r="O1064" s="93"/>
      <c r="P1064" s="93"/>
      <c r="Q1064" s="93"/>
      <c r="R1064" s="93"/>
      <c r="S1064" s="93"/>
      <c r="T1064" s="94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T1064" s="18" t="s">
        <v>276</v>
      </c>
      <c r="AU1064" s="18" t="s">
        <v>89</v>
      </c>
    </row>
    <row r="1065" spans="1:51" s="13" customFormat="1" ht="12">
      <c r="A1065" s="13"/>
      <c r="B1065" s="245"/>
      <c r="C1065" s="246"/>
      <c r="D1065" s="247" t="s">
        <v>278</v>
      </c>
      <c r="E1065" s="248" t="s">
        <v>1</v>
      </c>
      <c r="F1065" s="249" t="s">
        <v>1248</v>
      </c>
      <c r="G1065" s="246"/>
      <c r="H1065" s="250">
        <v>33.5</v>
      </c>
      <c r="I1065" s="251"/>
      <c r="J1065" s="246"/>
      <c r="K1065" s="246"/>
      <c r="L1065" s="252"/>
      <c r="M1065" s="253"/>
      <c r="N1065" s="254"/>
      <c r="O1065" s="254"/>
      <c r="P1065" s="254"/>
      <c r="Q1065" s="254"/>
      <c r="R1065" s="254"/>
      <c r="S1065" s="254"/>
      <c r="T1065" s="255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56" t="s">
        <v>278</v>
      </c>
      <c r="AU1065" s="256" t="s">
        <v>89</v>
      </c>
      <c r="AV1065" s="13" t="s">
        <v>89</v>
      </c>
      <c r="AW1065" s="13" t="s">
        <v>34</v>
      </c>
      <c r="AX1065" s="13" t="s">
        <v>87</v>
      </c>
      <c r="AY1065" s="256" t="s">
        <v>139</v>
      </c>
    </row>
    <row r="1066" spans="1:65" s="2" customFormat="1" ht="33" customHeight="1">
      <c r="A1066" s="40"/>
      <c r="B1066" s="41"/>
      <c r="C1066" s="212" t="s">
        <v>1249</v>
      </c>
      <c r="D1066" s="212" t="s">
        <v>140</v>
      </c>
      <c r="E1066" s="213" t="s">
        <v>1250</v>
      </c>
      <c r="F1066" s="214" t="s">
        <v>1251</v>
      </c>
      <c r="G1066" s="215" t="s">
        <v>299</v>
      </c>
      <c r="H1066" s="216">
        <v>11.6</v>
      </c>
      <c r="I1066" s="217"/>
      <c r="J1066" s="218">
        <f>ROUND(I1066*H1066,2)</f>
        <v>0</v>
      </c>
      <c r="K1066" s="214" t="s">
        <v>478</v>
      </c>
      <c r="L1066" s="46"/>
      <c r="M1066" s="236" t="s">
        <v>1</v>
      </c>
      <c r="N1066" s="237" t="s">
        <v>44</v>
      </c>
      <c r="O1066" s="93"/>
      <c r="P1066" s="238">
        <f>O1066*H1066</f>
        <v>0</v>
      </c>
      <c r="Q1066" s="238">
        <v>0.0108</v>
      </c>
      <c r="R1066" s="238">
        <f>Q1066*H1066</f>
        <v>0.12528</v>
      </c>
      <c r="S1066" s="238">
        <v>0</v>
      </c>
      <c r="T1066" s="239">
        <f>S1066*H1066</f>
        <v>0</v>
      </c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R1066" s="224" t="s">
        <v>371</v>
      </c>
      <c r="AT1066" s="224" t="s">
        <v>140</v>
      </c>
      <c r="AU1066" s="224" t="s">
        <v>89</v>
      </c>
      <c r="AY1066" s="18" t="s">
        <v>139</v>
      </c>
      <c r="BE1066" s="225">
        <f>IF(N1066="základní",J1066,0)</f>
        <v>0</v>
      </c>
      <c r="BF1066" s="225">
        <f>IF(N1066="snížená",J1066,0)</f>
        <v>0</v>
      </c>
      <c r="BG1066" s="225">
        <f>IF(N1066="zákl. přenesená",J1066,0)</f>
        <v>0</v>
      </c>
      <c r="BH1066" s="225">
        <f>IF(N1066="sníž. přenesená",J1066,0)</f>
        <v>0</v>
      </c>
      <c r="BI1066" s="225">
        <f>IF(N1066="nulová",J1066,0)</f>
        <v>0</v>
      </c>
      <c r="BJ1066" s="18" t="s">
        <v>87</v>
      </c>
      <c r="BK1066" s="225">
        <f>ROUND(I1066*H1066,2)</f>
        <v>0</v>
      </c>
      <c r="BL1066" s="18" t="s">
        <v>371</v>
      </c>
      <c r="BM1066" s="224" t="s">
        <v>1252</v>
      </c>
    </row>
    <row r="1067" spans="1:47" s="2" customFormat="1" ht="12">
      <c r="A1067" s="40"/>
      <c r="B1067" s="41"/>
      <c r="C1067" s="42"/>
      <c r="D1067" s="240" t="s">
        <v>276</v>
      </c>
      <c r="E1067" s="42"/>
      <c r="F1067" s="241" t="s">
        <v>1253</v>
      </c>
      <c r="G1067" s="42"/>
      <c r="H1067" s="42"/>
      <c r="I1067" s="242"/>
      <c r="J1067" s="42"/>
      <c r="K1067" s="42"/>
      <c r="L1067" s="46"/>
      <c r="M1067" s="243"/>
      <c r="N1067" s="244"/>
      <c r="O1067" s="93"/>
      <c r="P1067" s="93"/>
      <c r="Q1067" s="93"/>
      <c r="R1067" s="93"/>
      <c r="S1067" s="93"/>
      <c r="T1067" s="94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T1067" s="18" t="s">
        <v>276</v>
      </c>
      <c r="AU1067" s="18" t="s">
        <v>89</v>
      </c>
    </row>
    <row r="1068" spans="1:51" s="14" customFormat="1" ht="12">
      <c r="A1068" s="14"/>
      <c r="B1068" s="257"/>
      <c r="C1068" s="258"/>
      <c r="D1068" s="247" t="s">
        <v>278</v>
      </c>
      <c r="E1068" s="259" t="s">
        <v>1</v>
      </c>
      <c r="F1068" s="260" t="s">
        <v>1254</v>
      </c>
      <c r="G1068" s="258"/>
      <c r="H1068" s="259" t="s">
        <v>1</v>
      </c>
      <c r="I1068" s="261"/>
      <c r="J1068" s="258"/>
      <c r="K1068" s="258"/>
      <c r="L1068" s="262"/>
      <c r="M1068" s="263"/>
      <c r="N1068" s="264"/>
      <c r="O1068" s="264"/>
      <c r="P1068" s="264"/>
      <c r="Q1068" s="264"/>
      <c r="R1068" s="264"/>
      <c r="S1068" s="264"/>
      <c r="T1068" s="265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66" t="s">
        <v>278</v>
      </c>
      <c r="AU1068" s="266" t="s">
        <v>89</v>
      </c>
      <c r="AV1068" s="14" t="s">
        <v>87</v>
      </c>
      <c r="AW1068" s="14" t="s">
        <v>34</v>
      </c>
      <c r="AX1068" s="14" t="s">
        <v>79</v>
      </c>
      <c r="AY1068" s="266" t="s">
        <v>139</v>
      </c>
    </row>
    <row r="1069" spans="1:51" s="14" customFormat="1" ht="12">
      <c r="A1069" s="14"/>
      <c r="B1069" s="257"/>
      <c r="C1069" s="258"/>
      <c r="D1069" s="247" t="s">
        <v>278</v>
      </c>
      <c r="E1069" s="259" t="s">
        <v>1</v>
      </c>
      <c r="F1069" s="260" t="s">
        <v>1255</v>
      </c>
      <c r="G1069" s="258"/>
      <c r="H1069" s="259" t="s">
        <v>1</v>
      </c>
      <c r="I1069" s="261"/>
      <c r="J1069" s="258"/>
      <c r="K1069" s="258"/>
      <c r="L1069" s="262"/>
      <c r="M1069" s="263"/>
      <c r="N1069" s="264"/>
      <c r="O1069" s="264"/>
      <c r="P1069" s="264"/>
      <c r="Q1069" s="264"/>
      <c r="R1069" s="264"/>
      <c r="S1069" s="264"/>
      <c r="T1069" s="265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66" t="s">
        <v>278</v>
      </c>
      <c r="AU1069" s="266" t="s">
        <v>89</v>
      </c>
      <c r="AV1069" s="14" t="s">
        <v>87</v>
      </c>
      <c r="AW1069" s="14" t="s">
        <v>34</v>
      </c>
      <c r="AX1069" s="14" t="s">
        <v>79</v>
      </c>
      <c r="AY1069" s="266" t="s">
        <v>139</v>
      </c>
    </row>
    <row r="1070" spans="1:51" s="13" customFormat="1" ht="12">
      <c r="A1070" s="13"/>
      <c r="B1070" s="245"/>
      <c r="C1070" s="246"/>
      <c r="D1070" s="247" t="s">
        <v>278</v>
      </c>
      <c r="E1070" s="248" t="s">
        <v>1</v>
      </c>
      <c r="F1070" s="249" t="s">
        <v>1256</v>
      </c>
      <c r="G1070" s="246"/>
      <c r="H1070" s="250">
        <v>3.35</v>
      </c>
      <c r="I1070" s="251"/>
      <c r="J1070" s="246"/>
      <c r="K1070" s="246"/>
      <c r="L1070" s="252"/>
      <c r="M1070" s="253"/>
      <c r="N1070" s="254"/>
      <c r="O1070" s="254"/>
      <c r="P1070" s="254"/>
      <c r="Q1070" s="254"/>
      <c r="R1070" s="254"/>
      <c r="S1070" s="254"/>
      <c r="T1070" s="255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56" t="s">
        <v>278</v>
      </c>
      <c r="AU1070" s="256" t="s">
        <v>89</v>
      </c>
      <c r="AV1070" s="13" t="s">
        <v>89</v>
      </c>
      <c r="AW1070" s="13" t="s">
        <v>34</v>
      </c>
      <c r="AX1070" s="13" t="s">
        <v>79</v>
      </c>
      <c r="AY1070" s="256" t="s">
        <v>139</v>
      </c>
    </row>
    <row r="1071" spans="1:51" s="14" customFormat="1" ht="12">
      <c r="A1071" s="14"/>
      <c r="B1071" s="257"/>
      <c r="C1071" s="258"/>
      <c r="D1071" s="247" t="s">
        <v>278</v>
      </c>
      <c r="E1071" s="259" t="s">
        <v>1</v>
      </c>
      <c r="F1071" s="260" t="s">
        <v>1257</v>
      </c>
      <c r="G1071" s="258"/>
      <c r="H1071" s="259" t="s">
        <v>1</v>
      </c>
      <c r="I1071" s="261"/>
      <c r="J1071" s="258"/>
      <c r="K1071" s="258"/>
      <c r="L1071" s="262"/>
      <c r="M1071" s="263"/>
      <c r="N1071" s="264"/>
      <c r="O1071" s="264"/>
      <c r="P1071" s="264"/>
      <c r="Q1071" s="264"/>
      <c r="R1071" s="264"/>
      <c r="S1071" s="264"/>
      <c r="T1071" s="265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266" t="s">
        <v>278</v>
      </c>
      <c r="AU1071" s="266" t="s">
        <v>89</v>
      </c>
      <c r="AV1071" s="14" t="s">
        <v>87</v>
      </c>
      <c r="AW1071" s="14" t="s">
        <v>34</v>
      </c>
      <c r="AX1071" s="14" t="s">
        <v>79</v>
      </c>
      <c r="AY1071" s="266" t="s">
        <v>139</v>
      </c>
    </row>
    <row r="1072" spans="1:51" s="13" customFormat="1" ht="12">
      <c r="A1072" s="13"/>
      <c r="B1072" s="245"/>
      <c r="C1072" s="246"/>
      <c r="D1072" s="247" t="s">
        <v>278</v>
      </c>
      <c r="E1072" s="248" t="s">
        <v>1</v>
      </c>
      <c r="F1072" s="249" t="s">
        <v>1258</v>
      </c>
      <c r="G1072" s="246"/>
      <c r="H1072" s="250">
        <v>2.7</v>
      </c>
      <c r="I1072" s="251"/>
      <c r="J1072" s="246"/>
      <c r="K1072" s="246"/>
      <c r="L1072" s="252"/>
      <c r="M1072" s="253"/>
      <c r="N1072" s="254"/>
      <c r="O1072" s="254"/>
      <c r="P1072" s="254"/>
      <c r="Q1072" s="254"/>
      <c r="R1072" s="254"/>
      <c r="S1072" s="254"/>
      <c r="T1072" s="255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56" t="s">
        <v>278</v>
      </c>
      <c r="AU1072" s="256" t="s">
        <v>89</v>
      </c>
      <c r="AV1072" s="13" t="s">
        <v>89</v>
      </c>
      <c r="AW1072" s="13" t="s">
        <v>34</v>
      </c>
      <c r="AX1072" s="13" t="s">
        <v>79</v>
      </c>
      <c r="AY1072" s="256" t="s">
        <v>139</v>
      </c>
    </row>
    <row r="1073" spans="1:51" s="14" customFormat="1" ht="12">
      <c r="A1073" s="14"/>
      <c r="B1073" s="257"/>
      <c r="C1073" s="258"/>
      <c r="D1073" s="247" t="s">
        <v>278</v>
      </c>
      <c r="E1073" s="259" t="s">
        <v>1</v>
      </c>
      <c r="F1073" s="260" t="s">
        <v>1259</v>
      </c>
      <c r="G1073" s="258"/>
      <c r="H1073" s="259" t="s">
        <v>1</v>
      </c>
      <c r="I1073" s="261"/>
      <c r="J1073" s="258"/>
      <c r="K1073" s="258"/>
      <c r="L1073" s="262"/>
      <c r="M1073" s="263"/>
      <c r="N1073" s="264"/>
      <c r="O1073" s="264"/>
      <c r="P1073" s="264"/>
      <c r="Q1073" s="264"/>
      <c r="R1073" s="264"/>
      <c r="S1073" s="264"/>
      <c r="T1073" s="265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66" t="s">
        <v>278</v>
      </c>
      <c r="AU1073" s="266" t="s">
        <v>89</v>
      </c>
      <c r="AV1073" s="14" t="s">
        <v>87</v>
      </c>
      <c r="AW1073" s="14" t="s">
        <v>34</v>
      </c>
      <c r="AX1073" s="14" t="s">
        <v>79</v>
      </c>
      <c r="AY1073" s="266" t="s">
        <v>139</v>
      </c>
    </row>
    <row r="1074" spans="1:51" s="13" customFormat="1" ht="12">
      <c r="A1074" s="13"/>
      <c r="B1074" s="245"/>
      <c r="C1074" s="246"/>
      <c r="D1074" s="247" t="s">
        <v>278</v>
      </c>
      <c r="E1074" s="248" t="s">
        <v>1</v>
      </c>
      <c r="F1074" s="249" t="s">
        <v>1260</v>
      </c>
      <c r="G1074" s="246"/>
      <c r="H1074" s="250">
        <v>2.8</v>
      </c>
      <c r="I1074" s="251"/>
      <c r="J1074" s="246"/>
      <c r="K1074" s="246"/>
      <c r="L1074" s="252"/>
      <c r="M1074" s="253"/>
      <c r="N1074" s="254"/>
      <c r="O1074" s="254"/>
      <c r="P1074" s="254"/>
      <c r="Q1074" s="254"/>
      <c r="R1074" s="254"/>
      <c r="S1074" s="254"/>
      <c r="T1074" s="255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56" t="s">
        <v>278</v>
      </c>
      <c r="AU1074" s="256" t="s">
        <v>89</v>
      </c>
      <c r="AV1074" s="13" t="s">
        <v>89</v>
      </c>
      <c r="AW1074" s="13" t="s">
        <v>34</v>
      </c>
      <c r="AX1074" s="13" t="s">
        <v>79</v>
      </c>
      <c r="AY1074" s="256" t="s">
        <v>139</v>
      </c>
    </row>
    <row r="1075" spans="1:51" s="14" customFormat="1" ht="12">
      <c r="A1075" s="14"/>
      <c r="B1075" s="257"/>
      <c r="C1075" s="258"/>
      <c r="D1075" s="247" t="s">
        <v>278</v>
      </c>
      <c r="E1075" s="259" t="s">
        <v>1</v>
      </c>
      <c r="F1075" s="260" t="s">
        <v>1259</v>
      </c>
      <c r="G1075" s="258"/>
      <c r="H1075" s="259" t="s">
        <v>1</v>
      </c>
      <c r="I1075" s="261"/>
      <c r="J1075" s="258"/>
      <c r="K1075" s="258"/>
      <c r="L1075" s="262"/>
      <c r="M1075" s="263"/>
      <c r="N1075" s="264"/>
      <c r="O1075" s="264"/>
      <c r="P1075" s="264"/>
      <c r="Q1075" s="264"/>
      <c r="R1075" s="264"/>
      <c r="S1075" s="264"/>
      <c r="T1075" s="265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66" t="s">
        <v>278</v>
      </c>
      <c r="AU1075" s="266" t="s">
        <v>89</v>
      </c>
      <c r="AV1075" s="14" t="s">
        <v>87</v>
      </c>
      <c r="AW1075" s="14" t="s">
        <v>34</v>
      </c>
      <c r="AX1075" s="14" t="s">
        <v>79</v>
      </c>
      <c r="AY1075" s="266" t="s">
        <v>139</v>
      </c>
    </row>
    <row r="1076" spans="1:51" s="13" customFormat="1" ht="12">
      <c r="A1076" s="13"/>
      <c r="B1076" s="245"/>
      <c r="C1076" s="246"/>
      <c r="D1076" s="247" t="s">
        <v>278</v>
      </c>
      <c r="E1076" s="248" t="s">
        <v>1</v>
      </c>
      <c r="F1076" s="249" t="s">
        <v>1261</v>
      </c>
      <c r="G1076" s="246"/>
      <c r="H1076" s="250">
        <v>0.65</v>
      </c>
      <c r="I1076" s="251"/>
      <c r="J1076" s="246"/>
      <c r="K1076" s="246"/>
      <c r="L1076" s="252"/>
      <c r="M1076" s="253"/>
      <c r="N1076" s="254"/>
      <c r="O1076" s="254"/>
      <c r="P1076" s="254"/>
      <c r="Q1076" s="254"/>
      <c r="R1076" s="254"/>
      <c r="S1076" s="254"/>
      <c r="T1076" s="255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T1076" s="256" t="s">
        <v>278</v>
      </c>
      <c r="AU1076" s="256" t="s">
        <v>89</v>
      </c>
      <c r="AV1076" s="13" t="s">
        <v>89</v>
      </c>
      <c r="AW1076" s="13" t="s">
        <v>34</v>
      </c>
      <c r="AX1076" s="13" t="s">
        <v>79</v>
      </c>
      <c r="AY1076" s="256" t="s">
        <v>139</v>
      </c>
    </row>
    <row r="1077" spans="1:51" s="14" customFormat="1" ht="12">
      <c r="A1077" s="14"/>
      <c r="B1077" s="257"/>
      <c r="C1077" s="258"/>
      <c r="D1077" s="247" t="s">
        <v>278</v>
      </c>
      <c r="E1077" s="259" t="s">
        <v>1</v>
      </c>
      <c r="F1077" s="260" t="s">
        <v>1262</v>
      </c>
      <c r="G1077" s="258"/>
      <c r="H1077" s="259" t="s">
        <v>1</v>
      </c>
      <c r="I1077" s="261"/>
      <c r="J1077" s="258"/>
      <c r="K1077" s="258"/>
      <c r="L1077" s="262"/>
      <c r="M1077" s="263"/>
      <c r="N1077" s="264"/>
      <c r="O1077" s="264"/>
      <c r="P1077" s="264"/>
      <c r="Q1077" s="264"/>
      <c r="R1077" s="264"/>
      <c r="S1077" s="264"/>
      <c r="T1077" s="265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T1077" s="266" t="s">
        <v>278</v>
      </c>
      <c r="AU1077" s="266" t="s">
        <v>89</v>
      </c>
      <c r="AV1077" s="14" t="s">
        <v>87</v>
      </c>
      <c r="AW1077" s="14" t="s">
        <v>34</v>
      </c>
      <c r="AX1077" s="14" t="s">
        <v>79</v>
      </c>
      <c r="AY1077" s="266" t="s">
        <v>139</v>
      </c>
    </row>
    <row r="1078" spans="1:51" s="14" customFormat="1" ht="12">
      <c r="A1078" s="14"/>
      <c r="B1078" s="257"/>
      <c r="C1078" s="258"/>
      <c r="D1078" s="247" t="s">
        <v>278</v>
      </c>
      <c r="E1078" s="259" t="s">
        <v>1</v>
      </c>
      <c r="F1078" s="260" t="s">
        <v>1255</v>
      </c>
      <c r="G1078" s="258"/>
      <c r="H1078" s="259" t="s">
        <v>1</v>
      </c>
      <c r="I1078" s="261"/>
      <c r="J1078" s="258"/>
      <c r="K1078" s="258"/>
      <c r="L1078" s="262"/>
      <c r="M1078" s="263"/>
      <c r="N1078" s="264"/>
      <c r="O1078" s="264"/>
      <c r="P1078" s="264"/>
      <c r="Q1078" s="264"/>
      <c r="R1078" s="264"/>
      <c r="S1078" s="264"/>
      <c r="T1078" s="265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T1078" s="266" t="s">
        <v>278</v>
      </c>
      <c r="AU1078" s="266" t="s">
        <v>89</v>
      </c>
      <c r="AV1078" s="14" t="s">
        <v>87</v>
      </c>
      <c r="AW1078" s="14" t="s">
        <v>34</v>
      </c>
      <c r="AX1078" s="14" t="s">
        <v>79</v>
      </c>
      <c r="AY1078" s="266" t="s">
        <v>139</v>
      </c>
    </row>
    <row r="1079" spans="1:51" s="13" customFormat="1" ht="12">
      <c r="A1079" s="13"/>
      <c r="B1079" s="245"/>
      <c r="C1079" s="246"/>
      <c r="D1079" s="247" t="s">
        <v>278</v>
      </c>
      <c r="E1079" s="248" t="s">
        <v>1</v>
      </c>
      <c r="F1079" s="249" t="s">
        <v>1263</v>
      </c>
      <c r="G1079" s="246"/>
      <c r="H1079" s="250">
        <v>1.4</v>
      </c>
      <c r="I1079" s="251"/>
      <c r="J1079" s="246"/>
      <c r="K1079" s="246"/>
      <c r="L1079" s="252"/>
      <c r="M1079" s="253"/>
      <c r="N1079" s="254"/>
      <c r="O1079" s="254"/>
      <c r="P1079" s="254"/>
      <c r="Q1079" s="254"/>
      <c r="R1079" s="254"/>
      <c r="S1079" s="254"/>
      <c r="T1079" s="255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56" t="s">
        <v>278</v>
      </c>
      <c r="AU1079" s="256" t="s">
        <v>89</v>
      </c>
      <c r="AV1079" s="13" t="s">
        <v>89</v>
      </c>
      <c r="AW1079" s="13" t="s">
        <v>34</v>
      </c>
      <c r="AX1079" s="13" t="s">
        <v>79</v>
      </c>
      <c r="AY1079" s="256" t="s">
        <v>139</v>
      </c>
    </row>
    <row r="1080" spans="1:51" s="14" customFormat="1" ht="12">
      <c r="A1080" s="14"/>
      <c r="B1080" s="257"/>
      <c r="C1080" s="258"/>
      <c r="D1080" s="247" t="s">
        <v>278</v>
      </c>
      <c r="E1080" s="259" t="s">
        <v>1</v>
      </c>
      <c r="F1080" s="260" t="s">
        <v>1264</v>
      </c>
      <c r="G1080" s="258"/>
      <c r="H1080" s="259" t="s">
        <v>1</v>
      </c>
      <c r="I1080" s="261"/>
      <c r="J1080" s="258"/>
      <c r="K1080" s="258"/>
      <c r="L1080" s="262"/>
      <c r="M1080" s="263"/>
      <c r="N1080" s="264"/>
      <c r="O1080" s="264"/>
      <c r="P1080" s="264"/>
      <c r="Q1080" s="264"/>
      <c r="R1080" s="264"/>
      <c r="S1080" s="264"/>
      <c r="T1080" s="265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66" t="s">
        <v>278</v>
      </c>
      <c r="AU1080" s="266" t="s">
        <v>89</v>
      </c>
      <c r="AV1080" s="14" t="s">
        <v>87</v>
      </c>
      <c r="AW1080" s="14" t="s">
        <v>34</v>
      </c>
      <c r="AX1080" s="14" t="s">
        <v>79</v>
      </c>
      <c r="AY1080" s="266" t="s">
        <v>139</v>
      </c>
    </row>
    <row r="1081" spans="1:51" s="13" customFormat="1" ht="12">
      <c r="A1081" s="13"/>
      <c r="B1081" s="245"/>
      <c r="C1081" s="246"/>
      <c r="D1081" s="247" t="s">
        <v>278</v>
      </c>
      <c r="E1081" s="248" t="s">
        <v>1</v>
      </c>
      <c r="F1081" s="249" t="s">
        <v>1265</v>
      </c>
      <c r="G1081" s="246"/>
      <c r="H1081" s="250">
        <v>0.7</v>
      </c>
      <c r="I1081" s="251"/>
      <c r="J1081" s="246"/>
      <c r="K1081" s="246"/>
      <c r="L1081" s="252"/>
      <c r="M1081" s="253"/>
      <c r="N1081" s="254"/>
      <c r="O1081" s="254"/>
      <c r="P1081" s="254"/>
      <c r="Q1081" s="254"/>
      <c r="R1081" s="254"/>
      <c r="S1081" s="254"/>
      <c r="T1081" s="255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56" t="s">
        <v>278</v>
      </c>
      <c r="AU1081" s="256" t="s">
        <v>89</v>
      </c>
      <c r="AV1081" s="13" t="s">
        <v>89</v>
      </c>
      <c r="AW1081" s="13" t="s">
        <v>34</v>
      </c>
      <c r="AX1081" s="13" t="s">
        <v>79</v>
      </c>
      <c r="AY1081" s="256" t="s">
        <v>139</v>
      </c>
    </row>
    <row r="1082" spans="1:51" s="15" customFormat="1" ht="12">
      <c r="A1082" s="15"/>
      <c r="B1082" s="267"/>
      <c r="C1082" s="268"/>
      <c r="D1082" s="247" t="s">
        <v>278</v>
      </c>
      <c r="E1082" s="269" t="s">
        <v>1</v>
      </c>
      <c r="F1082" s="270" t="s">
        <v>287</v>
      </c>
      <c r="G1082" s="268"/>
      <c r="H1082" s="271">
        <v>11.600000000000001</v>
      </c>
      <c r="I1082" s="272"/>
      <c r="J1082" s="268"/>
      <c r="K1082" s="268"/>
      <c r="L1082" s="273"/>
      <c r="M1082" s="274"/>
      <c r="N1082" s="275"/>
      <c r="O1082" s="275"/>
      <c r="P1082" s="275"/>
      <c r="Q1082" s="275"/>
      <c r="R1082" s="275"/>
      <c r="S1082" s="275"/>
      <c r="T1082" s="276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T1082" s="277" t="s">
        <v>278</v>
      </c>
      <c r="AU1082" s="277" t="s">
        <v>89</v>
      </c>
      <c r="AV1082" s="15" t="s">
        <v>144</v>
      </c>
      <c r="AW1082" s="15" t="s">
        <v>34</v>
      </c>
      <c r="AX1082" s="15" t="s">
        <v>87</v>
      </c>
      <c r="AY1082" s="277" t="s">
        <v>139</v>
      </c>
    </row>
    <row r="1083" spans="1:65" s="2" customFormat="1" ht="24.15" customHeight="1">
      <c r="A1083" s="40"/>
      <c r="B1083" s="41"/>
      <c r="C1083" s="212" t="s">
        <v>1266</v>
      </c>
      <c r="D1083" s="212" t="s">
        <v>140</v>
      </c>
      <c r="E1083" s="213" t="s">
        <v>1267</v>
      </c>
      <c r="F1083" s="214" t="s">
        <v>1268</v>
      </c>
      <c r="G1083" s="215" t="s">
        <v>299</v>
      </c>
      <c r="H1083" s="216">
        <v>294</v>
      </c>
      <c r="I1083" s="217"/>
      <c r="J1083" s="218">
        <f>ROUND(I1083*H1083,2)</f>
        <v>0</v>
      </c>
      <c r="K1083" s="214" t="s">
        <v>274</v>
      </c>
      <c r="L1083" s="46"/>
      <c r="M1083" s="236" t="s">
        <v>1</v>
      </c>
      <c r="N1083" s="237" t="s">
        <v>44</v>
      </c>
      <c r="O1083" s="93"/>
      <c r="P1083" s="238">
        <f>O1083*H1083</f>
        <v>0</v>
      </c>
      <c r="Q1083" s="238">
        <v>0</v>
      </c>
      <c r="R1083" s="238">
        <f>Q1083*H1083</f>
        <v>0</v>
      </c>
      <c r="S1083" s="238">
        <v>0</v>
      </c>
      <c r="T1083" s="239">
        <f>S1083*H1083</f>
        <v>0</v>
      </c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R1083" s="224" t="s">
        <v>371</v>
      </c>
      <c r="AT1083" s="224" t="s">
        <v>140</v>
      </c>
      <c r="AU1083" s="224" t="s">
        <v>89</v>
      </c>
      <c r="AY1083" s="18" t="s">
        <v>139</v>
      </c>
      <c r="BE1083" s="225">
        <f>IF(N1083="základní",J1083,0)</f>
        <v>0</v>
      </c>
      <c r="BF1083" s="225">
        <f>IF(N1083="snížená",J1083,0)</f>
        <v>0</v>
      </c>
      <c r="BG1083" s="225">
        <f>IF(N1083="zákl. přenesená",J1083,0)</f>
        <v>0</v>
      </c>
      <c r="BH1083" s="225">
        <f>IF(N1083="sníž. přenesená",J1083,0)</f>
        <v>0</v>
      </c>
      <c r="BI1083" s="225">
        <f>IF(N1083="nulová",J1083,0)</f>
        <v>0</v>
      </c>
      <c r="BJ1083" s="18" t="s">
        <v>87</v>
      </c>
      <c r="BK1083" s="225">
        <f>ROUND(I1083*H1083,2)</f>
        <v>0</v>
      </c>
      <c r="BL1083" s="18" t="s">
        <v>371</v>
      </c>
      <c r="BM1083" s="224" t="s">
        <v>1269</v>
      </c>
    </row>
    <row r="1084" spans="1:47" s="2" customFormat="1" ht="12">
      <c r="A1084" s="40"/>
      <c r="B1084" s="41"/>
      <c r="C1084" s="42"/>
      <c r="D1084" s="240" t="s">
        <v>276</v>
      </c>
      <c r="E1084" s="42"/>
      <c r="F1084" s="241" t="s">
        <v>1270</v>
      </c>
      <c r="G1084" s="42"/>
      <c r="H1084" s="42"/>
      <c r="I1084" s="242"/>
      <c r="J1084" s="42"/>
      <c r="K1084" s="42"/>
      <c r="L1084" s="46"/>
      <c r="M1084" s="243"/>
      <c r="N1084" s="244"/>
      <c r="O1084" s="93"/>
      <c r="P1084" s="93"/>
      <c r="Q1084" s="93"/>
      <c r="R1084" s="93"/>
      <c r="S1084" s="93"/>
      <c r="T1084" s="94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T1084" s="18" t="s">
        <v>276</v>
      </c>
      <c r="AU1084" s="18" t="s">
        <v>89</v>
      </c>
    </row>
    <row r="1085" spans="1:51" s="13" customFormat="1" ht="12">
      <c r="A1085" s="13"/>
      <c r="B1085" s="245"/>
      <c r="C1085" s="246"/>
      <c r="D1085" s="247" t="s">
        <v>278</v>
      </c>
      <c r="E1085" s="248" t="s">
        <v>1</v>
      </c>
      <c r="F1085" s="249" t="s">
        <v>1271</v>
      </c>
      <c r="G1085" s="246"/>
      <c r="H1085" s="250">
        <v>282</v>
      </c>
      <c r="I1085" s="251"/>
      <c r="J1085" s="246"/>
      <c r="K1085" s="246"/>
      <c r="L1085" s="252"/>
      <c r="M1085" s="253"/>
      <c r="N1085" s="254"/>
      <c r="O1085" s="254"/>
      <c r="P1085" s="254"/>
      <c r="Q1085" s="254"/>
      <c r="R1085" s="254"/>
      <c r="S1085" s="254"/>
      <c r="T1085" s="255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56" t="s">
        <v>278</v>
      </c>
      <c r="AU1085" s="256" t="s">
        <v>89</v>
      </c>
      <c r="AV1085" s="13" t="s">
        <v>89</v>
      </c>
      <c r="AW1085" s="13" t="s">
        <v>34</v>
      </c>
      <c r="AX1085" s="13" t="s">
        <v>79</v>
      </c>
      <c r="AY1085" s="256" t="s">
        <v>139</v>
      </c>
    </row>
    <row r="1086" spans="1:51" s="13" customFormat="1" ht="12">
      <c r="A1086" s="13"/>
      <c r="B1086" s="245"/>
      <c r="C1086" s="246"/>
      <c r="D1086" s="247" t="s">
        <v>278</v>
      </c>
      <c r="E1086" s="248" t="s">
        <v>1</v>
      </c>
      <c r="F1086" s="249" t="s">
        <v>1272</v>
      </c>
      <c r="G1086" s="246"/>
      <c r="H1086" s="250">
        <v>12</v>
      </c>
      <c r="I1086" s="251"/>
      <c r="J1086" s="246"/>
      <c r="K1086" s="246"/>
      <c r="L1086" s="252"/>
      <c r="M1086" s="253"/>
      <c r="N1086" s="254"/>
      <c r="O1086" s="254"/>
      <c r="P1086" s="254"/>
      <c r="Q1086" s="254"/>
      <c r="R1086" s="254"/>
      <c r="S1086" s="254"/>
      <c r="T1086" s="255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56" t="s">
        <v>278</v>
      </c>
      <c r="AU1086" s="256" t="s">
        <v>89</v>
      </c>
      <c r="AV1086" s="13" t="s">
        <v>89</v>
      </c>
      <c r="AW1086" s="13" t="s">
        <v>34</v>
      </c>
      <c r="AX1086" s="13" t="s">
        <v>79</v>
      </c>
      <c r="AY1086" s="256" t="s">
        <v>139</v>
      </c>
    </row>
    <row r="1087" spans="1:51" s="15" customFormat="1" ht="12">
      <c r="A1087" s="15"/>
      <c r="B1087" s="267"/>
      <c r="C1087" s="268"/>
      <c r="D1087" s="247" t="s">
        <v>278</v>
      </c>
      <c r="E1087" s="269" t="s">
        <v>1</v>
      </c>
      <c r="F1087" s="270" t="s">
        <v>287</v>
      </c>
      <c r="G1087" s="268"/>
      <c r="H1087" s="271">
        <v>294</v>
      </c>
      <c r="I1087" s="272"/>
      <c r="J1087" s="268"/>
      <c r="K1087" s="268"/>
      <c r="L1087" s="273"/>
      <c r="M1087" s="274"/>
      <c r="N1087" s="275"/>
      <c r="O1087" s="275"/>
      <c r="P1087" s="275"/>
      <c r="Q1087" s="275"/>
      <c r="R1087" s="275"/>
      <c r="S1087" s="275"/>
      <c r="T1087" s="276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T1087" s="277" t="s">
        <v>278</v>
      </c>
      <c r="AU1087" s="277" t="s">
        <v>89</v>
      </c>
      <c r="AV1087" s="15" t="s">
        <v>144</v>
      </c>
      <c r="AW1087" s="15" t="s">
        <v>34</v>
      </c>
      <c r="AX1087" s="15" t="s">
        <v>87</v>
      </c>
      <c r="AY1087" s="277" t="s">
        <v>139</v>
      </c>
    </row>
    <row r="1088" spans="1:65" s="2" customFormat="1" ht="49.05" customHeight="1">
      <c r="A1088" s="40"/>
      <c r="B1088" s="41"/>
      <c r="C1088" s="278" t="s">
        <v>1273</v>
      </c>
      <c r="D1088" s="278" t="s">
        <v>316</v>
      </c>
      <c r="E1088" s="279" t="s">
        <v>1206</v>
      </c>
      <c r="F1088" s="280" t="s">
        <v>1207</v>
      </c>
      <c r="G1088" s="281" t="s">
        <v>299</v>
      </c>
      <c r="H1088" s="282">
        <v>338.1</v>
      </c>
      <c r="I1088" s="283"/>
      <c r="J1088" s="284">
        <f>ROUND(I1088*H1088,2)</f>
        <v>0</v>
      </c>
      <c r="K1088" s="280" t="s">
        <v>274</v>
      </c>
      <c r="L1088" s="285"/>
      <c r="M1088" s="286" t="s">
        <v>1</v>
      </c>
      <c r="N1088" s="287" t="s">
        <v>44</v>
      </c>
      <c r="O1088" s="93"/>
      <c r="P1088" s="238">
        <f>O1088*H1088</f>
        <v>0</v>
      </c>
      <c r="Q1088" s="238">
        <v>0.004</v>
      </c>
      <c r="R1088" s="238">
        <f>Q1088*H1088</f>
        <v>1.3524</v>
      </c>
      <c r="S1088" s="238">
        <v>0</v>
      </c>
      <c r="T1088" s="239">
        <f>S1088*H1088</f>
        <v>0</v>
      </c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R1088" s="224" t="s">
        <v>496</v>
      </c>
      <c r="AT1088" s="224" t="s">
        <v>316</v>
      </c>
      <c r="AU1088" s="224" t="s">
        <v>89</v>
      </c>
      <c r="AY1088" s="18" t="s">
        <v>139</v>
      </c>
      <c r="BE1088" s="225">
        <f>IF(N1088="základní",J1088,0)</f>
        <v>0</v>
      </c>
      <c r="BF1088" s="225">
        <f>IF(N1088="snížená",J1088,0)</f>
        <v>0</v>
      </c>
      <c r="BG1088" s="225">
        <f>IF(N1088="zákl. přenesená",J1088,0)</f>
        <v>0</v>
      </c>
      <c r="BH1088" s="225">
        <f>IF(N1088="sníž. přenesená",J1088,0)</f>
        <v>0</v>
      </c>
      <c r="BI1088" s="225">
        <f>IF(N1088="nulová",J1088,0)</f>
        <v>0</v>
      </c>
      <c r="BJ1088" s="18" t="s">
        <v>87</v>
      </c>
      <c r="BK1088" s="225">
        <f>ROUND(I1088*H1088,2)</f>
        <v>0</v>
      </c>
      <c r="BL1088" s="18" t="s">
        <v>371</v>
      </c>
      <c r="BM1088" s="224" t="s">
        <v>1274</v>
      </c>
    </row>
    <row r="1089" spans="1:51" s="13" customFormat="1" ht="12">
      <c r="A1089" s="13"/>
      <c r="B1089" s="245"/>
      <c r="C1089" s="246"/>
      <c r="D1089" s="247" t="s">
        <v>278</v>
      </c>
      <c r="E1089" s="248" t="s">
        <v>1</v>
      </c>
      <c r="F1089" s="249" t="s">
        <v>1275</v>
      </c>
      <c r="G1089" s="246"/>
      <c r="H1089" s="250">
        <v>338.1</v>
      </c>
      <c r="I1089" s="251"/>
      <c r="J1089" s="246"/>
      <c r="K1089" s="246"/>
      <c r="L1089" s="252"/>
      <c r="M1089" s="253"/>
      <c r="N1089" s="254"/>
      <c r="O1089" s="254"/>
      <c r="P1089" s="254"/>
      <c r="Q1089" s="254"/>
      <c r="R1089" s="254"/>
      <c r="S1089" s="254"/>
      <c r="T1089" s="255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56" t="s">
        <v>278</v>
      </c>
      <c r="AU1089" s="256" t="s">
        <v>89</v>
      </c>
      <c r="AV1089" s="13" t="s">
        <v>89</v>
      </c>
      <c r="AW1089" s="13" t="s">
        <v>34</v>
      </c>
      <c r="AX1089" s="13" t="s">
        <v>87</v>
      </c>
      <c r="AY1089" s="256" t="s">
        <v>139</v>
      </c>
    </row>
    <row r="1090" spans="1:65" s="2" customFormat="1" ht="24.15" customHeight="1">
      <c r="A1090" s="40"/>
      <c r="B1090" s="41"/>
      <c r="C1090" s="212" t="s">
        <v>1276</v>
      </c>
      <c r="D1090" s="212" t="s">
        <v>140</v>
      </c>
      <c r="E1090" s="213" t="s">
        <v>1277</v>
      </c>
      <c r="F1090" s="214" t="s">
        <v>1278</v>
      </c>
      <c r="G1090" s="215" t="s">
        <v>299</v>
      </c>
      <c r="H1090" s="216">
        <v>44.5</v>
      </c>
      <c r="I1090" s="217"/>
      <c r="J1090" s="218">
        <f>ROUND(I1090*H1090,2)</f>
        <v>0</v>
      </c>
      <c r="K1090" s="214" t="s">
        <v>274</v>
      </c>
      <c r="L1090" s="46"/>
      <c r="M1090" s="236" t="s">
        <v>1</v>
      </c>
      <c r="N1090" s="237" t="s">
        <v>44</v>
      </c>
      <c r="O1090" s="93"/>
      <c r="P1090" s="238">
        <f>O1090*H1090</f>
        <v>0</v>
      </c>
      <c r="Q1090" s="238">
        <v>0</v>
      </c>
      <c r="R1090" s="238">
        <f>Q1090*H1090</f>
        <v>0</v>
      </c>
      <c r="S1090" s="238">
        <v>0</v>
      </c>
      <c r="T1090" s="239">
        <f>S1090*H1090</f>
        <v>0</v>
      </c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R1090" s="224" t="s">
        <v>371</v>
      </c>
      <c r="AT1090" s="224" t="s">
        <v>140</v>
      </c>
      <c r="AU1090" s="224" t="s">
        <v>89</v>
      </c>
      <c r="AY1090" s="18" t="s">
        <v>139</v>
      </c>
      <c r="BE1090" s="225">
        <f>IF(N1090="základní",J1090,0)</f>
        <v>0</v>
      </c>
      <c r="BF1090" s="225">
        <f>IF(N1090="snížená",J1090,0)</f>
        <v>0</v>
      </c>
      <c r="BG1090" s="225">
        <f>IF(N1090="zákl. přenesená",J1090,0)</f>
        <v>0</v>
      </c>
      <c r="BH1090" s="225">
        <f>IF(N1090="sníž. přenesená",J1090,0)</f>
        <v>0</v>
      </c>
      <c r="BI1090" s="225">
        <f>IF(N1090="nulová",J1090,0)</f>
        <v>0</v>
      </c>
      <c r="BJ1090" s="18" t="s">
        <v>87</v>
      </c>
      <c r="BK1090" s="225">
        <f>ROUND(I1090*H1090,2)</f>
        <v>0</v>
      </c>
      <c r="BL1090" s="18" t="s">
        <v>371</v>
      </c>
      <c r="BM1090" s="224" t="s">
        <v>1279</v>
      </c>
    </row>
    <row r="1091" spans="1:47" s="2" customFormat="1" ht="12">
      <c r="A1091" s="40"/>
      <c r="B1091" s="41"/>
      <c r="C1091" s="42"/>
      <c r="D1091" s="240" t="s">
        <v>276</v>
      </c>
      <c r="E1091" s="42"/>
      <c r="F1091" s="241" t="s">
        <v>1280</v>
      </c>
      <c r="G1091" s="42"/>
      <c r="H1091" s="42"/>
      <c r="I1091" s="242"/>
      <c r="J1091" s="42"/>
      <c r="K1091" s="42"/>
      <c r="L1091" s="46"/>
      <c r="M1091" s="243"/>
      <c r="N1091" s="244"/>
      <c r="O1091" s="93"/>
      <c r="P1091" s="93"/>
      <c r="Q1091" s="93"/>
      <c r="R1091" s="93"/>
      <c r="S1091" s="93"/>
      <c r="T1091" s="94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T1091" s="18" t="s">
        <v>276</v>
      </c>
      <c r="AU1091" s="18" t="s">
        <v>89</v>
      </c>
    </row>
    <row r="1092" spans="1:51" s="13" customFormat="1" ht="12">
      <c r="A1092" s="13"/>
      <c r="B1092" s="245"/>
      <c r="C1092" s="246"/>
      <c r="D1092" s="247" t="s">
        <v>278</v>
      </c>
      <c r="E1092" s="248" t="s">
        <v>1</v>
      </c>
      <c r="F1092" s="249" t="s">
        <v>1046</v>
      </c>
      <c r="G1092" s="246"/>
      <c r="H1092" s="250">
        <v>44.5</v>
      </c>
      <c r="I1092" s="251"/>
      <c r="J1092" s="246"/>
      <c r="K1092" s="246"/>
      <c r="L1092" s="252"/>
      <c r="M1092" s="253"/>
      <c r="N1092" s="254"/>
      <c r="O1092" s="254"/>
      <c r="P1092" s="254"/>
      <c r="Q1092" s="254"/>
      <c r="R1092" s="254"/>
      <c r="S1092" s="254"/>
      <c r="T1092" s="255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T1092" s="256" t="s">
        <v>278</v>
      </c>
      <c r="AU1092" s="256" t="s">
        <v>89</v>
      </c>
      <c r="AV1092" s="13" t="s">
        <v>89</v>
      </c>
      <c r="AW1092" s="13" t="s">
        <v>34</v>
      </c>
      <c r="AX1092" s="13" t="s">
        <v>87</v>
      </c>
      <c r="AY1092" s="256" t="s">
        <v>139</v>
      </c>
    </row>
    <row r="1093" spans="1:65" s="2" customFormat="1" ht="24.15" customHeight="1">
      <c r="A1093" s="40"/>
      <c r="B1093" s="41"/>
      <c r="C1093" s="278" t="s">
        <v>1281</v>
      </c>
      <c r="D1093" s="278" t="s">
        <v>316</v>
      </c>
      <c r="E1093" s="279" t="s">
        <v>1282</v>
      </c>
      <c r="F1093" s="280" t="s">
        <v>1283</v>
      </c>
      <c r="G1093" s="281" t="s">
        <v>273</v>
      </c>
      <c r="H1093" s="282">
        <v>3.56</v>
      </c>
      <c r="I1093" s="283"/>
      <c r="J1093" s="284">
        <f>ROUND(I1093*H1093,2)</f>
        <v>0</v>
      </c>
      <c r="K1093" s="280" t="s">
        <v>274</v>
      </c>
      <c r="L1093" s="285"/>
      <c r="M1093" s="286" t="s">
        <v>1</v>
      </c>
      <c r="N1093" s="287" t="s">
        <v>44</v>
      </c>
      <c r="O1093" s="93"/>
      <c r="P1093" s="238">
        <f>O1093*H1093</f>
        <v>0</v>
      </c>
      <c r="Q1093" s="238">
        <v>0.75</v>
      </c>
      <c r="R1093" s="238">
        <f>Q1093*H1093</f>
        <v>2.67</v>
      </c>
      <c r="S1093" s="238">
        <v>0</v>
      </c>
      <c r="T1093" s="239">
        <f>S1093*H1093</f>
        <v>0</v>
      </c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R1093" s="224" t="s">
        <v>496</v>
      </c>
      <c r="AT1093" s="224" t="s">
        <v>316</v>
      </c>
      <c r="AU1093" s="224" t="s">
        <v>89</v>
      </c>
      <c r="AY1093" s="18" t="s">
        <v>139</v>
      </c>
      <c r="BE1093" s="225">
        <f>IF(N1093="základní",J1093,0)</f>
        <v>0</v>
      </c>
      <c r="BF1093" s="225">
        <f>IF(N1093="snížená",J1093,0)</f>
        <v>0</v>
      </c>
      <c r="BG1093" s="225">
        <f>IF(N1093="zákl. přenesená",J1093,0)</f>
        <v>0</v>
      </c>
      <c r="BH1093" s="225">
        <f>IF(N1093="sníž. přenesená",J1093,0)</f>
        <v>0</v>
      </c>
      <c r="BI1093" s="225">
        <f>IF(N1093="nulová",J1093,0)</f>
        <v>0</v>
      </c>
      <c r="BJ1093" s="18" t="s">
        <v>87</v>
      </c>
      <c r="BK1093" s="225">
        <f>ROUND(I1093*H1093,2)</f>
        <v>0</v>
      </c>
      <c r="BL1093" s="18" t="s">
        <v>371</v>
      </c>
      <c r="BM1093" s="224" t="s">
        <v>1284</v>
      </c>
    </row>
    <row r="1094" spans="1:51" s="13" customFormat="1" ht="12">
      <c r="A1094" s="13"/>
      <c r="B1094" s="245"/>
      <c r="C1094" s="246"/>
      <c r="D1094" s="247" t="s">
        <v>278</v>
      </c>
      <c r="E1094" s="248" t="s">
        <v>1</v>
      </c>
      <c r="F1094" s="249" t="s">
        <v>1285</v>
      </c>
      <c r="G1094" s="246"/>
      <c r="H1094" s="250">
        <v>3.56</v>
      </c>
      <c r="I1094" s="251"/>
      <c r="J1094" s="246"/>
      <c r="K1094" s="246"/>
      <c r="L1094" s="252"/>
      <c r="M1094" s="253"/>
      <c r="N1094" s="254"/>
      <c r="O1094" s="254"/>
      <c r="P1094" s="254"/>
      <c r="Q1094" s="254"/>
      <c r="R1094" s="254"/>
      <c r="S1094" s="254"/>
      <c r="T1094" s="255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56" t="s">
        <v>278</v>
      </c>
      <c r="AU1094" s="256" t="s">
        <v>89</v>
      </c>
      <c r="AV1094" s="13" t="s">
        <v>89</v>
      </c>
      <c r="AW1094" s="13" t="s">
        <v>34</v>
      </c>
      <c r="AX1094" s="13" t="s">
        <v>87</v>
      </c>
      <c r="AY1094" s="256" t="s">
        <v>139</v>
      </c>
    </row>
    <row r="1095" spans="1:65" s="2" customFormat="1" ht="24.15" customHeight="1">
      <c r="A1095" s="40"/>
      <c r="B1095" s="41"/>
      <c r="C1095" s="212" t="s">
        <v>1286</v>
      </c>
      <c r="D1095" s="212" t="s">
        <v>140</v>
      </c>
      <c r="E1095" s="213" t="s">
        <v>1287</v>
      </c>
      <c r="F1095" s="214" t="s">
        <v>1288</v>
      </c>
      <c r="G1095" s="215" t="s">
        <v>299</v>
      </c>
      <c r="H1095" s="216">
        <v>44.5</v>
      </c>
      <c r="I1095" s="217"/>
      <c r="J1095" s="218">
        <f>ROUND(I1095*H1095,2)</f>
        <v>0</v>
      </c>
      <c r="K1095" s="214" t="s">
        <v>1</v>
      </c>
      <c r="L1095" s="46"/>
      <c r="M1095" s="236" t="s">
        <v>1</v>
      </c>
      <c r="N1095" s="237" t="s">
        <v>44</v>
      </c>
      <c r="O1095" s="93"/>
      <c r="P1095" s="238">
        <f>O1095*H1095</f>
        <v>0</v>
      </c>
      <c r="Q1095" s="238">
        <v>0</v>
      </c>
      <c r="R1095" s="238">
        <f>Q1095*H1095</f>
        <v>0</v>
      </c>
      <c r="S1095" s="238">
        <v>0</v>
      </c>
      <c r="T1095" s="239">
        <f>S1095*H1095</f>
        <v>0</v>
      </c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R1095" s="224" t="s">
        <v>371</v>
      </c>
      <c r="AT1095" s="224" t="s">
        <v>140</v>
      </c>
      <c r="AU1095" s="224" t="s">
        <v>89</v>
      </c>
      <c r="AY1095" s="18" t="s">
        <v>139</v>
      </c>
      <c r="BE1095" s="225">
        <f>IF(N1095="základní",J1095,0)</f>
        <v>0</v>
      </c>
      <c r="BF1095" s="225">
        <f>IF(N1095="snížená",J1095,0)</f>
        <v>0</v>
      </c>
      <c r="BG1095" s="225">
        <f>IF(N1095="zákl. přenesená",J1095,0)</f>
        <v>0</v>
      </c>
      <c r="BH1095" s="225">
        <f>IF(N1095="sníž. přenesená",J1095,0)</f>
        <v>0</v>
      </c>
      <c r="BI1095" s="225">
        <f>IF(N1095="nulová",J1095,0)</f>
        <v>0</v>
      </c>
      <c r="BJ1095" s="18" t="s">
        <v>87</v>
      </c>
      <c r="BK1095" s="225">
        <f>ROUND(I1095*H1095,2)</f>
        <v>0</v>
      </c>
      <c r="BL1095" s="18" t="s">
        <v>371</v>
      </c>
      <c r="BM1095" s="224" t="s">
        <v>1289</v>
      </c>
    </row>
    <row r="1096" spans="1:51" s="13" customFormat="1" ht="12">
      <c r="A1096" s="13"/>
      <c r="B1096" s="245"/>
      <c r="C1096" s="246"/>
      <c r="D1096" s="247" t="s">
        <v>278</v>
      </c>
      <c r="E1096" s="248" t="s">
        <v>1</v>
      </c>
      <c r="F1096" s="249" t="s">
        <v>1046</v>
      </c>
      <c r="G1096" s="246"/>
      <c r="H1096" s="250">
        <v>44.5</v>
      </c>
      <c r="I1096" s="251"/>
      <c r="J1096" s="246"/>
      <c r="K1096" s="246"/>
      <c r="L1096" s="252"/>
      <c r="M1096" s="253"/>
      <c r="N1096" s="254"/>
      <c r="O1096" s="254"/>
      <c r="P1096" s="254"/>
      <c r="Q1096" s="254"/>
      <c r="R1096" s="254"/>
      <c r="S1096" s="254"/>
      <c r="T1096" s="255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56" t="s">
        <v>278</v>
      </c>
      <c r="AU1096" s="256" t="s">
        <v>89</v>
      </c>
      <c r="AV1096" s="13" t="s">
        <v>89</v>
      </c>
      <c r="AW1096" s="13" t="s">
        <v>34</v>
      </c>
      <c r="AX1096" s="13" t="s">
        <v>87</v>
      </c>
      <c r="AY1096" s="256" t="s">
        <v>139</v>
      </c>
    </row>
    <row r="1097" spans="1:65" s="2" customFormat="1" ht="24.15" customHeight="1">
      <c r="A1097" s="40"/>
      <c r="B1097" s="41"/>
      <c r="C1097" s="212" t="s">
        <v>1290</v>
      </c>
      <c r="D1097" s="212" t="s">
        <v>140</v>
      </c>
      <c r="E1097" s="213" t="s">
        <v>1291</v>
      </c>
      <c r="F1097" s="214" t="s">
        <v>1292</v>
      </c>
      <c r="G1097" s="215" t="s">
        <v>305</v>
      </c>
      <c r="H1097" s="216">
        <v>4.743</v>
      </c>
      <c r="I1097" s="217"/>
      <c r="J1097" s="218">
        <f>ROUND(I1097*H1097,2)</f>
        <v>0</v>
      </c>
      <c r="K1097" s="214" t="s">
        <v>274</v>
      </c>
      <c r="L1097" s="46"/>
      <c r="M1097" s="236" t="s">
        <v>1</v>
      </c>
      <c r="N1097" s="237" t="s">
        <v>44</v>
      </c>
      <c r="O1097" s="93"/>
      <c r="P1097" s="238">
        <f>O1097*H1097</f>
        <v>0</v>
      </c>
      <c r="Q1097" s="238">
        <v>0</v>
      </c>
      <c r="R1097" s="238">
        <f>Q1097*H1097</f>
        <v>0</v>
      </c>
      <c r="S1097" s="238">
        <v>0</v>
      </c>
      <c r="T1097" s="239">
        <f>S1097*H1097</f>
        <v>0</v>
      </c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R1097" s="224" t="s">
        <v>371</v>
      </c>
      <c r="AT1097" s="224" t="s">
        <v>140</v>
      </c>
      <c r="AU1097" s="224" t="s">
        <v>89</v>
      </c>
      <c r="AY1097" s="18" t="s">
        <v>139</v>
      </c>
      <c r="BE1097" s="225">
        <f>IF(N1097="základní",J1097,0)</f>
        <v>0</v>
      </c>
      <c r="BF1097" s="225">
        <f>IF(N1097="snížená",J1097,0)</f>
        <v>0</v>
      </c>
      <c r="BG1097" s="225">
        <f>IF(N1097="zákl. přenesená",J1097,0)</f>
        <v>0</v>
      </c>
      <c r="BH1097" s="225">
        <f>IF(N1097="sníž. přenesená",J1097,0)</f>
        <v>0</v>
      </c>
      <c r="BI1097" s="225">
        <f>IF(N1097="nulová",J1097,0)</f>
        <v>0</v>
      </c>
      <c r="BJ1097" s="18" t="s">
        <v>87</v>
      </c>
      <c r="BK1097" s="225">
        <f>ROUND(I1097*H1097,2)</f>
        <v>0</v>
      </c>
      <c r="BL1097" s="18" t="s">
        <v>371</v>
      </c>
      <c r="BM1097" s="224" t="s">
        <v>1293</v>
      </c>
    </row>
    <row r="1098" spans="1:47" s="2" customFormat="1" ht="12">
      <c r="A1098" s="40"/>
      <c r="B1098" s="41"/>
      <c r="C1098" s="42"/>
      <c r="D1098" s="240" t="s">
        <v>276</v>
      </c>
      <c r="E1098" s="42"/>
      <c r="F1098" s="241" t="s">
        <v>1294</v>
      </c>
      <c r="G1098" s="42"/>
      <c r="H1098" s="42"/>
      <c r="I1098" s="242"/>
      <c r="J1098" s="42"/>
      <c r="K1098" s="42"/>
      <c r="L1098" s="46"/>
      <c r="M1098" s="243"/>
      <c r="N1098" s="244"/>
      <c r="O1098" s="93"/>
      <c r="P1098" s="93"/>
      <c r="Q1098" s="93"/>
      <c r="R1098" s="93"/>
      <c r="S1098" s="93"/>
      <c r="T1098" s="94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T1098" s="18" t="s">
        <v>276</v>
      </c>
      <c r="AU1098" s="18" t="s">
        <v>89</v>
      </c>
    </row>
    <row r="1099" spans="1:63" s="11" customFormat="1" ht="22.8" customHeight="1">
      <c r="A1099" s="11"/>
      <c r="B1099" s="198"/>
      <c r="C1099" s="199"/>
      <c r="D1099" s="200" t="s">
        <v>78</v>
      </c>
      <c r="E1099" s="234" t="s">
        <v>1295</v>
      </c>
      <c r="F1099" s="234" t="s">
        <v>1296</v>
      </c>
      <c r="G1099" s="199"/>
      <c r="H1099" s="199"/>
      <c r="I1099" s="202"/>
      <c r="J1099" s="235">
        <f>BK1099</f>
        <v>0</v>
      </c>
      <c r="K1099" s="199"/>
      <c r="L1099" s="204"/>
      <c r="M1099" s="205"/>
      <c r="N1099" s="206"/>
      <c r="O1099" s="206"/>
      <c r="P1099" s="207">
        <f>SUM(P1100:P1165)</f>
        <v>0</v>
      </c>
      <c r="Q1099" s="206"/>
      <c r="R1099" s="207">
        <f>SUM(R1100:R1165)</f>
        <v>4.247656</v>
      </c>
      <c r="S1099" s="206"/>
      <c r="T1099" s="208">
        <f>SUM(T1100:T1165)</f>
        <v>0</v>
      </c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R1099" s="209" t="s">
        <v>89</v>
      </c>
      <c r="AT1099" s="210" t="s">
        <v>78</v>
      </c>
      <c r="AU1099" s="210" t="s">
        <v>87</v>
      </c>
      <c r="AY1099" s="209" t="s">
        <v>139</v>
      </c>
      <c r="BK1099" s="211">
        <f>SUM(BK1100:BK1165)</f>
        <v>0</v>
      </c>
    </row>
    <row r="1100" spans="1:65" s="2" customFormat="1" ht="24.15" customHeight="1">
      <c r="A1100" s="40"/>
      <c r="B1100" s="41"/>
      <c r="C1100" s="212" t="s">
        <v>1297</v>
      </c>
      <c r="D1100" s="212" t="s">
        <v>140</v>
      </c>
      <c r="E1100" s="213" t="s">
        <v>1298</v>
      </c>
      <c r="F1100" s="214" t="s">
        <v>1299</v>
      </c>
      <c r="G1100" s="215" t="s">
        <v>299</v>
      </c>
      <c r="H1100" s="216">
        <v>181.4</v>
      </c>
      <c r="I1100" s="217"/>
      <c r="J1100" s="218">
        <f>ROUND(I1100*H1100,2)</f>
        <v>0</v>
      </c>
      <c r="K1100" s="214" t="s">
        <v>274</v>
      </c>
      <c r="L1100" s="46"/>
      <c r="M1100" s="236" t="s">
        <v>1</v>
      </c>
      <c r="N1100" s="237" t="s">
        <v>44</v>
      </c>
      <c r="O1100" s="93"/>
      <c r="P1100" s="238">
        <f>O1100*H1100</f>
        <v>0</v>
      </c>
      <c r="Q1100" s="238">
        <v>0</v>
      </c>
      <c r="R1100" s="238">
        <f>Q1100*H1100</f>
        <v>0</v>
      </c>
      <c r="S1100" s="238">
        <v>0</v>
      </c>
      <c r="T1100" s="239">
        <f>S1100*H1100</f>
        <v>0</v>
      </c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R1100" s="224" t="s">
        <v>371</v>
      </c>
      <c r="AT1100" s="224" t="s">
        <v>140</v>
      </c>
      <c r="AU1100" s="224" t="s">
        <v>89</v>
      </c>
      <c r="AY1100" s="18" t="s">
        <v>139</v>
      </c>
      <c r="BE1100" s="225">
        <f>IF(N1100="základní",J1100,0)</f>
        <v>0</v>
      </c>
      <c r="BF1100" s="225">
        <f>IF(N1100="snížená",J1100,0)</f>
        <v>0</v>
      </c>
      <c r="BG1100" s="225">
        <f>IF(N1100="zákl. přenesená",J1100,0)</f>
        <v>0</v>
      </c>
      <c r="BH1100" s="225">
        <f>IF(N1100="sníž. přenesená",J1100,0)</f>
        <v>0</v>
      </c>
      <c r="BI1100" s="225">
        <f>IF(N1100="nulová",J1100,0)</f>
        <v>0</v>
      </c>
      <c r="BJ1100" s="18" t="s">
        <v>87</v>
      </c>
      <c r="BK1100" s="225">
        <f>ROUND(I1100*H1100,2)</f>
        <v>0</v>
      </c>
      <c r="BL1100" s="18" t="s">
        <v>371</v>
      </c>
      <c r="BM1100" s="224" t="s">
        <v>1300</v>
      </c>
    </row>
    <row r="1101" spans="1:47" s="2" customFormat="1" ht="12">
      <c r="A1101" s="40"/>
      <c r="B1101" s="41"/>
      <c r="C1101" s="42"/>
      <c r="D1101" s="240" t="s">
        <v>276</v>
      </c>
      <c r="E1101" s="42"/>
      <c r="F1101" s="241" t="s">
        <v>1301</v>
      </c>
      <c r="G1101" s="42"/>
      <c r="H1101" s="42"/>
      <c r="I1101" s="242"/>
      <c r="J1101" s="42"/>
      <c r="K1101" s="42"/>
      <c r="L1101" s="46"/>
      <c r="M1101" s="243"/>
      <c r="N1101" s="244"/>
      <c r="O1101" s="93"/>
      <c r="P1101" s="93"/>
      <c r="Q1101" s="93"/>
      <c r="R1101" s="93"/>
      <c r="S1101" s="93"/>
      <c r="T1101" s="94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T1101" s="18" t="s">
        <v>276</v>
      </c>
      <c r="AU1101" s="18" t="s">
        <v>89</v>
      </c>
    </row>
    <row r="1102" spans="1:51" s="13" customFormat="1" ht="12">
      <c r="A1102" s="13"/>
      <c r="B1102" s="245"/>
      <c r="C1102" s="246"/>
      <c r="D1102" s="247" t="s">
        <v>278</v>
      </c>
      <c r="E1102" s="248" t="s">
        <v>1</v>
      </c>
      <c r="F1102" s="249" t="s">
        <v>182</v>
      </c>
      <c r="G1102" s="246"/>
      <c r="H1102" s="250">
        <v>83</v>
      </c>
      <c r="I1102" s="251"/>
      <c r="J1102" s="246"/>
      <c r="K1102" s="246"/>
      <c r="L1102" s="252"/>
      <c r="M1102" s="253"/>
      <c r="N1102" s="254"/>
      <c r="O1102" s="254"/>
      <c r="P1102" s="254"/>
      <c r="Q1102" s="254"/>
      <c r="R1102" s="254"/>
      <c r="S1102" s="254"/>
      <c r="T1102" s="255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56" t="s">
        <v>278</v>
      </c>
      <c r="AU1102" s="256" t="s">
        <v>89</v>
      </c>
      <c r="AV1102" s="13" t="s">
        <v>89</v>
      </c>
      <c r="AW1102" s="13" t="s">
        <v>34</v>
      </c>
      <c r="AX1102" s="13" t="s">
        <v>79</v>
      </c>
      <c r="AY1102" s="256" t="s">
        <v>139</v>
      </c>
    </row>
    <row r="1103" spans="1:51" s="13" customFormat="1" ht="12">
      <c r="A1103" s="13"/>
      <c r="B1103" s="245"/>
      <c r="C1103" s="246"/>
      <c r="D1103" s="247" t="s">
        <v>278</v>
      </c>
      <c r="E1103" s="248" t="s">
        <v>1</v>
      </c>
      <c r="F1103" s="249" t="s">
        <v>185</v>
      </c>
      <c r="G1103" s="246"/>
      <c r="H1103" s="250">
        <v>26</v>
      </c>
      <c r="I1103" s="251"/>
      <c r="J1103" s="246"/>
      <c r="K1103" s="246"/>
      <c r="L1103" s="252"/>
      <c r="M1103" s="253"/>
      <c r="N1103" s="254"/>
      <c r="O1103" s="254"/>
      <c r="P1103" s="254"/>
      <c r="Q1103" s="254"/>
      <c r="R1103" s="254"/>
      <c r="S1103" s="254"/>
      <c r="T1103" s="255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56" t="s">
        <v>278</v>
      </c>
      <c r="AU1103" s="256" t="s">
        <v>89</v>
      </c>
      <c r="AV1103" s="13" t="s">
        <v>89</v>
      </c>
      <c r="AW1103" s="13" t="s">
        <v>34</v>
      </c>
      <c r="AX1103" s="13" t="s">
        <v>79</v>
      </c>
      <c r="AY1103" s="256" t="s">
        <v>139</v>
      </c>
    </row>
    <row r="1104" spans="1:51" s="13" customFormat="1" ht="12">
      <c r="A1104" s="13"/>
      <c r="B1104" s="245"/>
      <c r="C1104" s="246"/>
      <c r="D1104" s="247" t="s">
        <v>278</v>
      </c>
      <c r="E1104" s="248" t="s">
        <v>1</v>
      </c>
      <c r="F1104" s="249" t="s">
        <v>959</v>
      </c>
      <c r="G1104" s="246"/>
      <c r="H1104" s="250">
        <v>67.4</v>
      </c>
      <c r="I1104" s="251"/>
      <c r="J1104" s="246"/>
      <c r="K1104" s="246"/>
      <c r="L1104" s="252"/>
      <c r="M1104" s="253"/>
      <c r="N1104" s="254"/>
      <c r="O1104" s="254"/>
      <c r="P1104" s="254"/>
      <c r="Q1104" s="254"/>
      <c r="R1104" s="254"/>
      <c r="S1104" s="254"/>
      <c r="T1104" s="255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56" t="s">
        <v>278</v>
      </c>
      <c r="AU1104" s="256" t="s">
        <v>89</v>
      </c>
      <c r="AV1104" s="13" t="s">
        <v>89</v>
      </c>
      <c r="AW1104" s="13" t="s">
        <v>34</v>
      </c>
      <c r="AX1104" s="13" t="s">
        <v>79</v>
      </c>
      <c r="AY1104" s="256" t="s">
        <v>139</v>
      </c>
    </row>
    <row r="1105" spans="1:51" s="13" customFormat="1" ht="12">
      <c r="A1105" s="13"/>
      <c r="B1105" s="245"/>
      <c r="C1105" s="246"/>
      <c r="D1105" s="247" t="s">
        <v>278</v>
      </c>
      <c r="E1105" s="248" t="s">
        <v>1</v>
      </c>
      <c r="F1105" s="249" t="s">
        <v>961</v>
      </c>
      <c r="G1105" s="246"/>
      <c r="H1105" s="250">
        <v>5</v>
      </c>
      <c r="I1105" s="251"/>
      <c r="J1105" s="246"/>
      <c r="K1105" s="246"/>
      <c r="L1105" s="252"/>
      <c r="M1105" s="253"/>
      <c r="N1105" s="254"/>
      <c r="O1105" s="254"/>
      <c r="P1105" s="254"/>
      <c r="Q1105" s="254"/>
      <c r="R1105" s="254"/>
      <c r="S1105" s="254"/>
      <c r="T1105" s="255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56" t="s">
        <v>278</v>
      </c>
      <c r="AU1105" s="256" t="s">
        <v>89</v>
      </c>
      <c r="AV1105" s="13" t="s">
        <v>89</v>
      </c>
      <c r="AW1105" s="13" t="s">
        <v>34</v>
      </c>
      <c r="AX1105" s="13" t="s">
        <v>79</v>
      </c>
      <c r="AY1105" s="256" t="s">
        <v>139</v>
      </c>
    </row>
    <row r="1106" spans="1:51" s="15" customFormat="1" ht="12">
      <c r="A1106" s="15"/>
      <c r="B1106" s="267"/>
      <c r="C1106" s="268"/>
      <c r="D1106" s="247" t="s">
        <v>278</v>
      </c>
      <c r="E1106" s="269" t="s">
        <v>1</v>
      </c>
      <c r="F1106" s="270" t="s">
        <v>287</v>
      </c>
      <c r="G1106" s="268"/>
      <c r="H1106" s="271">
        <v>181.4</v>
      </c>
      <c r="I1106" s="272"/>
      <c r="J1106" s="268"/>
      <c r="K1106" s="268"/>
      <c r="L1106" s="273"/>
      <c r="M1106" s="274"/>
      <c r="N1106" s="275"/>
      <c r="O1106" s="275"/>
      <c r="P1106" s="275"/>
      <c r="Q1106" s="275"/>
      <c r="R1106" s="275"/>
      <c r="S1106" s="275"/>
      <c r="T1106" s="276"/>
      <c r="U1106" s="15"/>
      <c r="V1106" s="15"/>
      <c r="W1106" s="15"/>
      <c r="X1106" s="15"/>
      <c r="Y1106" s="15"/>
      <c r="Z1106" s="15"/>
      <c r="AA1106" s="15"/>
      <c r="AB1106" s="15"/>
      <c r="AC1106" s="15"/>
      <c r="AD1106" s="15"/>
      <c r="AE1106" s="15"/>
      <c r="AT1106" s="277" t="s">
        <v>278</v>
      </c>
      <c r="AU1106" s="277" t="s">
        <v>89</v>
      </c>
      <c r="AV1106" s="15" t="s">
        <v>144</v>
      </c>
      <c r="AW1106" s="15" t="s">
        <v>34</v>
      </c>
      <c r="AX1106" s="15" t="s">
        <v>87</v>
      </c>
      <c r="AY1106" s="277" t="s">
        <v>139</v>
      </c>
    </row>
    <row r="1107" spans="1:65" s="2" customFormat="1" ht="24.15" customHeight="1">
      <c r="A1107" s="40"/>
      <c r="B1107" s="41"/>
      <c r="C1107" s="278" t="s">
        <v>1302</v>
      </c>
      <c r="D1107" s="278" t="s">
        <v>316</v>
      </c>
      <c r="E1107" s="279" t="s">
        <v>1303</v>
      </c>
      <c r="F1107" s="280" t="s">
        <v>1304</v>
      </c>
      <c r="G1107" s="281" t="s">
        <v>299</v>
      </c>
      <c r="H1107" s="282">
        <v>181.4</v>
      </c>
      <c r="I1107" s="283"/>
      <c r="J1107" s="284">
        <f>ROUND(I1107*H1107,2)</f>
        <v>0</v>
      </c>
      <c r="K1107" s="280" t="s">
        <v>274</v>
      </c>
      <c r="L1107" s="285"/>
      <c r="M1107" s="286" t="s">
        <v>1</v>
      </c>
      <c r="N1107" s="287" t="s">
        <v>44</v>
      </c>
      <c r="O1107" s="93"/>
      <c r="P1107" s="238">
        <f>O1107*H1107</f>
        <v>0</v>
      </c>
      <c r="Q1107" s="238">
        <v>0.00033</v>
      </c>
      <c r="R1107" s="238">
        <f>Q1107*H1107</f>
        <v>0.059862</v>
      </c>
      <c r="S1107" s="238">
        <v>0</v>
      </c>
      <c r="T1107" s="239">
        <f>S1107*H1107</f>
        <v>0</v>
      </c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R1107" s="224" t="s">
        <v>496</v>
      </c>
      <c r="AT1107" s="224" t="s">
        <v>316</v>
      </c>
      <c r="AU1107" s="224" t="s">
        <v>89</v>
      </c>
      <c r="AY1107" s="18" t="s">
        <v>139</v>
      </c>
      <c r="BE1107" s="225">
        <f>IF(N1107="základní",J1107,0)</f>
        <v>0</v>
      </c>
      <c r="BF1107" s="225">
        <f>IF(N1107="snížená",J1107,0)</f>
        <v>0</v>
      </c>
      <c r="BG1107" s="225">
        <f>IF(N1107="zákl. přenesená",J1107,0)</f>
        <v>0</v>
      </c>
      <c r="BH1107" s="225">
        <f>IF(N1107="sníž. přenesená",J1107,0)</f>
        <v>0</v>
      </c>
      <c r="BI1107" s="225">
        <f>IF(N1107="nulová",J1107,0)</f>
        <v>0</v>
      </c>
      <c r="BJ1107" s="18" t="s">
        <v>87</v>
      </c>
      <c r="BK1107" s="225">
        <f>ROUND(I1107*H1107,2)</f>
        <v>0</v>
      </c>
      <c r="BL1107" s="18" t="s">
        <v>371</v>
      </c>
      <c r="BM1107" s="224" t="s">
        <v>1305</v>
      </c>
    </row>
    <row r="1108" spans="1:65" s="2" customFormat="1" ht="24.15" customHeight="1">
      <c r="A1108" s="40"/>
      <c r="B1108" s="41"/>
      <c r="C1108" s="212" t="s">
        <v>1306</v>
      </c>
      <c r="D1108" s="212" t="s">
        <v>140</v>
      </c>
      <c r="E1108" s="213" t="s">
        <v>1298</v>
      </c>
      <c r="F1108" s="214" t="s">
        <v>1299</v>
      </c>
      <c r="G1108" s="215" t="s">
        <v>299</v>
      </c>
      <c r="H1108" s="216">
        <v>274.8</v>
      </c>
      <c r="I1108" s="217"/>
      <c r="J1108" s="218">
        <f>ROUND(I1108*H1108,2)</f>
        <v>0</v>
      </c>
      <c r="K1108" s="214" t="s">
        <v>274</v>
      </c>
      <c r="L1108" s="46"/>
      <c r="M1108" s="236" t="s">
        <v>1</v>
      </c>
      <c r="N1108" s="237" t="s">
        <v>44</v>
      </c>
      <c r="O1108" s="93"/>
      <c r="P1108" s="238">
        <f>O1108*H1108</f>
        <v>0</v>
      </c>
      <c r="Q1108" s="238">
        <v>0</v>
      </c>
      <c r="R1108" s="238">
        <f>Q1108*H1108</f>
        <v>0</v>
      </c>
      <c r="S1108" s="238">
        <v>0</v>
      </c>
      <c r="T1108" s="239">
        <f>S1108*H1108</f>
        <v>0</v>
      </c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R1108" s="224" t="s">
        <v>371</v>
      </c>
      <c r="AT1108" s="224" t="s">
        <v>140</v>
      </c>
      <c r="AU1108" s="224" t="s">
        <v>89</v>
      </c>
      <c r="AY1108" s="18" t="s">
        <v>139</v>
      </c>
      <c r="BE1108" s="225">
        <f>IF(N1108="základní",J1108,0)</f>
        <v>0</v>
      </c>
      <c r="BF1108" s="225">
        <f>IF(N1108="snížená",J1108,0)</f>
        <v>0</v>
      </c>
      <c r="BG1108" s="225">
        <f>IF(N1108="zákl. přenesená",J1108,0)</f>
        <v>0</v>
      </c>
      <c r="BH1108" s="225">
        <f>IF(N1108="sníž. přenesená",J1108,0)</f>
        <v>0</v>
      </c>
      <c r="BI1108" s="225">
        <f>IF(N1108="nulová",J1108,0)</f>
        <v>0</v>
      </c>
      <c r="BJ1108" s="18" t="s">
        <v>87</v>
      </c>
      <c r="BK1108" s="225">
        <f>ROUND(I1108*H1108,2)</f>
        <v>0</v>
      </c>
      <c r="BL1108" s="18" t="s">
        <v>371</v>
      </c>
      <c r="BM1108" s="224" t="s">
        <v>1307</v>
      </c>
    </row>
    <row r="1109" spans="1:47" s="2" customFormat="1" ht="12">
      <c r="A1109" s="40"/>
      <c r="B1109" s="41"/>
      <c r="C1109" s="42"/>
      <c r="D1109" s="240" t="s">
        <v>276</v>
      </c>
      <c r="E1109" s="42"/>
      <c r="F1109" s="241" t="s">
        <v>1301</v>
      </c>
      <c r="G1109" s="42"/>
      <c r="H1109" s="42"/>
      <c r="I1109" s="242"/>
      <c r="J1109" s="42"/>
      <c r="K1109" s="42"/>
      <c r="L1109" s="46"/>
      <c r="M1109" s="243"/>
      <c r="N1109" s="244"/>
      <c r="O1109" s="93"/>
      <c r="P1109" s="93"/>
      <c r="Q1109" s="93"/>
      <c r="R1109" s="93"/>
      <c r="S1109" s="93"/>
      <c r="T1109" s="94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T1109" s="18" t="s">
        <v>276</v>
      </c>
      <c r="AU1109" s="18" t="s">
        <v>89</v>
      </c>
    </row>
    <row r="1110" spans="1:51" s="13" customFormat="1" ht="12">
      <c r="A1110" s="13"/>
      <c r="B1110" s="245"/>
      <c r="C1110" s="246"/>
      <c r="D1110" s="247" t="s">
        <v>278</v>
      </c>
      <c r="E1110" s="248" t="s">
        <v>1</v>
      </c>
      <c r="F1110" s="249" t="s">
        <v>957</v>
      </c>
      <c r="G1110" s="246"/>
      <c r="H1110" s="250">
        <v>195.8</v>
      </c>
      <c r="I1110" s="251"/>
      <c r="J1110" s="246"/>
      <c r="K1110" s="246"/>
      <c r="L1110" s="252"/>
      <c r="M1110" s="253"/>
      <c r="N1110" s="254"/>
      <c r="O1110" s="254"/>
      <c r="P1110" s="254"/>
      <c r="Q1110" s="254"/>
      <c r="R1110" s="254"/>
      <c r="S1110" s="254"/>
      <c r="T1110" s="255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56" t="s">
        <v>278</v>
      </c>
      <c r="AU1110" s="256" t="s">
        <v>89</v>
      </c>
      <c r="AV1110" s="13" t="s">
        <v>89</v>
      </c>
      <c r="AW1110" s="13" t="s">
        <v>34</v>
      </c>
      <c r="AX1110" s="13" t="s">
        <v>79</v>
      </c>
      <c r="AY1110" s="256" t="s">
        <v>139</v>
      </c>
    </row>
    <row r="1111" spans="1:51" s="13" customFormat="1" ht="12">
      <c r="A1111" s="13"/>
      <c r="B1111" s="245"/>
      <c r="C1111" s="246"/>
      <c r="D1111" s="247" t="s">
        <v>278</v>
      </c>
      <c r="E1111" s="248" t="s">
        <v>1</v>
      </c>
      <c r="F1111" s="249" t="s">
        <v>958</v>
      </c>
      <c r="G1111" s="246"/>
      <c r="H1111" s="250">
        <v>63.8</v>
      </c>
      <c r="I1111" s="251"/>
      <c r="J1111" s="246"/>
      <c r="K1111" s="246"/>
      <c r="L1111" s="252"/>
      <c r="M1111" s="253"/>
      <c r="N1111" s="254"/>
      <c r="O1111" s="254"/>
      <c r="P1111" s="254"/>
      <c r="Q1111" s="254"/>
      <c r="R1111" s="254"/>
      <c r="S1111" s="254"/>
      <c r="T1111" s="255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56" t="s">
        <v>278</v>
      </c>
      <c r="AU1111" s="256" t="s">
        <v>89</v>
      </c>
      <c r="AV1111" s="13" t="s">
        <v>89</v>
      </c>
      <c r="AW1111" s="13" t="s">
        <v>34</v>
      </c>
      <c r="AX1111" s="13" t="s">
        <v>79</v>
      </c>
      <c r="AY1111" s="256" t="s">
        <v>139</v>
      </c>
    </row>
    <row r="1112" spans="1:51" s="13" customFormat="1" ht="12">
      <c r="A1112" s="13"/>
      <c r="B1112" s="245"/>
      <c r="C1112" s="246"/>
      <c r="D1112" s="247" t="s">
        <v>278</v>
      </c>
      <c r="E1112" s="248" t="s">
        <v>1</v>
      </c>
      <c r="F1112" s="249" t="s">
        <v>960</v>
      </c>
      <c r="G1112" s="246"/>
      <c r="H1112" s="250">
        <v>15.2</v>
      </c>
      <c r="I1112" s="251"/>
      <c r="J1112" s="246"/>
      <c r="K1112" s="246"/>
      <c r="L1112" s="252"/>
      <c r="M1112" s="253"/>
      <c r="N1112" s="254"/>
      <c r="O1112" s="254"/>
      <c r="P1112" s="254"/>
      <c r="Q1112" s="254"/>
      <c r="R1112" s="254"/>
      <c r="S1112" s="254"/>
      <c r="T1112" s="255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56" t="s">
        <v>278</v>
      </c>
      <c r="AU1112" s="256" t="s">
        <v>89</v>
      </c>
      <c r="AV1112" s="13" t="s">
        <v>89</v>
      </c>
      <c r="AW1112" s="13" t="s">
        <v>34</v>
      </c>
      <c r="AX1112" s="13" t="s">
        <v>79</v>
      </c>
      <c r="AY1112" s="256" t="s">
        <v>139</v>
      </c>
    </row>
    <row r="1113" spans="1:51" s="15" customFormat="1" ht="12">
      <c r="A1113" s="15"/>
      <c r="B1113" s="267"/>
      <c r="C1113" s="268"/>
      <c r="D1113" s="247" t="s">
        <v>278</v>
      </c>
      <c r="E1113" s="269" t="s">
        <v>1</v>
      </c>
      <c r="F1113" s="270" t="s">
        <v>287</v>
      </c>
      <c r="G1113" s="268"/>
      <c r="H1113" s="271">
        <v>274.8</v>
      </c>
      <c r="I1113" s="272"/>
      <c r="J1113" s="268"/>
      <c r="K1113" s="268"/>
      <c r="L1113" s="273"/>
      <c r="M1113" s="274"/>
      <c r="N1113" s="275"/>
      <c r="O1113" s="275"/>
      <c r="P1113" s="275"/>
      <c r="Q1113" s="275"/>
      <c r="R1113" s="275"/>
      <c r="S1113" s="275"/>
      <c r="T1113" s="276"/>
      <c r="U1113" s="15"/>
      <c r="V1113" s="15"/>
      <c r="W1113" s="15"/>
      <c r="X1113" s="15"/>
      <c r="Y1113" s="15"/>
      <c r="Z1113" s="15"/>
      <c r="AA1113" s="15"/>
      <c r="AB1113" s="15"/>
      <c r="AC1113" s="15"/>
      <c r="AD1113" s="15"/>
      <c r="AE1113" s="15"/>
      <c r="AT1113" s="277" t="s">
        <v>278</v>
      </c>
      <c r="AU1113" s="277" t="s">
        <v>89</v>
      </c>
      <c r="AV1113" s="15" t="s">
        <v>144</v>
      </c>
      <c r="AW1113" s="15" t="s">
        <v>34</v>
      </c>
      <c r="AX1113" s="15" t="s">
        <v>87</v>
      </c>
      <c r="AY1113" s="277" t="s">
        <v>139</v>
      </c>
    </row>
    <row r="1114" spans="1:65" s="2" customFormat="1" ht="24.15" customHeight="1">
      <c r="A1114" s="40"/>
      <c r="B1114" s="41"/>
      <c r="C1114" s="278" t="s">
        <v>1308</v>
      </c>
      <c r="D1114" s="278" t="s">
        <v>316</v>
      </c>
      <c r="E1114" s="279" t="s">
        <v>1309</v>
      </c>
      <c r="F1114" s="280" t="s">
        <v>1310</v>
      </c>
      <c r="G1114" s="281" t="s">
        <v>299</v>
      </c>
      <c r="H1114" s="282">
        <v>288.54</v>
      </c>
      <c r="I1114" s="283"/>
      <c r="J1114" s="284">
        <f>ROUND(I1114*H1114,2)</f>
        <v>0</v>
      </c>
      <c r="K1114" s="280" t="s">
        <v>274</v>
      </c>
      <c r="L1114" s="285"/>
      <c r="M1114" s="286" t="s">
        <v>1</v>
      </c>
      <c r="N1114" s="287" t="s">
        <v>44</v>
      </c>
      <c r="O1114" s="93"/>
      <c r="P1114" s="238">
        <f>O1114*H1114</f>
        <v>0</v>
      </c>
      <c r="Q1114" s="238">
        <v>0.0012</v>
      </c>
      <c r="R1114" s="238">
        <f>Q1114*H1114</f>
        <v>0.346248</v>
      </c>
      <c r="S1114" s="238">
        <v>0</v>
      </c>
      <c r="T1114" s="239">
        <f>S1114*H1114</f>
        <v>0</v>
      </c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R1114" s="224" t="s">
        <v>496</v>
      </c>
      <c r="AT1114" s="224" t="s">
        <v>316</v>
      </c>
      <c r="AU1114" s="224" t="s">
        <v>89</v>
      </c>
      <c r="AY1114" s="18" t="s">
        <v>139</v>
      </c>
      <c r="BE1114" s="225">
        <f>IF(N1114="základní",J1114,0)</f>
        <v>0</v>
      </c>
      <c r="BF1114" s="225">
        <f>IF(N1114="snížená",J1114,0)</f>
        <v>0</v>
      </c>
      <c r="BG1114" s="225">
        <f>IF(N1114="zákl. přenesená",J1114,0)</f>
        <v>0</v>
      </c>
      <c r="BH1114" s="225">
        <f>IF(N1114="sníž. přenesená",J1114,0)</f>
        <v>0</v>
      </c>
      <c r="BI1114" s="225">
        <f>IF(N1114="nulová",J1114,0)</f>
        <v>0</v>
      </c>
      <c r="BJ1114" s="18" t="s">
        <v>87</v>
      </c>
      <c r="BK1114" s="225">
        <f>ROUND(I1114*H1114,2)</f>
        <v>0</v>
      </c>
      <c r="BL1114" s="18" t="s">
        <v>371</v>
      </c>
      <c r="BM1114" s="224" t="s">
        <v>1311</v>
      </c>
    </row>
    <row r="1115" spans="1:51" s="13" customFormat="1" ht="12">
      <c r="A1115" s="13"/>
      <c r="B1115" s="245"/>
      <c r="C1115" s="246"/>
      <c r="D1115" s="247" t="s">
        <v>278</v>
      </c>
      <c r="E1115" s="248" t="s">
        <v>1</v>
      </c>
      <c r="F1115" s="249" t="s">
        <v>1312</v>
      </c>
      <c r="G1115" s="246"/>
      <c r="H1115" s="250">
        <v>288.54</v>
      </c>
      <c r="I1115" s="251"/>
      <c r="J1115" s="246"/>
      <c r="K1115" s="246"/>
      <c r="L1115" s="252"/>
      <c r="M1115" s="253"/>
      <c r="N1115" s="254"/>
      <c r="O1115" s="254"/>
      <c r="P1115" s="254"/>
      <c r="Q1115" s="254"/>
      <c r="R1115" s="254"/>
      <c r="S1115" s="254"/>
      <c r="T1115" s="255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T1115" s="256" t="s">
        <v>278</v>
      </c>
      <c r="AU1115" s="256" t="s">
        <v>89</v>
      </c>
      <c r="AV1115" s="13" t="s">
        <v>89</v>
      </c>
      <c r="AW1115" s="13" t="s">
        <v>34</v>
      </c>
      <c r="AX1115" s="13" t="s">
        <v>87</v>
      </c>
      <c r="AY1115" s="256" t="s">
        <v>139</v>
      </c>
    </row>
    <row r="1116" spans="1:65" s="2" customFormat="1" ht="24.15" customHeight="1">
      <c r="A1116" s="40"/>
      <c r="B1116" s="41"/>
      <c r="C1116" s="212" t="s">
        <v>1313</v>
      </c>
      <c r="D1116" s="212" t="s">
        <v>140</v>
      </c>
      <c r="E1116" s="213" t="s">
        <v>1298</v>
      </c>
      <c r="F1116" s="214" t="s">
        <v>1299</v>
      </c>
      <c r="G1116" s="215" t="s">
        <v>299</v>
      </c>
      <c r="H1116" s="216">
        <v>274.8</v>
      </c>
      <c r="I1116" s="217"/>
      <c r="J1116" s="218">
        <f>ROUND(I1116*H1116,2)</f>
        <v>0</v>
      </c>
      <c r="K1116" s="214" t="s">
        <v>274</v>
      </c>
      <c r="L1116" s="46"/>
      <c r="M1116" s="236" t="s">
        <v>1</v>
      </c>
      <c r="N1116" s="237" t="s">
        <v>44</v>
      </c>
      <c r="O1116" s="93"/>
      <c r="P1116" s="238">
        <f>O1116*H1116</f>
        <v>0</v>
      </c>
      <c r="Q1116" s="238">
        <v>0</v>
      </c>
      <c r="R1116" s="238">
        <f>Q1116*H1116</f>
        <v>0</v>
      </c>
      <c r="S1116" s="238">
        <v>0</v>
      </c>
      <c r="T1116" s="239">
        <f>S1116*H1116</f>
        <v>0</v>
      </c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R1116" s="224" t="s">
        <v>371</v>
      </c>
      <c r="AT1116" s="224" t="s">
        <v>140</v>
      </c>
      <c r="AU1116" s="224" t="s">
        <v>89</v>
      </c>
      <c r="AY1116" s="18" t="s">
        <v>139</v>
      </c>
      <c r="BE1116" s="225">
        <f>IF(N1116="základní",J1116,0)</f>
        <v>0</v>
      </c>
      <c r="BF1116" s="225">
        <f>IF(N1116="snížená",J1116,0)</f>
        <v>0</v>
      </c>
      <c r="BG1116" s="225">
        <f>IF(N1116="zákl. přenesená",J1116,0)</f>
        <v>0</v>
      </c>
      <c r="BH1116" s="225">
        <f>IF(N1116="sníž. přenesená",J1116,0)</f>
        <v>0</v>
      </c>
      <c r="BI1116" s="225">
        <f>IF(N1116="nulová",J1116,0)</f>
        <v>0</v>
      </c>
      <c r="BJ1116" s="18" t="s">
        <v>87</v>
      </c>
      <c r="BK1116" s="225">
        <f>ROUND(I1116*H1116,2)</f>
        <v>0</v>
      </c>
      <c r="BL1116" s="18" t="s">
        <v>371</v>
      </c>
      <c r="BM1116" s="224" t="s">
        <v>1314</v>
      </c>
    </row>
    <row r="1117" spans="1:47" s="2" customFormat="1" ht="12">
      <c r="A1117" s="40"/>
      <c r="B1117" s="41"/>
      <c r="C1117" s="42"/>
      <c r="D1117" s="240" t="s">
        <v>276</v>
      </c>
      <c r="E1117" s="42"/>
      <c r="F1117" s="241" t="s">
        <v>1301</v>
      </c>
      <c r="G1117" s="42"/>
      <c r="H1117" s="42"/>
      <c r="I1117" s="242"/>
      <c r="J1117" s="42"/>
      <c r="K1117" s="42"/>
      <c r="L1117" s="46"/>
      <c r="M1117" s="243"/>
      <c r="N1117" s="244"/>
      <c r="O1117" s="93"/>
      <c r="P1117" s="93"/>
      <c r="Q1117" s="93"/>
      <c r="R1117" s="93"/>
      <c r="S1117" s="93"/>
      <c r="T1117" s="94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T1117" s="18" t="s">
        <v>276</v>
      </c>
      <c r="AU1117" s="18" t="s">
        <v>89</v>
      </c>
    </row>
    <row r="1118" spans="1:51" s="13" customFormat="1" ht="12">
      <c r="A1118" s="13"/>
      <c r="B1118" s="245"/>
      <c r="C1118" s="246"/>
      <c r="D1118" s="247" t="s">
        <v>278</v>
      </c>
      <c r="E1118" s="248" t="s">
        <v>1</v>
      </c>
      <c r="F1118" s="249" t="s">
        <v>957</v>
      </c>
      <c r="G1118" s="246"/>
      <c r="H1118" s="250">
        <v>195.8</v>
      </c>
      <c r="I1118" s="251"/>
      <c r="J1118" s="246"/>
      <c r="K1118" s="246"/>
      <c r="L1118" s="252"/>
      <c r="M1118" s="253"/>
      <c r="N1118" s="254"/>
      <c r="O1118" s="254"/>
      <c r="P1118" s="254"/>
      <c r="Q1118" s="254"/>
      <c r="R1118" s="254"/>
      <c r="S1118" s="254"/>
      <c r="T1118" s="255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56" t="s">
        <v>278</v>
      </c>
      <c r="AU1118" s="256" t="s">
        <v>89</v>
      </c>
      <c r="AV1118" s="13" t="s">
        <v>89</v>
      </c>
      <c r="AW1118" s="13" t="s">
        <v>34</v>
      </c>
      <c r="AX1118" s="13" t="s">
        <v>79</v>
      </c>
      <c r="AY1118" s="256" t="s">
        <v>139</v>
      </c>
    </row>
    <row r="1119" spans="1:51" s="13" customFormat="1" ht="12">
      <c r="A1119" s="13"/>
      <c r="B1119" s="245"/>
      <c r="C1119" s="246"/>
      <c r="D1119" s="247" t="s">
        <v>278</v>
      </c>
      <c r="E1119" s="248" t="s">
        <v>1</v>
      </c>
      <c r="F1119" s="249" t="s">
        <v>958</v>
      </c>
      <c r="G1119" s="246"/>
      <c r="H1119" s="250">
        <v>63.8</v>
      </c>
      <c r="I1119" s="251"/>
      <c r="J1119" s="246"/>
      <c r="K1119" s="246"/>
      <c r="L1119" s="252"/>
      <c r="M1119" s="253"/>
      <c r="N1119" s="254"/>
      <c r="O1119" s="254"/>
      <c r="P1119" s="254"/>
      <c r="Q1119" s="254"/>
      <c r="R1119" s="254"/>
      <c r="S1119" s="254"/>
      <c r="T1119" s="255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T1119" s="256" t="s">
        <v>278</v>
      </c>
      <c r="AU1119" s="256" t="s">
        <v>89</v>
      </c>
      <c r="AV1119" s="13" t="s">
        <v>89</v>
      </c>
      <c r="AW1119" s="13" t="s">
        <v>34</v>
      </c>
      <c r="AX1119" s="13" t="s">
        <v>79</v>
      </c>
      <c r="AY1119" s="256" t="s">
        <v>139</v>
      </c>
    </row>
    <row r="1120" spans="1:51" s="13" customFormat="1" ht="12">
      <c r="A1120" s="13"/>
      <c r="B1120" s="245"/>
      <c r="C1120" s="246"/>
      <c r="D1120" s="247" t="s">
        <v>278</v>
      </c>
      <c r="E1120" s="248" t="s">
        <v>1</v>
      </c>
      <c r="F1120" s="249" t="s">
        <v>960</v>
      </c>
      <c r="G1120" s="246"/>
      <c r="H1120" s="250">
        <v>15.2</v>
      </c>
      <c r="I1120" s="251"/>
      <c r="J1120" s="246"/>
      <c r="K1120" s="246"/>
      <c r="L1120" s="252"/>
      <c r="M1120" s="253"/>
      <c r="N1120" s="254"/>
      <c r="O1120" s="254"/>
      <c r="P1120" s="254"/>
      <c r="Q1120" s="254"/>
      <c r="R1120" s="254"/>
      <c r="S1120" s="254"/>
      <c r="T1120" s="255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56" t="s">
        <v>278</v>
      </c>
      <c r="AU1120" s="256" t="s">
        <v>89</v>
      </c>
      <c r="AV1120" s="13" t="s">
        <v>89</v>
      </c>
      <c r="AW1120" s="13" t="s">
        <v>34</v>
      </c>
      <c r="AX1120" s="13" t="s">
        <v>79</v>
      </c>
      <c r="AY1120" s="256" t="s">
        <v>139</v>
      </c>
    </row>
    <row r="1121" spans="1:51" s="15" customFormat="1" ht="12">
      <c r="A1121" s="15"/>
      <c r="B1121" s="267"/>
      <c r="C1121" s="268"/>
      <c r="D1121" s="247" t="s">
        <v>278</v>
      </c>
      <c r="E1121" s="269" t="s">
        <v>1</v>
      </c>
      <c r="F1121" s="270" t="s">
        <v>287</v>
      </c>
      <c r="G1121" s="268"/>
      <c r="H1121" s="271">
        <v>274.8</v>
      </c>
      <c r="I1121" s="272"/>
      <c r="J1121" s="268"/>
      <c r="K1121" s="268"/>
      <c r="L1121" s="273"/>
      <c r="M1121" s="274"/>
      <c r="N1121" s="275"/>
      <c r="O1121" s="275"/>
      <c r="P1121" s="275"/>
      <c r="Q1121" s="275"/>
      <c r="R1121" s="275"/>
      <c r="S1121" s="275"/>
      <c r="T1121" s="276"/>
      <c r="U1121" s="15"/>
      <c r="V1121" s="15"/>
      <c r="W1121" s="15"/>
      <c r="X1121" s="15"/>
      <c r="Y1121" s="15"/>
      <c r="Z1121" s="15"/>
      <c r="AA1121" s="15"/>
      <c r="AB1121" s="15"/>
      <c r="AC1121" s="15"/>
      <c r="AD1121" s="15"/>
      <c r="AE1121" s="15"/>
      <c r="AT1121" s="277" t="s">
        <v>278</v>
      </c>
      <c r="AU1121" s="277" t="s">
        <v>89</v>
      </c>
      <c r="AV1121" s="15" t="s">
        <v>144</v>
      </c>
      <c r="AW1121" s="15" t="s">
        <v>34</v>
      </c>
      <c r="AX1121" s="15" t="s">
        <v>87</v>
      </c>
      <c r="AY1121" s="277" t="s">
        <v>139</v>
      </c>
    </row>
    <row r="1122" spans="1:65" s="2" customFormat="1" ht="24.15" customHeight="1">
      <c r="A1122" s="40"/>
      <c r="B1122" s="41"/>
      <c r="C1122" s="278" t="s">
        <v>1315</v>
      </c>
      <c r="D1122" s="278" t="s">
        <v>316</v>
      </c>
      <c r="E1122" s="279" t="s">
        <v>1316</v>
      </c>
      <c r="F1122" s="280" t="s">
        <v>1317</v>
      </c>
      <c r="G1122" s="281" t="s">
        <v>299</v>
      </c>
      <c r="H1122" s="282">
        <v>288.54</v>
      </c>
      <c r="I1122" s="283"/>
      <c r="J1122" s="284">
        <f>ROUND(I1122*H1122,2)</f>
        <v>0</v>
      </c>
      <c r="K1122" s="280" t="s">
        <v>274</v>
      </c>
      <c r="L1122" s="285"/>
      <c r="M1122" s="286" t="s">
        <v>1</v>
      </c>
      <c r="N1122" s="287" t="s">
        <v>44</v>
      </c>
      <c r="O1122" s="93"/>
      <c r="P1122" s="238">
        <f>O1122*H1122</f>
        <v>0</v>
      </c>
      <c r="Q1122" s="238">
        <v>0.0024</v>
      </c>
      <c r="R1122" s="238">
        <f>Q1122*H1122</f>
        <v>0.692496</v>
      </c>
      <c r="S1122" s="238">
        <v>0</v>
      </c>
      <c r="T1122" s="239">
        <f>S1122*H1122</f>
        <v>0</v>
      </c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R1122" s="224" t="s">
        <v>496</v>
      </c>
      <c r="AT1122" s="224" t="s">
        <v>316</v>
      </c>
      <c r="AU1122" s="224" t="s">
        <v>89</v>
      </c>
      <c r="AY1122" s="18" t="s">
        <v>139</v>
      </c>
      <c r="BE1122" s="225">
        <f>IF(N1122="základní",J1122,0)</f>
        <v>0</v>
      </c>
      <c r="BF1122" s="225">
        <f>IF(N1122="snížená",J1122,0)</f>
        <v>0</v>
      </c>
      <c r="BG1122" s="225">
        <f>IF(N1122="zákl. přenesená",J1122,0)</f>
        <v>0</v>
      </c>
      <c r="BH1122" s="225">
        <f>IF(N1122="sníž. přenesená",J1122,0)</f>
        <v>0</v>
      </c>
      <c r="BI1122" s="225">
        <f>IF(N1122="nulová",J1122,0)</f>
        <v>0</v>
      </c>
      <c r="BJ1122" s="18" t="s">
        <v>87</v>
      </c>
      <c r="BK1122" s="225">
        <f>ROUND(I1122*H1122,2)</f>
        <v>0</v>
      </c>
      <c r="BL1122" s="18" t="s">
        <v>371</v>
      </c>
      <c r="BM1122" s="224" t="s">
        <v>1318</v>
      </c>
    </row>
    <row r="1123" spans="1:51" s="13" customFormat="1" ht="12">
      <c r="A1123" s="13"/>
      <c r="B1123" s="245"/>
      <c r="C1123" s="246"/>
      <c r="D1123" s="247" t="s">
        <v>278</v>
      </c>
      <c r="E1123" s="248" t="s">
        <v>1</v>
      </c>
      <c r="F1123" s="249" t="s">
        <v>1312</v>
      </c>
      <c r="G1123" s="246"/>
      <c r="H1123" s="250">
        <v>288.54</v>
      </c>
      <c r="I1123" s="251"/>
      <c r="J1123" s="246"/>
      <c r="K1123" s="246"/>
      <c r="L1123" s="252"/>
      <c r="M1123" s="253"/>
      <c r="N1123" s="254"/>
      <c r="O1123" s="254"/>
      <c r="P1123" s="254"/>
      <c r="Q1123" s="254"/>
      <c r="R1123" s="254"/>
      <c r="S1123" s="254"/>
      <c r="T1123" s="255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T1123" s="256" t="s">
        <v>278</v>
      </c>
      <c r="AU1123" s="256" t="s">
        <v>89</v>
      </c>
      <c r="AV1123" s="13" t="s">
        <v>89</v>
      </c>
      <c r="AW1123" s="13" t="s">
        <v>34</v>
      </c>
      <c r="AX1123" s="13" t="s">
        <v>87</v>
      </c>
      <c r="AY1123" s="256" t="s">
        <v>139</v>
      </c>
    </row>
    <row r="1124" spans="1:65" s="2" customFormat="1" ht="24.15" customHeight="1">
      <c r="A1124" s="40"/>
      <c r="B1124" s="41"/>
      <c r="C1124" s="212" t="s">
        <v>1319</v>
      </c>
      <c r="D1124" s="212" t="s">
        <v>140</v>
      </c>
      <c r="E1124" s="213" t="s">
        <v>1320</v>
      </c>
      <c r="F1124" s="214" t="s">
        <v>1321</v>
      </c>
      <c r="G1124" s="215" t="s">
        <v>299</v>
      </c>
      <c r="H1124" s="216">
        <v>39.64</v>
      </c>
      <c r="I1124" s="217"/>
      <c r="J1124" s="218">
        <f>ROUND(I1124*H1124,2)</f>
        <v>0</v>
      </c>
      <c r="K1124" s="214" t="s">
        <v>274</v>
      </c>
      <c r="L1124" s="46"/>
      <c r="M1124" s="236" t="s">
        <v>1</v>
      </c>
      <c r="N1124" s="237" t="s">
        <v>44</v>
      </c>
      <c r="O1124" s="93"/>
      <c r="P1124" s="238">
        <f>O1124*H1124</f>
        <v>0</v>
      </c>
      <c r="Q1124" s="238">
        <v>0</v>
      </c>
      <c r="R1124" s="238">
        <f>Q1124*H1124</f>
        <v>0</v>
      </c>
      <c r="S1124" s="238">
        <v>0</v>
      </c>
      <c r="T1124" s="239">
        <f>S1124*H1124</f>
        <v>0</v>
      </c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R1124" s="224" t="s">
        <v>371</v>
      </c>
      <c r="AT1124" s="224" t="s">
        <v>140</v>
      </c>
      <c r="AU1124" s="224" t="s">
        <v>89</v>
      </c>
      <c r="AY1124" s="18" t="s">
        <v>139</v>
      </c>
      <c r="BE1124" s="225">
        <f>IF(N1124="základní",J1124,0)</f>
        <v>0</v>
      </c>
      <c r="BF1124" s="225">
        <f>IF(N1124="snížená",J1124,0)</f>
        <v>0</v>
      </c>
      <c r="BG1124" s="225">
        <f>IF(N1124="zákl. přenesená",J1124,0)</f>
        <v>0</v>
      </c>
      <c r="BH1124" s="225">
        <f>IF(N1124="sníž. přenesená",J1124,0)</f>
        <v>0</v>
      </c>
      <c r="BI1124" s="225">
        <f>IF(N1124="nulová",J1124,0)</f>
        <v>0</v>
      </c>
      <c r="BJ1124" s="18" t="s">
        <v>87</v>
      </c>
      <c r="BK1124" s="225">
        <f>ROUND(I1124*H1124,2)</f>
        <v>0</v>
      </c>
      <c r="BL1124" s="18" t="s">
        <v>371</v>
      </c>
      <c r="BM1124" s="224" t="s">
        <v>1322</v>
      </c>
    </row>
    <row r="1125" spans="1:47" s="2" customFormat="1" ht="12">
      <c r="A1125" s="40"/>
      <c r="B1125" s="41"/>
      <c r="C1125" s="42"/>
      <c r="D1125" s="240" t="s">
        <v>276</v>
      </c>
      <c r="E1125" s="42"/>
      <c r="F1125" s="241" t="s">
        <v>1323</v>
      </c>
      <c r="G1125" s="42"/>
      <c r="H1125" s="42"/>
      <c r="I1125" s="242"/>
      <c r="J1125" s="42"/>
      <c r="K1125" s="42"/>
      <c r="L1125" s="46"/>
      <c r="M1125" s="243"/>
      <c r="N1125" s="244"/>
      <c r="O1125" s="93"/>
      <c r="P1125" s="93"/>
      <c r="Q1125" s="93"/>
      <c r="R1125" s="93"/>
      <c r="S1125" s="93"/>
      <c r="T1125" s="94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T1125" s="18" t="s">
        <v>276</v>
      </c>
      <c r="AU1125" s="18" t="s">
        <v>89</v>
      </c>
    </row>
    <row r="1126" spans="1:51" s="13" customFormat="1" ht="12">
      <c r="A1126" s="13"/>
      <c r="B1126" s="245"/>
      <c r="C1126" s="246"/>
      <c r="D1126" s="247" t="s">
        <v>278</v>
      </c>
      <c r="E1126" s="248" t="s">
        <v>1</v>
      </c>
      <c r="F1126" s="249" t="s">
        <v>159</v>
      </c>
      <c r="G1126" s="246"/>
      <c r="H1126" s="250">
        <v>39.64</v>
      </c>
      <c r="I1126" s="251"/>
      <c r="J1126" s="246"/>
      <c r="K1126" s="246"/>
      <c r="L1126" s="252"/>
      <c r="M1126" s="253"/>
      <c r="N1126" s="254"/>
      <c r="O1126" s="254"/>
      <c r="P1126" s="254"/>
      <c r="Q1126" s="254"/>
      <c r="R1126" s="254"/>
      <c r="S1126" s="254"/>
      <c r="T1126" s="255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56" t="s">
        <v>278</v>
      </c>
      <c r="AU1126" s="256" t="s">
        <v>89</v>
      </c>
      <c r="AV1126" s="13" t="s">
        <v>89</v>
      </c>
      <c r="AW1126" s="13" t="s">
        <v>34</v>
      </c>
      <c r="AX1126" s="13" t="s">
        <v>87</v>
      </c>
      <c r="AY1126" s="256" t="s">
        <v>139</v>
      </c>
    </row>
    <row r="1127" spans="1:65" s="2" customFormat="1" ht="24.15" customHeight="1">
      <c r="A1127" s="40"/>
      <c r="B1127" s="41"/>
      <c r="C1127" s="278" t="s">
        <v>1324</v>
      </c>
      <c r="D1127" s="278" t="s">
        <v>316</v>
      </c>
      <c r="E1127" s="279" t="s">
        <v>1325</v>
      </c>
      <c r="F1127" s="280" t="s">
        <v>1326</v>
      </c>
      <c r="G1127" s="281" t="s">
        <v>299</v>
      </c>
      <c r="H1127" s="282">
        <v>43.604</v>
      </c>
      <c r="I1127" s="283"/>
      <c r="J1127" s="284">
        <f>ROUND(I1127*H1127,2)</f>
        <v>0</v>
      </c>
      <c r="K1127" s="280" t="s">
        <v>274</v>
      </c>
      <c r="L1127" s="285"/>
      <c r="M1127" s="286" t="s">
        <v>1</v>
      </c>
      <c r="N1127" s="287" t="s">
        <v>44</v>
      </c>
      <c r="O1127" s="93"/>
      <c r="P1127" s="238">
        <f>O1127*H1127</f>
        <v>0</v>
      </c>
      <c r="Q1127" s="238">
        <v>0.00775</v>
      </c>
      <c r="R1127" s="238">
        <f>Q1127*H1127</f>
        <v>0.337931</v>
      </c>
      <c r="S1127" s="238">
        <v>0</v>
      </c>
      <c r="T1127" s="239">
        <f>S1127*H1127</f>
        <v>0</v>
      </c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R1127" s="224" t="s">
        <v>496</v>
      </c>
      <c r="AT1127" s="224" t="s">
        <v>316</v>
      </c>
      <c r="AU1127" s="224" t="s">
        <v>89</v>
      </c>
      <c r="AY1127" s="18" t="s">
        <v>139</v>
      </c>
      <c r="BE1127" s="225">
        <f>IF(N1127="základní",J1127,0)</f>
        <v>0</v>
      </c>
      <c r="BF1127" s="225">
        <f>IF(N1127="snížená",J1127,0)</f>
        <v>0</v>
      </c>
      <c r="BG1127" s="225">
        <f>IF(N1127="zákl. přenesená",J1127,0)</f>
        <v>0</v>
      </c>
      <c r="BH1127" s="225">
        <f>IF(N1127="sníž. přenesená",J1127,0)</f>
        <v>0</v>
      </c>
      <c r="BI1127" s="225">
        <f>IF(N1127="nulová",J1127,0)</f>
        <v>0</v>
      </c>
      <c r="BJ1127" s="18" t="s">
        <v>87</v>
      </c>
      <c r="BK1127" s="225">
        <f>ROUND(I1127*H1127,2)</f>
        <v>0</v>
      </c>
      <c r="BL1127" s="18" t="s">
        <v>371</v>
      </c>
      <c r="BM1127" s="224" t="s">
        <v>1327</v>
      </c>
    </row>
    <row r="1128" spans="1:51" s="13" customFormat="1" ht="12">
      <c r="A1128" s="13"/>
      <c r="B1128" s="245"/>
      <c r="C1128" s="246"/>
      <c r="D1128" s="247" t="s">
        <v>278</v>
      </c>
      <c r="E1128" s="248" t="s">
        <v>1</v>
      </c>
      <c r="F1128" s="249" t="s">
        <v>1328</v>
      </c>
      <c r="G1128" s="246"/>
      <c r="H1128" s="250">
        <v>43.604</v>
      </c>
      <c r="I1128" s="251"/>
      <c r="J1128" s="246"/>
      <c r="K1128" s="246"/>
      <c r="L1128" s="252"/>
      <c r="M1128" s="253"/>
      <c r="N1128" s="254"/>
      <c r="O1128" s="254"/>
      <c r="P1128" s="254"/>
      <c r="Q1128" s="254"/>
      <c r="R1128" s="254"/>
      <c r="S1128" s="254"/>
      <c r="T1128" s="255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56" t="s">
        <v>278</v>
      </c>
      <c r="AU1128" s="256" t="s">
        <v>89</v>
      </c>
      <c r="AV1128" s="13" t="s">
        <v>89</v>
      </c>
      <c r="AW1128" s="13" t="s">
        <v>34</v>
      </c>
      <c r="AX1128" s="13" t="s">
        <v>87</v>
      </c>
      <c r="AY1128" s="256" t="s">
        <v>139</v>
      </c>
    </row>
    <row r="1129" spans="1:65" s="2" customFormat="1" ht="33" customHeight="1">
      <c r="A1129" s="40"/>
      <c r="B1129" s="41"/>
      <c r="C1129" s="212" t="s">
        <v>1329</v>
      </c>
      <c r="D1129" s="212" t="s">
        <v>140</v>
      </c>
      <c r="E1129" s="213" t="s">
        <v>1330</v>
      </c>
      <c r="F1129" s="214" t="s">
        <v>1331</v>
      </c>
      <c r="G1129" s="215" t="s">
        <v>299</v>
      </c>
      <c r="H1129" s="216">
        <v>44.5</v>
      </c>
      <c r="I1129" s="217"/>
      <c r="J1129" s="218">
        <f>ROUND(I1129*H1129,2)</f>
        <v>0</v>
      </c>
      <c r="K1129" s="214" t="s">
        <v>274</v>
      </c>
      <c r="L1129" s="46"/>
      <c r="M1129" s="236" t="s">
        <v>1</v>
      </c>
      <c r="N1129" s="237" t="s">
        <v>44</v>
      </c>
      <c r="O1129" s="93"/>
      <c r="P1129" s="238">
        <f>O1129*H1129</f>
        <v>0</v>
      </c>
      <c r="Q1129" s="238">
        <v>0.00012</v>
      </c>
      <c r="R1129" s="238">
        <f>Q1129*H1129</f>
        <v>0.00534</v>
      </c>
      <c r="S1129" s="238">
        <v>0</v>
      </c>
      <c r="T1129" s="239">
        <f>S1129*H1129</f>
        <v>0</v>
      </c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R1129" s="224" t="s">
        <v>371</v>
      </c>
      <c r="AT1129" s="224" t="s">
        <v>140</v>
      </c>
      <c r="AU1129" s="224" t="s">
        <v>89</v>
      </c>
      <c r="AY1129" s="18" t="s">
        <v>139</v>
      </c>
      <c r="BE1129" s="225">
        <f>IF(N1129="základní",J1129,0)</f>
        <v>0</v>
      </c>
      <c r="BF1129" s="225">
        <f>IF(N1129="snížená",J1129,0)</f>
        <v>0</v>
      </c>
      <c r="BG1129" s="225">
        <f>IF(N1129="zákl. přenesená",J1129,0)</f>
        <v>0</v>
      </c>
      <c r="BH1129" s="225">
        <f>IF(N1129="sníž. přenesená",J1129,0)</f>
        <v>0</v>
      </c>
      <c r="BI1129" s="225">
        <f>IF(N1129="nulová",J1129,0)</f>
        <v>0</v>
      </c>
      <c r="BJ1129" s="18" t="s">
        <v>87</v>
      </c>
      <c r="BK1129" s="225">
        <f>ROUND(I1129*H1129,2)</f>
        <v>0</v>
      </c>
      <c r="BL1129" s="18" t="s">
        <v>371</v>
      </c>
      <c r="BM1129" s="224" t="s">
        <v>1332</v>
      </c>
    </row>
    <row r="1130" spans="1:47" s="2" customFormat="1" ht="12">
      <c r="A1130" s="40"/>
      <c r="B1130" s="41"/>
      <c r="C1130" s="42"/>
      <c r="D1130" s="240" t="s">
        <v>276</v>
      </c>
      <c r="E1130" s="42"/>
      <c r="F1130" s="241" t="s">
        <v>1333</v>
      </c>
      <c r="G1130" s="42"/>
      <c r="H1130" s="42"/>
      <c r="I1130" s="242"/>
      <c r="J1130" s="42"/>
      <c r="K1130" s="42"/>
      <c r="L1130" s="46"/>
      <c r="M1130" s="243"/>
      <c r="N1130" s="244"/>
      <c r="O1130" s="93"/>
      <c r="P1130" s="93"/>
      <c r="Q1130" s="93"/>
      <c r="R1130" s="93"/>
      <c r="S1130" s="93"/>
      <c r="T1130" s="94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T1130" s="18" t="s">
        <v>276</v>
      </c>
      <c r="AU1130" s="18" t="s">
        <v>89</v>
      </c>
    </row>
    <row r="1131" spans="1:51" s="13" customFormat="1" ht="12">
      <c r="A1131" s="13"/>
      <c r="B1131" s="245"/>
      <c r="C1131" s="246"/>
      <c r="D1131" s="247" t="s">
        <v>278</v>
      </c>
      <c r="E1131" s="248" t="s">
        <v>1</v>
      </c>
      <c r="F1131" s="249" t="s">
        <v>1046</v>
      </c>
      <c r="G1131" s="246"/>
      <c r="H1131" s="250">
        <v>44.5</v>
      </c>
      <c r="I1131" s="251"/>
      <c r="J1131" s="246"/>
      <c r="K1131" s="246"/>
      <c r="L1131" s="252"/>
      <c r="M1131" s="253"/>
      <c r="N1131" s="254"/>
      <c r="O1131" s="254"/>
      <c r="P1131" s="254"/>
      <c r="Q1131" s="254"/>
      <c r="R1131" s="254"/>
      <c r="S1131" s="254"/>
      <c r="T1131" s="255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56" t="s">
        <v>278</v>
      </c>
      <c r="AU1131" s="256" t="s">
        <v>89</v>
      </c>
      <c r="AV1131" s="13" t="s">
        <v>89</v>
      </c>
      <c r="AW1131" s="13" t="s">
        <v>34</v>
      </c>
      <c r="AX1131" s="13" t="s">
        <v>87</v>
      </c>
      <c r="AY1131" s="256" t="s">
        <v>139</v>
      </c>
    </row>
    <row r="1132" spans="1:65" s="2" customFormat="1" ht="24.15" customHeight="1">
      <c r="A1132" s="40"/>
      <c r="B1132" s="41"/>
      <c r="C1132" s="278" t="s">
        <v>1334</v>
      </c>
      <c r="D1132" s="278" t="s">
        <v>316</v>
      </c>
      <c r="E1132" s="279" t="s">
        <v>1335</v>
      </c>
      <c r="F1132" s="280" t="s">
        <v>1336</v>
      </c>
      <c r="G1132" s="281" t="s">
        <v>299</v>
      </c>
      <c r="H1132" s="282">
        <v>46.725</v>
      </c>
      <c r="I1132" s="283"/>
      <c r="J1132" s="284">
        <f>ROUND(I1132*H1132,2)</f>
        <v>0</v>
      </c>
      <c r="K1132" s="280" t="s">
        <v>274</v>
      </c>
      <c r="L1132" s="285"/>
      <c r="M1132" s="286" t="s">
        <v>1</v>
      </c>
      <c r="N1132" s="287" t="s">
        <v>44</v>
      </c>
      <c r="O1132" s="93"/>
      <c r="P1132" s="238">
        <f>O1132*H1132</f>
        <v>0</v>
      </c>
      <c r="Q1132" s="238">
        <v>0.0024</v>
      </c>
      <c r="R1132" s="238">
        <f>Q1132*H1132</f>
        <v>0.11213999999999999</v>
      </c>
      <c r="S1132" s="238">
        <v>0</v>
      </c>
      <c r="T1132" s="239">
        <f>S1132*H1132</f>
        <v>0</v>
      </c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R1132" s="224" t="s">
        <v>496</v>
      </c>
      <c r="AT1132" s="224" t="s">
        <v>316</v>
      </c>
      <c r="AU1132" s="224" t="s">
        <v>89</v>
      </c>
      <c r="AY1132" s="18" t="s">
        <v>139</v>
      </c>
      <c r="BE1132" s="225">
        <f>IF(N1132="základní",J1132,0)</f>
        <v>0</v>
      </c>
      <c r="BF1132" s="225">
        <f>IF(N1132="snížená",J1132,0)</f>
        <v>0</v>
      </c>
      <c r="BG1132" s="225">
        <f>IF(N1132="zákl. přenesená",J1132,0)</f>
        <v>0</v>
      </c>
      <c r="BH1132" s="225">
        <f>IF(N1132="sníž. přenesená",J1132,0)</f>
        <v>0</v>
      </c>
      <c r="BI1132" s="225">
        <f>IF(N1132="nulová",J1132,0)</f>
        <v>0</v>
      </c>
      <c r="BJ1132" s="18" t="s">
        <v>87</v>
      </c>
      <c r="BK1132" s="225">
        <f>ROUND(I1132*H1132,2)</f>
        <v>0</v>
      </c>
      <c r="BL1132" s="18" t="s">
        <v>371</v>
      </c>
      <c r="BM1132" s="224" t="s">
        <v>1337</v>
      </c>
    </row>
    <row r="1133" spans="1:51" s="13" customFormat="1" ht="12">
      <c r="A1133" s="13"/>
      <c r="B1133" s="245"/>
      <c r="C1133" s="246"/>
      <c r="D1133" s="247" t="s">
        <v>278</v>
      </c>
      <c r="E1133" s="248" t="s">
        <v>1</v>
      </c>
      <c r="F1133" s="249" t="s">
        <v>1338</v>
      </c>
      <c r="G1133" s="246"/>
      <c r="H1133" s="250">
        <v>46.725</v>
      </c>
      <c r="I1133" s="251"/>
      <c r="J1133" s="246"/>
      <c r="K1133" s="246"/>
      <c r="L1133" s="252"/>
      <c r="M1133" s="253"/>
      <c r="N1133" s="254"/>
      <c r="O1133" s="254"/>
      <c r="P1133" s="254"/>
      <c r="Q1133" s="254"/>
      <c r="R1133" s="254"/>
      <c r="S1133" s="254"/>
      <c r="T1133" s="255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56" t="s">
        <v>278</v>
      </c>
      <c r="AU1133" s="256" t="s">
        <v>89</v>
      </c>
      <c r="AV1133" s="13" t="s">
        <v>89</v>
      </c>
      <c r="AW1133" s="13" t="s">
        <v>34</v>
      </c>
      <c r="AX1133" s="13" t="s">
        <v>87</v>
      </c>
      <c r="AY1133" s="256" t="s">
        <v>139</v>
      </c>
    </row>
    <row r="1134" spans="1:65" s="2" customFormat="1" ht="24.15" customHeight="1">
      <c r="A1134" s="40"/>
      <c r="B1134" s="41"/>
      <c r="C1134" s="212" t="s">
        <v>1339</v>
      </c>
      <c r="D1134" s="212" t="s">
        <v>140</v>
      </c>
      <c r="E1134" s="213" t="s">
        <v>1340</v>
      </c>
      <c r="F1134" s="214" t="s">
        <v>1341</v>
      </c>
      <c r="G1134" s="215" t="s">
        <v>299</v>
      </c>
      <c r="H1134" s="216">
        <v>76.4</v>
      </c>
      <c r="I1134" s="217"/>
      <c r="J1134" s="218">
        <f>ROUND(I1134*H1134,2)</f>
        <v>0</v>
      </c>
      <c r="K1134" s="214" t="s">
        <v>274</v>
      </c>
      <c r="L1134" s="46"/>
      <c r="M1134" s="236" t="s">
        <v>1</v>
      </c>
      <c r="N1134" s="237" t="s">
        <v>44</v>
      </c>
      <c r="O1134" s="93"/>
      <c r="P1134" s="238">
        <f>O1134*H1134</f>
        <v>0</v>
      </c>
      <c r="Q1134" s="238">
        <v>0.00116</v>
      </c>
      <c r="R1134" s="238">
        <f>Q1134*H1134</f>
        <v>0.08862400000000001</v>
      </c>
      <c r="S1134" s="238">
        <v>0</v>
      </c>
      <c r="T1134" s="239">
        <f>S1134*H1134</f>
        <v>0</v>
      </c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R1134" s="224" t="s">
        <v>371</v>
      </c>
      <c r="AT1134" s="224" t="s">
        <v>140</v>
      </c>
      <c r="AU1134" s="224" t="s">
        <v>89</v>
      </c>
      <c r="AY1134" s="18" t="s">
        <v>139</v>
      </c>
      <c r="BE1134" s="225">
        <f>IF(N1134="základní",J1134,0)</f>
        <v>0</v>
      </c>
      <c r="BF1134" s="225">
        <f>IF(N1134="snížená",J1134,0)</f>
        <v>0</v>
      </c>
      <c r="BG1134" s="225">
        <f>IF(N1134="zákl. přenesená",J1134,0)</f>
        <v>0</v>
      </c>
      <c r="BH1134" s="225">
        <f>IF(N1134="sníž. přenesená",J1134,0)</f>
        <v>0</v>
      </c>
      <c r="BI1134" s="225">
        <f>IF(N1134="nulová",J1134,0)</f>
        <v>0</v>
      </c>
      <c r="BJ1134" s="18" t="s">
        <v>87</v>
      </c>
      <c r="BK1134" s="225">
        <f>ROUND(I1134*H1134,2)</f>
        <v>0</v>
      </c>
      <c r="BL1134" s="18" t="s">
        <v>371</v>
      </c>
      <c r="BM1134" s="224" t="s">
        <v>1342</v>
      </c>
    </row>
    <row r="1135" spans="1:47" s="2" customFormat="1" ht="12">
      <c r="A1135" s="40"/>
      <c r="B1135" s="41"/>
      <c r="C1135" s="42"/>
      <c r="D1135" s="240" t="s">
        <v>276</v>
      </c>
      <c r="E1135" s="42"/>
      <c r="F1135" s="241" t="s">
        <v>1343</v>
      </c>
      <c r="G1135" s="42"/>
      <c r="H1135" s="42"/>
      <c r="I1135" s="242"/>
      <c r="J1135" s="42"/>
      <c r="K1135" s="42"/>
      <c r="L1135" s="46"/>
      <c r="M1135" s="243"/>
      <c r="N1135" s="244"/>
      <c r="O1135" s="93"/>
      <c r="P1135" s="93"/>
      <c r="Q1135" s="93"/>
      <c r="R1135" s="93"/>
      <c r="S1135" s="93"/>
      <c r="T1135" s="94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T1135" s="18" t="s">
        <v>276</v>
      </c>
      <c r="AU1135" s="18" t="s">
        <v>89</v>
      </c>
    </row>
    <row r="1136" spans="1:51" s="13" customFormat="1" ht="12">
      <c r="A1136" s="13"/>
      <c r="B1136" s="245"/>
      <c r="C1136" s="246"/>
      <c r="D1136" s="247" t="s">
        <v>278</v>
      </c>
      <c r="E1136" s="248" t="s">
        <v>1</v>
      </c>
      <c r="F1136" s="249" t="s">
        <v>1046</v>
      </c>
      <c r="G1136" s="246"/>
      <c r="H1136" s="250">
        <v>44.5</v>
      </c>
      <c r="I1136" s="251"/>
      <c r="J1136" s="246"/>
      <c r="K1136" s="246"/>
      <c r="L1136" s="252"/>
      <c r="M1136" s="253"/>
      <c r="N1136" s="254"/>
      <c r="O1136" s="254"/>
      <c r="P1136" s="254"/>
      <c r="Q1136" s="254"/>
      <c r="R1136" s="254"/>
      <c r="S1136" s="254"/>
      <c r="T1136" s="255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56" t="s">
        <v>278</v>
      </c>
      <c r="AU1136" s="256" t="s">
        <v>89</v>
      </c>
      <c r="AV1136" s="13" t="s">
        <v>89</v>
      </c>
      <c r="AW1136" s="13" t="s">
        <v>34</v>
      </c>
      <c r="AX1136" s="13" t="s">
        <v>79</v>
      </c>
      <c r="AY1136" s="256" t="s">
        <v>139</v>
      </c>
    </row>
    <row r="1137" spans="1:51" s="13" customFormat="1" ht="12">
      <c r="A1137" s="13"/>
      <c r="B1137" s="245"/>
      <c r="C1137" s="246"/>
      <c r="D1137" s="247" t="s">
        <v>278</v>
      </c>
      <c r="E1137" s="248" t="s">
        <v>1</v>
      </c>
      <c r="F1137" s="249" t="s">
        <v>1008</v>
      </c>
      <c r="G1137" s="246"/>
      <c r="H1137" s="250">
        <v>11.4</v>
      </c>
      <c r="I1137" s="251"/>
      <c r="J1137" s="246"/>
      <c r="K1137" s="246"/>
      <c r="L1137" s="252"/>
      <c r="M1137" s="253"/>
      <c r="N1137" s="254"/>
      <c r="O1137" s="254"/>
      <c r="P1137" s="254"/>
      <c r="Q1137" s="254"/>
      <c r="R1137" s="254"/>
      <c r="S1137" s="254"/>
      <c r="T1137" s="255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56" t="s">
        <v>278</v>
      </c>
      <c r="AU1137" s="256" t="s">
        <v>89</v>
      </c>
      <c r="AV1137" s="13" t="s">
        <v>89</v>
      </c>
      <c r="AW1137" s="13" t="s">
        <v>34</v>
      </c>
      <c r="AX1137" s="13" t="s">
        <v>79</v>
      </c>
      <c r="AY1137" s="256" t="s">
        <v>139</v>
      </c>
    </row>
    <row r="1138" spans="1:51" s="14" customFormat="1" ht="12">
      <c r="A1138" s="14"/>
      <c r="B1138" s="257"/>
      <c r="C1138" s="258"/>
      <c r="D1138" s="247" t="s">
        <v>278</v>
      </c>
      <c r="E1138" s="259" t="s">
        <v>1</v>
      </c>
      <c r="F1138" s="260" t="s">
        <v>833</v>
      </c>
      <c r="G1138" s="258"/>
      <c r="H1138" s="259" t="s">
        <v>1</v>
      </c>
      <c r="I1138" s="261"/>
      <c r="J1138" s="258"/>
      <c r="K1138" s="258"/>
      <c r="L1138" s="262"/>
      <c r="M1138" s="263"/>
      <c r="N1138" s="264"/>
      <c r="O1138" s="264"/>
      <c r="P1138" s="264"/>
      <c r="Q1138" s="264"/>
      <c r="R1138" s="264"/>
      <c r="S1138" s="264"/>
      <c r="T1138" s="265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T1138" s="266" t="s">
        <v>278</v>
      </c>
      <c r="AU1138" s="266" t="s">
        <v>89</v>
      </c>
      <c r="AV1138" s="14" t="s">
        <v>87</v>
      </c>
      <c r="AW1138" s="14" t="s">
        <v>34</v>
      </c>
      <c r="AX1138" s="14" t="s">
        <v>79</v>
      </c>
      <c r="AY1138" s="266" t="s">
        <v>139</v>
      </c>
    </row>
    <row r="1139" spans="1:51" s="13" customFormat="1" ht="12">
      <c r="A1139" s="13"/>
      <c r="B1139" s="245"/>
      <c r="C1139" s="246"/>
      <c r="D1139" s="247" t="s">
        <v>278</v>
      </c>
      <c r="E1139" s="248" t="s">
        <v>1</v>
      </c>
      <c r="F1139" s="249" t="s">
        <v>1344</v>
      </c>
      <c r="G1139" s="246"/>
      <c r="H1139" s="250">
        <v>20.5</v>
      </c>
      <c r="I1139" s="251"/>
      <c r="J1139" s="246"/>
      <c r="K1139" s="246"/>
      <c r="L1139" s="252"/>
      <c r="M1139" s="253"/>
      <c r="N1139" s="254"/>
      <c r="O1139" s="254"/>
      <c r="P1139" s="254"/>
      <c r="Q1139" s="254"/>
      <c r="R1139" s="254"/>
      <c r="S1139" s="254"/>
      <c r="T1139" s="255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56" t="s">
        <v>278</v>
      </c>
      <c r="AU1139" s="256" t="s">
        <v>89</v>
      </c>
      <c r="AV1139" s="13" t="s">
        <v>89</v>
      </c>
      <c r="AW1139" s="13" t="s">
        <v>34</v>
      </c>
      <c r="AX1139" s="13" t="s">
        <v>79</v>
      </c>
      <c r="AY1139" s="256" t="s">
        <v>139</v>
      </c>
    </row>
    <row r="1140" spans="1:51" s="15" customFormat="1" ht="12">
      <c r="A1140" s="15"/>
      <c r="B1140" s="267"/>
      <c r="C1140" s="268"/>
      <c r="D1140" s="247" t="s">
        <v>278</v>
      </c>
      <c r="E1140" s="269" t="s">
        <v>1</v>
      </c>
      <c r="F1140" s="270" t="s">
        <v>287</v>
      </c>
      <c r="G1140" s="268"/>
      <c r="H1140" s="271">
        <v>76.4</v>
      </c>
      <c r="I1140" s="272"/>
      <c r="J1140" s="268"/>
      <c r="K1140" s="268"/>
      <c r="L1140" s="273"/>
      <c r="M1140" s="274"/>
      <c r="N1140" s="275"/>
      <c r="O1140" s="275"/>
      <c r="P1140" s="275"/>
      <c r="Q1140" s="275"/>
      <c r="R1140" s="275"/>
      <c r="S1140" s="275"/>
      <c r="T1140" s="276"/>
      <c r="U1140" s="15"/>
      <c r="V1140" s="15"/>
      <c r="W1140" s="15"/>
      <c r="X1140" s="15"/>
      <c r="Y1140" s="15"/>
      <c r="Z1140" s="15"/>
      <c r="AA1140" s="15"/>
      <c r="AB1140" s="15"/>
      <c r="AC1140" s="15"/>
      <c r="AD1140" s="15"/>
      <c r="AE1140" s="15"/>
      <c r="AT1140" s="277" t="s">
        <v>278</v>
      </c>
      <c r="AU1140" s="277" t="s">
        <v>89</v>
      </c>
      <c r="AV1140" s="15" t="s">
        <v>144</v>
      </c>
      <c r="AW1140" s="15" t="s">
        <v>34</v>
      </c>
      <c r="AX1140" s="15" t="s">
        <v>87</v>
      </c>
      <c r="AY1140" s="277" t="s">
        <v>139</v>
      </c>
    </row>
    <row r="1141" spans="1:65" s="2" customFormat="1" ht="24.15" customHeight="1">
      <c r="A1141" s="40"/>
      <c r="B1141" s="41"/>
      <c r="C1141" s="278" t="s">
        <v>1345</v>
      </c>
      <c r="D1141" s="278" t="s">
        <v>316</v>
      </c>
      <c r="E1141" s="279" t="s">
        <v>1346</v>
      </c>
      <c r="F1141" s="280" t="s">
        <v>1347</v>
      </c>
      <c r="G1141" s="281" t="s">
        <v>273</v>
      </c>
      <c r="H1141" s="282">
        <v>12.775</v>
      </c>
      <c r="I1141" s="283"/>
      <c r="J1141" s="284">
        <f>ROUND(I1141*H1141,2)</f>
        <v>0</v>
      </c>
      <c r="K1141" s="280" t="s">
        <v>274</v>
      </c>
      <c r="L1141" s="285"/>
      <c r="M1141" s="286" t="s">
        <v>1</v>
      </c>
      <c r="N1141" s="287" t="s">
        <v>44</v>
      </c>
      <c r="O1141" s="93"/>
      <c r="P1141" s="238">
        <f>O1141*H1141</f>
        <v>0</v>
      </c>
      <c r="Q1141" s="238">
        <v>0.025</v>
      </c>
      <c r="R1141" s="238">
        <f>Q1141*H1141</f>
        <v>0.319375</v>
      </c>
      <c r="S1141" s="238">
        <v>0</v>
      </c>
      <c r="T1141" s="239">
        <f>S1141*H1141</f>
        <v>0</v>
      </c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R1141" s="224" t="s">
        <v>496</v>
      </c>
      <c r="AT1141" s="224" t="s">
        <v>316</v>
      </c>
      <c r="AU1141" s="224" t="s">
        <v>89</v>
      </c>
      <c r="AY1141" s="18" t="s">
        <v>139</v>
      </c>
      <c r="BE1141" s="225">
        <f>IF(N1141="základní",J1141,0)</f>
        <v>0</v>
      </c>
      <c r="BF1141" s="225">
        <f>IF(N1141="snížená",J1141,0)</f>
        <v>0</v>
      </c>
      <c r="BG1141" s="225">
        <f>IF(N1141="zákl. přenesená",J1141,0)</f>
        <v>0</v>
      </c>
      <c r="BH1141" s="225">
        <f>IF(N1141="sníž. přenesená",J1141,0)</f>
        <v>0</v>
      </c>
      <c r="BI1141" s="225">
        <f>IF(N1141="nulová",J1141,0)</f>
        <v>0</v>
      </c>
      <c r="BJ1141" s="18" t="s">
        <v>87</v>
      </c>
      <c r="BK1141" s="225">
        <f>ROUND(I1141*H1141,2)</f>
        <v>0</v>
      </c>
      <c r="BL1141" s="18" t="s">
        <v>371</v>
      </c>
      <c r="BM1141" s="224" t="s">
        <v>1348</v>
      </c>
    </row>
    <row r="1142" spans="1:51" s="13" customFormat="1" ht="12">
      <c r="A1142" s="13"/>
      <c r="B1142" s="245"/>
      <c r="C1142" s="246"/>
      <c r="D1142" s="247" t="s">
        <v>278</v>
      </c>
      <c r="E1142" s="248" t="s">
        <v>1</v>
      </c>
      <c r="F1142" s="249" t="s">
        <v>1349</v>
      </c>
      <c r="G1142" s="246"/>
      <c r="H1142" s="250">
        <v>8.9</v>
      </c>
      <c r="I1142" s="251"/>
      <c r="J1142" s="246"/>
      <c r="K1142" s="246"/>
      <c r="L1142" s="252"/>
      <c r="M1142" s="253"/>
      <c r="N1142" s="254"/>
      <c r="O1142" s="254"/>
      <c r="P1142" s="254"/>
      <c r="Q1142" s="254"/>
      <c r="R1142" s="254"/>
      <c r="S1142" s="254"/>
      <c r="T1142" s="255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56" t="s">
        <v>278</v>
      </c>
      <c r="AU1142" s="256" t="s">
        <v>89</v>
      </c>
      <c r="AV1142" s="13" t="s">
        <v>89</v>
      </c>
      <c r="AW1142" s="13" t="s">
        <v>34</v>
      </c>
      <c r="AX1142" s="13" t="s">
        <v>79</v>
      </c>
      <c r="AY1142" s="256" t="s">
        <v>139</v>
      </c>
    </row>
    <row r="1143" spans="1:51" s="13" customFormat="1" ht="12">
      <c r="A1143" s="13"/>
      <c r="B1143" s="245"/>
      <c r="C1143" s="246"/>
      <c r="D1143" s="247" t="s">
        <v>278</v>
      </c>
      <c r="E1143" s="248" t="s">
        <v>1</v>
      </c>
      <c r="F1143" s="249" t="s">
        <v>1350</v>
      </c>
      <c r="G1143" s="246"/>
      <c r="H1143" s="250">
        <v>2.85</v>
      </c>
      <c r="I1143" s="251"/>
      <c r="J1143" s="246"/>
      <c r="K1143" s="246"/>
      <c r="L1143" s="252"/>
      <c r="M1143" s="253"/>
      <c r="N1143" s="254"/>
      <c r="O1143" s="254"/>
      <c r="P1143" s="254"/>
      <c r="Q1143" s="254"/>
      <c r="R1143" s="254"/>
      <c r="S1143" s="254"/>
      <c r="T1143" s="255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T1143" s="256" t="s">
        <v>278</v>
      </c>
      <c r="AU1143" s="256" t="s">
        <v>89</v>
      </c>
      <c r="AV1143" s="13" t="s">
        <v>89</v>
      </c>
      <c r="AW1143" s="13" t="s">
        <v>34</v>
      </c>
      <c r="AX1143" s="13" t="s">
        <v>79</v>
      </c>
      <c r="AY1143" s="256" t="s">
        <v>139</v>
      </c>
    </row>
    <row r="1144" spans="1:51" s="14" customFormat="1" ht="12">
      <c r="A1144" s="14"/>
      <c r="B1144" s="257"/>
      <c r="C1144" s="258"/>
      <c r="D1144" s="247" t="s">
        <v>278</v>
      </c>
      <c r="E1144" s="259" t="s">
        <v>1</v>
      </c>
      <c r="F1144" s="260" t="s">
        <v>833</v>
      </c>
      <c r="G1144" s="258"/>
      <c r="H1144" s="259" t="s">
        <v>1</v>
      </c>
      <c r="I1144" s="261"/>
      <c r="J1144" s="258"/>
      <c r="K1144" s="258"/>
      <c r="L1144" s="262"/>
      <c r="M1144" s="263"/>
      <c r="N1144" s="264"/>
      <c r="O1144" s="264"/>
      <c r="P1144" s="264"/>
      <c r="Q1144" s="264"/>
      <c r="R1144" s="264"/>
      <c r="S1144" s="264"/>
      <c r="T1144" s="265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T1144" s="266" t="s">
        <v>278</v>
      </c>
      <c r="AU1144" s="266" t="s">
        <v>89</v>
      </c>
      <c r="AV1144" s="14" t="s">
        <v>87</v>
      </c>
      <c r="AW1144" s="14" t="s">
        <v>34</v>
      </c>
      <c r="AX1144" s="14" t="s">
        <v>79</v>
      </c>
      <c r="AY1144" s="266" t="s">
        <v>139</v>
      </c>
    </row>
    <row r="1145" spans="1:51" s="13" customFormat="1" ht="12">
      <c r="A1145" s="13"/>
      <c r="B1145" s="245"/>
      <c r="C1145" s="246"/>
      <c r="D1145" s="247" t="s">
        <v>278</v>
      </c>
      <c r="E1145" s="248" t="s">
        <v>1</v>
      </c>
      <c r="F1145" s="249" t="s">
        <v>1351</v>
      </c>
      <c r="G1145" s="246"/>
      <c r="H1145" s="250">
        <v>1.025</v>
      </c>
      <c r="I1145" s="251"/>
      <c r="J1145" s="246"/>
      <c r="K1145" s="246"/>
      <c r="L1145" s="252"/>
      <c r="M1145" s="253"/>
      <c r="N1145" s="254"/>
      <c r="O1145" s="254"/>
      <c r="P1145" s="254"/>
      <c r="Q1145" s="254"/>
      <c r="R1145" s="254"/>
      <c r="S1145" s="254"/>
      <c r="T1145" s="255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T1145" s="256" t="s">
        <v>278</v>
      </c>
      <c r="AU1145" s="256" t="s">
        <v>89</v>
      </c>
      <c r="AV1145" s="13" t="s">
        <v>89</v>
      </c>
      <c r="AW1145" s="13" t="s">
        <v>34</v>
      </c>
      <c r="AX1145" s="13" t="s">
        <v>79</v>
      </c>
      <c r="AY1145" s="256" t="s">
        <v>139</v>
      </c>
    </row>
    <row r="1146" spans="1:51" s="15" customFormat="1" ht="12">
      <c r="A1146" s="15"/>
      <c r="B1146" s="267"/>
      <c r="C1146" s="268"/>
      <c r="D1146" s="247" t="s">
        <v>278</v>
      </c>
      <c r="E1146" s="269" t="s">
        <v>1</v>
      </c>
      <c r="F1146" s="270" t="s">
        <v>287</v>
      </c>
      <c r="G1146" s="268"/>
      <c r="H1146" s="271">
        <v>12.775</v>
      </c>
      <c r="I1146" s="272"/>
      <c r="J1146" s="268"/>
      <c r="K1146" s="268"/>
      <c r="L1146" s="273"/>
      <c r="M1146" s="274"/>
      <c r="N1146" s="275"/>
      <c r="O1146" s="275"/>
      <c r="P1146" s="275"/>
      <c r="Q1146" s="275"/>
      <c r="R1146" s="275"/>
      <c r="S1146" s="275"/>
      <c r="T1146" s="276"/>
      <c r="U1146" s="15"/>
      <c r="V1146" s="15"/>
      <c r="W1146" s="15"/>
      <c r="X1146" s="15"/>
      <c r="Y1146" s="15"/>
      <c r="Z1146" s="15"/>
      <c r="AA1146" s="15"/>
      <c r="AB1146" s="15"/>
      <c r="AC1146" s="15"/>
      <c r="AD1146" s="15"/>
      <c r="AE1146" s="15"/>
      <c r="AT1146" s="277" t="s">
        <v>278</v>
      </c>
      <c r="AU1146" s="277" t="s">
        <v>89</v>
      </c>
      <c r="AV1146" s="15" t="s">
        <v>144</v>
      </c>
      <c r="AW1146" s="15" t="s">
        <v>34</v>
      </c>
      <c r="AX1146" s="15" t="s">
        <v>87</v>
      </c>
      <c r="AY1146" s="277" t="s">
        <v>139</v>
      </c>
    </row>
    <row r="1147" spans="1:65" s="2" customFormat="1" ht="33" customHeight="1">
      <c r="A1147" s="40"/>
      <c r="B1147" s="41"/>
      <c r="C1147" s="212" t="s">
        <v>1352</v>
      </c>
      <c r="D1147" s="212" t="s">
        <v>140</v>
      </c>
      <c r="E1147" s="213" t="s">
        <v>1353</v>
      </c>
      <c r="F1147" s="214" t="s">
        <v>1354</v>
      </c>
      <c r="G1147" s="215" t="s">
        <v>299</v>
      </c>
      <c r="H1147" s="216">
        <v>294</v>
      </c>
      <c r="I1147" s="217"/>
      <c r="J1147" s="218">
        <f>ROUND(I1147*H1147,2)</f>
        <v>0</v>
      </c>
      <c r="K1147" s="214" t="s">
        <v>274</v>
      </c>
      <c r="L1147" s="46"/>
      <c r="M1147" s="236" t="s">
        <v>1</v>
      </c>
      <c r="N1147" s="237" t="s">
        <v>44</v>
      </c>
      <c r="O1147" s="93"/>
      <c r="P1147" s="238">
        <f>O1147*H1147</f>
        <v>0</v>
      </c>
      <c r="Q1147" s="238">
        <v>0</v>
      </c>
      <c r="R1147" s="238">
        <f>Q1147*H1147</f>
        <v>0</v>
      </c>
      <c r="S1147" s="238">
        <v>0</v>
      </c>
      <c r="T1147" s="239">
        <f>S1147*H1147</f>
        <v>0</v>
      </c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R1147" s="224" t="s">
        <v>371</v>
      </c>
      <c r="AT1147" s="224" t="s">
        <v>140</v>
      </c>
      <c r="AU1147" s="224" t="s">
        <v>89</v>
      </c>
      <c r="AY1147" s="18" t="s">
        <v>139</v>
      </c>
      <c r="BE1147" s="225">
        <f>IF(N1147="základní",J1147,0)</f>
        <v>0</v>
      </c>
      <c r="BF1147" s="225">
        <f>IF(N1147="snížená",J1147,0)</f>
        <v>0</v>
      </c>
      <c r="BG1147" s="225">
        <f>IF(N1147="zákl. přenesená",J1147,0)</f>
        <v>0</v>
      </c>
      <c r="BH1147" s="225">
        <f>IF(N1147="sníž. přenesená",J1147,0)</f>
        <v>0</v>
      </c>
      <c r="BI1147" s="225">
        <f>IF(N1147="nulová",J1147,0)</f>
        <v>0</v>
      </c>
      <c r="BJ1147" s="18" t="s">
        <v>87</v>
      </c>
      <c r="BK1147" s="225">
        <f>ROUND(I1147*H1147,2)</f>
        <v>0</v>
      </c>
      <c r="BL1147" s="18" t="s">
        <v>371</v>
      </c>
      <c r="BM1147" s="224" t="s">
        <v>1355</v>
      </c>
    </row>
    <row r="1148" spans="1:47" s="2" customFormat="1" ht="12">
      <c r="A1148" s="40"/>
      <c r="B1148" s="41"/>
      <c r="C1148" s="42"/>
      <c r="D1148" s="240" t="s">
        <v>276</v>
      </c>
      <c r="E1148" s="42"/>
      <c r="F1148" s="241" t="s">
        <v>1356</v>
      </c>
      <c r="G1148" s="42"/>
      <c r="H1148" s="42"/>
      <c r="I1148" s="242"/>
      <c r="J1148" s="42"/>
      <c r="K1148" s="42"/>
      <c r="L1148" s="46"/>
      <c r="M1148" s="243"/>
      <c r="N1148" s="244"/>
      <c r="O1148" s="93"/>
      <c r="P1148" s="93"/>
      <c r="Q1148" s="93"/>
      <c r="R1148" s="93"/>
      <c r="S1148" s="93"/>
      <c r="T1148" s="94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T1148" s="18" t="s">
        <v>276</v>
      </c>
      <c r="AU1148" s="18" t="s">
        <v>89</v>
      </c>
    </row>
    <row r="1149" spans="1:51" s="13" customFormat="1" ht="12">
      <c r="A1149" s="13"/>
      <c r="B1149" s="245"/>
      <c r="C1149" s="246"/>
      <c r="D1149" s="247" t="s">
        <v>278</v>
      </c>
      <c r="E1149" s="248" t="s">
        <v>1</v>
      </c>
      <c r="F1149" s="249" t="s">
        <v>1271</v>
      </c>
      <c r="G1149" s="246"/>
      <c r="H1149" s="250">
        <v>282</v>
      </c>
      <c r="I1149" s="251"/>
      <c r="J1149" s="246"/>
      <c r="K1149" s="246"/>
      <c r="L1149" s="252"/>
      <c r="M1149" s="253"/>
      <c r="N1149" s="254"/>
      <c r="O1149" s="254"/>
      <c r="P1149" s="254"/>
      <c r="Q1149" s="254"/>
      <c r="R1149" s="254"/>
      <c r="S1149" s="254"/>
      <c r="T1149" s="255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56" t="s">
        <v>278</v>
      </c>
      <c r="AU1149" s="256" t="s">
        <v>89</v>
      </c>
      <c r="AV1149" s="13" t="s">
        <v>89</v>
      </c>
      <c r="AW1149" s="13" t="s">
        <v>34</v>
      </c>
      <c r="AX1149" s="13" t="s">
        <v>79</v>
      </c>
      <c r="AY1149" s="256" t="s">
        <v>139</v>
      </c>
    </row>
    <row r="1150" spans="1:51" s="13" customFormat="1" ht="12">
      <c r="A1150" s="13"/>
      <c r="B1150" s="245"/>
      <c r="C1150" s="246"/>
      <c r="D1150" s="247" t="s">
        <v>278</v>
      </c>
      <c r="E1150" s="248" t="s">
        <v>1</v>
      </c>
      <c r="F1150" s="249" t="s">
        <v>1272</v>
      </c>
      <c r="G1150" s="246"/>
      <c r="H1150" s="250">
        <v>12</v>
      </c>
      <c r="I1150" s="251"/>
      <c r="J1150" s="246"/>
      <c r="K1150" s="246"/>
      <c r="L1150" s="252"/>
      <c r="M1150" s="253"/>
      <c r="N1150" s="254"/>
      <c r="O1150" s="254"/>
      <c r="P1150" s="254"/>
      <c r="Q1150" s="254"/>
      <c r="R1150" s="254"/>
      <c r="S1150" s="254"/>
      <c r="T1150" s="255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T1150" s="256" t="s">
        <v>278</v>
      </c>
      <c r="AU1150" s="256" t="s">
        <v>89</v>
      </c>
      <c r="AV1150" s="13" t="s">
        <v>89</v>
      </c>
      <c r="AW1150" s="13" t="s">
        <v>34</v>
      </c>
      <c r="AX1150" s="13" t="s">
        <v>79</v>
      </c>
      <c r="AY1150" s="256" t="s">
        <v>139</v>
      </c>
    </row>
    <row r="1151" spans="1:51" s="15" customFormat="1" ht="12">
      <c r="A1151" s="15"/>
      <c r="B1151" s="267"/>
      <c r="C1151" s="268"/>
      <c r="D1151" s="247" t="s">
        <v>278</v>
      </c>
      <c r="E1151" s="269" t="s">
        <v>1</v>
      </c>
      <c r="F1151" s="270" t="s">
        <v>287</v>
      </c>
      <c r="G1151" s="268"/>
      <c r="H1151" s="271">
        <v>294</v>
      </c>
      <c r="I1151" s="272"/>
      <c r="J1151" s="268"/>
      <c r="K1151" s="268"/>
      <c r="L1151" s="273"/>
      <c r="M1151" s="274"/>
      <c r="N1151" s="275"/>
      <c r="O1151" s="275"/>
      <c r="P1151" s="275"/>
      <c r="Q1151" s="275"/>
      <c r="R1151" s="275"/>
      <c r="S1151" s="275"/>
      <c r="T1151" s="276"/>
      <c r="U1151" s="15"/>
      <c r="V1151" s="15"/>
      <c r="W1151" s="15"/>
      <c r="X1151" s="15"/>
      <c r="Y1151" s="15"/>
      <c r="Z1151" s="15"/>
      <c r="AA1151" s="15"/>
      <c r="AB1151" s="15"/>
      <c r="AC1151" s="15"/>
      <c r="AD1151" s="15"/>
      <c r="AE1151" s="15"/>
      <c r="AT1151" s="277" t="s">
        <v>278</v>
      </c>
      <c r="AU1151" s="277" t="s">
        <v>89</v>
      </c>
      <c r="AV1151" s="15" t="s">
        <v>144</v>
      </c>
      <c r="AW1151" s="15" t="s">
        <v>34</v>
      </c>
      <c r="AX1151" s="15" t="s">
        <v>87</v>
      </c>
      <c r="AY1151" s="277" t="s">
        <v>139</v>
      </c>
    </row>
    <row r="1152" spans="1:65" s="2" customFormat="1" ht="37.8" customHeight="1">
      <c r="A1152" s="40"/>
      <c r="B1152" s="41"/>
      <c r="C1152" s="278" t="s">
        <v>1357</v>
      </c>
      <c r="D1152" s="278" t="s">
        <v>316</v>
      </c>
      <c r="E1152" s="279" t="s">
        <v>1358</v>
      </c>
      <c r="F1152" s="280" t="s">
        <v>1359</v>
      </c>
      <c r="G1152" s="281" t="s">
        <v>299</v>
      </c>
      <c r="H1152" s="282">
        <v>308.7</v>
      </c>
      <c r="I1152" s="283"/>
      <c r="J1152" s="284">
        <f>ROUND(I1152*H1152,2)</f>
        <v>0</v>
      </c>
      <c r="K1152" s="280" t="s">
        <v>274</v>
      </c>
      <c r="L1152" s="285"/>
      <c r="M1152" s="286" t="s">
        <v>1</v>
      </c>
      <c r="N1152" s="287" t="s">
        <v>44</v>
      </c>
      <c r="O1152" s="93"/>
      <c r="P1152" s="238">
        <f>O1152*H1152</f>
        <v>0</v>
      </c>
      <c r="Q1152" s="238">
        <v>0.006</v>
      </c>
      <c r="R1152" s="238">
        <f>Q1152*H1152</f>
        <v>1.8522</v>
      </c>
      <c r="S1152" s="238">
        <v>0</v>
      </c>
      <c r="T1152" s="239">
        <f>S1152*H1152</f>
        <v>0</v>
      </c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R1152" s="224" t="s">
        <v>496</v>
      </c>
      <c r="AT1152" s="224" t="s">
        <v>316</v>
      </c>
      <c r="AU1152" s="224" t="s">
        <v>89</v>
      </c>
      <c r="AY1152" s="18" t="s">
        <v>139</v>
      </c>
      <c r="BE1152" s="225">
        <f>IF(N1152="základní",J1152,0)</f>
        <v>0</v>
      </c>
      <c r="BF1152" s="225">
        <f>IF(N1152="snížená",J1152,0)</f>
        <v>0</v>
      </c>
      <c r="BG1152" s="225">
        <f>IF(N1152="zákl. přenesená",J1152,0)</f>
        <v>0</v>
      </c>
      <c r="BH1152" s="225">
        <f>IF(N1152="sníž. přenesená",J1152,0)</f>
        <v>0</v>
      </c>
      <c r="BI1152" s="225">
        <f>IF(N1152="nulová",J1152,0)</f>
        <v>0</v>
      </c>
      <c r="BJ1152" s="18" t="s">
        <v>87</v>
      </c>
      <c r="BK1152" s="225">
        <f>ROUND(I1152*H1152,2)</f>
        <v>0</v>
      </c>
      <c r="BL1152" s="18" t="s">
        <v>371</v>
      </c>
      <c r="BM1152" s="224" t="s">
        <v>1360</v>
      </c>
    </row>
    <row r="1153" spans="1:51" s="13" customFormat="1" ht="12">
      <c r="A1153" s="13"/>
      <c r="B1153" s="245"/>
      <c r="C1153" s="246"/>
      <c r="D1153" s="247" t="s">
        <v>278</v>
      </c>
      <c r="E1153" s="248" t="s">
        <v>1</v>
      </c>
      <c r="F1153" s="249" t="s">
        <v>1361</v>
      </c>
      <c r="G1153" s="246"/>
      <c r="H1153" s="250">
        <v>308.7</v>
      </c>
      <c r="I1153" s="251"/>
      <c r="J1153" s="246"/>
      <c r="K1153" s="246"/>
      <c r="L1153" s="252"/>
      <c r="M1153" s="253"/>
      <c r="N1153" s="254"/>
      <c r="O1153" s="254"/>
      <c r="P1153" s="254"/>
      <c r="Q1153" s="254"/>
      <c r="R1153" s="254"/>
      <c r="S1153" s="254"/>
      <c r="T1153" s="255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T1153" s="256" t="s">
        <v>278</v>
      </c>
      <c r="AU1153" s="256" t="s">
        <v>89</v>
      </c>
      <c r="AV1153" s="13" t="s">
        <v>89</v>
      </c>
      <c r="AW1153" s="13" t="s">
        <v>34</v>
      </c>
      <c r="AX1153" s="13" t="s">
        <v>87</v>
      </c>
      <c r="AY1153" s="256" t="s">
        <v>139</v>
      </c>
    </row>
    <row r="1154" spans="1:65" s="2" customFormat="1" ht="33" customHeight="1">
      <c r="A1154" s="40"/>
      <c r="B1154" s="41"/>
      <c r="C1154" s="212" t="s">
        <v>1362</v>
      </c>
      <c r="D1154" s="212" t="s">
        <v>140</v>
      </c>
      <c r="E1154" s="213" t="s">
        <v>1353</v>
      </c>
      <c r="F1154" s="214" t="s">
        <v>1354</v>
      </c>
      <c r="G1154" s="215" t="s">
        <v>299</v>
      </c>
      <c r="H1154" s="216">
        <v>282</v>
      </c>
      <c r="I1154" s="217"/>
      <c r="J1154" s="218">
        <f>ROUND(I1154*H1154,2)</f>
        <v>0</v>
      </c>
      <c r="K1154" s="214" t="s">
        <v>274</v>
      </c>
      <c r="L1154" s="46"/>
      <c r="M1154" s="236" t="s">
        <v>1</v>
      </c>
      <c r="N1154" s="237" t="s">
        <v>44</v>
      </c>
      <c r="O1154" s="93"/>
      <c r="P1154" s="238">
        <f>O1154*H1154</f>
        <v>0</v>
      </c>
      <c r="Q1154" s="238">
        <v>0</v>
      </c>
      <c r="R1154" s="238">
        <f>Q1154*H1154</f>
        <v>0</v>
      </c>
      <c r="S1154" s="238">
        <v>0</v>
      </c>
      <c r="T1154" s="239">
        <f>S1154*H1154</f>
        <v>0</v>
      </c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R1154" s="224" t="s">
        <v>371</v>
      </c>
      <c r="AT1154" s="224" t="s">
        <v>140</v>
      </c>
      <c r="AU1154" s="224" t="s">
        <v>89</v>
      </c>
      <c r="AY1154" s="18" t="s">
        <v>139</v>
      </c>
      <c r="BE1154" s="225">
        <f>IF(N1154="základní",J1154,0)</f>
        <v>0</v>
      </c>
      <c r="BF1154" s="225">
        <f>IF(N1154="snížená",J1154,0)</f>
        <v>0</v>
      </c>
      <c r="BG1154" s="225">
        <f>IF(N1154="zákl. přenesená",J1154,0)</f>
        <v>0</v>
      </c>
      <c r="BH1154" s="225">
        <f>IF(N1154="sníž. přenesená",J1154,0)</f>
        <v>0</v>
      </c>
      <c r="BI1154" s="225">
        <f>IF(N1154="nulová",J1154,0)</f>
        <v>0</v>
      </c>
      <c r="BJ1154" s="18" t="s">
        <v>87</v>
      </c>
      <c r="BK1154" s="225">
        <f>ROUND(I1154*H1154,2)</f>
        <v>0</v>
      </c>
      <c r="BL1154" s="18" t="s">
        <v>371</v>
      </c>
      <c r="BM1154" s="224" t="s">
        <v>1363</v>
      </c>
    </row>
    <row r="1155" spans="1:47" s="2" customFormat="1" ht="12">
      <c r="A1155" s="40"/>
      <c r="B1155" s="41"/>
      <c r="C1155" s="42"/>
      <c r="D1155" s="240" t="s">
        <v>276</v>
      </c>
      <c r="E1155" s="42"/>
      <c r="F1155" s="241" t="s">
        <v>1356</v>
      </c>
      <c r="G1155" s="42"/>
      <c r="H1155" s="42"/>
      <c r="I1155" s="242"/>
      <c r="J1155" s="42"/>
      <c r="K1155" s="42"/>
      <c r="L1155" s="46"/>
      <c r="M1155" s="243"/>
      <c r="N1155" s="244"/>
      <c r="O1155" s="93"/>
      <c r="P1155" s="93"/>
      <c r="Q1155" s="93"/>
      <c r="R1155" s="93"/>
      <c r="S1155" s="93"/>
      <c r="T1155" s="94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T1155" s="18" t="s">
        <v>276</v>
      </c>
      <c r="AU1155" s="18" t="s">
        <v>89</v>
      </c>
    </row>
    <row r="1156" spans="1:51" s="13" customFormat="1" ht="12">
      <c r="A1156" s="13"/>
      <c r="B1156" s="245"/>
      <c r="C1156" s="246"/>
      <c r="D1156" s="247" t="s">
        <v>278</v>
      </c>
      <c r="E1156" s="248" t="s">
        <v>1</v>
      </c>
      <c r="F1156" s="249" t="s">
        <v>1271</v>
      </c>
      <c r="G1156" s="246"/>
      <c r="H1156" s="250">
        <v>282</v>
      </c>
      <c r="I1156" s="251"/>
      <c r="J1156" s="246"/>
      <c r="K1156" s="246"/>
      <c r="L1156" s="252"/>
      <c r="M1156" s="253"/>
      <c r="N1156" s="254"/>
      <c r="O1156" s="254"/>
      <c r="P1156" s="254"/>
      <c r="Q1156" s="254"/>
      <c r="R1156" s="254"/>
      <c r="S1156" s="254"/>
      <c r="T1156" s="255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56" t="s">
        <v>278</v>
      </c>
      <c r="AU1156" s="256" t="s">
        <v>89</v>
      </c>
      <c r="AV1156" s="13" t="s">
        <v>89</v>
      </c>
      <c r="AW1156" s="13" t="s">
        <v>34</v>
      </c>
      <c r="AX1156" s="13" t="s">
        <v>87</v>
      </c>
      <c r="AY1156" s="256" t="s">
        <v>139</v>
      </c>
    </row>
    <row r="1157" spans="1:65" s="2" customFormat="1" ht="24.15" customHeight="1">
      <c r="A1157" s="40"/>
      <c r="B1157" s="41"/>
      <c r="C1157" s="278" t="s">
        <v>1364</v>
      </c>
      <c r="D1157" s="278" t="s">
        <v>316</v>
      </c>
      <c r="E1157" s="279" t="s">
        <v>1365</v>
      </c>
      <c r="F1157" s="280" t="s">
        <v>1366</v>
      </c>
      <c r="G1157" s="281" t="s">
        <v>299</v>
      </c>
      <c r="H1157" s="282">
        <v>296.1</v>
      </c>
      <c r="I1157" s="283"/>
      <c r="J1157" s="284">
        <f>ROUND(I1157*H1157,2)</f>
        <v>0</v>
      </c>
      <c r="K1157" s="280" t="s">
        <v>274</v>
      </c>
      <c r="L1157" s="285"/>
      <c r="M1157" s="286" t="s">
        <v>1</v>
      </c>
      <c r="N1157" s="287" t="s">
        <v>44</v>
      </c>
      <c r="O1157" s="93"/>
      <c r="P1157" s="238">
        <f>O1157*H1157</f>
        <v>0</v>
      </c>
      <c r="Q1157" s="238">
        <v>0.0014</v>
      </c>
      <c r="R1157" s="238">
        <f>Q1157*H1157</f>
        <v>0.41454</v>
      </c>
      <c r="S1157" s="238">
        <v>0</v>
      </c>
      <c r="T1157" s="239">
        <f>S1157*H1157</f>
        <v>0</v>
      </c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R1157" s="224" t="s">
        <v>496</v>
      </c>
      <c r="AT1157" s="224" t="s">
        <v>316</v>
      </c>
      <c r="AU1157" s="224" t="s">
        <v>89</v>
      </c>
      <c r="AY1157" s="18" t="s">
        <v>139</v>
      </c>
      <c r="BE1157" s="225">
        <f>IF(N1157="základní",J1157,0)</f>
        <v>0</v>
      </c>
      <c r="BF1157" s="225">
        <f>IF(N1157="snížená",J1157,0)</f>
        <v>0</v>
      </c>
      <c r="BG1157" s="225">
        <f>IF(N1157="zákl. přenesená",J1157,0)</f>
        <v>0</v>
      </c>
      <c r="BH1157" s="225">
        <f>IF(N1157="sníž. přenesená",J1157,0)</f>
        <v>0</v>
      </c>
      <c r="BI1157" s="225">
        <f>IF(N1157="nulová",J1157,0)</f>
        <v>0</v>
      </c>
      <c r="BJ1157" s="18" t="s">
        <v>87</v>
      </c>
      <c r="BK1157" s="225">
        <f>ROUND(I1157*H1157,2)</f>
        <v>0</v>
      </c>
      <c r="BL1157" s="18" t="s">
        <v>371</v>
      </c>
      <c r="BM1157" s="224" t="s">
        <v>1367</v>
      </c>
    </row>
    <row r="1158" spans="1:51" s="13" customFormat="1" ht="12">
      <c r="A1158" s="13"/>
      <c r="B1158" s="245"/>
      <c r="C1158" s="246"/>
      <c r="D1158" s="247" t="s">
        <v>278</v>
      </c>
      <c r="E1158" s="248" t="s">
        <v>1</v>
      </c>
      <c r="F1158" s="249" t="s">
        <v>1368</v>
      </c>
      <c r="G1158" s="246"/>
      <c r="H1158" s="250">
        <v>296.1</v>
      </c>
      <c r="I1158" s="251"/>
      <c r="J1158" s="246"/>
      <c r="K1158" s="246"/>
      <c r="L1158" s="252"/>
      <c r="M1158" s="253"/>
      <c r="N1158" s="254"/>
      <c r="O1158" s="254"/>
      <c r="P1158" s="254"/>
      <c r="Q1158" s="254"/>
      <c r="R1158" s="254"/>
      <c r="S1158" s="254"/>
      <c r="T1158" s="255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56" t="s">
        <v>278</v>
      </c>
      <c r="AU1158" s="256" t="s">
        <v>89</v>
      </c>
      <c r="AV1158" s="13" t="s">
        <v>89</v>
      </c>
      <c r="AW1158" s="13" t="s">
        <v>34</v>
      </c>
      <c r="AX1158" s="13" t="s">
        <v>87</v>
      </c>
      <c r="AY1158" s="256" t="s">
        <v>139</v>
      </c>
    </row>
    <row r="1159" spans="1:65" s="2" customFormat="1" ht="33" customHeight="1">
      <c r="A1159" s="40"/>
      <c r="B1159" s="41"/>
      <c r="C1159" s="212" t="s">
        <v>1369</v>
      </c>
      <c r="D1159" s="212" t="s">
        <v>140</v>
      </c>
      <c r="E1159" s="213" t="s">
        <v>1353</v>
      </c>
      <c r="F1159" s="214" t="s">
        <v>1354</v>
      </c>
      <c r="G1159" s="215" t="s">
        <v>299</v>
      </c>
      <c r="H1159" s="216">
        <v>12</v>
      </c>
      <c r="I1159" s="217"/>
      <c r="J1159" s="218">
        <f>ROUND(I1159*H1159,2)</f>
        <v>0</v>
      </c>
      <c r="K1159" s="214" t="s">
        <v>274</v>
      </c>
      <c r="L1159" s="46"/>
      <c r="M1159" s="236" t="s">
        <v>1</v>
      </c>
      <c r="N1159" s="237" t="s">
        <v>44</v>
      </c>
      <c r="O1159" s="93"/>
      <c r="P1159" s="238">
        <f>O1159*H1159</f>
        <v>0</v>
      </c>
      <c r="Q1159" s="238">
        <v>0</v>
      </c>
      <c r="R1159" s="238">
        <f>Q1159*H1159</f>
        <v>0</v>
      </c>
      <c r="S1159" s="238">
        <v>0</v>
      </c>
      <c r="T1159" s="239">
        <f>S1159*H1159</f>
        <v>0</v>
      </c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R1159" s="224" t="s">
        <v>371</v>
      </c>
      <c r="AT1159" s="224" t="s">
        <v>140</v>
      </c>
      <c r="AU1159" s="224" t="s">
        <v>89</v>
      </c>
      <c r="AY1159" s="18" t="s">
        <v>139</v>
      </c>
      <c r="BE1159" s="225">
        <f>IF(N1159="základní",J1159,0)</f>
        <v>0</v>
      </c>
      <c r="BF1159" s="225">
        <f>IF(N1159="snížená",J1159,0)</f>
        <v>0</v>
      </c>
      <c r="BG1159" s="225">
        <f>IF(N1159="zákl. přenesená",J1159,0)</f>
        <v>0</v>
      </c>
      <c r="BH1159" s="225">
        <f>IF(N1159="sníž. přenesená",J1159,0)</f>
        <v>0</v>
      </c>
      <c r="BI1159" s="225">
        <f>IF(N1159="nulová",J1159,0)</f>
        <v>0</v>
      </c>
      <c r="BJ1159" s="18" t="s">
        <v>87</v>
      </c>
      <c r="BK1159" s="225">
        <f>ROUND(I1159*H1159,2)</f>
        <v>0</v>
      </c>
      <c r="BL1159" s="18" t="s">
        <v>371</v>
      </c>
      <c r="BM1159" s="224" t="s">
        <v>1370</v>
      </c>
    </row>
    <row r="1160" spans="1:47" s="2" customFormat="1" ht="12">
      <c r="A1160" s="40"/>
      <c r="B1160" s="41"/>
      <c r="C1160" s="42"/>
      <c r="D1160" s="240" t="s">
        <v>276</v>
      </c>
      <c r="E1160" s="42"/>
      <c r="F1160" s="241" t="s">
        <v>1356</v>
      </c>
      <c r="G1160" s="42"/>
      <c r="H1160" s="42"/>
      <c r="I1160" s="242"/>
      <c r="J1160" s="42"/>
      <c r="K1160" s="42"/>
      <c r="L1160" s="46"/>
      <c r="M1160" s="243"/>
      <c r="N1160" s="244"/>
      <c r="O1160" s="93"/>
      <c r="P1160" s="93"/>
      <c r="Q1160" s="93"/>
      <c r="R1160" s="93"/>
      <c r="S1160" s="93"/>
      <c r="T1160" s="94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T1160" s="18" t="s">
        <v>276</v>
      </c>
      <c r="AU1160" s="18" t="s">
        <v>89</v>
      </c>
    </row>
    <row r="1161" spans="1:51" s="13" customFormat="1" ht="12">
      <c r="A1161" s="13"/>
      <c r="B1161" s="245"/>
      <c r="C1161" s="246"/>
      <c r="D1161" s="247" t="s">
        <v>278</v>
      </c>
      <c r="E1161" s="248" t="s">
        <v>1</v>
      </c>
      <c r="F1161" s="249" t="s">
        <v>1272</v>
      </c>
      <c r="G1161" s="246"/>
      <c r="H1161" s="250">
        <v>12</v>
      </c>
      <c r="I1161" s="251"/>
      <c r="J1161" s="246"/>
      <c r="K1161" s="246"/>
      <c r="L1161" s="252"/>
      <c r="M1161" s="253"/>
      <c r="N1161" s="254"/>
      <c r="O1161" s="254"/>
      <c r="P1161" s="254"/>
      <c r="Q1161" s="254"/>
      <c r="R1161" s="254"/>
      <c r="S1161" s="254"/>
      <c r="T1161" s="255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T1161" s="256" t="s">
        <v>278</v>
      </c>
      <c r="AU1161" s="256" t="s">
        <v>89</v>
      </c>
      <c r="AV1161" s="13" t="s">
        <v>89</v>
      </c>
      <c r="AW1161" s="13" t="s">
        <v>34</v>
      </c>
      <c r="AX1161" s="13" t="s">
        <v>87</v>
      </c>
      <c r="AY1161" s="256" t="s">
        <v>139</v>
      </c>
    </row>
    <row r="1162" spans="1:65" s="2" customFormat="1" ht="33" customHeight="1">
      <c r="A1162" s="40"/>
      <c r="B1162" s="41"/>
      <c r="C1162" s="278" t="s">
        <v>1371</v>
      </c>
      <c r="D1162" s="278" t="s">
        <v>316</v>
      </c>
      <c r="E1162" s="279" t="s">
        <v>1372</v>
      </c>
      <c r="F1162" s="280" t="s">
        <v>1373</v>
      </c>
      <c r="G1162" s="281" t="s">
        <v>299</v>
      </c>
      <c r="H1162" s="282">
        <v>12.6</v>
      </c>
      <c r="I1162" s="283"/>
      <c r="J1162" s="284">
        <f>ROUND(I1162*H1162,2)</f>
        <v>0</v>
      </c>
      <c r="K1162" s="280" t="s">
        <v>274</v>
      </c>
      <c r="L1162" s="285"/>
      <c r="M1162" s="286" t="s">
        <v>1</v>
      </c>
      <c r="N1162" s="287" t="s">
        <v>44</v>
      </c>
      <c r="O1162" s="93"/>
      <c r="P1162" s="238">
        <f>O1162*H1162</f>
        <v>0</v>
      </c>
      <c r="Q1162" s="238">
        <v>0.0015</v>
      </c>
      <c r="R1162" s="238">
        <f>Q1162*H1162</f>
        <v>0.0189</v>
      </c>
      <c r="S1162" s="238">
        <v>0</v>
      </c>
      <c r="T1162" s="239">
        <f>S1162*H1162</f>
        <v>0</v>
      </c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R1162" s="224" t="s">
        <v>496</v>
      </c>
      <c r="AT1162" s="224" t="s">
        <v>316</v>
      </c>
      <c r="AU1162" s="224" t="s">
        <v>89</v>
      </c>
      <c r="AY1162" s="18" t="s">
        <v>139</v>
      </c>
      <c r="BE1162" s="225">
        <f>IF(N1162="základní",J1162,0)</f>
        <v>0</v>
      </c>
      <c r="BF1162" s="225">
        <f>IF(N1162="snížená",J1162,0)</f>
        <v>0</v>
      </c>
      <c r="BG1162" s="225">
        <f>IF(N1162="zákl. přenesená",J1162,0)</f>
        <v>0</v>
      </c>
      <c r="BH1162" s="225">
        <f>IF(N1162="sníž. přenesená",J1162,0)</f>
        <v>0</v>
      </c>
      <c r="BI1162" s="225">
        <f>IF(N1162="nulová",J1162,0)</f>
        <v>0</v>
      </c>
      <c r="BJ1162" s="18" t="s">
        <v>87</v>
      </c>
      <c r="BK1162" s="225">
        <f>ROUND(I1162*H1162,2)</f>
        <v>0</v>
      </c>
      <c r="BL1162" s="18" t="s">
        <v>371</v>
      </c>
      <c r="BM1162" s="224" t="s">
        <v>1374</v>
      </c>
    </row>
    <row r="1163" spans="1:51" s="13" customFormat="1" ht="12">
      <c r="A1163" s="13"/>
      <c r="B1163" s="245"/>
      <c r="C1163" s="246"/>
      <c r="D1163" s="247" t="s">
        <v>278</v>
      </c>
      <c r="E1163" s="248" t="s">
        <v>1</v>
      </c>
      <c r="F1163" s="249" t="s">
        <v>1375</v>
      </c>
      <c r="G1163" s="246"/>
      <c r="H1163" s="250">
        <v>12.6</v>
      </c>
      <c r="I1163" s="251"/>
      <c r="J1163" s="246"/>
      <c r="K1163" s="246"/>
      <c r="L1163" s="252"/>
      <c r="M1163" s="253"/>
      <c r="N1163" s="254"/>
      <c r="O1163" s="254"/>
      <c r="P1163" s="254"/>
      <c r="Q1163" s="254"/>
      <c r="R1163" s="254"/>
      <c r="S1163" s="254"/>
      <c r="T1163" s="255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T1163" s="256" t="s">
        <v>278</v>
      </c>
      <c r="AU1163" s="256" t="s">
        <v>89</v>
      </c>
      <c r="AV1163" s="13" t="s">
        <v>89</v>
      </c>
      <c r="AW1163" s="13" t="s">
        <v>34</v>
      </c>
      <c r="AX1163" s="13" t="s">
        <v>87</v>
      </c>
      <c r="AY1163" s="256" t="s">
        <v>139</v>
      </c>
    </row>
    <row r="1164" spans="1:65" s="2" customFormat="1" ht="24.15" customHeight="1">
      <c r="A1164" s="40"/>
      <c r="B1164" s="41"/>
      <c r="C1164" s="212" t="s">
        <v>1376</v>
      </c>
      <c r="D1164" s="212" t="s">
        <v>140</v>
      </c>
      <c r="E1164" s="213" t="s">
        <v>1377</v>
      </c>
      <c r="F1164" s="214" t="s">
        <v>1378</v>
      </c>
      <c r="G1164" s="215" t="s">
        <v>305</v>
      </c>
      <c r="H1164" s="216">
        <v>4.198</v>
      </c>
      <c r="I1164" s="217"/>
      <c r="J1164" s="218">
        <f>ROUND(I1164*H1164,2)</f>
        <v>0</v>
      </c>
      <c r="K1164" s="214" t="s">
        <v>274</v>
      </c>
      <c r="L1164" s="46"/>
      <c r="M1164" s="236" t="s">
        <v>1</v>
      </c>
      <c r="N1164" s="237" t="s">
        <v>44</v>
      </c>
      <c r="O1164" s="93"/>
      <c r="P1164" s="238">
        <f>O1164*H1164</f>
        <v>0</v>
      </c>
      <c r="Q1164" s="238">
        <v>0</v>
      </c>
      <c r="R1164" s="238">
        <f>Q1164*H1164</f>
        <v>0</v>
      </c>
      <c r="S1164" s="238">
        <v>0</v>
      </c>
      <c r="T1164" s="239">
        <f>S1164*H1164</f>
        <v>0</v>
      </c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R1164" s="224" t="s">
        <v>371</v>
      </c>
      <c r="AT1164" s="224" t="s">
        <v>140</v>
      </c>
      <c r="AU1164" s="224" t="s">
        <v>89</v>
      </c>
      <c r="AY1164" s="18" t="s">
        <v>139</v>
      </c>
      <c r="BE1164" s="225">
        <f>IF(N1164="základní",J1164,0)</f>
        <v>0</v>
      </c>
      <c r="BF1164" s="225">
        <f>IF(N1164="snížená",J1164,0)</f>
        <v>0</v>
      </c>
      <c r="BG1164" s="225">
        <f>IF(N1164="zákl. přenesená",J1164,0)</f>
        <v>0</v>
      </c>
      <c r="BH1164" s="225">
        <f>IF(N1164="sníž. přenesená",J1164,0)</f>
        <v>0</v>
      </c>
      <c r="BI1164" s="225">
        <f>IF(N1164="nulová",J1164,0)</f>
        <v>0</v>
      </c>
      <c r="BJ1164" s="18" t="s">
        <v>87</v>
      </c>
      <c r="BK1164" s="225">
        <f>ROUND(I1164*H1164,2)</f>
        <v>0</v>
      </c>
      <c r="BL1164" s="18" t="s">
        <v>371</v>
      </c>
      <c r="BM1164" s="224" t="s">
        <v>1379</v>
      </c>
    </row>
    <row r="1165" spans="1:47" s="2" customFormat="1" ht="12">
      <c r="A1165" s="40"/>
      <c r="B1165" s="41"/>
      <c r="C1165" s="42"/>
      <c r="D1165" s="240" t="s">
        <v>276</v>
      </c>
      <c r="E1165" s="42"/>
      <c r="F1165" s="241" t="s">
        <v>1380</v>
      </c>
      <c r="G1165" s="42"/>
      <c r="H1165" s="42"/>
      <c r="I1165" s="242"/>
      <c r="J1165" s="42"/>
      <c r="K1165" s="42"/>
      <c r="L1165" s="46"/>
      <c r="M1165" s="243"/>
      <c r="N1165" s="244"/>
      <c r="O1165" s="93"/>
      <c r="P1165" s="93"/>
      <c r="Q1165" s="93"/>
      <c r="R1165" s="93"/>
      <c r="S1165" s="93"/>
      <c r="T1165" s="94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T1165" s="18" t="s">
        <v>276</v>
      </c>
      <c r="AU1165" s="18" t="s">
        <v>89</v>
      </c>
    </row>
    <row r="1166" spans="1:63" s="11" customFormat="1" ht="22.8" customHeight="1">
      <c r="A1166" s="11"/>
      <c r="B1166" s="198"/>
      <c r="C1166" s="199"/>
      <c r="D1166" s="200" t="s">
        <v>78</v>
      </c>
      <c r="E1166" s="234" t="s">
        <v>1381</v>
      </c>
      <c r="F1166" s="234" t="s">
        <v>1382</v>
      </c>
      <c r="G1166" s="199"/>
      <c r="H1166" s="199"/>
      <c r="I1166" s="202"/>
      <c r="J1166" s="235">
        <f>BK1166</f>
        <v>0</v>
      </c>
      <c r="K1166" s="199"/>
      <c r="L1166" s="204"/>
      <c r="M1166" s="205"/>
      <c r="N1166" s="206"/>
      <c r="O1166" s="206"/>
      <c r="P1166" s="207">
        <f>SUM(P1167:P1244)</f>
        <v>0</v>
      </c>
      <c r="Q1166" s="206"/>
      <c r="R1166" s="207">
        <f>SUM(R1167:R1244)</f>
        <v>17.559831000000003</v>
      </c>
      <c r="S1166" s="206"/>
      <c r="T1166" s="208">
        <f>SUM(T1167:T1244)</f>
        <v>0</v>
      </c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R1166" s="209" t="s">
        <v>89</v>
      </c>
      <c r="AT1166" s="210" t="s">
        <v>78</v>
      </c>
      <c r="AU1166" s="210" t="s">
        <v>87</v>
      </c>
      <c r="AY1166" s="209" t="s">
        <v>139</v>
      </c>
      <c r="BK1166" s="211">
        <f>SUM(BK1167:BK1244)</f>
        <v>0</v>
      </c>
    </row>
    <row r="1167" spans="1:65" s="2" customFormat="1" ht="24.15" customHeight="1">
      <c r="A1167" s="40"/>
      <c r="B1167" s="41"/>
      <c r="C1167" s="212" t="s">
        <v>1383</v>
      </c>
      <c r="D1167" s="212" t="s">
        <v>140</v>
      </c>
      <c r="E1167" s="213" t="s">
        <v>1384</v>
      </c>
      <c r="F1167" s="214" t="s">
        <v>1385</v>
      </c>
      <c r="G1167" s="215" t="s">
        <v>716</v>
      </c>
      <c r="H1167" s="216">
        <v>5.8</v>
      </c>
      <c r="I1167" s="217"/>
      <c r="J1167" s="218">
        <f>ROUND(I1167*H1167,2)</f>
        <v>0</v>
      </c>
      <c r="K1167" s="214" t="s">
        <v>274</v>
      </c>
      <c r="L1167" s="46"/>
      <c r="M1167" s="236" t="s">
        <v>1</v>
      </c>
      <c r="N1167" s="237" t="s">
        <v>44</v>
      </c>
      <c r="O1167" s="93"/>
      <c r="P1167" s="238">
        <f>O1167*H1167</f>
        <v>0</v>
      </c>
      <c r="Q1167" s="238">
        <v>0</v>
      </c>
      <c r="R1167" s="238">
        <f>Q1167*H1167</f>
        <v>0</v>
      </c>
      <c r="S1167" s="238">
        <v>0</v>
      </c>
      <c r="T1167" s="239">
        <f>S1167*H1167</f>
        <v>0</v>
      </c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R1167" s="224" t="s">
        <v>371</v>
      </c>
      <c r="AT1167" s="224" t="s">
        <v>140</v>
      </c>
      <c r="AU1167" s="224" t="s">
        <v>89</v>
      </c>
      <c r="AY1167" s="18" t="s">
        <v>139</v>
      </c>
      <c r="BE1167" s="225">
        <f>IF(N1167="základní",J1167,0)</f>
        <v>0</v>
      </c>
      <c r="BF1167" s="225">
        <f>IF(N1167="snížená",J1167,0)</f>
        <v>0</v>
      </c>
      <c r="BG1167" s="225">
        <f>IF(N1167="zákl. přenesená",J1167,0)</f>
        <v>0</v>
      </c>
      <c r="BH1167" s="225">
        <f>IF(N1167="sníž. přenesená",J1167,0)</f>
        <v>0</v>
      </c>
      <c r="BI1167" s="225">
        <f>IF(N1167="nulová",J1167,0)</f>
        <v>0</v>
      </c>
      <c r="BJ1167" s="18" t="s">
        <v>87</v>
      </c>
      <c r="BK1167" s="225">
        <f>ROUND(I1167*H1167,2)</f>
        <v>0</v>
      </c>
      <c r="BL1167" s="18" t="s">
        <v>371</v>
      </c>
      <c r="BM1167" s="224" t="s">
        <v>1386</v>
      </c>
    </row>
    <row r="1168" spans="1:47" s="2" customFormat="1" ht="12">
      <c r="A1168" s="40"/>
      <c r="B1168" s="41"/>
      <c r="C1168" s="42"/>
      <c r="D1168" s="240" t="s">
        <v>276</v>
      </c>
      <c r="E1168" s="42"/>
      <c r="F1168" s="241" t="s">
        <v>1387</v>
      </c>
      <c r="G1168" s="42"/>
      <c r="H1168" s="42"/>
      <c r="I1168" s="242"/>
      <c r="J1168" s="42"/>
      <c r="K1168" s="42"/>
      <c r="L1168" s="46"/>
      <c r="M1168" s="243"/>
      <c r="N1168" s="244"/>
      <c r="O1168" s="93"/>
      <c r="P1168" s="93"/>
      <c r="Q1168" s="93"/>
      <c r="R1168" s="93"/>
      <c r="S1168" s="93"/>
      <c r="T1168" s="94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T1168" s="18" t="s">
        <v>276</v>
      </c>
      <c r="AU1168" s="18" t="s">
        <v>89</v>
      </c>
    </row>
    <row r="1169" spans="1:51" s="14" customFormat="1" ht="12">
      <c r="A1169" s="14"/>
      <c r="B1169" s="257"/>
      <c r="C1169" s="258"/>
      <c r="D1169" s="247" t="s">
        <v>278</v>
      </c>
      <c r="E1169" s="259" t="s">
        <v>1</v>
      </c>
      <c r="F1169" s="260" t="s">
        <v>1388</v>
      </c>
      <c r="G1169" s="258"/>
      <c r="H1169" s="259" t="s">
        <v>1</v>
      </c>
      <c r="I1169" s="261"/>
      <c r="J1169" s="258"/>
      <c r="K1169" s="258"/>
      <c r="L1169" s="262"/>
      <c r="M1169" s="263"/>
      <c r="N1169" s="264"/>
      <c r="O1169" s="264"/>
      <c r="P1169" s="264"/>
      <c r="Q1169" s="264"/>
      <c r="R1169" s="264"/>
      <c r="S1169" s="264"/>
      <c r="T1169" s="265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T1169" s="266" t="s">
        <v>278</v>
      </c>
      <c r="AU1169" s="266" t="s">
        <v>89</v>
      </c>
      <c r="AV1169" s="14" t="s">
        <v>87</v>
      </c>
      <c r="AW1169" s="14" t="s">
        <v>34</v>
      </c>
      <c r="AX1169" s="14" t="s">
        <v>79</v>
      </c>
      <c r="AY1169" s="266" t="s">
        <v>139</v>
      </c>
    </row>
    <row r="1170" spans="1:51" s="14" customFormat="1" ht="12">
      <c r="A1170" s="14"/>
      <c r="B1170" s="257"/>
      <c r="C1170" s="258"/>
      <c r="D1170" s="247" t="s">
        <v>278</v>
      </c>
      <c r="E1170" s="259" t="s">
        <v>1</v>
      </c>
      <c r="F1170" s="260" t="s">
        <v>425</v>
      </c>
      <c r="G1170" s="258"/>
      <c r="H1170" s="259" t="s">
        <v>1</v>
      </c>
      <c r="I1170" s="261"/>
      <c r="J1170" s="258"/>
      <c r="K1170" s="258"/>
      <c r="L1170" s="262"/>
      <c r="M1170" s="263"/>
      <c r="N1170" s="264"/>
      <c r="O1170" s="264"/>
      <c r="P1170" s="264"/>
      <c r="Q1170" s="264"/>
      <c r="R1170" s="264"/>
      <c r="S1170" s="264"/>
      <c r="T1170" s="265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T1170" s="266" t="s">
        <v>278</v>
      </c>
      <c r="AU1170" s="266" t="s">
        <v>89</v>
      </c>
      <c r="AV1170" s="14" t="s">
        <v>87</v>
      </c>
      <c r="AW1170" s="14" t="s">
        <v>34</v>
      </c>
      <c r="AX1170" s="14" t="s">
        <v>79</v>
      </c>
      <c r="AY1170" s="266" t="s">
        <v>139</v>
      </c>
    </row>
    <row r="1171" spans="1:51" s="14" customFormat="1" ht="12">
      <c r="A1171" s="14"/>
      <c r="B1171" s="257"/>
      <c r="C1171" s="258"/>
      <c r="D1171" s="247" t="s">
        <v>278</v>
      </c>
      <c r="E1171" s="259" t="s">
        <v>1</v>
      </c>
      <c r="F1171" s="260" t="s">
        <v>1389</v>
      </c>
      <c r="G1171" s="258"/>
      <c r="H1171" s="259" t="s">
        <v>1</v>
      </c>
      <c r="I1171" s="261"/>
      <c r="J1171" s="258"/>
      <c r="K1171" s="258"/>
      <c r="L1171" s="262"/>
      <c r="M1171" s="263"/>
      <c r="N1171" s="264"/>
      <c r="O1171" s="264"/>
      <c r="P1171" s="264"/>
      <c r="Q1171" s="264"/>
      <c r="R1171" s="264"/>
      <c r="S1171" s="264"/>
      <c r="T1171" s="265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T1171" s="266" t="s">
        <v>278</v>
      </c>
      <c r="AU1171" s="266" t="s">
        <v>89</v>
      </c>
      <c r="AV1171" s="14" t="s">
        <v>87</v>
      </c>
      <c r="AW1171" s="14" t="s">
        <v>34</v>
      </c>
      <c r="AX1171" s="14" t="s">
        <v>79</v>
      </c>
      <c r="AY1171" s="266" t="s">
        <v>139</v>
      </c>
    </row>
    <row r="1172" spans="1:51" s="13" customFormat="1" ht="12">
      <c r="A1172" s="13"/>
      <c r="B1172" s="245"/>
      <c r="C1172" s="246"/>
      <c r="D1172" s="247" t="s">
        <v>278</v>
      </c>
      <c r="E1172" s="248" t="s">
        <v>1</v>
      </c>
      <c r="F1172" s="249" t="s">
        <v>1390</v>
      </c>
      <c r="G1172" s="246"/>
      <c r="H1172" s="250">
        <v>5.8</v>
      </c>
      <c r="I1172" s="251"/>
      <c r="J1172" s="246"/>
      <c r="K1172" s="246"/>
      <c r="L1172" s="252"/>
      <c r="M1172" s="253"/>
      <c r="N1172" s="254"/>
      <c r="O1172" s="254"/>
      <c r="P1172" s="254"/>
      <c r="Q1172" s="254"/>
      <c r="R1172" s="254"/>
      <c r="S1172" s="254"/>
      <c r="T1172" s="255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T1172" s="256" t="s">
        <v>278</v>
      </c>
      <c r="AU1172" s="256" t="s">
        <v>89</v>
      </c>
      <c r="AV1172" s="13" t="s">
        <v>89</v>
      </c>
      <c r="AW1172" s="13" t="s">
        <v>34</v>
      </c>
      <c r="AX1172" s="13" t="s">
        <v>79</v>
      </c>
      <c r="AY1172" s="256" t="s">
        <v>139</v>
      </c>
    </row>
    <row r="1173" spans="1:51" s="15" customFormat="1" ht="12">
      <c r="A1173" s="15"/>
      <c r="B1173" s="267"/>
      <c r="C1173" s="268"/>
      <c r="D1173" s="247" t="s">
        <v>278</v>
      </c>
      <c r="E1173" s="269" t="s">
        <v>1</v>
      </c>
      <c r="F1173" s="270" t="s">
        <v>287</v>
      </c>
      <c r="G1173" s="268"/>
      <c r="H1173" s="271">
        <v>5.8</v>
      </c>
      <c r="I1173" s="272"/>
      <c r="J1173" s="268"/>
      <c r="K1173" s="268"/>
      <c r="L1173" s="273"/>
      <c r="M1173" s="274"/>
      <c r="N1173" s="275"/>
      <c r="O1173" s="275"/>
      <c r="P1173" s="275"/>
      <c r="Q1173" s="275"/>
      <c r="R1173" s="275"/>
      <c r="S1173" s="275"/>
      <c r="T1173" s="276"/>
      <c r="U1173" s="15"/>
      <c r="V1173" s="15"/>
      <c r="W1173" s="15"/>
      <c r="X1173" s="15"/>
      <c r="Y1173" s="15"/>
      <c r="Z1173" s="15"/>
      <c r="AA1173" s="15"/>
      <c r="AB1173" s="15"/>
      <c r="AC1173" s="15"/>
      <c r="AD1173" s="15"/>
      <c r="AE1173" s="15"/>
      <c r="AT1173" s="277" t="s">
        <v>278</v>
      </c>
      <c r="AU1173" s="277" t="s">
        <v>89</v>
      </c>
      <c r="AV1173" s="15" t="s">
        <v>144</v>
      </c>
      <c r="AW1173" s="15" t="s">
        <v>34</v>
      </c>
      <c r="AX1173" s="15" t="s">
        <v>87</v>
      </c>
      <c r="AY1173" s="277" t="s">
        <v>139</v>
      </c>
    </row>
    <row r="1174" spans="1:65" s="2" customFormat="1" ht="24.15" customHeight="1">
      <c r="A1174" s="40"/>
      <c r="B1174" s="41"/>
      <c r="C1174" s="212" t="s">
        <v>1391</v>
      </c>
      <c r="D1174" s="212" t="s">
        <v>140</v>
      </c>
      <c r="E1174" s="213" t="s">
        <v>1392</v>
      </c>
      <c r="F1174" s="214" t="s">
        <v>1393</v>
      </c>
      <c r="G1174" s="215" t="s">
        <v>716</v>
      </c>
      <c r="H1174" s="216">
        <v>314.7</v>
      </c>
      <c r="I1174" s="217"/>
      <c r="J1174" s="218">
        <f>ROUND(I1174*H1174,2)</f>
        <v>0</v>
      </c>
      <c r="K1174" s="214" t="s">
        <v>274</v>
      </c>
      <c r="L1174" s="46"/>
      <c r="M1174" s="236" t="s">
        <v>1</v>
      </c>
      <c r="N1174" s="237" t="s">
        <v>44</v>
      </c>
      <c r="O1174" s="93"/>
      <c r="P1174" s="238">
        <f>O1174*H1174</f>
        <v>0</v>
      </c>
      <c r="Q1174" s="238">
        <v>0</v>
      </c>
      <c r="R1174" s="238">
        <f>Q1174*H1174</f>
        <v>0</v>
      </c>
      <c r="S1174" s="238">
        <v>0</v>
      </c>
      <c r="T1174" s="239">
        <f>S1174*H1174</f>
        <v>0</v>
      </c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R1174" s="224" t="s">
        <v>371</v>
      </c>
      <c r="AT1174" s="224" t="s">
        <v>140</v>
      </c>
      <c r="AU1174" s="224" t="s">
        <v>89</v>
      </c>
      <c r="AY1174" s="18" t="s">
        <v>139</v>
      </c>
      <c r="BE1174" s="225">
        <f>IF(N1174="základní",J1174,0)</f>
        <v>0</v>
      </c>
      <c r="BF1174" s="225">
        <f>IF(N1174="snížená",J1174,0)</f>
        <v>0</v>
      </c>
      <c r="BG1174" s="225">
        <f>IF(N1174="zákl. přenesená",J1174,0)</f>
        <v>0</v>
      </c>
      <c r="BH1174" s="225">
        <f>IF(N1174="sníž. přenesená",J1174,0)</f>
        <v>0</v>
      </c>
      <c r="BI1174" s="225">
        <f>IF(N1174="nulová",J1174,0)</f>
        <v>0</v>
      </c>
      <c r="BJ1174" s="18" t="s">
        <v>87</v>
      </c>
      <c r="BK1174" s="225">
        <f>ROUND(I1174*H1174,2)</f>
        <v>0</v>
      </c>
      <c r="BL1174" s="18" t="s">
        <v>371</v>
      </c>
      <c r="BM1174" s="224" t="s">
        <v>1394</v>
      </c>
    </row>
    <row r="1175" spans="1:47" s="2" customFormat="1" ht="12">
      <c r="A1175" s="40"/>
      <c r="B1175" s="41"/>
      <c r="C1175" s="42"/>
      <c r="D1175" s="240" t="s">
        <v>276</v>
      </c>
      <c r="E1175" s="42"/>
      <c r="F1175" s="241" t="s">
        <v>1395</v>
      </c>
      <c r="G1175" s="42"/>
      <c r="H1175" s="42"/>
      <c r="I1175" s="242"/>
      <c r="J1175" s="42"/>
      <c r="K1175" s="42"/>
      <c r="L1175" s="46"/>
      <c r="M1175" s="243"/>
      <c r="N1175" s="244"/>
      <c r="O1175" s="93"/>
      <c r="P1175" s="93"/>
      <c r="Q1175" s="93"/>
      <c r="R1175" s="93"/>
      <c r="S1175" s="93"/>
      <c r="T1175" s="94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T1175" s="18" t="s">
        <v>276</v>
      </c>
      <c r="AU1175" s="18" t="s">
        <v>89</v>
      </c>
    </row>
    <row r="1176" spans="1:51" s="14" customFormat="1" ht="12">
      <c r="A1176" s="14"/>
      <c r="B1176" s="257"/>
      <c r="C1176" s="258"/>
      <c r="D1176" s="247" t="s">
        <v>278</v>
      </c>
      <c r="E1176" s="259" t="s">
        <v>1</v>
      </c>
      <c r="F1176" s="260" t="s">
        <v>417</v>
      </c>
      <c r="G1176" s="258"/>
      <c r="H1176" s="259" t="s">
        <v>1</v>
      </c>
      <c r="I1176" s="261"/>
      <c r="J1176" s="258"/>
      <c r="K1176" s="258"/>
      <c r="L1176" s="262"/>
      <c r="M1176" s="263"/>
      <c r="N1176" s="264"/>
      <c r="O1176" s="264"/>
      <c r="P1176" s="264"/>
      <c r="Q1176" s="264"/>
      <c r="R1176" s="264"/>
      <c r="S1176" s="264"/>
      <c r="T1176" s="265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T1176" s="266" t="s">
        <v>278</v>
      </c>
      <c r="AU1176" s="266" t="s">
        <v>89</v>
      </c>
      <c r="AV1176" s="14" t="s">
        <v>87</v>
      </c>
      <c r="AW1176" s="14" t="s">
        <v>34</v>
      </c>
      <c r="AX1176" s="14" t="s">
        <v>79</v>
      </c>
      <c r="AY1176" s="266" t="s">
        <v>139</v>
      </c>
    </row>
    <row r="1177" spans="1:51" s="14" customFormat="1" ht="12">
      <c r="A1177" s="14"/>
      <c r="B1177" s="257"/>
      <c r="C1177" s="258"/>
      <c r="D1177" s="247" t="s">
        <v>278</v>
      </c>
      <c r="E1177" s="259" t="s">
        <v>1</v>
      </c>
      <c r="F1177" s="260" t="s">
        <v>1396</v>
      </c>
      <c r="G1177" s="258"/>
      <c r="H1177" s="259" t="s">
        <v>1</v>
      </c>
      <c r="I1177" s="261"/>
      <c r="J1177" s="258"/>
      <c r="K1177" s="258"/>
      <c r="L1177" s="262"/>
      <c r="M1177" s="263"/>
      <c r="N1177" s="264"/>
      <c r="O1177" s="264"/>
      <c r="P1177" s="264"/>
      <c r="Q1177" s="264"/>
      <c r="R1177" s="264"/>
      <c r="S1177" s="264"/>
      <c r="T1177" s="265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T1177" s="266" t="s">
        <v>278</v>
      </c>
      <c r="AU1177" s="266" t="s">
        <v>89</v>
      </c>
      <c r="AV1177" s="14" t="s">
        <v>87</v>
      </c>
      <c r="AW1177" s="14" t="s">
        <v>34</v>
      </c>
      <c r="AX1177" s="14" t="s">
        <v>79</v>
      </c>
      <c r="AY1177" s="266" t="s">
        <v>139</v>
      </c>
    </row>
    <row r="1178" spans="1:51" s="14" customFormat="1" ht="12">
      <c r="A1178" s="14"/>
      <c r="B1178" s="257"/>
      <c r="C1178" s="258"/>
      <c r="D1178" s="247" t="s">
        <v>278</v>
      </c>
      <c r="E1178" s="259" t="s">
        <v>1</v>
      </c>
      <c r="F1178" s="260" t="s">
        <v>1397</v>
      </c>
      <c r="G1178" s="258"/>
      <c r="H1178" s="259" t="s">
        <v>1</v>
      </c>
      <c r="I1178" s="261"/>
      <c r="J1178" s="258"/>
      <c r="K1178" s="258"/>
      <c r="L1178" s="262"/>
      <c r="M1178" s="263"/>
      <c r="N1178" s="264"/>
      <c r="O1178" s="264"/>
      <c r="P1178" s="264"/>
      <c r="Q1178" s="264"/>
      <c r="R1178" s="264"/>
      <c r="S1178" s="264"/>
      <c r="T1178" s="265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T1178" s="266" t="s">
        <v>278</v>
      </c>
      <c r="AU1178" s="266" t="s">
        <v>89</v>
      </c>
      <c r="AV1178" s="14" t="s">
        <v>87</v>
      </c>
      <c r="AW1178" s="14" t="s">
        <v>34</v>
      </c>
      <c r="AX1178" s="14" t="s">
        <v>79</v>
      </c>
      <c r="AY1178" s="266" t="s">
        <v>139</v>
      </c>
    </row>
    <row r="1179" spans="1:51" s="14" customFormat="1" ht="12">
      <c r="A1179" s="14"/>
      <c r="B1179" s="257"/>
      <c r="C1179" s="258"/>
      <c r="D1179" s="247" t="s">
        <v>278</v>
      </c>
      <c r="E1179" s="259" t="s">
        <v>1</v>
      </c>
      <c r="F1179" s="260" t="s">
        <v>425</v>
      </c>
      <c r="G1179" s="258"/>
      <c r="H1179" s="259" t="s">
        <v>1</v>
      </c>
      <c r="I1179" s="261"/>
      <c r="J1179" s="258"/>
      <c r="K1179" s="258"/>
      <c r="L1179" s="262"/>
      <c r="M1179" s="263"/>
      <c r="N1179" s="264"/>
      <c r="O1179" s="264"/>
      <c r="P1179" s="264"/>
      <c r="Q1179" s="264"/>
      <c r="R1179" s="264"/>
      <c r="S1179" s="264"/>
      <c r="T1179" s="265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T1179" s="266" t="s">
        <v>278</v>
      </c>
      <c r="AU1179" s="266" t="s">
        <v>89</v>
      </c>
      <c r="AV1179" s="14" t="s">
        <v>87</v>
      </c>
      <c r="AW1179" s="14" t="s">
        <v>34</v>
      </c>
      <c r="AX1179" s="14" t="s">
        <v>79</v>
      </c>
      <c r="AY1179" s="266" t="s">
        <v>139</v>
      </c>
    </row>
    <row r="1180" spans="1:51" s="14" customFormat="1" ht="12">
      <c r="A1180" s="14"/>
      <c r="B1180" s="257"/>
      <c r="C1180" s="258"/>
      <c r="D1180" s="247" t="s">
        <v>278</v>
      </c>
      <c r="E1180" s="259" t="s">
        <v>1</v>
      </c>
      <c r="F1180" s="260" t="s">
        <v>1398</v>
      </c>
      <c r="G1180" s="258"/>
      <c r="H1180" s="259" t="s">
        <v>1</v>
      </c>
      <c r="I1180" s="261"/>
      <c r="J1180" s="258"/>
      <c r="K1180" s="258"/>
      <c r="L1180" s="262"/>
      <c r="M1180" s="263"/>
      <c r="N1180" s="264"/>
      <c r="O1180" s="264"/>
      <c r="P1180" s="264"/>
      <c r="Q1180" s="264"/>
      <c r="R1180" s="264"/>
      <c r="S1180" s="264"/>
      <c r="T1180" s="265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T1180" s="266" t="s">
        <v>278</v>
      </c>
      <c r="AU1180" s="266" t="s">
        <v>89</v>
      </c>
      <c r="AV1180" s="14" t="s">
        <v>87</v>
      </c>
      <c r="AW1180" s="14" t="s">
        <v>34</v>
      </c>
      <c r="AX1180" s="14" t="s">
        <v>79</v>
      </c>
      <c r="AY1180" s="266" t="s">
        <v>139</v>
      </c>
    </row>
    <row r="1181" spans="1:51" s="13" customFormat="1" ht="12">
      <c r="A1181" s="13"/>
      <c r="B1181" s="245"/>
      <c r="C1181" s="246"/>
      <c r="D1181" s="247" t="s">
        <v>278</v>
      </c>
      <c r="E1181" s="248" t="s">
        <v>1</v>
      </c>
      <c r="F1181" s="249" t="s">
        <v>1399</v>
      </c>
      <c r="G1181" s="246"/>
      <c r="H1181" s="250">
        <v>312.7</v>
      </c>
      <c r="I1181" s="251"/>
      <c r="J1181" s="246"/>
      <c r="K1181" s="246"/>
      <c r="L1181" s="252"/>
      <c r="M1181" s="253"/>
      <c r="N1181" s="254"/>
      <c r="O1181" s="254"/>
      <c r="P1181" s="254"/>
      <c r="Q1181" s="254"/>
      <c r="R1181" s="254"/>
      <c r="S1181" s="254"/>
      <c r="T1181" s="255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T1181" s="256" t="s">
        <v>278</v>
      </c>
      <c r="AU1181" s="256" t="s">
        <v>89</v>
      </c>
      <c r="AV1181" s="13" t="s">
        <v>89</v>
      </c>
      <c r="AW1181" s="13" t="s">
        <v>34</v>
      </c>
      <c r="AX1181" s="13" t="s">
        <v>79</v>
      </c>
      <c r="AY1181" s="256" t="s">
        <v>139</v>
      </c>
    </row>
    <row r="1182" spans="1:51" s="14" customFormat="1" ht="12">
      <c r="A1182" s="14"/>
      <c r="B1182" s="257"/>
      <c r="C1182" s="258"/>
      <c r="D1182" s="247" t="s">
        <v>278</v>
      </c>
      <c r="E1182" s="259" t="s">
        <v>1</v>
      </c>
      <c r="F1182" s="260" t="s">
        <v>1400</v>
      </c>
      <c r="G1182" s="258"/>
      <c r="H1182" s="259" t="s">
        <v>1</v>
      </c>
      <c r="I1182" s="261"/>
      <c r="J1182" s="258"/>
      <c r="K1182" s="258"/>
      <c r="L1182" s="262"/>
      <c r="M1182" s="263"/>
      <c r="N1182" s="264"/>
      <c r="O1182" s="264"/>
      <c r="P1182" s="264"/>
      <c r="Q1182" s="264"/>
      <c r="R1182" s="264"/>
      <c r="S1182" s="264"/>
      <c r="T1182" s="265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T1182" s="266" t="s">
        <v>278</v>
      </c>
      <c r="AU1182" s="266" t="s">
        <v>89</v>
      </c>
      <c r="AV1182" s="14" t="s">
        <v>87</v>
      </c>
      <c r="AW1182" s="14" t="s">
        <v>34</v>
      </c>
      <c r="AX1182" s="14" t="s">
        <v>79</v>
      </c>
      <c r="AY1182" s="266" t="s">
        <v>139</v>
      </c>
    </row>
    <row r="1183" spans="1:51" s="13" customFormat="1" ht="12">
      <c r="A1183" s="13"/>
      <c r="B1183" s="245"/>
      <c r="C1183" s="246"/>
      <c r="D1183" s="247" t="s">
        <v>278</v>
      </c>
      <c r="E1183" s="248" t="s">
        <v>1</v>
      </c>
      <c r="F1183" s="249" t="s">
        <v>89</v>
      </c>
      <c r="G1183" s="246"/>
      <c r="H1183" s="250">
        <v>2</v>
      </c>
      <c r="I1183" s="251"/>
      <c r="J1183" s="246"/>
      <c r="K1183" s="246"/>
      <c r="L1183" s="252"/>
      <c r="M1183" s="253"/>
      <c r="N1183" s="254"/>
      <c r="O1183" s="254"/>
      <c r="P1183" s="254"/>
      <c r="Q1183" s="254"/>
      <c r="R1183" s="254"/>
      <c r="S1183" s="254"/>
      <c r="T1183" s="255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56" t="s">
        <v>278</v>
      </c>
      <c r="AU1183" s="256" t="s">
        <v>89</v>
      </c>
      <c r="AV1183" s="13" t="s">
        <v>89</v>
      </c>
      <c r="AW1183" s="13" t="s">
        <v>34</v>
      </c>
      <c r="AX1183" s="13" t="s">
        <v>79</v>
      </c>
      <c r="AY1183" s="256" t="s">
        <v>139</v>
      </c>
    </row>
    <row r="1184" spans="1:51" s="15" customFormat="1" ht="12">
      <c r="A1184" s="15"/>
      <c r="B1184" s="267"/>
      <c r="C1184" s="268"/>
      <c r="D1184" s="247" t="s">
        <v>278</v>
      </c>
      <c r="E1184" s="269" t="s">
        <v>1</v>
      </c>
      <c r="F1184" s="270" t="s">
        <v>287</v>
      </c>
      <c r="G1184" s="268"/>
      <c r="H1184" s="271">
        <v>314.7</v>
      </c>
      <c r="I1184" s="272"/>
      <c r="J1184" s="268"/>
      <c r="K1184" s="268"/>
      <c r="L1184" s="273"/>
      <c r="M1184" s="274"/>
      <c r="N1184" s="275"/>
      <c r="O1184" s="275"/>
      <c r="P1184" s="275"/>
      <c r="Q1184" s="275"/>
      <c r="R1184" s="275"/>
      <c r="S1184" s="275"/>
      <c r="T1184" s="276"/>
      <c r="U1184" s="15"/>
      <c r="V1184" s="15"/>
      <c r="W1184" s="15"/>
      <c r="X1184" s="15"/>
      <c r="Y1184" s="15"/>
      <c r="Z1184" s="15"/>
      <c r="AA1184" s="15"/>
      <c r="AB1184" s="15"/>
      <c r="AC1184" s="15"/>
      <c r="AD1184" s="15"/>
      <c r="AE1184" s="15"/>
      <c r="AT1184" s="277" t="s">
        <v>278</v>
      </c>
      <c r="AU1184" s="277" t="s">
        <v>89</v>
      </c>
      <c r="AV1184" s="15" t="s">
        <v>144</v>
      </c>
      <c r="AW1184" s="15" t="s">
        <v>34</v>
      </c>
      <c r="AX1184" s="15" t="s">
        <v>87</v>
      </c>
      <c r="AY1184" s="277" t="s">
        <v>139</v>
      </c>
    </row>
    <row r="1185" spans="1:65" s="2" customFormat="1" ht="24.15" customHeight="1">
      <c r="A1185" s="40"/>
      <c r="B1185" s="41"/>
      <c r="C1185" s="212" t="s">
        <v>1401</v>
      </c>
      <c r="D1185" s="212" t="s">
        <v>140</v>
      </c>
      <c r="E1185" s="213" t="s">
        <v>1402</v>
      </c>
      <c r="F1185" s="214" t="s">
        <v>1403</v>
      </c>
      <c r="G1185" s="215" t="s">
        <v>716</v>
      </c>
      <c r="H1185" s="216">
        <v>148.3</v>
      </c>
      <c r="I1185" s="217"/>
      <c r="J1185" s="218">
        <f>ROUND(I1185*H1185,2)</f>
        <v>0</v>
      </c>
      <c r="K1185" s="214" t="s">
        <v>274</v>
      </c>
      <c r="L1185" s="46"/>
      <c r="M1185" s="236" t="s">
        <v>1</v>
      </c>
      <c r="N1185" s="237" t="s">
        <v>44</v>
      </c>
      <c r="O1185" s="93"/>
      <c r="P1185" s="238">
        <f>O1185*H1185</f>
        <v>0</v>
      </c>
      <c r="Q1185" s="238">
        <v>0</v>
      </c>
      <c r="R1185" s="238">
        <f>Q1185*H1185</f>
        <v>0</v>
      </c>
      <c r="S1185" s="238">
        <v>0</v>
      </c>
      <c r="T1185" s="239">
        <f>S1185*H1185</f>
        <v>0</v>
      </c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R1185" s="224" t="s">
        <v>371</v>
      </c>
      <c r="AT1185" s="224" t="s">
        <v>140</v>
      </c>
      <c r="AU1185" s="224" t="s">
        <v>89</v>
      </c>
      <c r="AY1185" s="18" t="s">
        <v>139</v>
      </c>
      <c r="BE1185" s="225">
        <f>IF(N1185="základní",J1185,0)</f>
        <v>0</v>
      </c>
      <c r="BF1185" s="225">
        <f>IF(N1185="snížená",J1185,0)</f>
        <v>0</v>
      </c>
      <c r="BG1185" s="225">
        <f>IF(N1185="zákl. přenesená",J1185,0)</f>
        <v>0</v>
      </c>
      <c r="BH1185" s="225">
        <f>IF(N1185="sníž. přenesená",J1185,0)</f>
        <v>0</v>
      </c>
      <c r="BI1185" s="225">
        <f>IF(N1185="nulová",J1185,0)</f>
        <v>0</v>
      </c>
      <c r="BJ1185" s="18" t="s">
        <v>87</v>
      </c>
      <c r="BK1185" s="225">
        <f>ROUND(I1185*H1185,2)</f>
        <v>0</v>
      </c>
      <c r="BL1185" s="18" t="s">
        <v>371</v>
      </c>
      <c r="BM1185" s="224" t="s">
        <v>1404</v>
      </c>
    </row>
    <row r="1186" spans="1:47" s="2" customFormat="1" ht="12">
      <c r="A1186" s="40"/>
      <c r="B1186" s="41"/>
      <c r="C1186" s="42"/>
      <c r="D1186" s="240" t="s">
        <v>276</v>
      </c>
      <c r="E1186" s="42"/>
      <c r="F1186" s="241" t="s">
        <v>1405</v>
      </c>
      <c r="G1186" s="42"/>
      <c r="H1186" s="42"/>
      <c r="I1186" s="242"/>
      <c r="J1186" s="42"/>
      <c r="K1186" s="42"/>
      <c r="L1186" s="46"/>
      <c r="M1186" s="243"/>
      <c r="N1186" s="244"/>
      <c r="O1186" s="93"/>
      <c r="P1186" s="93"/>
      <c r="Q1186" s="93"/>
      <c r="R1186" s="93"/>
      <c r="S1186" s="93"/>
      <c r="T1186" s="94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T1186" s="18" t="s">
        <v>276</v>
      </c>
      <c r="AU1186" s="18" t="s">
        <v>89</v>
      </c>
    </row>
    <row r="1187" spans="1:51" s="14" customFormat="1" ht="12">
      <c r="A1187" s="14"/>
      <c r="B1187" s="257"/>
      <c r="C1187" s="258"/>
      <c r="D1187" s="247" t="s">
        <v>278</v>
      </c>
      <c r="E1187" s="259" t="s">
        <v>1</v>
      </c>
      <c r="F1187" s="260" t="s">
        <v>425</v>
      </c>
      <c r="G1187" s="258"/>
      <c r="H1187" s="259" t="s">
        <v>1</v>
      </c>
      <c r="I1187" s="261"/>
      <c r="J1187" s="258"/>
      <c r="K1187" s="258"/>
      <c r="L1187" s="262"/>
      <c r="M1187" s="263"/>
      <c r="N1187" s="264"/>
      <c r="O1187" s="264"/>
      <c r="P1187" s="264"/>
      <c r="Q1187" s="264"/>
      <c r="R1187" s="264"/>
      <c r="S1187" s="264"/>
      <c r="T1187" s="265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T1187" s="266" t="s">
        <v>278</v>
      </c>
      <c r="AU1187" s="266" t="s">
        <v>89</v>
      </c>
      <c r="AV1187" s="14" t="s">
        <v>87</v>
      </c>
      <c r="AW1187" s="14" t="s">
        <v>34</v>
      </c>
      <c r="AX1187" s="14" t="s">
        <v>79</v>
      </c>
      <c r="AY1187" s="266" t="s">
        <v>139</v>
      </c>
    </row>
    <row r="1188" spans="1:51" s="14" customFormat="1" ht="12">
      <c r="A1188" s="14"/>
      <c r="B1188" s="257"/>
      <c r="C1188" s="258"/>
      <c r="D1188" s="247" t="s">
        <v>278</v>
      </c>
      <c r="E1188" s="259" t="s">
        <v>1</v>
      </c>
      <c r="F1188" s="260" t="s">
        <v>1406</v>
      </c>
      <c r="G1188" s="258"/>
      <c r="H1188" s="259" t="s">
        <v>1</v>
      </c>
      <c r="I1188" s="261"/>
      <c r="J1188" s="258"/>
      <c r="K1188" s="258"/>
      <c r="L1188" s="262"/>
      <c r="M1188" s="263"/>
      <c r="N1188" s="264"/>
      <c r="O1188" s="264"/>
      <c r="P1188" s="264"/>
      <c r="Q1188" s="264"/>
      <c r="R1188" s="264"/>
      <c r="S1188" s="264"/>
      <c r="T1188" s="265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T1188" s="266" t="s">
        <v>278</v>
      </c>
      <c r="AU1188" s="266" t="s">
        <v>89</v>
      </c>
      <c r="AV1188" s="14" t="s">
        <v>87</v>
      </c>
      <c r="AW1188" s="14" t="s">
        <v>34</v>
      </c>
      <c r="AX1188" s="14" t="s">
        <v>79</v>
      </c>
      <c r="AY1188" s="266" t="s">
        <v>139</v>
      </c>
    </row>
    <row r="1189" spans="1:51" s="13" customFormat="1" ht="12">
      <c r="A1189" s="13"/>
      <c r="B1189" s="245"/>
      <c r="C1189" s="246"/>
      <c r="D1189" s="247" t="s">
        <v>278</v>
      </c>
      <c r="E1189" s="248" t="s">
        <v>1</v>
      </c>
      <c r="F1189" s="249" t="s">
        <v>351</v>
      </c>
      <c r="G1189" s="246"/>
      <c r="H1189" s="250">
        <v>13</v>
      </c>
      <c r="I1189" s="251"/>
      <c r="J1189" s="246"/>
      <c r="K1189" s="246"/>
      <c r="L1189" s="252"/>
      <c r="M1189" s="253"/>
      <c r="N1189" s="254"/>
      <c r="O1189" s="254"/>
      <c r="P1189" s="254"/>
      <c r="Q1189" s="254"/>
      <c r="R1189" s="254"/>
      <c r="S1189" s="254"/>
      <c r="T1189" s="255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56" t="s">
        <v>278</v>
      </c>
      <c r="AU1189" s="256" t="s">
        <v>89</v>
      </c>
      <c r="AV1189" s="13" t="s">
        <v>89</v>
      </c>
      <c r="AW1189" s="13" t="s">
        <v>34</v>
      </c>
      <c r="AX1189" s="13" t="s">
        <v>79</v>
      </c>
      <c r="AY1189" s="256" t="s">
        <v>139</v>
      </c>
    </row>
    <row r="1190" spans="1:51" s="14" customFormat="1" ht="12">
      <c r="A1190" s="14"/>
      <c r="B1190" s="257"/>
      <c r="C1190" s="258"/>
      <c r="D1190" s="247" t="s">
        <v>278</v>
      </c>
      <c r="E1190" s="259" t="s">
        <v>1</v>
      </c>
      <c r="F1190" s="260" t="s">
        <v>1407</v>
      </c>
      <c r="G1190" s="258"/>
      <c r="H1190" s="259" t="s">
        <v>1</v>
      </c>
      <c r="I1190" s="261"/>
      <c r="J1190" s="258"/>
      <c r="K1190" s="258"/>
      <c r="L1190" s="262"/>
      <c r="M1190" s="263"/>
      <c r="N1190" s="264"/>
      <c r="O1190" s="264"/>
      <c r="P1190" s="264"/>
      <c r="Q1190" s="264"/>
      <c r="R1190" s="264"/>
      <c r="S1190" s="264"/>
      <c r="T1190" s="265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T1190" s="266" t="s">
        <v>278</v>
      </c>
      <c r="AU1190" s="266" t="s">
        <v>89</v>
      </c>
      <c r="AV1190" s="14" t="s">
        <v>87</v>
      </c>
      <c r="AW1190" s="14" t="s">
        <v>34</v>
      </c>
      <c r="AX1190" s="14" t="s">
        <v>79</v>
      </c>
      <c r="AY1190" s="266" t="s">
        <v>139</v>
      </c>
    </row>
    <row r="1191" spans="1:51" s="13" customFormat="1" ht="12">
      <c r="A1191" s="13"/>
      <c r="B1191" s="245"/>
      <c r="C1191" s="246"/>
      <c r="D1191" s="247" t="s">
        <v>278</v>
      </c>
      <c r="E1191" s="248" t="s">
        <v>1</v>
      </c>
      <c r="F1191" s="249" t="s">
        <v>1408</v>
      </c>
      <c r="G1191" s="246"/>
      <c r="H1191" s="250">
        <v>60.3</v>
      </c>
      <c r="I1191" s="251"/>
      <c r="J1191" s="246"/>
      <c r="K1191" s="246"/>
      <c r="L1191" s="252"/>
      <c r="M1191" s="253"/>
      <c r="N1191" s="254"/>
      <c r="O1191" s="254"/>
      <c r="P1191" s="254"/>
      <c r="Q1191" s="254"/>
      <c r="R1191" s="254"/>
      <c r="S1191" s="254"/>
      <c r="T1191" s="255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56" t="s">
        <v>278</v>
      </c>
      <c r="AU1191" s="256" t="s">
        <v>89</v>
      </c>
      <c r="AV1191" s="13" t="s">
        <v>89</v>
      </c>
      <c r="AW1191" s="13" t="s">
        <v>34</v>
      </c>
      <c r="AX1191" s="13" t="s">
        <v>79</v>
      </c>
      <c r="AY1191" s="256" t="s">
        <v>139</v>
      </c>
    </row>
    <row r="1192" spans="1:51" s="14" customFormat="1" ht="12">
      <c r="A1192" s="14"/>
      <c r="B1192" s="257"/>
      <c r="C1192" s="258"/>
      <c r="D1192" s="247" t="s">
        <v>278</v>
      </c>
      <c r="E1192" s="259" t="s">
        <v>1</v>
      </c>
      <c r="F1192" s="260" t="s">
        <v>1409</v>
      </c>
      <c r="G1192" s="258"/>
      <c r="H1192" s="259" t="s">
        <v>1</v>
      </c>
      <c r="I1192" s="261"/>
      <c r="J1192" s="258"/>
      <c r="K1192" s="258"/>
      <c r="L1192" s="262"/>
      <c r="M1192" s="263"/>
      <c r="N1192" s="264"/>
      <c r="O1192" s="264"/>
      <c r="P1192" s="264"/>
      <c r="Q1192" s="264"/>
      <c r="R1192" s="264"/>
      <c r="S1192" s="264"/>
      <c r="T1192" s="265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T1192" s="266" t="s">
        <v>278</v>
      </c>
      <c r="AU1192" s="266" t="s">
        <v>89</v>
      </c>
      <c r="AV1192" s="14" t="s">
        <v>87</v>
      </c>
      <c r="AW1192" s="14" t="s">
        <v>34</v>
      </c>
      <c r="AX1192" s="14" t="s">
        <v>79</v>
      </c>
      <c r="AY1192" s="266" t="s">
        <v>139</v>
      </c>
    </row>
    <row r="1193" spans="1:51" s="13" customFormat="1" ht="12">
      <c r="A1193" s="13"/>
      <c r="B1193" s="245"/>
      <c r="C1193" s="246"/>
      <c r="D1193" s="247" t="s">
        <v>278</v>
      </c>
      <c r="E1193" s="248" t="s">
        <v>1</v>
      </c>
      <c r="F1193" s="249" t="s">
        <v>1410</v>
      </c>
      <c r="G1193" s="246"/>
      <c r="H1193" s="250">
        <v>2.3</v>
      </c>
      <c r="I1193" s="251"/>
      <c r="J1193" s="246"/>
      <c r="K1193" s="246"/>
      <c r="L1193" s="252"/>
      <c r="M1193" s="253"/>
      <c r="N1193" s="254"/>
      <c r="O1193" s="254"/>
      <c r="P1193" s="254"/>
      <c r="Q1193" s="254"/>
      <c r="R1193" s="254"/>
      <c r="S1193" s="254"/>
      <c r="T1193" s="255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56" t="s">
        <v>278</v>
      </c>
      <c r="AU1193" s="256" t="s">
        <v>89</v>
      </c>
      <c r="AV1193" s="13" t="s">
        <v>89</v>
      </c>
      <c r="AW1193" s="13" t="s">
        <v>34</v>
      </c>
      <c r="AX1193" s="13" t="s">
        <v>79</v>
      </c>
      <c r="AY1193" s="256" t="s">
        <v>139</v>
      </c>
    </row>
    <row r="1194" spans="1:51" s="14" customFormat="1" ht="12">
      <c r="A1194" s="14"/>
      <c r="B1194" s="257"/>
      <c r="C1194" s="258"/>
      <c r="D1194" s="247" t="s">
        <v>278</v>
      </c>
      <c r="E1194" s="259" t="s">
        <v>1</v>
      </c>
      <c r="F1194" s="260" t="s">
        <v>1411</v>
      </c>
      <c r="G1194" s="258"/>
      <c r="H1194" s="259" t="s">
        <v>1</v>
      </c>
      <c r="I1194" s="261"/>
      <c r="J1194" s="258"/>
      <c r="K1194" s="258"/>
      <c r="L1194" s="262"/>
      <c r="M1194" s="263"/>
      <c r="N1194" s="264"/>
      <c r="O1194" s="264"/>
      <c r="P1194" s="264"/>
      <c r="Q1194" s="264"/>
      <c r="R1194" s="264"/>
      <c r="S1194" s="264"/>
      <c r="T1194" s="265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T1194" s="266" t="s">
        <v>278</v>
      </c>
      <c r="AU1194" s="266" t="s">
        <v>89</v>
      </c>
      <c r="AV1194" s="14" t="s">
        <v>87</v>
      </c>
      <c r="AW1194" s="14" t="s">
        <v>34</v>
      </c>
      <c r="AX1194" s="14" t="s">
        <v>79</v>
      </c>
      <c r="AY1194" s="266" t="s">
        <v>139</v>
      </c>
    </row>
    <row r="1195" spans="1:51" s="13" customFormat="1" ht="12">
      <c r="A1195" s="13"/>
      <c r="B1195" s="245"/>
      <c r="C1195" s="246"/>
      <c r="D1195" s="247" t="s">
        <v>278</v>
      </c>
      <c r="E1195" s="248" t="s">
        <v>1</v>
      </c>
      <c r="F1195" s="249" t="s">
        <v>1412</v>
      </c>
      <c r="G1195" s="246"/>
      <c r="H1195" s="250">
        <v>72.7</v>
      </c>
      <c r="I1195" s="251"/>
      <c r="J1195" s="246"/>
      <c r="K1195" s="246"/>
      <c r="L1195" s="252"/>
      <c r="M1195" s="253"/>
      <c r="N1195" s="254"/>
      <c r="O1195" s="254"/>
      <c r="P1195" s="254"/>
      <c r="Q1195" s="254"/>
      <c r="R1195" s="254"/>
      <c r="S1195" s="254"/>
      <c r="T1195" s="255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56" t="s">
        <v>278</v>
      </c>
      <c r="AU1195" s="256" t="s">
        <v>89</v>
      </c>
      <c r="AV1195" s="13" t="s">
        <v>89</v>
      </c>
      <c r="AW1195" s="13" t="s">
        <v>34</v>
      </c>
      <c r="AX1195" s="13" t="s">
        <v>79</v>
      </c>
      <c r="AY1195" s="256" t="s">
        <v>139</v>
      </c>
    </row>
    <row r="1196" spans="1:51" s="15" customFormat="1" ht="12">
      <c r="A1196" s="15"/>
      <c r="B1196" s="267"/>
      <c r="C1196" s="268"/>
      <c r="D1196" s="247" t="s">
        <v>278</v>
      </c>
      <c r="E1196" s="269" t="s">
        <v>1</v>
      </c>
      <c r="F1196" s="270" t="s">
        <v>287</v>
      </c>
      <c r="G1196" s="268"/>
      <c r="H1196" s="271">
        <v>148.3</v>
      </c>
      <c r="I1196" s="272"/>
      <c r="J1196" s="268"/>
      <c r="K1196" s="268"/>
      <c r="L1196" s="273"/>
      <c r="M1196" s="274"/>
      <c r="N1196" s="275"/>
      <c r="O1196" s="275"/>
      <c r="P1196" s="275"/>
      <c r="Q1196" s="275"/>
      <c r="R1196" s="275"/>
      <c r="S1196" s="275"/>
      <c r="T1196" s="276"/>
      <c r="U1196" s="15"/>
      <c r="V1196" s="15"/>
      <c r="W1196" s="15"/>
      <c r="X1196" s="15"/>
      <c r="Y1196" s="15"/>
      <c r="Z1196" s="15"/>
      <c r="AA1196" s="15"/>
      <c r="AB1196" s="15"/>
      <c r="AC1196" s="15"/>
      <c r="AD1196" s="15"/>
      <c r="AE1196" s="15"/>
      <c r="AT1196" s="277" t="s">
        <v>278</v>
      </c>
      <c r="AU1196" s="277" t="s">
        <v>89</v>
      </c>
      <c r="AV1196" s="15" t="s">
        <v>144</v>
      </c>
      <c r="AW1196" s="15" t="s">
        <v>34</v>
      </c>
      <c r="AX1196" s="15" t="s">
        <v>87</v>
      </c>
      <c r="AY1196" s="277" t="s">
        <v>139</v>
      </c>
    </row>
    <row r="1197" spans="1:65" s="2" customFormat="1" ht="21.75" customHeight="1">
      <c r="A1197" s="40"/>
      <c r="B1197" s="41"/>
      <c r="C1197" s="278" t="s">
        <v>1413</v>
      </c>
      <c r="D1197" s="278" t="s">
        <v>316</v>
      </c>
      <c r="E1197" s="279" t="s">
        <v>1414</v>
      </c>
      <c r="F1197" s="280" t="s">
        <v>1415</v>
      </c>
      <c r="G1197" s="281" t="s">
        <v>273</v>
      </c>
      <c r="H1197" s="282">
        <v>11.553</v>
      </c>
      <c r="I1197" s="283"/>
      <c r="J1197" s="284">
        <f>ROUND(I1197*H1197,2)</f>
        <v>0</v>
      </c>
      <c r="K1197" s="280" t="s">
        <v>274</v>
      </c>
      <c r="L1197" s="285"/>
      <c r="M1197" s="286" t="s">
        <v>1</v>
      </c>
      <c r="N1197" s="287" t="s">
        <v>44</v>
      </c>
      <c r="O1197" s="93"/>
      <c r="P1197" s="238">
        <f>O1197*H1197</f>
        <v>0</v>
      </c>
      <c r="Q1197" s="238">
        <v>0.55</v>
      </c>
      <c r="R1197" s="238">
        <f>Q1197*H1197</f>
        <v>6.354150000000001</v>
      </c>
      <c r="S1197" s="238">
        <v>0</v>
      </c>
      <c r="T1197" s="239">
        <f>S1197*H1197</f>
        <v>0</v>
      </c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R1197" s="224" t="s">
        <v>496</v>
      </c>
      <c r="AT1197" s="224" t="s">
        <v>316</v>
      </c>
      <c r="AU1197" s="224" t="s">
        <v>89</v>
      </c>
      <c r="AY1197" s="18" t="s">
        <v>139</v>
      </c>
      <c r="BE1197" s="225">
        <f>IF(N1197="základní",J1197,0)</f>
        <v>0</v>
      </c>
      <c r="BF1197" s="225">
        <f>IF(N1197="snížená",J1197,0)</f>
        <v>0</v>
      </c>
      <c r="BG1197" s="225">
        <f>IF(N1197="zákl. přenesená",J1197,0)</f>
        <v>0</v>
      </c>
      <c r="BH1197" s="225">
        <f>IF(N1197="sníž. přenesená",J1197,0)</f>
        <v>0</v>
      </c>
      <c r="BI1197" s="225">
        <f>IF(N1197="nulová",J1197,0)</f>
        <v>0</v>
      </c>
      <c r="BJ1197" s="18" t="s">
        <v>87</v>
      </c>
      <c r="BK1197" s="225">
        <f>ROUND(I1197*H1197,2)</f>
        <v>0</v>
      </c>
      <c r="BL1197" s="18" t="s">
        <v>371</v>
      </c>
      <c r="BM1197" s="224" t="s">
        <v>1416</v>
      </c>
    </row>
    <row r="1198" spans="1:51" s="13" customFormat="1" ht="12">
      <c r="A1198" s="13"/>
      <c r="B1198" s="245"/>
      <c r="C1198" s="246"/>
      <c r="D1198" s="247" t="s">
        <v>278</v>
      </c>
      <c r="E1198" s="248" t="s">
        <v>1</v>
      </c>
      <c r="F1198" s="249" t="s">
        <v>1417</v>
      </c>
      <c r="G1198" s="246"/>
      <c r="H1198" s="250">
        <v>11.553</v>
      </c>
      <c r="I1198" s="251"/>
      <c r="J1198" s="246"/>
      <c r="K1198" s="246"/>
      <c r="L1198" s="252"/>
      <c r="M1198" s="253"/>
      <c r="N1198" s="254"/>
      <c r="O1198" s="254"/>
      <c r="P1198" s="254"/>
      <c r="Q1198" s="254"/>
      <c r="R1198" s="254"/>
      <c r="S1198" s="254"/>
      <c r="T1198" s="255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T1198" s="256" t="s">
        <v>278</v>
      </c>
      <c r="AU1198" s="256" t="s">
        <v>89</v>
      </c>
      <c r="AV1198" s="13" t="s">
        <v>89</v>
      </c>
      <c r="AW1198" s="13" t="s">
        <v>34</v>
      </c>
      <c r="AX1198" s="13" t="s">
        <v>87</v>
      </c>
      <c r="AY1198" s="256" t="s">
        <v>139</v>
      </c>
    </row>
    <row r="1199" spans="1:65" s="2" customFormat="1" ht="24.15" customHeight="1">
      <c r="A1199" s="40"/>
      <c r="B1199" s="41"/>
      <c r="C1199" s="212" t="s">
        <v>1418</v>
      </c>
      <c r="D1199" s="212" t="s">
        <v>140</v>
      </c>
      <c r="E1199" s="213" t="s">
        <v>1419</v>
      </c>
      <c r="F1199" s="214" t="s">
        <v>1420</v>
      </c>
      <c r="G1199" s="215" t="s">
        <v>299</v>
      </c>
      <c r="H1199" s="216">
        <v>294</v>
      </c>
      <c r="I1199" s="217"/>
      <c r="J1199" s="218">
        <f>ROUND(I1199*H1199,2)</f>
        <v>0</v>
      </c>
      <c r="K1199" s="214" t="s">
        <v>274</v>
      </c>
      <c r="L1199" s="46"/>
      <c r="M1199" s="236" t="s">
        <v>1</v>
      </c>
      <c r="N1199" s="237" t="s">
        <v>44</v>
      </c>
      <c r="O1199" s="93"/>
      <c r="P1199" s="238">
        <f>O1199*H1199</f>
        <v>0</v>
      </c>
      <c r="Q1199" s="238">
        <v>0</v>
      </c>
      <c r="R1199" s="238">
        <f>Q1199*H1199</f>
        <v>0</v>
      </c>
      <c r="S1199" s="238">
        <v>0</v>
      </c>
      <c r="T1199" s="239">
        <f>S1199*H1199</f>
        <v>0</v>
      </c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R1199" s="224" t="s">
        <v>371</v>
      </c>
      <c r="AT1199" s="224" t="s">
        <v>140</v>
      </c>
      <c r="AU1199" s="224" t="s">
        <v>89</v>
      </c>
      <c r="AY1199" s="18" t="s">
        <v>139</v>
      </c>
      <c r="BE1199" s="225">
        <f>IF(N1199="základní",J1199,0)</f>
        <v>0</v>
      </c>
      <c r="BF1199" s="225">
        <f>IF(N1199="snížená",J1199,0)</f>
        <v>0</v>
      </c>
      <c r="BG1199" s="225">
        <f>IF(N1199="zákl. přenesená",J1199,0)</f>
        <v>0</v>
      </c>
      <c r="BH1199" s="225">
        <f>IF(N1199="sníž. přenesená",J1199,0)</f>
        <v>0</v>
      </c>
      <c r="BI1199" s="225">
        <f>IF(N1199="nulová",J1199,0)</f>
        <v>0</v>
      </c>
      <c r="BJ1199" s="18" t="s">
        <v>87</v>
      </c>
      <c r="BK1199" s="225">
        <f>ROUND(I1199*H1199,2)</f>
        <v>0</v>
      </c>
      <c r="BL1199" s="18" t="s">
        <v>371</v>
      </c>
      <c r="BM1199" s="224" t="s">
        <v>1421</v>
      </c>
    </row>
    <row r="1200" spans="1:47" s="2" customFormat="1" ht="12">
      <c r="A1200" s="40"/>
      <c r="B1200" s="41"/>
      <c r="C1200" s="42"/>
      <c r="D1200" s="240" t="s">
        <v>276</v>
      </c>
      <c r="E1200" s="42"/>
      <c r="F1200" s="241" t="s">
        <v>1422</v>
      </c>
      <c r="G1200" s="42"/>
      <c r="H1200" s="42"/>
      <c r="I1200" s="242"/>
      <c r="J1200" s="42"/>
      <c r="K1200" s="42"/>
      <c r="L1200" s="46"/>
      <c r="M1200" s="243"/>
      <c r="N1200" s="244"/>
      <c r="O1200" s="93"/>
      <c r="P1200" s="93"/>
      <c r="Q1200" s="93"/>
      <c r="R1200" s="93"/>
      <c r="S1200" s="93"/>
      <c r="T1200" s="94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T1200" s="18" t="s">
        <v>276</v>
      </c>
      <c r="AU1200" s="18" t="s">
        <v>89</v>
      </c>
    </row>
    <row r="1201" spans="1:51" s="13" customFormat="1" ht="12">
      <c r="A1201" s="13"/>
      <c r="B1201" s="245"/>
      <c r="C1201" s="246"/>
      <c r="D1201" s="247" t="s">
        <v>278</v>
      </c>
      <c r="E1201" s="248" t="s">
        <v>1</v>
      </c>
      <c r="F1201" s="249" t="s">
        <v>1271</v>
      </c>
      <c r="G1201" s="246"/>
      <c r="H1201" s="250">
        <v>282</v>
      </c>
      <c r="I1201" s="251"/>
      <c r="J1201" s="246"/>
      <c r="K1201" s="246"/>
      <c r="L1201" s="252"/>
      <c r="M1201" s="253"/>
      <c r="N1201" s="254"/>
      <c r="O1201" s="254"/>
      <c r="P1201" s="254"/>
      <c r="Q1201" s="254"/>
      <c r="R1201" s="254"/>
      <c r="S1201" s="254"/>
      <c r="T1201" s="255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56" t="s">
        <v>278</v>
      </c>
      <c r="AU1201" s="256" t="s">
        <v>89</v>
      </c>
      <c r="AV1201" s="13" t="s">
        <v>89</v>
      </c>
      <c r="AW1201" s="13" t="s">
        <v>34</v>
      </c>
      <c r="AX1201" s="13" t="s">
        <v>79</v>
      </c>
      <c r="AY1201" s="256" t="s">
        <v>139</v>
      </c>
    </row>
    <row r="1202" spans="1:51" s="13" customFormat="1" ht="12">
      <c r="A1202" s="13"/>
      <c r="B1202" s="245"/>
      <c r="C1202" s="246"/>
      <c r="D1202" s="247" t="s">
        <v>278</v>
      </c>
      <c r="E1202" s="248" t="s">
        <v>1</v>
      </c>
      <c r="F1202" s="249" t="s">
        <v>1272</v>
      </c>
      <c r="G1202" s="246"/>
      <c r="H1202" s="250">
        <v>12</v>
      </c>
      <c r="I1202" s="251"/>
      <c r="J1202" s="246"/>
      <c r="K1202" s="246"/>
      <c r="L1202" s="252"/>
      <c r="M1202" s="253"/>
      <c r="N1202" s="254"/>
      <c r="O1202" s="254"/>
      <c r="P1202" s="254"/>
      <c r="Q1202" s="254"/>
      <c r="R1202" s="254"/>
      <c r="S1202" s="254"/>
      <c r="T1202" s="255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56" t="s">
        <v>278</v>
      </c>
      <c r="AU1202" s="256" t="s">
        <v>89</v>
      </c>
      <c r="AV1202" s="13" t="s">
        <v>89</v>
      </c>
      <c r="AW1202" s="13" t="s">
        <v>34</v>
      </c>
      <c r="AX1202" s="13" t="s">
        <v>79</v>
      </c>
      <c r="AY1202" s="256" t="s">
        <v>139</v>
      </c>
    </row>
    <row r="1203" spans="1:51" s="15" customFormat="1" ht="12">
      <c r="A1203" s="15"/>
      <c r="B1203" s="267"/>
      <c r="C1203" s="268"/>
      <c r="D1203" s="247" t="s">
        <v>278</v>
      </c>
      <c r="E1203" s="269" t="s">
        <v>1</v>
      </c>
      <c r="F1203" s="270" t="s">
        <v>287</v>
      </c>
      <c r="G1203" s="268"/>
      <c r="H1203" s="271">
        <v>294</v>
      </c>
      <c r="I1203" s="272"/>
      <c r="J1203" s="268"/>
      <c r="K1203" s="268"/>
      <c r="L1203" s="273"/>
      <c r="M1203" s="274"/>
      <c r="N1203" s="275"/>
      <c r="O1203" s="275"/>
      <c r="P1203" s="275"/>
      <c r="Q1203" s="275"/>
      <c r="R1203" s="275"/>
      <c r="S1203" s="275"/>
      <c r="T1203" s="276"/>
      <c r="U1203" s="15"/>
      <c r="V1203" s="15"/>
      <c r="W1203" s="15"/>
      <c r="X1203" s="15"/>
      <c r="Y1203" s="15"/>
      <c r="Z1203" s="15"/>
      <c r="AA1203" s="15"/>
      <c r="AB1203" s="15"/>
      <c r="AC1203" s="15"/>
      <c r="AD1203" s="15"/>
      <c r="AE1203" s="15"/>
      <c r="AT1203" s="277" t="s">
        <v>278</v>
      </c>
      <c r="AU1203" s="277" t="s">
        <v>89</v>
      </c>
      <c r="AV1203" s="15" t="s">
        <v>144</v>
      </c>
      <c r="AW1203" s="15" t="s">
        <v>34</v>
      </c>
      <c r="AX1203" s="15" t="s">
        <v>87</v>
      </c>
      <c r="AY1203" s="277" t="s">
        <v>139</v>
      </c>
    </row>
    <row r="1204" spans="1:65" s="2" customFormat="1" ht="21.75" customHeight="1">
      <c r="A1204" s="40"/>
      <c r="B1204" s="41"/>
      <c r="C1204" s="278" t="s">
        <v>1423</v>
      </c>
      <c r="D1204" s="278" t="s">
        <v>316</v>
      </c>
      <c r="E1204" s="279" t="s">
        <v>1424</v>
      </c>
      <c r="F1204" s="280" t="s">
        <v>1425</v>
      </c>
      <c r="G1204" s="281" t="s">
        <v>299</v>
      </c>
      <c r="H1204" s="282">
        <v>310.2</v>
      </c>
      <c r="I1204" s="283"/>
      <c r="J1204" s="284">
        <f>ROUND(I1204*H1204,2)</f>
        <v>0</v>
      </c>
      <c r="K1204" s="280" t="s">
        <v>1</v>
      </c>
      <c r="L1204" s="285"/>
      <c r="M1204" s="286" t="s">
        <v>1</v>
      </c>
      <c r="N1204" s="287" t="s">
        <v>44</v>
      </c>
      <c r="O1204" s="93"/>
      <c r="P1204" s="238">
        <f>O1204*H1204</f>
        <v>0</v>
      </c>
      <c r="Q1204" s="238">
        <v>0.00735</v>
      </c>
      <c r="R1204" s="238">
        <f>Q1204*H1204</f>
        <v>2.27997</v>
      </c>
      <c r="S1204" s="238">
        <v>0</v>
      </c>
      <c r="T1204" s="239">
        <f>S1204*H1204</f>
        <v>0</v>
      </c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R1204" s="224" t="s">
        <v>496</v>
      </c>
      <c r="AT1204" s="224" t="s">
        <v>316</v>
      </c>
      <c r="AU1204" s="224" t="s">
        <v>89</v>
      </c>
      <c r="AY1204" s="18" t="s">
        <v>139</v>
      </c>
      <c r="BE1204" s="225">
        <f>IF(N1204="základní",J1204,0)</f>
        <v>0</v>
      </c>
      <c r="BF1204" s="225">
        <f>IF(N1204="snížená",J1204,0)</f>
        <v>0</v>
      </c>
      <c r="BG1204" s="225">
        <f>IF(N1204="zákl. přenesená",J1204,0)</f>
        <v>0</v>
      </c>
      <c r="BH1204" s="225">
        <f>IF(N1204="sníž. přenesená",J1204,0)</f>
        <v>0</v>
      </c>
      <c r="BI1204" s="225">
        <f>IF(N1204="nulová",J1204,0)</f>
        <v>0</v>
      </c>
      <c r="BJ1204" s="18" t="s">
        <v>87</v>
      </c>
      <c r="BK1204" s="225">
        <f>ROUND(I1204*H1204,2)</f>
        <v>0</v>
      </c>
      <c r="BL1204" s="18" t="s">
        <v>371</v>
      </c>
      <c r="BM1204" s="224" t="s">
        <v>1426</v>
      </c>
    </row>
    <row r="1205" spans="1:51" s="13" customFormat="1" ht="12">
      <c r="A1205" s="13"/>
      <c r="B1205" s="245"/>
      <c r="C1205" s="246"/>
      <c r="D1205" s="247" t="s">
        <v>278</v>
      </c>
      <c r="E1205" s="248" t="s">
        <v>1</v>
      </c>
      <c r="F1205" s="249" t="s">
        <v>1271</v>
      </c>
      <c r="G1205" s="246"/>
      <c r="H1205" s="250">
        <v>282</v>
      </c>
      <c r="I1205" s="251"/>
      <c r="J1205" s="246"/>
      <c r="K1205" s="246"/>
      <c r="L1205" s="252"/>
      <c r="M1205" s="253"/>
      <c r="N1205" s="254"/>
      <c r="O1205" s="254"/>
      <c r="P1205" s="254"/>
      <c r="Q1205" s="254"/>
      <c r="R1205" s="254"/>
      <c r="S1205" s="254"/>
      <c r="T1205" s="255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56" t="s">
        <v>278</v>
      </c>
      <c r="AU1205" s="256" t="s">
        <v>89</v>
      </c>
      <c r="AV1205" s="13" t="s">
        <v>89</v>
      </c>
      <c r="AW1205" s="13" t="s">
        <v>34</v>
      </c>
      <c r="AX1205" s="13" t="s">
        <v>79</v>
      </c>
      <c r="AY1205" s="256" t="s">
        <v>139</v>
      </c>
    </row>
    <row r="1206" spans="1:51" s="13" customFormat="1" ht="12">
      <c r="A1206" s="13"/>
      <c r="B1206" s="245"/>
      <c r="C1206" s="246"/>
      <c r="D1206" s="247" t="s">
        <v>278</v>
      </c>
      <c r="E1206" s="248" t="s">
        <v>1</v>
      </c>
      <c r="F1206" s="249" t="s">
        <v>1427</v>
      </c>
      <c r="G1206" s="246"/>
      <c r="H1206" s="250">
        <v>310.2</v>
      </c>
      <c r="I1206" s="251"/>
      <c r="J1206" s="246"/>
      <c r="K1206" s="246"/>
      <c r="L1206" s="252"/>
      <c r="M1206" s="253"/>
      <c r="N1206" s="254"/>
      <c r="O1206" s="254"/>
      <c r="P1206" s="254"/>
      <c r="Q1206" s="254"/>
      <c r="R1206" s="254"/>
      <c r="S1206" s="254"/>
      <c r="T1206" s="255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T1206" s="256" t="s">
        <v>278</v>
      </c>
      <c r="AU1206" s="256" t="s">
        <v>89</v>
      </c>
      <c r="AV1206" s="13" t="s">
        <v>89</v>
      </c>
      <c r="AW1206" s="13" t="s">
        <v>34</v>
      </c>
      <c r="AX1206" s="13" t="s">
        <v>87</v>
      </c>
      <c r="AY1206" s="256" t="s">
        <v>139</v>
      </c>
    </row>
    <row r="1207" spans="1:65" s="2" customFormat="1" ht="21.75" customHeight="1">
      <c r="A1207" s="40"/>
      <c r="B1207" s="41"/>
      <c r="C1207" s="278" t="s">
        <v>1428</v>
      </c>
      <c r="D1207" s="278" t="s">
        <v>316</v>
      </c>
      <c r="E1207" s="279" t="s">
        <v>1429</v>
      </c>
      <c r="F1207" s="280" t="s">
        <v>1430</v>
      </c>
      <c r="G1207" s="281" t="s">
        <v>299</v>
      </c>
      <c r="H1207" s="282">
        <v>13.2</v>
      </c>
      <c r="I1207" s="283"/>
      <c r="J1207" s="284">
        <f>ROUND(I1207*H1207,2)</f>
        <v>0</v>
      </c>
      <c r="K1207" s="280" t="s">
        <v>274</v>
      </c>
      <c r="L1207" s="285"/>
      <c r="M1207" s="286" t="s">
        <v>1</v>
      </c>
      <c r="N1207" s="287" t="s">
        <v>44</v>
      </c>
      <c r="O1207" s="93"/>
      <c r="P1207" s="238">
        <f>O1207*H1207</f>
        <v>0</v>
      </c>
      <c r="Q1207" s="238">
        <v>0.00735</v>
      </c>
      <c r="R1207" s="238">
        <f>Q1207*H1207</f>
        <v>0.09702</v>
      </c>
      <c r="S1207" s="238">
        <v>0</v>
      </c>
      <c r="T1207" s="239">
        <f>S1207*H1207</f>
        <v>0</v>
      </c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R1207" s="224" t="s">
        <v>496</v>
      </c>
      <c r="AT1207" s="224" t="s">
        <v>316</v>
      </c>
      <c r="AU1207" s="224" t="s">
        <v>89</v>
      </c>
      <c r="AY1207" s="18" t="s">
        <v>139</v>
      </c>
      <c r="BE1207" s="225">
        <f>IF(N1207="základní",J1207,0)</f>
        <v>0</v>
      </c>
      <c r="BF1207" s="225">
        <f>IF(N1207="snížená",J1207,0)</f>
        <v>0</v>
      </c>
      <c r="BG1207" s="225">
        <f>IF(N1207="zákl. přenesená",J1207,0)</f>
        <v>0</v>
      </c>
      <c r="BH1207" s="225">
        <f>IF(N1207="sníž. přenesená",J1207,0)</f>
        <v>0</v>
      </c>
      <c r="BI1207" s="225">
        <f>IF(N1207="nulová",J1207,0)</f>
        <v>0</v>
      </c>
      <c r="BJ1207" s="18" t="s">
        <v>87</v>
      </c>
      <c r="BK1207" s="225">
        <f>ROUND(I1207*H1207,2)</f>
        <v>0</v>
      </c>
      <c r="BL1207" s="18" t="s">
        <v>371</v>
      </c>
      <c r="BM1207" s="224" t="s">
        <v>1431</v>
      </c>
    </row>
    <row r="1208" spans="1:51" s="13" customFormat="1" ht="12">
      <c r="A1208" s="13"/>
      <c r="B1208" s="245"/>
      <c r="C1208" s="246"/>
      <c r="D1208" s="247" t="s">
        <v>278</v>
      </c>
      <c r="E1208" s="248" t="s">
        <v>1</v>
      </c>
      <c r="F1208" s="249" t="s">
        <v>1272</v>
      </c>
      <c r="G1208" s="246"/>
      <c r="H1208" s="250">
        <v>12</v>
      </c>
      <c r="I1208" s="251"/>
      <c r="J1208" s="246"/>
      <c r="K1208" s="246"/>
      <c r="L1208" s="252"/>
      <c r="M1208" s="253"/>
      <c r="N1208" s="254"/>
      <c r="O1208" s="254"/>
      <c r="P1208" s="254"/>
      <c r="Q1208" s="254"/>
      <c r="R1208" s="254"/>
      <c r="S1208" s="254"/>
      <c r="T1208" s="255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56" t="s">
        <v>278</v>
      </c>
      <c r="AU1208" s="256" t="s">
        <v>89</v>
      </c>
      <c r="AV1208" s="13" t="s">
        <v>89</v>
      </c>
      <c r="AW1208" s="13" t="s">
        <v>34</v>
      </c>
      <c r="AX1208" s="13" t="s">
        <v>79</v>
      </c>
      <c r="AY1208" s="256" t="s">
        <v>139</v>
      </c>
    </row>
    <row r="1209" spans="1:51" s="13" customFormat="1" ht="12">
      <c r="A1209" s="13"/>
      <c r="B1209" s="245"/>
      <c r="C1209" s="246"/>
      <c r="D1209" s="247" t="s">
        <v>278</v>
      </c>
      <c r="E1209" s="248" t="s">
        <v>1</v>
      </c>
      <c r="F1209" s="249" t="s">
        <v>1432</v>
      </c>
      <c r="G1209" s="246"/>
      <c r="H1209" s="250">
        <v>13.2</v>
      </c>
      <c r="I1209" s="251"/>
      <c r="J1209" s="246"/>
      <c r="K1209" s="246"/>
      <c r="L1209" s="252"/>
      <c r="M1209" s="253"/>
      <c r="N1209" s="254"/>
      <c r="O1209" s="254"/>
      <c r="P1209" s="254"/>
      <c r="Q1209" s="254"/>
      <c r="R1209" s="254"/>
      <c r="S1209" s="254"/>
      <c r="T1209" s="255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56" t="s">
        <v>278</v>
      </c>
      <c r="AU1209" s="256" t="s">
        <v>89</v>
      </c>
      <c r="AV1209" s="13" t="s">
        <v>89</v>
      </c>
      <c r="AW1209" s="13" t="s">
        <v>34</v>
      </c>
      <c r="AX1209" s="13" t="s">
        <v>87</v>
      </c>
      <c r="AY1209" s="256" t="s">
        <v>139</v>
      </c>
    </row>
    <row r="1210" spans="1:65" s="2" customFormat="1" ht="24.15" customHeight="1">
      <c r="A1210" s="40"/>
      <c r="B1210" s="41"/>
      <c r="C1210" s="212" t="s">
        <v>1433</v>
      </c>
      <c r="D1210" s="212" t="s">
        <v>140</v>
      </c>
      <c r="E1210" s="213" t="s">
        <v>1434</v>
      </c>
      <c r="F1210" s="214" t="s">
        <v>1435</v>
      </c>
      <c r="G1210" s="215" t="s">
        <v>299</v>
      </c>
      <c r="H1210" s="216">
        <v>282</v>
      </c>
      <c r="I1210" s="217"/>
      <c r="J1210" s="218">
        <f>ROUND(I1210*H1210,2)</f>
        <v>0</v>
      </c>
      <c r="K1210" s="214" t="s">
        <v>274</v>
      </c>
      <c r="L1210" s="46"/>
      <c r="M1210" s="236" t="s">
        <v>1</v>
      </c>
      <c r="N1210" s="237" t="s">
        <v>44</v>
      </c>
      <c r="O1210" s="93"/>
      <c r="P1210" s="238">
        <f>O1210*H1210</f>
        <v>0</v>
      </c>
      <c r="Q1210" s="238">
        <v>0</v>
      </c>
      <c r="R1210" s="238">
        <f>Q1210*H1210</f>
        <v>0</v>
      </c>
      <c r="S1210" s="238">
        <v>0</v>
      </c>
      <c r="T1210" s="239">
        <f>S1210*H1210</f>
        <v>0</v>
      </c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R1210" s="224" t="s">
        <v>371</v>
      </c>
      <c r="AT1210" s="224" t="s">
        <v>140</v>
      </c>
      <c r="AU1210" s="224" t="s">
        <v>89</v>
      </c>
      <c r="AY1210" s="18" t="s">
        <v>139</v>
      </c>
      <c r="BE1210" s="225">
        <f>IF(N1210="základní",J1210,0)</f>
        <v>0</v>
      </c>
      <c r="BF1210" s="225">
        <f>IF(N1210="snížená",J1210,0)</f>
        <v>0</v>
      </c>
      <c r="BG1210" s="225">
        <f>IF(N1210="zákl. přenesená",J1210,0)</f>
        <v>0</v>
      </c>
      <c r="BH1210" s="225">
        <f>IF(N1210="sníž. přenesená",J1210,0)</f>
        <v>0</v>
      </c>
      <c r="BI1210" s="225">
        <f>IF(N1210="nulová",J1210,0)</f>
        <v>0</v>
      </c>
      <c r="BJ1210" s="18" t="s">
        <v>87</v>
      </c>
      <c r="BK1210" s="225">
        <f>ROUND(I1210*H1210,2)</f>
        <v>0</v>
      </c>
      <c r="BL1210" s="18" t="s">
        <v>371</v>
      </c>
      <c r="BM1210" s="224" t="s">
        <v>1436</v>
      </c>
    </row>
    <row r="1211" spans="1:47" s="2" customFormat="1" ht="12">
      <c r="A1211" s="40"/>
      <c r="B1211" s="41"/>
      <c r="C1211" s="42"/>
      <c r="D1211" s="240" t="s">
        <v>276</v>
      </c>
      <c r="E1211" s="42"/>
      <c r="F1211" s="241" t="s">
        <v>1437</v>
      </c>
      <c r="G1211" s="42"/>
      <c r="H1211" s="42"/>
      <c r="I1211" s="242"/>
      <c r="J1211" s="42"/>
      <c r="K1211" s="42"/>
      <c r="L1211" s="46"/>
      <c r="M1211" s="243"/>
      <c r="N1211" s="244"/>
      <c r="O1211" s="93"/>
      <c r="P1211" s="93"/>
      <c r="Q1211" s="93"/>
      <c r="R1211" s="93"/>
      <c r="S1211" s="93"/>
      <c r="T1211" s="94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T1211" s="18" t="s">
        <v>276</v>
      </c>
      <c r="AU1211" s="18" t="s">
        <v>89</v>
      </c>
    </row>
    <row r="1212" spans="1:51" s="13" customFormat="1" ht="12">
      <c r="A1212" s="13"/>
      <c r="B1212" s="245"/>
      <c r="C1212" s="246"/>
      <c r="D1212" s="247" t="s">
        <v>278</v>
      </c>
      <c r="E1212" s="248" t="s">
        <v>1</v>
      </c>
      <c r="F1212" s="249" t="s">
        <v>1271</v>
      </c>
      <c r="G1212" s="246"/>
      <c r="H1212" s="250">
        <v>282</v>
      </c>
      <c r="I1212" s="251"/>
      <c r="J1212" s="246"/>
      <c r="K1212" s="246"/>
      <c r="L1212" s="252"/>
      <c r="M1212" s="253"/>
      <c r="N1212" s="254"/>
      <c r="O1212" s="254"/>
      <c r="P1212" s="254"/>
      <c r="Q1212" s="254"/>
      <c r="R1212" s="254"/>
      <c r="S1212" s="254"/>
      <c r="T1212" s="255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56" t="s">
        <v>278</v>
      </c>
      <c r="AU1212" s="256" t="s">
        <v>89</v>
      </c>
      <c r="AV1212" s="13" t="s">
        <v>89</v>
      </c>
      <c r="AW1212" s="13" t="s">
        <v>34</v>
      </c>
      <c r="AX1212" s="13" t="s">
        <v>87</v>
      </c>
      <c r="AY1212" s="256" t="s">
        <v>139</v>
      </c>
    </row>
    <row r="1213" spans="1:65" s="2" customFormat="1" ht="16.5" customHeight="1">
      <c r="A1213" s="40"/>
      <c r="B1213" s="41"/>
      <c r="C1213" s="278" t="s">
        <v>1438</v>
      </c>
      <c r="D1213" s="278" t="s">
        <v>316</v>
      </c>
      <c r="E1213" s="279" t="s">
        <v>1439</v>
      </c>
      <c r="F1213" s="280" t="s">
        <v>1440</v>
      </c>
      <c r="G1213" s="281" t="s">
        <v>273</v>
      </c>
      <c r="H1213" s="282">
        <v>3.762</v>
      </c>
      <c r="I1213" s="283"/>
      <c r="J1213" s="284">
        <f>ROUND(I1213*H1213,2)</f>
        <v>0</v>
      </c>
      <c r="K1213" s="280" t="s">
        <v>274</v>
      </c>
      <c r="L1213" s="285"/>
      <c r="M1213" s="286" t="s">
        <v>1</v>
      </c>
      <c r="N1213" s="287" t="s">
        <v>44</v>
      </c>
      <c r="O1213" s="93"/>
      <c r="P1213" s="238">
        <f>O1213*H1213</f>
        <v>0</v>
      </c>
      <c r="Q1213" s="238">
        <v>0.55</v>
      </c>
      <c r="R1213" s="238">
        <f>Q1213*H1213</f>
        <v>2.0691</v>
      </c>
      <c r="S1213" s="238">
        <v>0</v>
      </c>
      <c r="T1213" s="239">
        <f>S1213*H1213</f>
        <v>0</v>
      </c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R1213" s="224" t="s">
        <v>496</v>
      </c>
      <c r="AT1213" s="224" t="s">
        <v>316</v>
      </c>
      <c r="AU1213" s="224" t="s">
        <v>89</v>
      </c>
      <c r="AY1213" s="18" t="s">
        <v>139</v>
      </c>
      <c r="BE1213" s="225">
        <f>IF(N1213="základní",J1213,0)</f>
        <v>0</v>
      </c>
      <c r="BF1213" s="225">
        <f>IF(N1213="snížená",J1213,0)</f>
        <v>0</v>
      </c>
      <c r="BG1213" s="225">
        <f>IF(N1213="zákl. přenesená",J1213,0)</f>
        <v>0</v>
      </c>
      <c r="BH1213" s="225">
        <f>IF(N1213="sníž. přenesená",J1213,0)</f>
        <v>0</v>
      </c>
      <c r="BI1213" s="225">
        <f>IF(N1213="nulová",J1213,0)</f>
        <v>0</v>
      </c>
      <c r="BJ1213" s="18" t="s">
        <v>87</v>
      </c>
      <c r="BK1213" s="225">
        <f>ROUND(I1213*H1213,2)</f>
        <v>0</v>
      </c>
      <c r="BL1213" s="18" t="s">
        <v>371</v>
      </c>
      <c r="BM1213" s="224" t="s">
        <v>1441</v>
      </c>
    </row>
    <row r="1214" spans="1:51" s="13" customFormat="1" ht="12">
      <c r="A1214" s="13"/>
      <c r="B1214" s="245"/>
      <c r="C1214" s="246"/>
      <c r="D1214" s="247" t="s">
        <v>278</v>
      </c>
      <c r="E1214" s="248" t="s">
        <v>1</v>
      </c>
      <c r="F1214" s="249" t="s">
        <v>1442</v>
      </c>
      <c r="G1214" s="246"/>
      <c r="H1214" s="250">
        <v>2.704</v>
      </c>
      <c r="I1214" s="251"/>
      <c r="J1214" s="246"/>
      <c r="K1214" s="246"/>
      <c r="L1214" s="252"/>
      <c r="M1214" s="253"/>
      <c r="N1214" s="254"/>
      <c r="O1214" s="254"/>
      <c r="P1214" s="254"/>
      <c r="Q1214" s="254"/>
      <c r="R1214" s="254"/>
      <c r="S1214" s="254"/>
      <c r="T1214" s="255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T1214" s="256" t="s">
        <v>278</v>
      </c>
      <c r="AU1214" s="256" t="s">
        <v>89</v>
      </c>
      <c r="AV1214" s="13" t="s">
        <v>89</v>
      </c>
      <c r="AW1214" s="13" t="s">
        <v>34</v>
      </c>
      <c r="AX1214" s="13" t="s">
        <v>79</v>
      </c>
      <c r="AY1214" s="256" t="s">
        <v>139</v>
      </c>
    </row>
    <row r="1215" spans="1:51" s="13" customFormat="1" ht="12">
      <c r="A1215" s="13"/>
      <c r="B1215" s="245"/>
      <c r="C1215" s="246"/>
      <c r="D1215" s="247" t="s">
        <v>278</v>
      </c>
      <c r="E1215" s="248" t="s">
        <v>1</v>
      </c>
      <c r="F1215" s="249" t="s">
        <v>1443</v>
      </c>
      <c r="G1215" s="246"/>
      <c r="H1215" s="250">
        <v>1.015</v>
      </c>
      <c r="I1215" s="251"/>
      <c r="J1215" s="246"/>
      <c r="K1215" s="246"/>
      <c r="L1215" s="252"/>
      <c r="M1215" s="253"/>
      <c r="N1215" s="254"/>
      <c r="O1215" s="254"/>
      <c r="P1215" s="254"/>
      <c r="Q1215" s="254"/>
      <c r="R1215" s="254"/>
      <c r="S1215" s="254"/>
      <c r="T1215" s="255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56" t="s">
        <v>278</v>
      </c>
      <c r="AU1215" s="256" t="s">
        <v>89</v>
      </c>
      <c r="AV1215" s="13" t="s">
        <v>89</v>
      </c>
      <c r="AW1215" s="13" t="s">
        <v>34</v>
      </c>
      <c r="AX1215" s="13" t="s">
        <v>79</v>
      </c>
      <c r="AY1215" s="256" t="s">
        <v>139</v>
      </c>
    </row>
    <row r="1216" spans="1:51" s="13" customFormat="1" ht="12">
      <c r="A1216" s="13"/>
      <c r="B1216" s="245"/>
      <c r="C1216" s="246"/>
      <c r="D1216" s="247" t="s">
        <v>278</v>
      </c>
      <c r="E1216" s="248" t="s">
        <v>1</v>
      </c>
      <c r="F1216" s="249" t="s">
        <v>1444</v>
      </c>
      <c r="G1216" s="246"/>
      <c r="H1216" s="250">
        <v>0.043</v>
      </c>
      <c r="I1216" s="251"/>
      <c r="J1216" s="246"/>
      <c r="K1216" s="246"/>
      <c r="L1216" s="252"/>
      <c r="M1216" s="253"/>
      <c r="N1216" s="254"/>
      <c r="O1216" s="254"/>
      <c r="P1216" s="254"/>
      <c r="Q1216" s="254"/>
      <c r="R1216" s="254"/>
      <c r="S1216" s="254"/>
      <c r="T1216" s="255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56" t="s">
        <v>278</v>
      </c>
      <c r="AU1216" s="256" t="s">
        <v>89</v>
      </c>
      <c r="AV1216" s="13" t="s">
        <v>89</v>
      </c>
      <c r="AW1216" s="13" t="s">
        <v>34</v>
      </c>
      <c r="AX1216" s="13" t="s">
        <v>79</v>
      </c>
      <c r="AY1216" s="256" t="s">
        <v>139</v>
      </c>
    </row>
    <row r="1217" spans="1:51" s="15" customFormat="1" ht="12">
      <c r="A1217" s="15"/>
      <c r="B1217" s="267"/>
      <c r="C1217" s="268"/>
      <c r="D1217" s="247" t="s">
        <v>278</v>
      </c>
      <c r="E1217" s="269" t="s">
        <v>1</v>
      </c>
      <c r="F1217" s="270" t="s">
        <v>287</v>
      </c>
      <c r="G1217" s="268"/>
      <c r="H1217" s="271">
        <v>3.7620000000000005</v>
      </c>
      <c r="I1217" s="272"/>
      <c r="J1217" s="268"/>
      <c r="K1217" s="268"/>
      <c r="L1217" s="273"/>
      <c r="M1217" s="274"/>
      <c r="N1217" s="275"/>
      <c r="O1217" s="275"/>
      <c r="P1217" s="275"/>
      <c r="Q1217" s="275"/>
      <c r="R1217" s="275"/>
      <c r="S1217" s="275"/>
      <c r="T1217" s="276"/>
      <c r="U1217" s="15"/>
      <c r="V1217" s="15"/>
      <c r="W1217" s="15"/>
      <c r="X1217" s="15"/>
      <c r="Y1217" s="15"/>
      <c r="Z1217" s="15"/>
      <c r="AA1217" s="15"/>
      <c r="AB1217" s="15"/>
      <c r="AC1217" s="15"/>
      <c r="AD1217" s="15"/>
      <c r="AE1217" s="15"/>
      <c r="AT1217" s="277" t="s">
        <v>278</v>
      </c>
      <c r="AU1217" s="277" t="s">
        <v>89</v>
      </c>
      <c r="AV1217" s="15" t="s">
        <v>144</v>
      </c>
      <c r="AW1217" s="15" t="s">
        <v>34</v>
      </c>
      <c r="AX1217" s="15" t="s">
        <v>87</v>
      </c>
      <c r="AY1217" s="277" t="s">
        <v>139</v>
      </c>
    </row>
    <row r="1218" spans="1:65" s="2" customFormat="1" ht="24.15" customHeight="1">
      <c r="A1218" s="40"/>
      <c r="B1218" s="41"/>
      <c r="C1218" s="212" t="s">
        <v>1445</v>
      </c>
      <c r="D1218" s="212" t="s">
        <v>140</v>
      </c>
      <c r="E1218" s="213" t="s">
        <v>1446</v>
      </c>
      <c r="F1218" s="214" t="s">
        <v>1447</v>
      </c>
      <c r="G1218" s="215" t="s">
        <v>299</v>
      </c>
      <c r="H1218" s="216">
        <v>294</v>
      </c>
      <c r="I1218" s="217"/>
      <c r="J1218" s="218">
        <f>ROUND(I1218*H1218,2)</f>
        <v>0</v>
      </c>
      <c r="K1218" s="214" t="s">
        <v>274</v>
      </c>
      <c r="L1218" s="46"/>
      <c r="M1218" s="236" t="s">
        <v>1</v>
      </c>
      <c r="N1218" s="237" t="s">
        <v>44</v>
      </c>
      <c r="O1218" s="93"/>
      <c r="P1218" s="238">
        <f>O1218*H1218</f>
        <v>0</v>
      </c>
      <c r="Q1218" s="238">
        <v>0</v>
      </c>
      <c r="R1218" s="238">
        <f>Q1218*H1218</f>
        <v>0</v>
      </c>
      <c r="S1218" s="238">
        <v>0</v>
      </c>
      <c r="T1218" s="239">
        <f>S1218*H1218</f>
        <v>0</v>
      </c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R1218" s="224" t="s">
        <v>371</v>
      </c>
      <c r="AT1218" s="224" t="s">
        <v>140</v>
      </c>
      <c r="AU1218" s="224" t="s">
        <v>89</v>
      </c>
      <c r="AY1218" s="18" t="s">
        <v>139</v>
      </c>
      <c r="BE1218" s="225">
        <f>IF(N1218="základní",J1218,0)</f>
        <v>0</v>
      </c>
      <c r="BF1218" s="225">
        <f>IF(N1218="snížená",J1218,0)</f>
        <v>0</v>
      </c>
      <c r="BG1218" s="225">
        <f>IF(N1218="zákl. přenesená",J1218,0)</f>
        <v>0</v>
      </c>
      <c r="BH1218" s="225">
        <f>IF(N1218="sníž. přenesená",J1218,0)</f>
        <v>0</v>
      </c>
      <c r="BI1218" s="225">
        <f>IF(N1218="nulová",J1218,0)</f>
        <v>0</v>
      </c>
      <c r="BJ1218" s="18" t="s">
        <v>87</v>
      </c>
      <c r="BK1218" s="225">
        <f>ROUND(I1218*H1218,2)</f>
        <v>0</v>
      </c>
      <c r="BL1218" s="18" t="s">
        <v>371</v>
      </c>
      <c r="BM1218" s="224" t="s">
        <v>1448</v>
      </c>
    </row>
    <row r="1219" spans="1:47" s="2" customFormat="1" ht="12">
      <c r="A1219" s="40"/>
      <c r="B1219" s="41"/>
      <c r="C1219" s="42"/>
      <c r="D1219" s="240" t="s">
        <v>276</v>
      </c>
      <c r="E1219" s="42"/>
      <c r="F1219" s="241" t="s">
        <v>1449</v>
      </c>
      <c r="G1219" s="42"/>
      <c r="H1219" s="42"/>
      <c r="I1219" s="242"/>
      <c r="J1219" s="42"/>
      <c r="K1219" s="42"/>
      <c r="L1219" s="46"/>
      <c r="M1219" s="243"/>
      <c r="N1219" s="244"/>
      <c r="O1219" s="93"/>
      <c r="P1219" s="93"/>
      <c r="Q1219" s="93"/>
      <c r="R1219" s="93"/>
      <c r="S1219" s="93"/>
      <c r="T1219" s="94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T1219" s="18" t="s">
        <v>276</v>
      </c>
      <c r="AU1219" s="18" t="s">
        <v>89</v>
      </c>
    </row>
    <row r="1220" spans="1:51" s="13" customFormat="1" ht="12">
      <c r="A1220" s="13"/>
      <c r="B1220" s="245"/>
      <c r="C1220" s="246"/>
      <c r="D1220" s="247" t="s">
        <v>278</v>
      </c>
      <c r="E1220" s="248" t="s">
        <v>1</v>
      </c>
      <c r="F1220" s="249" t="s">
        <v>1271</v>
      </c>
      <c r="G1220" s="246"/>
      <c r="H1220" s="250">
        <v>282</v>
      </c>
      <c r="I1220" s="251"/>
      <c r="J1220" s="246"/>
      <c r="K1220" s="246"/>
      <c r="L1220" s="252"/>
      <c r="M1220" s="253"/>
      <c r="N1220" s="254"/>
      <c r="O1220" s="254"/>
      <c r="P1220" s="254"/>
      <c r="Q1220" s="254"/>
      <c r="R1220" s="254"/>
      <c r="S1220" s="254"/>
      <c r="T1220" s="255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56" t="s">
        <v>278</v>
      </c>
      <c r="AU1220" s="256" t="s">
        <v>89</v>
      </c>
      <c r="AV1220" s="13" t="s">
        <v>89</v>
      </c>
      <c r="AW1220" s="13" t="s">
        <v>34</v>
      </c>
      <c r="AX1220" s="13" t="s">
        <v>79</v>
      </c>
      <c r="AY1220" s="256" t="s">
        <v>139</v>
      </c>
    </row>
    <row r="1221" spans="1:51" s="13" customFormat="1" ht="12">
      <c r="A1221" s="13"/>
      <c r="B1221" s="245"/>
      <c r="C1221" s="246"/>
      <c r="D1221" s="247" t="s">
        <v>278</v>
      </c>
      <c r="E1221" s="248" t="s">
        <v>1</v>
      </c>
      <c r="F1221" s="249" t="s">
        <v>1272</v>
      </c>
      <c r="G1221" s="246"/>
      <c r="H1221" s="250">
        <v>12</v>
      </c>
      <c r="I1221" s="251"/>
      <c r="J1221" s="246"/>
      <c r="K1221" s="246"/>
      <c r="L1221" s="252"/>
      <c r="M1221" s="253"/>
      <c r="N1221" s="254"/>
      <c r="O1221" s="254"/>
      <c r="P1221" s="254"/>
      <c r="Q1221" s="254"/>
      <c r="R1221" s="254"/>
      <c r="S1221" s="254"/>
      <c r="T1221" s="255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56" t="s">
        <v>278</v>
      </c>
      <c r="AU1221" s="256" t="s">
        <v>89</v>
      </c>
      <c r="AV1221" s="13" t="s">
        <v>89</v>
      </c>
      <c r="AW1221" s="13" t="s">
        <v>34</v>
      </c>
      <c r="AX1221" s="13" t="s">
        <v>79</v>
      </c>
      <c r="AY1221" s="256" t="s">
        <v>139</v>
      </c>
    </row>
    <row r="1222" spans="1:51" s="15" customFormat="1" ht="12">
      <c r="A1222" s="15"/>
      <c r="B1222" s="267"/>
      <c r="C1222" s="268"/>
      <c r="D1222" s="247" t="s">
        <v>278</v>
      </c>
      <c r="E1222" s="269" t="s">
        <v>1</v>
      </c>
      <c r="F1222" s="270" t="s">
        <v>287</v>
      </c>
      <c r="G1222" s="268"/>
      <c r="H1222" s="271">
        <v>294</v>
      </c>
      <c r="I1222" s="272"/>
      <c r="J1222" s="268"/>
      <c r="K1222" s="268"/>
      <c r="L1222" s="273"/>
      <c r="M1222" s="274"/>
      <c r="N1222" s="275"/>
      <c r="O1222" s="275"/>
      <c r="P1222" s="275"/>
      <c r="Q1222" s="275"/>
      <c r="R1222" s="275"/>
      <c r="S1222" s="275"/>
      <c r="T1222" s="276"/>
      <c r="U1222" s="15"/>
      <c r="V1222" s="15"/>
      <c r="W1222" s="15"/>
      <c r="X1222" s="15"/>
      <c r="Y1222" s="15"/>
      <c r="Z1222" s="15"/>
      <c r="AA1222" s="15"/>
      <c r="AB1222" s="15"/>
      <c r="AC1222" s="15"/>
      <c r="AD1222" s="15"/>
      <c r="AE1222" s="15"/>
      <c r="AT1222" s="277" t="s">
        <v>278</v>
      </c>
      <c r="AU1222" s="277" t="s">
        <v>89</v>
      </c>
      <c r="AV1222" s="15" t="s">
        <v>144</v>
      </c>
      <c r="AW1222" s="15" t="s">
        <v>34</v>
      </c>
      <c r="AX1222" s="15" t="s">
        <v>87</v>
      </c>
      <c r="AY1222" s="277" t="s">
        <v>139</v>
      </c>
    </row>
    <row r="1223" spans="1:65" s="2" customFormat="1" ht="24.15" customHeight="1">
      <c r="A1223" s="40"/>
      <c r="B1223" s="41"/>
      <c r="C1223" s="212" t="s">
        <v>1450</v>
      </c>
      <c r="D1223" s="212" t="s">
        <v>140</v>
      </c>
      <c r="E1223" s="213" t="s">
        <v>1451</v>
      </c>
      <c r="F1223" s="214" t="s">
        <v>1452</v>
      </c>
      <c r="G1223" s="215" t="s">
        <v>273</v>
      </c>
      <c r="H1223" s="216">
        <v>16</v>
      </c>
      <c r="I1223" s="217"/>
      <c r="J1223" s="218">
        <f>ROUND(I1223*H1223,2)</f>
        <v>0</v>
      </c>
      <c r="K1223" s="214" t="s">
        <v>274</v>
      </c>
      <c r="L1223" s="46"/>
      <c r="M1223" s="236" t="s">
        <v>1</v>
      </c>
      <c r="N1223" s="237" t="s">
        <v>44</v>
      </c>
      <c r="O1223" s="93"/>
      <c r="P1223" s="238">
        <f>O1223*H1223</f>
        <v>0</v>
      </c>
      <c r="Q1223" s="238">
        <v>0.02337</v>
      </c>
      <c r="R1223" s="238">
        <f>Q1223*H1223</f>
        <v>0.37392</v>
      </c>
      <c r="S1223" s="238">
        <v>0</v>
      </c>
      <c r="T1223" s="239">
        <f>S1223*H1223</f>
        <v>0</v>
      </c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R1223" s="224" t="s">
        <v>371</v>
      </c>
      <c r="AT1223" s="224" t="s">
        <v>140</v>
      </c>
      <c r="AU1223" s="224" t="s">
        <v>89</v>
      </c>
      <c r="AY1223" s="18" t="s">
        <v>139</v>
      </c>
      <c r="BE1223" s="225">
        <f>IF(N1223="základní",J1223,0)</f>
        <v>0</v>
      </c>
      <c r="BF1223" s="225">
        <f>IF(N1223="snížená",J1223,0)</f>
        <v>0</v>
      </c>
      <c r="BG1223" s="225">
        <f>IF(N1223="zákl. přenesená",J1223,0)</f>
        <v>0</v>
      </c>
      <c r="BH1223" s="225">
        <f>IF(N1223="sníž. přenesená",J1223,0)</f>
        <v>0</v>
      </c>
      <c r="BI1223" s="225">
        <f>IF(N1223="nulová",J1223,0)</f>
        <v>0</v>
      </c>
      <c r="BJ1223" s="18" t="s">
        <v>87</v>
      </c>
      <c r="BK1223" s="225">
        <f>ROUND(I1223*H1223,2)</f>
        <v>0</v>
      </c>
      <c r="BL1223" s="18" t="s">
        <v>371</v>
      </c>
      <c r="BM1223" s="224" t="s">
        <v>1453</v>
      </c>
    </row>
    <row r="1224" spans="1:47" s="2" customFormat="1" ht="12">
      <c r="A1224" s="40"/>
      <c r="B1224" s="41"/>
      <c r="C1224" s="42"/>
      <c r="D1224" s="240" t="s">
        <v>276</v>
      </c>
      <c r="E1224" s="42"/>
      <c r="F1224" s="241" t="s">
        <v>1454</v>
      </c>
      <c r="G1224" s="42"/>
      <c r="H1224" s="42"/>
      <c r="I1224" s="242"/>
      <c r="J1224" s="42"/>
      <c r="K1224" s="42"/>
      <c r="L1224" s="46"/>
      <c r="M1224" s="243"/>
      <c r="N1224" s="244"/>
      <c r="O1224" s="93"/>
      <c r="P1224" s="93"/>
      <c r="Q1224" s="93"/>
      <c r="R1224" s="93"/>
      <c r="S1224" s="93"/>
      <c r="T1224" s="94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T1224" s="18" t="s">
        <v>276</v>
      </c>
      <c r="AU1224" s="18" t="s">
        <v>89</v>
      </c>
    </row>
    <row r="1225" spans="1:65" s="2" customFormat="1" ht="16.5" customHeight="1">
      <c r="A1225" s="40"/>
      <c r="B1225" s="41"/>
      <c r="C1225" s="212" t="s">
        <v>1455</v>
      </c>
      <c r="D1225" s="212" t="s">
        <v>140</v>
      </c>
      <c r="E1225" s="213" t="s">
        <v>1456</v>
      </c>
      <c r="F1225" s="214" t="s">
        <v>1457</v>
      </c>
      <c r="G1225" s="215" t="s">
        <v>299</v>
      </c>
      <c r="H1225" s="216">
        <v>61.5</v>
      </c>
      <c r="I1225" s="217"/>
      <c r="J1225" s="218">
        <f>ROUND(I1225*H1225,2)</f>
        <v>0</v>
      </c>
      <c r="K1225" s="214" t="s">
        <v>1</v>
      </c>
      <c r="L1225" s="46"/>
      <c r="M1225" s="236" t="s">
        <v>1</v>
      </c>
      <c r="N1225" s="237" t="s">
        <v>44</v>
      </c>
      <c r="O1225" s="93"/>
      <c r="P1225" s="238">
        <f>O1225*H1225</f>
        <v>0</v>
      </c>
      <c r="Q1225" s="238">
        <v>0.01771</v>
      </c>
      <c r="R1225" s="238">
        <f>Q1225*H1225</f>
        <v>1.089165</v>
      </c>
      <c r="S1225" s="238">
        <v>0</v>
      </c>
      <c r="T1225" s="239">
        <f>S1225*H1225</f>
        <v>0</v>
      </c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R1225" s="224" t="s">
        <v>371</v>
      </c>
      <c r="AT1225" s="224" t="s">
        <v>140</v>
      </c>
      <c r="AU1225" s="224" t="s">
        <v>89</v>
      </c>
      <c r="AY1225" s="18" t="s">
        <v>139</v>
      </c>
      <c r="BE1225" s="225">
        <f>IF(N1225="základní",J1225,0)</f>
        <v>0</v>
      </c>
      <c r="BF1225" s="225">
        <f>IF(N1225="snížená",J1225,0)</f>
        <v>0</v>
      </c>
      <c r="BG1225" s="225">
        <f>IF(N1225="zákl. přenesená",J1225,0)</f>
        <v>0</v>
      </c>
      <c r="BH1225" s="225">
        <f>IF(N1225="sníž. přenesená",J1225,0)</f>
        <v>0</v>
      </c>
      <c r="BI1225" s="225">
        <f>IF(N1225="nulová",J1225,0)</f>
        <v>0</v>
      </c>
      <c r="BJ1225" s="18" t="s">
        <v>87</v>
      </c>
      <c r="BK1225" s="225">
        <f>ROUND(I1225*H1225,2)</f>
        <v>0</v>
      </c>
      <c r="BL1225" s="18" t="s">
        <v>371</v>
      </c>
      <c r="BM1225" s="224" t="s">
        <v>1458</v>
      </c>
    </row>
    <row r="1226" spans="1:51" s="13" customFormat="1" ht="12">
      <c r="A1226" s="13"/>
      <c r="B1226" s="245"/>
      <c r="C1226" s="246"/>
      <c r="D1226" s="247" t="s">
        <v>278</v>
      </c>
      <c r="E1226" s="248" t="s">
        <v>1</v>
      </c>
      <c r="F1226" s="249" t="s">
        <v>662</v>
      </c>
      <c r="G1226" s="246"/>
      <c r="H1226" s="250">
        <v>53</v>
      </c>
      <c r="I1226" s="251"/>
      <c r="J1226" s="246"/>
      <c r="K1226" s="246"/>
      <c r="L1226" s="252"/>
      <c r="M1226" s="253"/>
      <c r="N1226" s="254"/>
      <c r="O1226" s="254"/>
      <c r="P1226" s="254"/>
      <c r="Q1226" s="254"/>
      <c r="R1226" s="254"/>
      <c r="S1226" s="254"/>
      <c r="T1226" s="255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256" t="s">
        <v>278</v>
      </c>
      <c r="AU1226" s="256" t="s">
        <v>89</v>
      </c>
      <c r="AV1226" s="13" t="s">
        <v>89</v>
      </c>
      <c r="AW1226" s="13" t="s">
        <v>34</v>
      </c>
      <c r="AX1226" s="13" t="s">
        <v>79</v>
      </c>
      <c r="AY1226" s="256" t="s">
        <v>139</v>
      </c>
    </row>
    <row r="1227" spans="1:51" s="13" customFormat="1" ht="12">
      <c r="A1227" s="13"/>
      <c r="B1227" s="245"/>
      <c r="C1227" s="246"/>
      <c r="D1227" s="247" t="s">
        <v>278</v>
      </c>
      <c r="E1227" s="248" t="s">
        <v>1</v>
      </c>
      <c r="F1227" s="249" t="s">
        <v>1459</v>
      </c>
      <c r="G1227" s="246"/>
      <c r="H1227" s="250">
        <v>8.5</v>
      </c>
      <c r="I1227" s="251"/>
      <c r="J1227" s="246"/>
      <c r="K1227" s="246"/>
      <c r="L1227" s="252"/>
      <c r="M1227" s="253"/>
      <c r="N1227" s="254"/>
      <c r="O1227" s="254"/>
      <c r="P1227" s="254"/>
      <c r="Q1227" s="254"/>
      <c r="R1227" s="254"/>
      <c r="S1227" s="254"/>
      <c r="T1227" s="255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56" t="s">
        <v>278</v>
      </c>
      <c r="AU1227" s="256" t="s">
        <v>89</v>
      </c>
      <c r="AV1227" s="13" t="s">
        <v>89</v>
      </c>
      <c r="AW1227" s="13" t="s">
        <v>34</v>
      </c>
      <c r="AX1227" s="13" t="s">
        <v>79</v>
      </c>
      <c r="AY1227" s="256" t="s">
        <v>139</v>
      </c>
    </row>
    <row r="1228" spans="1:51" s="15" customFormat="1" ht="12">
      <c r="A1228" s="15"/>
      <c r="B1228" s="267"/>
      <c r="C1228" s="268"/>
      <c r="D1228" s="247" t="s">
        <v>278</v>
      </c>
      <c r="E1228" s="269" t="s">
        <v>1</v>
      </c>
      <c r="F1228" s="270" t="s">
        <v>287</v>
      </c>
      <c r="G1228" s="268"/>
      <c r="H1228" s="271">
        <v>61.5</v>
      </c>
      <c r="I1228" s="272"/>
      <c r="J1228" s="268"/>
      <c r="K1228" s="268"/>
      <c r="L1228" s="273"/>
      <c r="M1228" s="274"/>
      <c r="N1228" s="275"/>
      <c r="O1228" s="275"/>
      <c r="P1228" s="275"/>
      <c r="Q1228" s="275"/>
      <c r="R1228" s="275"/>
      <c r="S1228" s="275"/>
      <c r="T1228" s="276"/>
      <c r="U1228" s="15"/>
      <c r="V1228" s="15"/>
      <c r="W1228" s="15"/>
      <c r="X1228" s="15"/>
      <c r="Y1228" s="15"/>
      <c r="Z1228" s="15"/>
      <c r="AA1228" s="15"/>
      <c r="AB1228" s="15"/>
      <c r="AC1228" s="15"/>
      <c r="AD1228" s="15"/>
      <c r="AE1228" s="15"/>
      <c r="AT1228" s="277" t="s">
        <v>278</v>
      </c>
      <c r="AU1228" s="277" t="s">
        <v>89</v>
      </c>
      <c r="AV1228" s="15" t="s">
        <v>144</v>
      </c>
      <c r="AW1228" s="15" t="s">
        <v>34</v>
      </c>
      <c r="AX1228" s="15" t="s">
        <v>87</v>
      </c>
      <c r="AY1228" s="277" t="s">
        <v>139</v>
      </c>
    </row>
    <row r="1229" spans="1:65" s="2" customFormat="1" ht="24.15" customHeight="1">
      <c r="A1229" s="40"/>
      <c r="B1229" s="41"/>
      <c r="C1229" s="212" t="s">
        <v>1460</v>
      </c>
      <c r="D1229" s="212" t="s">
        <v>140</v>
      </c>
      <c r="E1229" s="213" t="s">
        <v>1461</v>
      </c>
      <c r="F1229" s="214" t="s">
        <v>1462</v>
      </c>
      <c r="G1229" s="215" t="s">
        <v>299</v>
      </c>
      <c r="H1229" s="216">
        <v>123</v>
      </c>
      <c r="I1229" s="217"/>
      <c r="J1229" s="218">
        <f>ROUND(I1229*H1229,2)</f>
        <v>0</v>
      </c>
      <c r="K1229" s="214" t="s">
        <v>1</v>
      </c>
      <c r="L1229" s="46"/>
      <c r="M1229" s="236" t="s">
        <v>1</v>
      </c>
      <c r="N1229" s="237" t="s">
        <v>44</v>
      </c>
      <c r="O1229" s="93"/>
      <c r="P1229" s="238">
        <f>O1229*H1229</f>
        <v>0</v>
      </c>
      <c r="Q1229" s="238">
        <v>0.01771</v>
      </c>
      <c r="R1229" s="238">
        <f>Q1229*H1229</f>
        <v>2.17833</v>
      </c>
      <c r="S1229" s="238">
        <v>0</v>
      </c>
      <c r="T1229" s="239">
        <f>S1229*H1229</f>
        <v>0</v>
      </c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R1229" s="224" t="s">
        <v>371</v>
      </c>
      <c r="AT1229" s="224" t="s">
        <v>140</v>
      </c>
      <c r="AU1229" s="224" t="s">
        <v>89</v>
      </c>
      <c r="AY1229" s="18" t="s">
        <v>139</v>
      </c>
      <c r="BE1229" s="225">
        <f>IF(N1229="základní",J1229,0)</f>
        <v>0</v>
      </c>
      <c r="BF1229" s="225">
        <f>IF(N1229="snížená",J1229,0)</f>
        <v>0</v>
      </c>
      <c r="BG1229" s="225">
        <f>IF(N1229="zákl. přenesená",J1229,0)</f>
        <v>0</v>
      </c>
      <c r="BH1229" s="225">
        <f>IF(N1229="sníž. přenesená",J1229,0)</f>
        <v>0</v>
      </c>
      <c r="BI1229" s="225">
        <f>IF(N1229="nulová",J1229,0)</f>
        <v>0</v>
      </c>
      <c r="BJ1229" s="18" t="s">
        <v>87</v>
      </c>
      <c r="BK1229" s="225">
        <f>ROUND(I1229*H1229,2)</f>
        <v>0</v>
      </c>
      <c r="BL1229" s="18" t="s">
        <v>371</v>
      </c>
      <c r="BM1229" s="224" t="s">
        <v>1463</v>
      </c>
    </row>
    <row r="1230" spans="1:51" s="13" customFormat="1" ht="12">
      <c r="A1230" s="13"/>
      <c r="B1230" s="245"/>
      <c r="C1230" s="246"/>
      <c r="D1230" s="247" t="s">
        <v>278</v>
      </c>
      <c r="E1230" s="248" t="s">
        <v>1</v>
      </c>
      <c r="F1230" s="249" t="s">
        <v>1464</v>
      </c>
      <c r="G1230" s="246"/>
      <c r="H1230" s="250">
        <v>123</v>
      </c>
      <c r="I1230" s="251"/>
      <c r="J1230" s="246"/>
      <c r="K1230" s="246"/>
      <c r="L1230" s="252"/>
      <c r="M1230" s="253"/>
      <c r="N1230" s="254"/>
      <c r="O1230" s="254"/>
      <c r="P1230" s="254"/>
      <c r="Q1230" s="254"/>
      <c r="R1230" s="254"/>
      <c r="S1230" s="254"/>
      <c r="T1230" s="255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56" t="s">
        <v>278</v>
      </c>
      <c r="AU1230" s="256" t="s">
        <v>89</v>
      </c>
      <c r="AV1230" s="13" t="s">
        <v>89</v>
      </c>
      <c r="AW1230" s="13" t="s">
        <v>34</v>
      </c>
      <c r="AX1230" s="13" t="s">
        <v>87</v>
      </c>
      <c r="AY1230" s="256" t="s">
        <v>139</v>
      </c>
    </row>
    <row r="1231" spans="1:65" s="2" customFormat="1" ht="24.15" customHeight="1">
      <c r="A1231" s="40"/>
      <c r="B1231" s="41"/>
      <c r="C1231" s="212" t="s">
        <v>1465</v>
      </c>
      <c r="D1231" s="212" t="s">
        <v>140</v>
      </c>
      <c r="E1231" s="213" t="s">
        <v>1466</v>
      </c>
      <c r="F1231" s="214" t="s">
        <v>1467</v>
      </c>
      <c r="G1231" s="215" t="s">
        <v>299</v>
      </c>
      <c r="H1231" s="216">
        <v>282</v>
      </c>
      <c r="I1231" s="217"/>
      <c r="J1231" s="218">
        <f>ROUND(I1231*H1231,2)</f>
        <v>0</v>
      </c>
      <c r="K1231" s="214" t="s">
        <v>274</v>
      </c>
      <c r="L1231" s="46"/>
      <c r="M1231" s="236" t="s">
        <v>1</v>
      </c>
      <c r="N1231" s="237" t="s">
        <v>44</v>
      </c>
      <c r="O1231" s="93"/>
      <c r="P1231" s="238">
        <f>O1231*H1231</f>
        <v>0</v>
      </c>
      <c r="Q1231" s="238">
        <v>0.00978</v>
      </c>
      <c r="R1231" s="238">
        <f>Q1231*H1231</f>
        <v>2.75796</v>
      </c>
      <c r="S1231" s="238">
        <v>0</v>
      </c>
      <c r="T1231" s="239">
        <f>S1231*H1231</f>
        <v>0</v>
      </c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R1231" s="224" t="s">
        <v>371</v>
      </c>
      <c r="AT1231" s="224" t="s">
        <v>140</v>
      </c>
      <c r="AU1231" s="224" t="s">
        <v>89</v>
      </c>
      <c r="AY1231" s="18" t="s">
        <v>139</v>
      </c>
      <c r="BE1231" s="225">
        <f>IF(N1231="základní",J1231,0)</f>
        <v>0</v>
      </c>
      <c r="BF1231" s="225">
        <f>IF(N1231="snížená",J1231,0)</f>
        <v>0</v>
      </c>
      <c r="BG1231" s="225">
        <f>IF(N1231="zákl. přenesená",J1231,0)</f>
        <v>0</v>
      </c>
      <c r="BH1231" s="225">
        <f>IF(N1231="sníž. přenesená",J1231,0)</f>
        <v>0</v>
      </c>
      <c r="BI1231" s="225">
        <f>IF(N1231="nulová",J1231,0)</f>
        <v>0</v>
      </c>
      <c r="BJ1231" s="18" t="s">
        <v>87</v>
      </c>
      <c r="BK1231" s="225">
        <f>ROUND(I1231*H1231,2)</f>
        <v>0</v>
      </c>
      <c r="BL1231" s="18" t="s">
        <v>371</v>
      </c>
      <c r="BM1231" s="224" t="s">
        <v>1468</v>
      </c>
    </row>
    <row r="1232" spans="1:47" s="2" customFormat="1" ht="12">
      <c r="A1232" s="40"/>
      <c r="B1232" s="41"/>
      <c r="C1232" s="42"/>
      <c r="D1232" s="240" t="s">
        <v>276</v>
      </c>
      <c r="E1232" s="42"/>
      <c r="F1232" s="241" t="s">
        <v>1469</v>
      </c>
      <c r="G1232" s="42"/>
      <c r="H1232" s="42"/>
      <c r="I1232" s="242"/>
      <c r="J1232" s="42"/>
      <c r="K1232" s="42"/>
      <c r="L1232" s="46"/>
      <c r="M1232" s="243"/>
      <c r="N1232" s="244"/>
      <c r="O1232" s="93"/>
      <c r="P1232" s="93"/>
      <c r="Q1232" s="93"/>
      <c r="R1232" s="93"/>
      <c r="S1232" s="93"/>
      <c r="T1232" s="94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T1232" s="18" t="s">
        <v>276</v>
      </c>
      <c r="AU1232" s="18" t="s">
        <v>89</v>
      </c>
    </row>
    <row r="1233" spans="1:51" s="13" customFormat="1" ht="12">
      <c r="A1233" s="13"/>
      <c r="B1233" s="245"/>
      <c r="C1233" s="246"/>
      <c r="D1233" s="247" t="s">
        <v>278</v>
      </c>
      <c r="E1233" s="248" t="s">
        <v>1</v>
      </c>
      <c r="F1233" s="249" t="s">
        <v>1271</v>
      </c>
      <c r="G1233" s="246"/>
      <c r="H1233" s="250">
        <v>282</v>
      </c>
      <c r="I1233" s="251"/>
      <c r="J1233" s="246"/>
      <c r="K1233" s="246"/>
      <c r="L1233" s="252"/>
      <c r="M1233" s="253"/>
      <c r="N1233" s="254"/>
      <c r="O1233" s="254"/>
      <c r="P1233" s="254"/>
      <c r="Q1233" s="254"/>
      <c r="R1233" s="254"/>
      <c r="S1233" s="254"/>
      <c r="T1233" s="255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56" t="s">
        <v>278</v>
      </c>
      <c r="AU1233" s="256" t="s">
        <v>89</v>
      </c>
      <c r="AV1233" s="13" t="s">
        <v>89</v>
      </c>
      <c r="AW1233" s="13" t="s">
        <v>34</v>
      </c>
      <c r="AX1233" s="13" t="s">
        <v>87</v>
      </c>
      <c r="AY1233" s="256" t="s">
        <v>139</v>
      </c>
    </row>
    <row r="1234" spans="1:65" s="2" customFormat="1" ht="24.15" customHeight="1">
      <c r="A1234" s="40"/>
      <c r="B1234" s="41"/>
      <c r="C1234" s="212" t="s">
        <v>1470</v>
      </c>
      <c r="D1234" s="212" t="s">
        <v>140</v>
      </c>
      <c r="E1234" s="213" t="s">
        <v>1471</v>
      </c>
      <c r="F1234" s="214" t="s">
        <v>1467</v>
      </c>
      <c r="G1234" s="215" t="s">
        <v>299</v>
      </c>
      <c r="H1234" s="216">
        <v>12</v>
      </c>
      <c r="I1234" s="217"/>
      <c r="J1234" s="218">
        <f>ROUND(I1234*H1234,2)</f>
        <v>0</v>
      </c>
      <c r="K1234" s="214" t="s">
        <v>274</v>
      </c>
      <c r="L1234" s="46"/>
      <c r="M1234" s="236" t="s">
        <v>1</v>
      </c>
      <c r="N1234" s="237" t="s">
        <v>44</v>
      </c>
      <c r="O1234" s="93"/>
      <c r="P1234" s="238">
        <f>O1234*H1234</f>
        <v>0</v>
      </c>
      <c r="Q1234" s="238">
        <v>0.01389</v>
      </c>
      <c r="R1234" s="238">
        <f>Q1234*H1234</f>
        <v>0.16668</v>
      </c>
      <c r="S1234" s="238">
        <v>0</v>
      </c>
      <c r="T1234" s="239">
        <f>S1234*H1234</f>
        <v>0</v>
      </c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R1234" s="224" t="s">
        <v>371</v>
      </c>
      <c r="AT1234" s="224" t="s">
        <v>140</v>
      </c>
      <c r="AU1234" s="224" t="s">
        <v>89</v>
      </c>
      <c r="AY1234" s="18" t="s">
        <v>139</v>
      </c>
      <c r="BE1234" s="225">
        <f>IF(N1234="základní",J1234,0)</f>
        <v>0</v>
      </c>
      <c r="BF1234" s="225">
        <f>IF(N1234="snížená",J1234,0)</f>
        <v>0</v>
      </c>
      <c r="BG1234" s="225">
        <f>IF(N1234="zákl. přenesená",J1234,0)</f>
        <v>0</v>
      </c>
      <c r="BH1234" s="225">
        <f>IF(N1234="sníž. přenesená",J1234,0)</f>
        <v>0</v>
      </c>
      <c r="BI1234" s="225">
        <f>IF(N1234="nulová",J1234,0)</f>
        <v>0</v>
      </c>
      <c r="BJ1234" s="18" t="s">
        <v>87</v>
      </c>
      <c r="BK1234" s="225">
        <f>ROUND(I1234*H1234,2)</f>
        <v>0</v>
      </c>
      <c r="BL1234" s="18" t="s">
        <v>371</v>
      </c>
      <c r="BM1234" s="224" t="s">
        <v>1472</v>
      </c>
    </row>
    <row r="1235" spans="1:47" s="2" customFormat="1" ht="12">
      <c r="A1235" s="40"/>
      <c r="B1235" s="41"/>
      <c r="C1235" s="42"/>
      <c r="D1235" s="240" t="s">
        <v>276</v>
      </c>
      <c r="E1235" s="42"/>
      <c r="F1235" s="241" t="s">
        <v>1473</v>
      </c>
      <c r="G1235" s="42"/>
      <c r="H1235" s="42"/>
      <c r="I1235" s="242"/>
      <c r="J1235" s="42"/>
      <c r="K1235" s="42"/>
      <c r="L1235" s="46"/>
      <c r="M1235" s="243"/>
      <c r="N1235" s="244"/>
      <c r="O1235" s="93"/>
      <c r="P1235" s="93"/>
      <c r="Q1235" s="93"/>
      <c r="R1235" s="93"/>
      <c r="S1235" s="93"/>
      <c r="T1235" s="94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T1235" s="18" t="s">
        <v>276</v>
      </c>
      <c r="AU1235" s="18" t="s">
        <v>89</v>
      </c>
    </row>
    <row r="1236" spans="1:51" s="13" customFormat="1" ht="12">
      <c r="A1236" s="13"/>
      <c r="B1236" s="245"/>
      <c r="C1236" s="246"/>
      <c r="D1236" s="247" t="s">
        <v>278</v>
      </c>
      <c r="E1236" s="248" t="s">
        <v>1</v>
      </c>
      <c r="F1236" s="249" t="s">
        <v>1272</v>
      </c>
      <c r="G1236" s="246"/>
      <c r="H1236" s="250">
        <v>12</v>
      </c>
      <c r="I1236" s="251"/>
      <c r="J1236" s="246"/>
      <c r="K1236" s="246"/>
      <c r="L1236" s="252"/>
      <c r="M1236" s="253"/>
      <c r="N1236" s="254"/>
      <c r="O1236" s="254"/>
      <c r="P1236" s="254"/>
      <c r="Q1236" s="254"/>
      <c r="R1236" s="254"/>
      <c r="S1236" s="254"/>
      <c r="T1236" s="255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T1236" s="256" t="s">
        <v>278</v>
      </c>
      <c r="AU1236" s="256" t="s">
        <v>89</v>
      </c>
      <c r="AV1236" s="13" t="s">
        <v>89</v>
      </c>
      <c r="AW1236" s="13" t="s">
        <v>34</v>
      </c>
      <c r="AX1236" s="13" t="s">
        <v>87</v>
      </c>
      <c r="AY1236" s="256" t="s">
        <v>139</v>
      </c>
    </row>
    <row r="1237" spans="1:65" s="2" customFormat="1" ht="24.15" customHeight="1">
      <c r="A1237" s="40"/>
      <c r="B1237" s="41"/>
      <c r="C1237" s="212" t="s">
        <v>1474</v>
      </c>
      <c r="D1237" s="212" t="s">
        <v>140</v>
      </c>
      <c r="E1237" s="213" t="s">
        <v>1475</v>
      </c>
      <c r="F1237" s="214" t="s">
        <v>1476</v>
      </c>
      <c r="G1237" s="215" t="s">
        <v>299</v>
      </c>
      <c r="H1237" s="216">
        <v>32</v>
      </c>
      <c r="I1237" s="217"/>
      <c r="J1237" s="218">
        <f>ROUND(I1237*H1237,2)</f>
        <v>0</v>
      </c>
      <c r="K1237" s="214" t="s">
        <v>478</v>
      </c>
      <c r="L1237" s="46"/>
      <c r="M1237" s="236" t="s">
        <v>1</v>
      </c>
      <c r="N1237" s="237" t="s">
        <v>44</v>
      </c>
      <c r="O1237" s="93"/>
      <c r="P1237" s="238">
        <f>O1237*H1237</f>
        <v>0</v>
      </c>
      <c r="Q1237" s="238">
        <v>0</v>
      </c>
      <c r="R1237" s="238">
        <f>Q1237*H1237</f>
        <v>0</v>
      </c>
      <c r="S1237" s="238">
        <v>0</v>
      </c>
      <c r="T1237" s="239">
        <f>S1237*H1237</f>
        <v>0</v>
      </c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R1237" s="224" t="s">
        <v>371</v>
      </c>
      <c r="AT1237" s="224" t="s">
        <v>140</v>
      </c>
      <c r="AU1237" s="224" t="s">
        <v>89</v>
      </c>
      <c r="AY1237" s="18" t="s">
        <v>139</v>
      </c>
      <c r="BE1237" s="225">
        <f>IF(N1237="základní",J1237,0)</f>
        <v>0</v>
      </c>
      <c r="BF1237" s="225">
        <f>IF(N1237="snížená",J1237,0)</f>
        <v>0</v>
      </c>
      <c r="BG1237" s="225">
        <f>IF(N1237="zákl. přenesená",J1237,0)</f>
        <v>0</v>
      </c>
      <c r="BH1237" s="225">
        <f>IF(N1237="sníž. přenesená",J1237,0)</f>
        <v>0</v>
      </c>
      <c r="BI1237" s="225">
        <f>IF(N1237="nulová",J1237,0)</f>
        <v>0</v>
      </c>
      <c r="BJ1237" s="18" t="s">
        <v>87</v>
      </c>
      <c r="BK1237" s="225">
        <f>ROUND(I1237*H1237,2)</f>
        <v>0</v>
      </c>
      <c r="BL1237" s="18" t="s">
        <v>371</v>
      </c>
      <c r="BM1237" s="224" t="s">
        <v>1477</v>
      </c>
    </row>
    <row r="1238" spans="1:47" s="2" customFormat="1" ht="12">
      <c r="A1238" s="40"/>
      <c r="B1238" s="41"/>
      <c r="C1238" s="42"/>
      <c r="D1238" s="240" t="s">
        <v>276</v>
      </c>
      <c r="E1238" s="42"/>
      <c r="F1238" s="241" t="s">
        <v>1478</v>
      </c>
      <c r="G1238" s="42"/>
      <c r="H1238" s="42"/>
      <c r="I1238" s="242"/>
      <c r="J1238" s="42"/>
      <c r="K1238" s="42"/>
      <c r="L1238" s="46"/>
      <c r="M1238" s="243"/>
      <c r="N1238" s="244"/>
      <c r="O1238" s="93"/>
      <c r="P1238" s="93"/>
      <c r="Q1238" s="93"/>
      <c r="R1238" s="93"/>
      <c r="S1238" s="93"/>
      <c r="T1238" s="94"/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T1238" s="18" t="s">
        <v>276</v>
      </c>
      <c r="AU1238" s="18" t="s">
        <v>89</v>
      </c>
    </row>
    <row r="1239" spans="1:51" s="14" customFormat="1" ht="12">
      <c r="A1239" s="14"/>
      <c r="B1239" s="257"/>
      <c r="C1239" s="258"/>
      <c r="D1239" s="247" t="s">
        <v>278</v>
      </c>
      <c r="E1239" s="259" t="s">
        <v>1</v>
      </c>
      <c r="F1239" s="260" t="s">
        <v>1479</v>
      </c>
      <c r="G1239" s="258"/>
      <c r="H1239" s="259" t="s">
        <v>1</v>
      </c>
      <c r="I1239" s="261"/>
      <c r="J1239" s="258"/>
      <c r="K1239" s="258"/>
      <c r="L1239" s="262"/>
      <c r="M1239" s="263"/>
      <c r="N1239" s="264"/>
      <c r="O1239" s="264"/>
      <c r="P1239" s="264"/>
      <c r="Q1239" s="264"/>
      <c r="R1239" s="264"/>
      <c r="S1239" s="264"/>
      <c r="T1239" s="265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T1239" s="266" t="s">
        <v>278</v>
      </c>
      <c r="AU1239" s="266" t="s">
        <v>89</v>
      </c>
      <c r="AV1239" s="14" t="s">
        <v>87</v>
      </c>
      <c r="AW1239" s="14" t="s">
        <v>34</v>
      </c>
      <c r="AX1239" s="14" t="s">
        <v>79</v>
      </c>
      <c r="AY1239" s="266" t="s">
        <v>139</v>
      </c>
    </row>
    <row r="1240" spans="1:51" s="13" customFormat="1" ht="12">
      <c r="A1240" s="13"/>
      <c r="B1240" s="245"/>
      <c r="C1240" s="246"/>
      <c r="D1240" s="247" t="s">
        <v>278</v>
      </c>
      <c r="E1240" s="248" t="s">
        <v>1</v>
      </c>
      <c r="F1240" s="249" t="s">
        <v>496</v>
      </c>
      <c r="G1240" s="246"/>
      <c r="H1240" s="250">
        <v>32</v>
      </c>
      <c r="I1240" s="251"/>
      <c r="J1240" s="246"/>
      <c r="K1240" s="246"/>
      <c r="L1240" s="252"/>
      <c r="M1240" s="253"/>
      <c r="N1240" s="254"/>
      <c r="O1240" s="254"/>
      <c r="P1240" s="254"/>
      <c r="Q1240" s="254"/>
      <c r="R1240" s="254"/>
      <c r="S1240" s="254"/>
      <c r="T1240" s="255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T1240" s="256" t="s">
        <v>278</v>
      </c>
      <c r="AU1240" s="256" t="s">
        <v>89</v>
      </c>
      <c r="AV1240" s="13" t="s">
        <v>89</v>
      </c>
      <c r="AW1240" s="13" t="s">
        <v>34</v>
      </c>
      <c r="AX1240" s="13" t="s">
        <v>87</v>
      </c>
      <c r="AY1240" s="256" t="s">
        <v>139</v>
      </c>
    </row>
    <row r="1241" spans="1:65" s="2" customFormat="1" ht="16.5" customHeight="1">
      <c r="A1241" s="40"/>
      <c r="B1241" s="41"/>
      <c r="C1241" s="278" t="s">
        <v>1480</v>
      </c>
      <c r="D1241" s="278" t="s">
        <v>316</v>
      </c>
      <c r="E1241" s="279" t="s">
        <v>1481</v>
      </c>
      <c r="F1241" s="280" t="s">
        <v>1482</v>
      </c>
      <c r="G1241" s="281" t="s">
        <v>299</v>
      </c>
      <c r="H1241" s="282">
        <v>34.56</v>
      </c>
      <c r="I1241" s="283"/>
      <c r="J1241" s="284">
        <f>ROUND(I1241*H1241,2)</f>
        <v>0</v>
      </c>
      <c r="K1241" s="280" t="s">
        <v>1</v>
      </c>
      <c r="L1241" s="285"/>
      <c r="M1241" s="286" t="s">
        <v>1</v>
      </c>
      <c r="N1241" s="287" t="s">
        <v>44</v>
      </c>
      <c r="O1241" s="93"/>
      <c r="P1241" s="238">
        <f>O1241*H1241</f>
        <v>0</v>
      </c>
      <c r="Q1241" s="238">
        <v>0.0056</v>
      </c>
      <c r="R1241" s="238">
        <f>Q1241*H1241</f>
        <v>0.193536</v>
      </c>
      <c r="S1241" s="238">
        <v>0</v>
      </c>
      <c r="T1241" s="239">
        <f>S1241*H1241</f>
        <v>0</v>
      </c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R1241" s="224" t="s">
        <v>496</v>
      </c>
      <c r="AT1241" s="224" t="s">
        <v>316</v>
      </c>
      <c r="AU1241" s="224" t="s">
        <v>89</v>
      </c>
      <c r="AY1241" s="18" t="s">
        <v>139</v>
      </c>
      <c r="BE1241" s="225">
        <f>IF(N1241="základní",J1241,0)</f>
        <v>0</v>
      </c>
      <c r="BF1241" s="225">
        <f>IF(N1241="snížená",J1241,0)</f>
        <v>0</v>
      </c>
      <c r="BG1241" s="225">
        <f>IF(N1241="zákl. přenesená",J1241,0)</f>
        <v>0</v>
      </c>
      <c r="BH1241" s="225">
        <f>IF(N1241="sníž. přenesená",J1241,0)</f>
        <v>0</v>
      </c>
      <c r="BI1241" s="225">
        <f>IF(N1241="nulová",J1241,0)</f>
        <v>0</v>
      </c>
      <c r="BJ1241" s="18" t="s">
        <v>87</v>
      </c>
      <c r="BK1241" s="225">
        <f>ROUND(I1241*H1241,2)</f>
        <v>0</v>
      </c>
      <c r="BL1241" s="18" t="s">
        <v>371</v>
      </c>
      <c r="BM1241" s="224" t="s">
        <v>1483</v>
      </c>
    </row>
    <row r="1242" spans="1:51" s="13" customFormat="1" ht="12">
      <c r="A1242" s="13"/>
      <c r="B1242" s="245"/>
      <c r="C1242" s="246"/>
      <c r="D1242" s="247" t="s">
        <v>278</v>
      </c>
      <c r="E1242" s="246"/>
      <c r="F1242" s="249" t="s">
        <v>1484</v>
      </c>
      <c r="G1242" s="246"/>
      <c r="H1242" s="250">
        <v>34.56</v>
      </c>
      <c r="I1242" s="251"/>
      <c r="J1242" s="246"/>
      <c r="K1242" s="246"/>
      <c r="L1242" s="252"/>
      <c r="M1242" s="253"/>
      <c r="N1242" s="254"/>
      <c r="O1242" s="254"/>
      <c r="P1242" s="254"/>
      <c r="Q1242" s="254"/>
      <c r="R1242" s="254"/>
      <c r="S1242" s="254"/>
      <c r="T1242" s="255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56" t="s">
        <v>278</v>
      </c>
      <c r="AU1242" s="256" t="s">
        <v>89</v>
      </c>
      <c r="AV1242" s="13" t="s">
        <v>89</v>
      </c>
      <c r="AW1242" s="13" t="s">
        <v>4</v>
      </c>
      <c r="AX1242" s="13" t="s">
        <v>87</v>
      </c>
      <c r="AY1242" s="256" t="s">
        <v>139</v>
      </c>
    </row>
    <row r="1243" spans="1:65" s="2" customFormat="1" ht="24.15" customHeight="1">
      <c r="A1243" s="40"/>
      <c r="B1243" s="41"/>
      <c r="C1243" s="212" t="s">
        <v>1485</v>
      </c>
      <c r="D1243" s="212" t="s">
        <v>140</v>
      </c>
      <c r="E1243" s="213" t="s">
        <v>1486</v>
      </c>
      <c r="F1243" s="214" t="s">
        <v>1487</v>
      </c>
      <c r="G1243" s="215" t="s">
        <v>305</v>
      </c>
      <c r="H1243" s="216">
        <v>17.366</v>
      </c>
      <c r="I1243" s="217"/>
      <c r="J1243" s="218">
        <f>ROUND(I1243*H1243,2)</f>
        <v>0</v>
      </c>
      <c r="K1243" s="214" t="s">
        <v>274</v>
      </c>
      <c r="L1243" s="46"/>
      <c r="M1243" s="236" t="s">
        <v>1</v>
      </c>
      <c r="N1243" s="237" t="s">
        <v>44</v>
      </c>
      <c r="O1243" s="93"/>
      <c r="P1243" s="238">
        <f>O1243*H1243</f>
        <v>0</v>
      </c>
      <c r="Q1243" s="238">
        <v>0</v>
      </c>
      <c r="R1243" s="238">
        <f>Q1243*H1243</f>
        <v>0</v>
      </c>
      <c r="S1243" s="238">
        <v>0</v>
      </c>
      <c r="T1243" s="239">
        <f>S1243*H1243</f>
        <v>0</v>
      </c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R1243" s="224" t="s">
        <v>371</v>
      </c>
      <c r="AT1243" s="224" t="s">
        <v>140</v>
      </c>
      <c r="AU1243" s="224" t="s">
        <v>89</v>
      </c>
      <c r="AY1243" s="18" t="s">
        <v>139</v>
      </c>
      <c r="BE1243" s="225">
        <f>IF(N1243="základní",J1243,0)</f>
        <v>0</v>
      </c>
      <c r="BF1243" s="225">
        <f>IF(N1243="snížená",J1243,0)</f>
        <v>0</v>
      </c>
      <c r="BG1243" s="225">
        <f>IF(N1243="zákl. přenesená",J1243,0)</f>
        <v>0</v>
      </c>
      <c r="BH1243" s="225">
        <f>IF(N1243="sníž. přenesená",J1243,0)</f>
        <v>0</v>
      </c>
      <c r="BI1243" s="225">
        <f>IF(N1243="nulová",J1243,0)</f>
        <v>0</v>
      </c>
      <c r="BJ1243" s="18" t="s">
        <v>87</v>
      </c>
      <c r="BK1243" s="225">
        <f>ROUND(I1243*H1243,2)</f>
        <v>0</v>
      </c>
      <c r="BL1243" s="18" t="s">
        <v>371</v>
      </c>
      <c r="BM1243" s="224" t="s">
        <v>1488</v>
      </c>
    </row>
    <row r="1244" spans="1:47" s="2" customFormat="1" ht="12">
      <c r="A1244" s="40"/>
      <c r="B1244" s="41"/>
      <c r="C1244" s="42"/>
      <c r="D1244" s="240" t="s">
        <v>276</v>
      </c>
      <c r="E1244" s="42"/>
      <c r="F1244" s="241" t="s">
        <v>1489</v>
      </c>
      <c r="G1244" s="42"/>
      <c r="H1244" s="42"/>
      <c r="I1244" s="242"/>
      <c r="J1244" s="42"/>
      <c r="K1244" s="42"/>
      <c r="L1244" s="46"/>
      <c r="M1244" s="243"/>
      <c r="N1244" s="244"/>
      <c r="O1244" s="93"/>
      <c r="P1244" s="93"/>
      <c r="Q1244" s="93"/>
      <c r="R1244" s="93"/>
      <c r="S1244" s="93"/>
      <c r="T1244" s="94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T1244" s="18" t="s">
        <v>276</v>
      </c>
      <c r="AU1244" s="18" t="s">
        <v>89</v>
      </c>
    </row>
    <row r="1245" spans="1:63" s="11" customFormat="1" ht="22.8" customHeight="1">
      <c r="A1245" s="11"/>
      <c r="B1245" s="198"/>
      <c r="C1245" s="199"/>
      <c r="D1245" s="200" t="s">
        <v>78</v>
      </c>
      <c r="E1245" s="234" t="s">
        <v>1490</v>
      </c>
      <c r="F1245" s="234" t="s">
        <v>1491</v>
      </c>
      <c r="G1245" s="199"/>
      <c r="H1245" s="199"/>
      <c r="I1245" s="202"/>
      <c r="J1245" s="235">
        <f>BK1245</f>
        <v>0</v>
      </c>
      <c r="K1245" s="199"/>
      <c r="L1245" s="204"/>
      <c r="M1245" s="205"/>
      <c r="N1245" s="206"/>
      <c r="O1245" s="206"/>
      <c r="P1245" s="207">
        <f>SUM(P1246:P1280)</f>
        <v>0</v>
      </c>
      <c r="Q1245" s="206"/>
      <c r="R1245" s="207">
        <f>SUM(R1246:R1280)</f>
        <v>7.470643</v>
      </c>
      <c r="S1245" s="206"/>
      <c r="T1245" s="208">
        <f>SUM(T1246:T1280)</f>
        <v>0</v>
      </c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R1245" s="209" t="s">
        <v>89</v>
      </c>
      <c r="AT1245" s="210" t="s">
        <v>78</v>
      </c>
      <c r="AU1245" s="210" t="s">
        <v>87</v>
      </c>
      <c r="AY1245" s="209" t="s">
        <v>139</v>
      </c>
      <c r="BK1245" s="211">
        <f>SUM(BK1246:BK1280)</f>
        <v>0</v>
      </c>
    </row>
    <row r="1246" spans="1:65" s="2" customFormat="1" ht="24.15" customHeight="1">
      <c r="A1246" s="40"/>
      <c r="B1246" s="41"/>
      <c r="C1246" s="212" t="s">
        <v>1492</v>
      </c>
      <c r="D1246" s="212" t="s">
        <v>140</v>
      </c>
      <c r="E1246" s="213" t="s">
        <v>1493</v>
      </c>
      <c r="F1246" s="214" t="s">
        <v>1494</v>
      </c>
      <c r="G1246" s="215" t="s">
        <v>299</v>
      </c>
      <c r="H1246" s="216">
        <v>41.1</v>
      </c>
      <c r="I1246" s="217"/>
      <c r="J1246" s="218">
        <f>ROUND(I1246*H1246,2)</f>
        <v>0</v>
      </c>
      <c r="K1246" s="214" t="s">
        <v>274</v>
      </c>
      <c r="L1246" s="46"/>
      <c r="M1246" s="236" t="s">
        <v>1</v>
      </c>
      <c r="N1246" s="237" t="s">
        <v>44</v>
      </c>
      <c r="O1246" s="93"/>
      <c r="P1246" s="238">
        <f>O1246*H1246</f>
        <v>0</v>
      </c>
      <c r="Q1246" s="238">
        <v>0.02308</v>
      </c>
      <c r="R1246" s="238">
        <f>Q1246*H1246</f>
        <v>0.948588</v>
      </c>
      <c r="S1246" s="238">
        <v>0</v>
      </c>
      <c r="T1246" s="239">
        <f>S1246*H1246</f>
        <v>0</v>
      </c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R1246" s="224" t="s">
        <v>371</v>
      </c>
      <c r="AT1246" s="224" t="s">
        <v>140</v>
      </c>
      <c r="AU1246" s="224" t="s">
        <v>89</v>
      </c>
      <c r="AY1246" s="18" t="s">
        <v>139</v>
      </c>
      <c r="BE1246" s="225">
        <f>IF(N1246="základní",J1246,0)</f>
        <v>0</v>
      </c>
      <c r="BF1246" s="225">
        <f>IF(N1246="snížená",J1246,0)</f>
        <v>0</v>
      </c>
      <c r="BG1246" s="225">
        <f>IF(N1246="zákl. přenesená",J1246,0)</f>
        <v>0</v>
      </c>
      <c r="BH1246" s="225">
        <f>IF(N1246="sníž. přenesená",J1246,0)</f>
        <v>0</v>
      </c>
      <c r="BI1246" s="225">
        <f>IF(N1246="nulová",J1246,0)</f>
        <v>0</v>
      </c>
      <c r="BJ1246" s="18" t="s">
        <v>87</v>
      </c>
      <c r="BK1246" s="225">
        <f>ROUND(I1246*H1246,2)</f>
        <v>0</v>
      </c>
      <c r="BL1246" s="18" t="s">
        <v>371</v>
      </c>
      <c r="BM1246" s="224" t="s">
        <v>1495</v>
      </c>
    </row>
    <row r="1247" spans="1:47" s="2" customFormat="1" ht="12">
      <c r="A1247" s="40"/>
      <c r="B1247" s="41"/>
      <c r="C1247" s="42"/>
      <c r="D1247" s="240" t="s">
        <v>276</v>
      </c>
      <c r="E1247" s="42"/>
      <c r="F1247" s="241" t="s">
        <v>1496</v>
      </c>
      <c r="G1247" s="42"/>
      <c r="H1247" s="42"/>
      <c r="I1247" s="242"/>
      <c r="J1247" s="42"/>
      <c r="K1247" s="42"/>
      <c r="L1247" s="46"/>
      <c r="M1247" s="243"/>
      <c r="N1247" s="244"/>
      <c r="O1247" s="93"/>
      <c r="P1247" s="93"/>
      <c r="Q1247" s="93"/>
      <c r="R1247" s="93"/>
      <c r="S1247" s="93"/>
      <c r="T1247" s="94"/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T1247" s="18" t="s">
        <v>276</v>
      </c>
      <c r="AU1247" s="18" t="s">
        <v>89</v>
      </c>
    </row>
    <row r="1248" spans="1:51" s="14" customFormat="1" ht="12">
      <c r="A1248" s="14"/>
      <c r="B1248" s="257"/>
      <c r="C1248" s="258"/>
      <c r="D1248" s="247" t="s">
        <v>278</v>
      </c>
      <c r="E1248" s="259" t="s">
        <v>1</v>
      </c>
      <c r="F1248" s="260" t="s">
        <v>417</v>
      </c>
      <c r="G1248" s="258"/>
      <c r="H1248" s="259" t="s">
        <v>1</v>
      </c>
      <c r="I1248" s="261"/>
      <c r="J1248" s="258"/>
      <c r="K1248" s="258"/>
      <c r="L1248" s="262"/>
      <c r="M1248" s="263"/>
      <c r="N1248" s="264"/>
      <c r="O1248" s="264"/>
      <c r="P1248" s="264"/>
      <c r="Q1248" s="264"/>
      <c r="R1248" s="264"/>
      <c r="S1248" s="264"/>
      <c r="T1248" s="265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T1248" s="266" t="s">
        <v>278</v>
      </c>
      <c r="AU1248" s="266" t="s">
        <v>89</v>
      </c>
      <c r="AV1248" s="14" t="s">
        <v>87</v>
      </c>
      <c r="AW1248" s="14" t="s">
        <v>34</v>
      </c>
      <c r="AX1248" s="14" t="s">
        <v>79</v>
      </c>
      <c r="AY1248" s="266" t="s">
        <v>139</v>
      </c>
    </row>
    <row r="1249" spans="1:51" s="13" customFormat="1" ht="12">
      <c r="A1249" s="13"/>
      <c r="B1249" s="245"/>
      <c r="C1249" s="246"/>
      <c r="D1249" s="247" t="s">
        <v>278</v>
      </c>
      <c r="E1249" s="248" t="s">
        <v>1</v>
      </c>
      <c r="F1249" s="249" t="s">
        <v>1497</v>
      </c>
      <c r="G1249" s="246"/>
      <c r="H1249" s="250">
        <v>29.7</v>
      </c>
      <c r="I1249" s="251"/>
      <c r="J1249" s="246"/>
      <c r="K1249" s="246"/>
      <c r="L1249" s="252"/>
      <c r="M1249" s="253"/>
      <c r="N1249" s="254"/>
      <c r="O1249" s="254"/>
      <c r="P1249" s="254"/>
      <c r="Q1249" s="254"/>
      <c r="R1249" s="254"/>
      <c r="S1249" s="254"/>
      <c r="T1249" s="255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56" t="s">
        <v>278</v>
      </c>
      <c r="AU1249" s="256" t="s">
        <v>89</v>
      </c>
      <c r="AV1249" s="13" t="s">
        <v>89</v>
      </c>
      <c r="AW1249" s="13" t="s">
        <v>34</v>
      </c>
      <c r="AX1249" s="13" t="s">
        <v>79</v>
      </c>
      <c r="AY1249" s="256" t="s">
        <v>139</v>
      </c>
    </row>
    <row r="1250" spans="1:51" s="14" customFormat="1" ht="12">
      <c r="A1250" s="14"/>
      <c r="B1250" s="257"/>
      <c r="C1250" s="258"/>
      <c r="D1250" s="247" t="s">
        <v>278</v>
      </c>
      <c r="E1250" s="259" t="s">
        <v>1</v>
      </c>
      <c r="F1250" s="260" t="s">
        <v>756</v>
      </c>
      <c r="G1250" s="258"/>
      <c r="H1250" s="259" t="s">
        <v>1</v>
      </c>
      <c r="I1250" s="261"/>
      <c r="J1250" s="258"/>
      <c r="K1250" s="258"/>
      <c r="L1250" s="262"/>
      <c r="M1250" s="263"/>
      <c r="N1250" s="264"/>
      <c r="O1250" s="264"/>
      <c r="P1250" s="264"/>
      <c r="Q1250" s="264"/>
      <c r="R1250" s="264"/>
      <c r="S1250" s="264"/>
      <c r="T1250" s="265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T1250" s="266" t="s">
        <v>278</v>
      </c>
      <c r="AU1250" s="266" t="s">
        <v>89</v>
      </c>
      <c r="AV1250" s="14" t="s">
        <v>87</v>
      </c>
      <c r="AW1250" s="14" t="s">
        <v>34</v>
      </c>
      <c r="AX1250" s="14" t="s">
        <v>79</v>
      </c>
      <c r="AY1250" s="266" t="s">
        <v>139</v>
      </c>
    </row>
    <row r="1251" spans="1:51" s="13" customFormat="1" ht="12">
      <c r="A1251" s="13"/>
      <c r="B1251" s="245"/>
      <c r="C1251" s="246"/>
      <c r="D1251" s="247" t="s">
        <v>278</v>
      </c>
      <c r="E1251" s="248" t="s">
        <v>1</v>
      </c>
      <c r="F1251" s="249" t="s">
        <v>1498</v>
      </c>
      <c r="G1251" s="246"/>
      <c r="H1251" s="250">
        <v>3.6</v>
      </c>
      <c r="I1251" s="251"/>
      <c r="J1251" s="246"/>
      <c r="K1251" s="246"/>
      <c r="L1251" s="252"/>
      <c r="M1251" s="253"/>
      <c r="N1251" s="254"/>
      <c r="O1251" s="254"/>
      <c r="P1251" s="254"/>
      <c r="Q1251" s="254"/>
      <c r="R1251" s="254"/>
      <c r="S1251" s="254"/>
      <c r="T1251" s="255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56" t="s">
        <v>278</v>
      </c>
      <c r="AU1251" s="256" t="s">
        <v>89</v>
      </c>
      <c r="AV1251" s="13" t="s">
        <v>89</v>
      </c>
      <c r="AW1251" s="13" t="s">
        <v>34</v>
      </c>
      <c r="AX1251" s="13" t="s">
        <v>79</v>
      </c>
      <c r="AY1251" s="256" t="s">
        <v>139</v>
      </c>
    </row>
    <row r="1252" spans="1:51" s="14" customFormat="1" ht="12">
      <c r="A1252" s="14"/>
      <c r="B1252" s="257"/>
      <c r="C1252" s="258"/>
      <c r="D1252" s="247" t="s">
        <v>278</v>
      </c>
      <c r="E1252" s="259" t="s">
        <v>1</v>
      </c>
      <c r="F1252" s="260" t="s">
        <v>760</v>
      </c>
      <c r="G1252" s="258"/>
      <c r="H1252" s="259" t="s">
        <v>1</v>
      </c>
      <c r="I1252" s="261"/>
      <c r="J1252" s="258"/>
      <c r="K1252" s="258"/>
      <c r="L1252" s="262"/>
      <c r="M1252" s="263"/>
      <c r="N1252" s="264"/>
      <c r="O1252" s="264"/>
      <c r="P1252" s="264"/>
      <c r="Q1252" s="264"/>
      <c r="R1252" s="264"/>
      <c r="S1252" s="264"/>
      <c r="T1252" s="265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T1252" s="266" t="s">
        <v>278</v>
      </c>
      <c r="AU1252" s="266" t="s">
        <v>89</v>
      </c>
      <c r="AV1252" s="14" t="s">
        <v>87</v>
      </c>
      <c r="AW1252" s="14" t="s">
        <v>34</v>
      </c>
      <c r="AX1252" s="14" t="s">
        <v>79</v>
      </c>
      <c r="AY1252" s="266" t="s">
        <v>139</v>
      </c>
    </row>
    <row r="1253" spans="1:51" s="13" customFormat="1" ht="12">
      <c r="A1253" s="13"/>
      <c r="B1253" s="245"/>
      <c r="C1253" s="246"/>
      <c r="D1253" s="247" t="s">
        <v>278</v>
      </c>
      <c r="E1253" s="248" t="s">
        <v>1</v>
      </c>
      <c r="F1253" s="249" t="s">
        <v>1499</v>
      </c>
      <c r="G1253" s="246"/>
      <c r="H1253" s="250">
        <v>7.8</v>
      </c>
      <c r="I1253" s="251"/>
      <c r="J1253" s="246"/>
      <c r="K1253" s="246"/>
      <c r="L1253" s="252"/>
      <c r="M1253" s="253"/>
      <c r="N1253" s="254"/>
      <c r="O1253" s="254"/>
      <c r="P1253" s="254"/>
      <c r="Q1253" s="254"/>
      <c r="R1253" s="254"/>
      <c r="S1253" s="254"/>
      <c r="T1253" s="255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T1253" s="256" t="s">
        <v>278</v>
      </c>
      <c r="AU1253" s="256" t="s">
        <v>89</v>
      </c>
      <c r="AV1253" s="13" t="s">
        <v>89</v>
      </c>
      <c r="AW1253" s="13" t="s">
        <v>34</v>
      </c>
      <c r="AX1253" s="13" t="s">
        <v>79</v>
      </c>
      <c r="AY1253" s="256" t="s">
        <v>139</v>
      </c>
    </row>
    <row r="1254" spans="1:51" s="15" customFormat="1" ht="12">
      <c r="A1254" s="15"/>
      <c r="B1254" s="267"/>
      <c r="C1254" s="268"/>
      <c r="D1254" s="247" t="s">
        <v>278</v>
      </c>
      <c r="E1254" s="269" t="s">
        <v>1</v>
      </c>
      <c r="F1254" s="270" t="s">
        <v>287</v>
      </c>
      <c r="G1254" s="268"/>
      <c r="H1254" s="271">
        <v>41.099999999999994</v>
      </c>
      <c r="I1254" s="272"/>
      <c r="J1254" s="268"/>
      <c r="K1254" s="268"/>
      <c r="L1254" s="273"/>
      <c r="M1254" s="274"/>
      <c r="N1254" s="275"/>
      <c r="O1254" s="275"/>
      <c r="P1254" s="275"/>
      <c r="Q1254" s="275"/>
      <c r="R1254" s="275"/>
      <c r="S1254" s="275"/>
      <c r="T1254" s="276"/>
      <c r="U1254" s="15"/>
      <c r="V1254" s="15"/>
      <c r="W1254" s="15"/>
      <c r="X1254" s="15"/>
      <c r="Y1254" s="15"/>
      <c r="Z1254" s="15"/>
      <c r="AA1254" s="15"/>
      <c r="AB1254" s="15"/>
      <c r="AC1254" s="15"/>
      <c r="AD1254" s="15"/>
      <c r="AE1254" s="15"/>
      <c r="AT1254" s="277" t="s">
        <v>278</v>
      </c>
      <c r="AU1254" s="277" t="s">
        <v>89</v>
      </c>
      <c r="AV1254" s="15" t="s">
        <v>144</v>
      </c>
      <c r="AW1254" s="15" t="s">
        <v>34</v>
      </c>
      <c r="AX1254" s="15" t="s">
        <v>87</v>
      </c>
      <c r="AY1254" s="277" t="s">
        <v>139</v>
      </c>
    </row>
    <row r="1255" spans="1:65" s="2" customFormat="1" ht="24.15" customHeight="1">
      <c r="A1255" s="40"/>
      <c r="B1255" s="41"/>
      <c r="C1255" s="212" t="s">
        <v>1500</v>
      </c>
      <c r="D1255" s="212" t="s">
        <v>140</v>
      </c>
      <c r="E1255" s="213" t="s">
        <v>1501</v>
      </c>
      <c r="F1255" s="214" t="s">
        <v>1502</v>
      </c>
      <c r="G1255" s="215" t="s">
        <v>299</v>
      </c>
      <c r="H1255" s="216">
        <v>28.5</v>
      </c>
      <c r="I1255" s="217"/>
      <c r="J1255" s="218">
        <f>ROUND(I1255*H1255,2)</f>
        <v>0</v>
      </c>
      <c r="K1255" s="214" t="s">
        <v>274</v>
      </c>
      <c r="L1255" s="46"/>
      <c r="M1255" s="236" t="s">
        <v>1</v>
      </c>
      <c r="N1255" s="237" t="s">
        <v>44</v>
      </c>
      <c r="O1255" s="93"/>
      <c r="P1255" s="238">
        <f>O1255*H1255</f>
        <v>0</v>
      </c>
      <c r="Q1255" s="238">
        <v>0.02681</v>
      </c>
      <c r="R1255" s="238">
        <f>Q1255*H1255</f>
        <v>0.764085</v>
      </c>
      <c r="S1255" s="238">
        <v>0</v>
      </c>
      <c r="T1255" s="239">
        <f>S1255*H1255</f>
        <v>0</v>
      </c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R1255" s="224" t="s">
        <v>371</v>
      </c>
      <c r="AT1255" s="224" t="s">
        <v>140</v>
      </c>
      <c r="AU1255" s="224" t="s">
        <v>89</v>
      </c>
      <c r="AY1255" s="18" t="s">
        <v>139</v>
      </c>
      <c r="BE1255" s="225">
        <f>IF(N1255="základní",J1255,0)</f>
        <v>0</v>
      </c>
      <c r="BF1255" s="225">
        <f>IF(N1255="snížená",J1255,0)</f>
        <v>0</v>
      </c>
      <c r="BG1255" s="225">
        <f>IF(N1255="zákl. přenesená",J1255,0)</f>
        <v>0</v>
      </c>
      <c r="BH1255" s="225">
        <f>IF(N1255="sníž. přenesená",J1255,0)</f>
        <v>0</v>
      </c>
      <c r="BI1255" s="225">
        <f>IF(N1255="nulová",J1255,0)</f>
        <v>0</v>
      </c>
      <c r="BJ1255" s="18" t="s">
        <v>87</v>
      </c>
      <c r="BK1255" s="225">
        <f>ROUND(I1255*H1255,2)</f>
        <v>0</v>
      </c>
      <c r="BL1255" s="18" t="s">
        <v>371</v>
      </c>
      <c r="BM1255" s="224" t="s">
        <v>1503</v>
      </c>
    </row>
    <row r="1256" spans="1:47" s="2" customFormat="1" ht="12">
      <c r="A1256" s="40"/>
      <c r="B1256" s="41"/>
      <c r="C1256" s="42"/>
      <c r="D1256" s="240" t="s">
        <v>276</v>
      </c>
      <c r="E1256" s="42"/>
      <c r="F1256" s="241" t="s">
        <v>1504</v>
      </c>
      <c r="G1256" s="42"/>
      <c r="H1256" s="42"/>
      <c r="I1256" s="242"/>
      <c r="J1256" s="42"/>
      <c r="K1256" s="42"/>
      <c r="L1256" s="46"/>
      <c r="M1256" s="243"/>
      <c r="N1256" s="244"/>
      <c r="O1256" s="93"/>
      <c r="P1256" s="93"/>
      <c r="Q1256" s="93"/>
      <c r="R1256" s="93"/>
      <c r="S1256" s="93"/>
      <c r="T1256" s="94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T1256" s="18" t="s">
        <v>276</v>
      </c>
      <c r="AU1256" s="18" t="s">
        <v>89</v>
      </c>
    </row>
    <row r="1257" spans="1:51" s="14" customFormat="1" ht="12">
      <c r="A1257" s="14"/>
      <c r="B1257" s="257"/>
      <c r="C1257" s="258"/>
      <c r="D1257" s="247" t="s">
        <v>278</v>
      </c>
      <c r="E1257" s="259" t="s">
        <v>1</v>
      </c>
      <c r="F1257" s="260" t="s">
        <v>417</v>
      </c>
      <c r="G1257" s="258"/>
      <c r="H1257" s="259" t="s">
        <v>1</v>
      </c>
      <c r="I1257" s="261"/>
      <c r="J1257" s="258"/>
      <c r="K1257" s="258"/>
      <c r="L1257" s="262"/>
      <c r="M1257" s="263"/>
      <c r="N1257" s="264"/>
      <c r="O1257" s="264"/>
      <c r="P1257" s="264"/>
      <c r="Q1257" s="264"/>
      <c r="R1257" s="264"/>
      <c r="S1257" s="264"/>
      <c r="T1257" s="265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T1257" s="266" t="s">
        <v>278</v>
      </c>
      <c r="AU1257" s="266" t="s">
        <v>89</v>
      </c>
      <c r="AV1257" s="14" t="s">
        <v>87</v>
      </c>
      <c r="AW1257" s="14" t="s">
        <v>34</v>
      </c>
      <c r="AX1257" s="14" t="s">
        <v>79</v>
      </c>
      <c r="AY1257" s="266" t="s">
        <v>139</v>
      </c>
    </row>
    <row r="1258" spans="1:51" s="13" customFormat="1" ht="12">
      <c r="A1258" s="13"/>
      <c r="B1258" s="245"/>
      <c r="C1258" s="246"/>
      <c r="D1258" s="247" t="s">
        <v>278</v>
      </c>
      <c r="E1258" s="248" t="s">
        <v>1</v>
      </c>
      <c r="F1258" s="249" t="s">
        <v>1505</v>
      </c>
      <c r="G1258" s="246"/>
      <c r="H1258" s="250">
        <v>23.7</v>
      </c>
      <c r="I1258" s="251"/>
      <c r="J1258" s="246"/>
      <c r="K1258" s="246"/>
      <c r="L1258" s="252"/>
      <c r="M1258" s="253"/>
      <c r="N1258" s="254"/>
      <c r="O1258" s="254"/>
      <c r="P1258" s="254"/>
      <c r="Q1258" s="254"/>
      <c r="R1258" s="254"/>
      <c r="S1258" s="254"/>
      <c r="T1258" s="255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56" t="s">
        <v>278</v>
      </c>
      <c r="AU1258" s="256" t="s">
        <v>89</v>
      </c>
      <c r="AV1258" s="13" t="s">
        <v>89</v>
      </c>
      <c r="AW1258" s="13" t="s">
        <v>34</v>
      </c>
      <c r="AX1258" s="13" t="s">
        <v>79</v>
      </c>
      <c r="AY1258" s="256" t="s">
        <v>139</v>
      </c>
    </row>
    <row r="1259" spans="1:51" s="14" customFormat="1" ht="12">
      <c r="A1259" s="14"/>
      <c r="B1259" s="257"/>
      <c r="C1259" s="258"/>
      <c r="D1259" s="247" t="s">
        <v>278</v>
      </c>
      <c r="E1259" s="259" t="s">
        <v>1</v>
      </c>
      <c r="F1259" s="260" t="s">
        <v>760</v>
      </c>
      <c r="G1259" s="258"/>
      <c r="H1259" s="259" t="s">
        <v>1</v>
      </c>
      <c r="I1259" s="261"/>
      <c r="J1259" s="258"/>
      <c r="K1259" s="258"/>
      <c r="L1259" s="262"/>
      <c r="M1259" s="263"/>
      <c r="N1259" s="264"/>
      <c r="O1259" s="264"/>
      <c r="P1259" s="264"/>
      <c r="Q1259" s="264"/>
      <c r="R1259" s="264"/>
      <c r="S1259" s="264"/>
      <c r="T1259" s="265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T1259" s="266" t="s">
        <v>278</v>
      </c>
      <c r="AU1259" s="266" t="s">
        <v>89</v>
      </c>
      <c r="AV1259" s="14" t="s">
        <v>87</v>
      </c>
      <c r="AW1259" s="14" t="s">
        <v>34</v>
      </c>
      <c r="AX1259" s="14" t="s">
        <v>79</v>
      </c>
      <c r="AY1259" s="266" t="s">
        <v>139</v>
      </c>
    </row>
    <row r="1260" spans="1:51" s="13" customFormat="1" ht="12">
      <c r="A1260" s="13"/>
      <c r="B1260" s="245"/>
      <c r="C1260" s="246"/>
      <c r="D1260" s="247" t="s">
        <v>278</v>
      </c>
      <c r="E1260" s="248" t="s">
        <v>1</v>
      </c>
      <c r="F1260" s="249" t="s">
        <v>1506</v>
      </c>
      <c r="G1260" s="246"/>
      <c r="H1260" s="250">
        <v>4.8</v>
      </c>
      <c r="I1260" s="251"/>
      <c r="J1260" s="246"/>
      <c r="K1260" s="246"/>
      <c r="L1260" s="252"/>
      <c r="M1260" s="253"/>
      <c r="N1260" s="254"/>
      <c r="O1260" s="254"/>
      <c r="P1260" s="254"/>
      <c r="Q1260" s="254"/>
      <c r="R1260" s="254"/>
      <c r="S1260" s="254"/>
      <c r="T1260" s="255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56" t="s">
        <v>278</v>
      </c>
      <c r="AU1260" s="256" t="s">
        <v>89</v>
      </c>
      <c r="AV1260" s="13" t="s">
        <v>89</v>
      </c>
      <c r="AW1260" s="13" t="s">
        <v>34</v>
      </c>
      <c r="AX1260" s="13" t="s">
        <v>79</v>
      </c>
      <c r="AY1260" s="256" t="s">
        <v>139</v>
      </c>
    </row>
    <row r="1261" spans="1:51" s="15" customFormat="1" ht="12">
      <c r="A1261" s="15"/>
      <c r="B1261" s="267"/>
      <c r="C1261" s="268"/>
      <c r="D1261" s="247" t="s">
        <v>278</v>
      </c>
      <c r="E1261" s="269" t="s">
        <v>1</v>
      </c>
      <c r="F1261" s="270" t="s">
        <v>287</v>
      </c>
      <c r="G1261" s="268"/>
      <c r="H1261" s="271">
        <v>28.5</v>
      </c>
      <c r="I1261" s="272"/>
      <c r="J1261" s="268"/>
      <c r="K1261" s="268"/>
      <c r="L1261" s="273"/>
      <c r="M1261" s="274"/>
      <c r="N1261" s="275"/>
      <c r="O1261" s="275"/>
      <c r="P1261" s="275"/>
      <c r="Q1261" s="275"/>
      <c r="R1261" s="275"/>
      <c r="S1261" s="275"/>
      <c r="T1261" s="276"/>
      <c r="U1261" s="15"/>
      <c r="V1261" s="15"/>
      <c r="W1261" s="15"/>
      <c r="X1261" s="15"/>
      <c r="Y1261" s="15"/>
      <c r="Z1261" s="15"/>
      <c r="AA1261" s="15"/>
      <c r="AB1261" s="15"/>
      <c r="AC1261" s="15"/>
      <c r="AD1261" s="15"/>
      <c r="AE1261" s="15"/>
      <c r="AT1261" s="277" t="s">
        <v>278</v>
      </c>
      <c r="AU1261" s="277" t="s">
        <v>89</v>
      </c>
      <c r="AV1261" s="15" t="s">
        <v>144</v>
      </c>
      <c r="AW1261" s="15" t="s">
        <v>34</v>
      </c>
      <c r="AX1261" s="15" t="s">
        <v>87</v>
      </c>
      <c r="AY1261" s="277" t="s">
        <v>139</v>
      </c>
    </row>
    <row r="1262" spans="1:65" s="2" customFormat="1" ht="24.15" customHeight="1">
      <c r="A1262" s="40"/>
      <c r="B1262" s="41"/>
      <c r="C1262" s="212" t="s">
        <v>1507</v>
      </c>
      <c r="D1262" s="212" t="s">
        <v>140</v>
      </c>
      <c r="E1262" s="213" t="s">
        <v>1508</v>
      </c>
      <c r="F1262" s="214" t="s">
        <v>1509</v>
      </c>
      <c r="G1262" s="215" t="s">
        <v>299</v>
      </c>
      <c r="H1262" s="216">
        <v>52.2</v>
      </c>
      <c r="I1262" s="217"/>
      <c r="J1262" s="218">
        <f>ROUND(I1262*H1262,2)</f>
        <v>0</v>
      </c>
      <c r="K1262" s="214" t="s">
        <v>1</v>
      </c>
      <c r="L1262" s="46"/>
      <c r="M1262" s="236" t="s">
        <v>1</v>
      </c>
      <c r="N1262" s="237" t="s">
        <v>44</v>
      </c>
      <c r="O1262" s="93"/>
      <c r="P1262" s="238">
        <f>O1262*H1262</f>
        <v>0</v>
      </c>
      <c r="Q1262" s="238">
        <v>0.0148</v>
      </c>
      <c r="R1262" s="238">
        <f>Q1262*H1262</f>
        <v>0.77256</v>
      </c>
      <c r="S1262" s="238">
        <v>0</v>
      </c>
      <c r="T1262" s="239">
        <f>S1262*H1262</f>
        <v>0</v>
      </c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R1262" s="224" t="s">
        <v>371</v>
      </c>
      <c r="AT1262" s="224" t="s">
        <v>140</v>
      </c>
      <c r="AU1262" s="224" t="s">
        <v>89</v>
      </c>
      <c r="AY1262" s="18" t="s">
        <v>139</v>
      </c>
      <c r="BE1262" s="225">
        <f>IF(N1262="základní",J1262,0)</f>
        <v>0</v>
      </c>
      <c r="BF1262" s="225">
        <f>IF(N1262="snížená",J1262,0)</f>
        <v>0</v>
      </c>
      <c r="BG1262" s="225">
        <f>IF(N1262="zákl. přenesená",J1262,0)</f>
        <v>0</v>
      </c>
      <c r="BH1262" s="225">
        <f>IF(N1262="sníž. přenesená",J1262,0)</f>
        <v>0</v>
      </c>
      <c r="BI1262" s="225">
        <f>IF(N1262="nulová",J1262,0)</f>
        <v>0</v>
      </c>
      <c r="BJ1262" s="18" t="s">
        <v>87</v>
      </c>
      <c r="BK1262" s="225">
        <f>ROUND(I1262*H1262,2)</f>
        <v>0</v>
      </c>
      <c r="BL1262" s="18" t="s">
        <v>371</v>
      </c>
      <c r="BM1262" s="224" t="s">
        <v>1510</v>
      </c>
    </row>
    <row r="1263" spans="1:51" s="14" customFormat="1" ht="12">
      <c r="A1263" s="14"/>
      <c r="B1263" s="257"/>
      <c r="C1263" s="258"/>
      <c r="D1263" s="247" t="s">
        <v>278</v>
      </c>
      <c r="E1263" s="259" t="s">
        <v>1</v>
      </c>
      <c r="F1263" s="260" t="s">
        <v>425</v>
      </c>
      <c r="G1263" s="258"/>
      <c r="H1263" s="259" t="s">
        <v>1</v>
      </c>
      <c r="I1263" s="261"/>
      <c r="J1263" s="258"/>
      <c r="K1263" s="258"/>
      <c r="L1263" s="262"/>
      <c r="M1263" s="263"/>
      <c r="N1263" s="264"/>
      <c r="O1263" s="264"/>
      <c r="P1263" s="264"/>
      <c r="Q1263" s="264"/>
      <c r="R1263" s="264"/>
      <c r="S1263" s="264"/>
      <c r="T1263" s="265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T1263" s="266" t="s">
        <v>278</v>
      </c>
      <c r="AU1263" s="266" t="s">
        <v>89</v>
      </c>
      <c r="AV1263" s="14" t="s">
        <v>87</v>
      </c>
      <c r="AW1263" s="14" t="s">
        <v>34</v>
      </c>
      <c r="AX1263" s="14" t="s">
        <v>79</v>
      </c>
      <c r="AY1263" s="266" t="s">
        <v>139</v>
      </c>
    </row>
    <row r="1264" spans="1:51" s="13" customFormat="1" ht="12">
      <c r="A1264" s="13"/>
      <c r="B1264" s="245"/>
      <c r="C1264" s="246"/>
      <c r="D1264" s="247" t="s">
        <v>278</v>
      </c>
      <c r="E1264" s="248" t="s">
        <v>1</v>
      </c>
      <c r="F1264" s="249" t="s">
        <v>1511</v>
      </c>
      <c r="G1264" s="246"/>
      <c r="H1264" s="250">
        <v>36</v>
      </c>
      <c r="I1264" s="251"/>
      <c r="J1264" s="246"/>
      <c r="K1264" s="246"/>
      <c r="L1264" s="252"/>
      <c r="M1264" s="253"/>
      <c r="N1264" s="254"/>
      <c r="O1264" s="254"/>
      <c r="P1264" s="254"/>
      <c r="Q1264" s="254"/>
      <c r="R1264" s="254"/>
      <c r="S1264" s="254"/>
      <c r="T1264" s="255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56" t="s">
        <v>278</v>
      </c>
      <c r="AU1264" s="256" t="s">
        <v>89</v>
      </c>
      <c r="AV1264" s="13" t="s">
        <v>89</v>
      </c>
      <c r="AW1264" s="13" t="s">
        <v>34</v>
      </c>
      <c r="AX1264" s="13" t="s">
        <v>79</v>
      </c>
      <c r="AY1264" s="256" t="s">
        <v>139</v>
      </c>
    </row>
    <row r="1265" spans="1:51" s="14" customFormat="1" ht="12">
      <c r="A1265" s="14"/>
      <c r="B1265" s="257"/>
      <c r="C1265" s="258"/>
      <c r="D1265" s="247" t="s">
        <v>278</v>
      </c>
      <c r="E1265" s="259" t="s">
        <v>1</v>
      </c>
      <c r="F1265" s="260" t="s">
        <v>450</v>
      </c>
      <c r="G1265" s="258"/>
      <c r="H1265" s="259" t="s">
        <v>1</v>
      </c>
      <c r="I1265" s="261"/>
      <c r="J1265" s="258"/>
      <c r="K1265" s="258"/>
      <c r="L1265" s="262"/>
      <c r="M1265" s="263"/>
      <c r="N1265" s="264"/>
      <c r="O1265" s="264"/>
      <c r="P1265" s="264"/>
      <c r="Q1265" s="264"/>
      <c r="R1265" s="264"/>
      <c r="S1265" s="264"/>
      <c r="T1265" s="265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266" t="s">
        <v>278</v>
      </c>
      <c r="AU1265" s="266" t="s">
        <v>89</v>
      </c>
      <c r="AV1265" s="14" t="s">
        <v>87</v>
      </c>
      <c r="AW1265" s="14" t="s">
        <v>34</v>
      </c>
      <c r="AX1265" s="14" t="s">
        <v>79</v>
      </c>
      <c r="AY1265" s="266" t="s">
        <v>139</v>
      </c>
    </row>
    <row r="1266" spans="1:51" s="13" customFormat="1" ht="12">
      <c r="A1266" s="13"/>
      <c r="B1266" s="245"/>
      <c r="C1266" s="246"/>
      <c r="D1266" s="247" t="s">
        <v>278</v>
      </c>
      <c r="E1266" s="248" t="s">
        <v>1</v>
      </c>
      <c r="F1266" s="249" t="s">
        <v>1512</v>
      </c>
      <c r="G1266" s="246"/>
      <c r="H1266" s="250">
        <v>16.2</v>
      </c>
      <c r="I1266" s="251"/>
      <c r="J1266" s="246"/>
      <c r="K1266" s="246"/>
      <c r="L1266" s="252"/>
      <c r="M1266" s="253"/>
      <c r="N1266" s="254"/>
      <c r="O1266" s="254"/>
      <c r="P1266" s="254"/>
      <c r="Q1266" s="254"/>
      <c r="R1266" s="254"/>
      <c r="S1266" s="254"/>
      <c r="T1266" s="255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T1266" s="256" t="s">
        <v>278</v>
      </c>
      <c r="AU1266" s="256" t="s">
        <v>89</v>
      </c>
      <c r="AV1266" s="13" t="s">
        <v>89</v>
      </c>
      <c r="AW1266" s="13" t="s">
        <v>34</v>
      </c>
      <c r="AX1266" s="13" t="s">
        <v>79</v>
      </c>
      <c r="AY1266" s="256" t="s">
        <v>139</v>
      </c>
    </row>
    <row r="1267" spans="1:51" s="15" customFormat="1" ht="12">
      <c r="A1267" s="15"/>
      <c r="B1267" s="267"/>
      <c r="C1267" s="268"/>
      <c r="D1267" s="247" t="s">
        <v>278</v>
      </c>
      <c r="E1267" s="269" t="s">
        <v>1</v>
      </c>
      <c r="F1267" s="270" t="s">
        <v>287</v>
      </c>
      <c r="G1267" s="268"/>
      <c r="H1267" s="271">
        <v>52.2</v>
      </c>
      <c r="I1267" s="272"/>
      <c r="J1267" s="268"/>
      <c r="K1267" s="268"/>
      <c r="L1267" s="273"/>
      <c r="M1267" s="274"/>
      <c r="N1267" s="275"/>
      <c r="O1267" s="275"/>
      <c r="P1267" s="275"/>
      <c r="Q1267" s="275"/>
      <c r="R1267" s="275"/>
      <c r="S1267" s="275"/>
      <c r="T1267" s="276"/>
      <c r="U1267" s="15"/>
      <c r="V1267" s="15"/>
      <c r="W1267" s="15"/>
      <c r="X1267" s="15"/>
      <c r="Y1267" s="15"/>
      <c r="Z1267" s="15"/>
      <c r="AA1267" s="15"/>
      <c r="AB1267" s="15"/>
      <c r="AC1267" s="15"/>
      <c r="AD1267" s="15"/>
      <c r="AE1267" s="15"/>
      <c r="AT1267" s="277" t="s">
        <v>278</v>
      </c>
      <c r="AU1267" s="277" t="s">
        <v>89</v>
      </c>
      <c r="AV1267" s="15" t="s">
        <v>144</v>
      </c>
      <c r="AW1267" s="15" t="s">
        <v>34</v>
      </c>
      <c r="AX1267" s="15" t="s">
        <v>87</v>
      </c>
      <c r="AY1267" s="277" t="s">
        <v>139</v>
      </c>
    </row>
    <row r="1268" spans="1:65" s="2" customFormat="1" ht="33" customHeight="1">
      <c r="A1268" s="40"/>
      <c r="B1268" s="41"/>
      <c r="C1268" s="212" t="s">
        <v>1513</v>
      </c>
      <c r="D1268" s="212" t="s">
        <v>140</v>
      </c>
      <c r="E1268" s="213" t="s">
        <v>1514</v>
      </c>
      <c r="F1268" s="214" t="s">
        <v>1515</v>
      </c>
      <c r="G1268" s="215" t="s">
        <v>299</v>
      </c>
      <c r="H1268" s="216">
        <v>18</v>
      </c>
      <c r="I1268" s="217"/>
      <c r="J1268" s="218">
        <f>ROUND(I1268*H1268,2)</f>
        <v>0</v>
      </c>
      <c r="K1268" s="214" t="s">
        <v>274</v>
      </c>
      <c r="L1268" s="46"/>
      <c r="M1268" s="236" t="s">
        <v>1</v>
      </c>
      <c r="N1268" s="237" t="s">
        <v>44</v>
      </c>
      <c r="O1268" s="93"/>
      <c r="P1268" s="238">
        <f>O1268*H1268</f>
        <v>0</v>
      </c>
      <c r="Q1268" s="238">
        <v>0.01213</v>
      </c>
      <c r="R1268" s="238">
        <f>Q1268*H1268</f>
        <v>0.21834</v>
      </c>
      <c r="S1268" s="238">
        <v>0</v>
      </c>
      <c r="T1268" s="239">
        <f>S1268*H1268</f>
        <v>0</v>
      </c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R1268" s="224" t="s">
        <v>371</v>
      </c>
      <c r="AT1268" s="224" t="s">
        <v>140</v>
      </c>
      <c r="AU1268" s="224" t="s">
        <v>89</v>
      </c>
      <c r="AY1268" s="18" t="s">
        <v>139</v>
      </c>
      <c r="BE1268" s="225">
        <f>IF(N1268="základní",J1268,0)</f>
        <v>0</v>
      </c>
      <c r="BF1268" s="225">
        <f>IF(N1268="snížená",J1268,0)</f>
        <v>0</v>
      </c>
      <c r="BG1268" s="225">
        <f>IF(N1268="zákl. přenesená",J1268,0)</f>
        <v>0</v>
      </c>
      <c r="BH1268" s="225">
        <f>IF(N1268="sníž. přenesená",J1268,0)</f>
        <v>0</v>
      </c>
      <c r="BI1268" s="225">
        <f>IF(N1268="nulová",J1268,0)</f>
        <v>0</v>
      </c>
      <c r="BJ1268" s="18" t="s">
        <v>87</v>
      </c>
      <c r="BK1268" s="225">
        <f>ROUND(I1268*H1268,2)</f>
        <v>0</v>
      </c>
      <c r="BL1268" s="18" t="s">
        <v>371</v>
      </c>
      <c r="BM1268" s="224" t="s">
        <v>1516</v>
      </c>
    </row>
    <row r="1269" spans="1:47" s="2" customFormat="1" ht="12">
      <c r="A1269" s="40"/>
      <c r="B1269" s="41"/>
      <c r="C1269" s="42"/>
      <c r="D1269" s="240" t="s">
        <v>276</v>
      </c>
      <c r="E1269" s="42"/>
      <c r="F1269" s="241" t="s">
        <v>1517</v>
      </c>
      <c r="G1269" s="42"/>
      <c r="H1269" s="42"/>
      <c r="I1269" s="242"/>
      <c r="J1269" s="42"/>
      <c r="K1269" s="42"/>
      <c r="L1269" s="46"/>
      <c r="M1269" s="243"/>
      <c r="N1269" s="244"/>
      <c r="O1269" s="93"/>
      <c r="P1269" s="93"/>
      <c r="Q1269" s="93"/>
      <c r="R1269" s="93"/>
      <c r="S1269" s="93"/>
      <c r="T1269" s="94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T1269" s="18" t="s">
        <v>276</v>
      </c>
      <c r="AU1269" s="18" t="s">
        <v>89</v>
      </c>
    </row>
    <row r="1270" spans="1:51" s="14" customFormat="1" ht="12">
      <c r="A1270" s="14"/>
      <c r="B1270" s="257"/>
      <c r="C1270" s="258"/>
      <c r="D1270" s="247" t="s">
        <v>278</v>
      </c>
      <c r="E1270" s="259" t="s">
        <v>1</v>
      </c>
      <c r="F1270" s="260" t="s">
        <v>1518</v>
      </c>
      <c r="G1270" s="258"/>
      <c r="H1270" s="259" t="s">
        <v>1</v>
      </c>
      <c r="I1270" s="261"/>
      <c r="J1270" s="258"/>
      <c r="K1270" s="258"/>
      <c r="L1270" s="262"/>
      <c r="M1270" s="263"/>
      <c r="N1270" s="264"/>
      <c r="O1270" s="264"/>
      <c r="P1270" s="264"/>
      <c r="Q1270" s="264"/>
      <c r="R1270" s="264"/>
      <c r="S1270" s="264"/>
      <c r="T1270" s="265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T1270" s="266" t="s">
        <v>278</v>
      </c>
      <c r="AU1270" s="266" t="s">
        <v>89</v>
      </c>
      <c r="AV1270" s="14" t="s">
        <v>87</v>
      </c>
      <c r="AW1270" s="14" t="s">
        <v>34</v>
      </c>
      <c r="AX1270" s="14" t="s">
        <v>79</v>
      </c>
      <c r="AY1270" s="266" t="s">
        <v>139</v>
      </c>
    </row>
    <row r="1271" spans="1:51" s="13" customFormat="1" ht="12">
      <c r="A1271" s="13"/>
      <c r="B1271" s="245"/>
      <c r="C1271" s="246"/>
      <c r="D1271" s="247" t="s">
        <v>278</v>
      </c>
      <c r="E1271" s="248" t="s">
        <v>1</v>
      </c>
      <c r="F1271" s="249" t="s">
        <v>1519</v>
      </c>
      <c r="G1271" s="246"/>
      <c r="H1271" s="250">
        <v>9</v>
      </c>
      <c r="I1271" s="251"/>
      <c r="J1271" s="246"/>
      <c r="K1271" s="246"/>
      <c r="L1271" s="252"/>
      <c r="M1271" s="253"/>
      <c r="N1271" s="254"/>
      <c r="O1271" s="254"/>
      <c r="P1271" s="254"/>
      <c r="Q1271" s="254"/>
      <c r="R1271" s="254"/>
      <c r="S1271" s="254"/>
      <c r="T1271" s="255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T1271" s="256" t="s">
        <v>278</v>
      </c>
      <c r="AU1271" s="256" t="s">
        <v>89</v>
      </c>
      <c r="AV1271" s="13" t="s">
        <v>89</v>
      </c>
      <c r="AW1271" s="13" t="s">
        <v>34</v>
      </c>
      <c r="AX1271" s="13" t="s">
        <v>79</v>
      </c>
      <c r="AY1271" s="256" t="s">
        <v>139</v>
      </c>
    </row>
    <row r="1272" spans="1:51" s="14" customFormat="1" ht="12">
      <c r="A1272" s="14"/>
      <c r="B1272" s="257"/>
      <c r="C1272" s="258"/>
      <c r="D1272" s="247" t="s">
        <v>278</v>
      </c>
      <c r="E1272" s="259" t="s">
        <v>1</v>
      </c>
      <c r="F1272" s="260" t="s">
        <v>745</v>
      </c>
      <c r="G1272" s="258"/>
      <c r="H1272" s="259" t="s">
        <v>1</v>
      </c>
      <c r="I1272" s="261"/>
      <c r="J1272" s="258"/>
      <c r="K1272" s="258"/>
      <c r="L1272" s="262"/>
      <c r="M1272" s="263"/>
      <c r="N1272" s="264"/>
      <c r="O1272" s="264"/>
      <c r="P1272" s="264"/>
      <c r="Q1272" s="264"/>
      <c r="R1272" s="264"/>
      <c r="S1272" s="264"/>
      <c r="T1272" s="265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T1272" s="266" t="s">
        <v>278</v>
      </c>
      <c r="AU1272" s="266" t="s">
        <v>89</v>
      </c>
      <c r="AV1272" s="14" t="s">
        <v>87</v>
      </c>
      <c r="AW1272" s="14" t="s">
        <v>34</v>
      </c>
      <c r="AX1272" s="14" t="s">
        <v>79</v>
      </c>
      <c r="AY1272" s="266" t="s">
        <v>139</v>
      </c>
    </row>
    <row r="1273" spans="1:51" s="13" customFormat="1" ht="12">
      <c r="A1273" s="13"/>
      <c r="B1273" s="245"/>
      <c r="C1273" s="246"/>
      <c r="D1273" s="247" t="s">
        <v>278</v>
      </c>
      <c r="E1273" s="248" t="s">
        <v>1</v>
      </c>
      <c r="F1273" s="249" t="s">
        <v>1520</v>
      </c>
      <c r="G1273" s="246"/>
      <c r="H1273" s="250">
        <v>5.4</v>
      </c>
      <c r="I1273" s="251"/>
      <c r="J1273" s="246"/>
      <c r="K1273" s="246"/>
      <c r="L1273" s="252"/>
      <c r="M1273" s="253"/>
      <c r="N1273" s="254"/>
      <c r="O1273" s="254"/>
      <c r="P1273" s="254"/>
      <c r="Q1273" s="254"/>
      <c r="R1273" s="254"/>
      <c r="S1273" s="254"/>
      <c r="T1273" s="255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T1273" s="256" t="s">
        <v>278</v>
      </c>
      <c r="AU1273" s="256" t="s">
        <v>89</v>
      </c>
      <c r="AV1273" s="13" t="s">
        <v>89</v>
      </c>
      <c r="AW1273" s="13" t="s">
        <v>34</v>
      </c>
      <c r="AX1273" s="13" t="s">
        <v>79</v>
      </c>
      <c r="AY1273" s="256" t="s">
        <v>139</v>
      </c>
    </row>
    <row r="1274" spans="1:51" s="14" customFormat="1" ht="12">
      <c r="A1274" s="14"/>
      <c r="B1274" s="257"/>
      <c r="C1274" s="258"/>
      <c r="D1274" s="247" t="s">
        <v>278</v>
      </c>
      <c r="E1274" s="259" t="s">
        <v>1</v>
      </c>
      <c r="F1274" s="260" t="s">
        <v>756</v>
      </c>
      <c r="G1274" s="258"/>
      <c r="H1274" s="259" t="s">
        <v>1</v>
      </c>
      <c r="I1274" s="261"/>
      <c r="J1274" s="258"/>
      <c r="K1274" s="258"/>
      <c r="L1274" s="262"/>
      <c r="M1274" s="263"/>
      <c r="N1274" s="264"/>
      <c r="O1274" s="264"/>
      <c r="P1274" s="264"/>
      <c r="Q1274" s="264"/>
      <c r="R1274" s="264"/>
      <c r="S1274" s="264"/>
      <c r="T1274" s="265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T1274" s="266" t="s">
        <v>278</v>
      </c>
      <c r="AU1274" s="266" t="s">
        <v>89</v>
      </c>
      <c r="AV1274" s="14" t="s">
        <v>87</v>
      </c>
      <c r="AW1274" s="14" t="s">
        <v>34</v>
      </c>
      <c r="AX1274" s="14" t="s">
        <v>79</v>
      </c>
      <c r="AY1274" s="266" t="s">
        <v>139</v>
      </c>
    </row>
    <row r="1275" spans="1:51" s="13" customFormat="1" ht="12">
      <c r="A1275" s="13"/>
      <c r="B1275" s="245"/>
      <c r="C1275" s="246"/>
      <c r="D1275" s="247" t="s">
        <v>278</v>
      </c>
      <c r="E1275" s="248" t="s">
        <v>1</v>
      </c>
      <c r="F1275" s="249" t="s">
        <v>1521</v>
      </c>
      <c r="G1275" s="246"/>
      <c r="H1275" s="250">
        <v>3.6</v>
      </c>
      <c r="I1275" s="251"/>
      <c r="J1275" s="246"/>
      <c r="K1275" s="246"/>
      <c r="L1275" s="252"/>
      <c r="M1275" s="253"/>
      <c r="N1275" s="254"/>
      <c r="O1275" s="254"/>
      <c r="P1275" s="254"/>
      <c r="Q1275" s="254"/>
      <c r="R1275" s="254"/>
      <c r="S1275" s="254"/>
      <c r="T1275" s="255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56" t="s">
        <v>278</v>
      </c>
      <c r="AU1275" s="256" t="s">
        <v>89</v>
      </c>
      <c r="AV1275" s="13" t="s">
        <v>89</v>
      </c>
      <c r="AW1275" s="13" t="s">
        <v>34</v>
      </c>
      <c r="AX1275" s="13" t="s">
        <v>79</v>
      </c>
      <c r="AY1275" s="256" t="s">
        <v>139</v>
      </c>
    </row>
    <row r="1276" spans="1:51" s="15" customFormat="1" ht="12">
      <c r="A1276" s="15"/>
      <c r="B1276" s="267"/>
      <c r="C1276" s="268"/>
      <c r="D1276" s="247" t="s">
        <v>278</v>
      </c>
      <c r="E1276" s="269" t="s">
        <v>1</v>
      </c>
      <c r="F1276" s="270" t="s">
        <v>287</v>
      </c>
      <c r="G1276" s="268"/>
      <c r="H1276" s="271">
        <v>18</v>
      </c>
      <c r="I1276" s="272"/>
      <c r="J1276" s="268"/>
      <c r="K1276" s="268"/>
      <c r="L1276" s="273"/>
      <c r="M1276" s="274"/>
      <c r="N1276" s="275"/>
      <c r="O1276" s="275"/>
      <c r="P1276" s="275"/>
      <c r="Q1276" s="275"/>
      <c r="R1276" s="275"/>
      <c r="S1276" s="275"/>
      <c r="T1276" s="276"/>
      <c r="U1276" s="15"/>
      <c r="V1276" s="15"/>
      <c r="W1276" s="15"/>
      <c r="X1276" s="15"/>
      <c r="Y1276" s="15"/>
      <c r="Z1276" s="15"/>
      <c r="AA1276" s="15"/>
      <c r="AB1276" s="15"/>
      <c r="AC1276" s="15"/>
      <c r="AD1276" s="15"/>
      <c r="AE1276" s="15"/>
      <c r="AT1276" s="277" t="s">
        <v>278</v>
      </c>
      <c r="AU1276" s="277" t="s">
        <v>89</v>
      </c>
      <c r="AV1276" s="15" t="s">
        <v>144</v>
      </c>
      <c r="AW1276" s="15" t="s">
        <v>34</v>
      </c>
      <c r="AX1276" s="15" t="s">
        <v>87</v>
      </c>
      <c r="AY1276" s="277" t="s">
        <v>139</v>
      </c>
    </row>
    <row r="1277" spans="1:65" s="2" customFormat="1" ht="21.75" customHeight="1">
      <c r="A1277" s="40"/>
      <c r="B1277" s="41"/>
      <c r="C1277" s="212" t="s">
        <v>1522</v>
      </c>
      <c r="D1277" s="212" t="s">
        <v>140</v>
      </c>
      <c r="E1277" s="213" t="s">
        <v>1523</v>
      </c>
      <c r="F1277" s="214" t="s">
        <v>1524</v>
      </c>
      <c r="G1277" s="215" t="s">
        <v>299</v>
      </c>
      <c r="H1277" s="216">
        <v>287</v>
      </c>
      <c r="I1277" s="217"/>
      <c r="J1277" s="218">
        <f>ROUND(I1277*H1277,2)</f>
        <v>0</v>
      </c>
      <c r="K1277" s="214" t="s">
        <v>1</v>
      </c>
      <c r="L1277" s="46"/>
      <c r="M1277" s="236" t="s">
        <v>1</v>
      </c>
      <c r="N1277" s="237" t="s">
        <v>44</v>
      </c>
      <c r="O1277" s="93"/>
      <c r="P1277" s="238">
        <f>O1277*H1277</f>
        <v>0</v>
      </c>
      <c r="Q1277" s="238">
        <v>0.01661</v>
      </c>
      <c r="R1277" s="238">
        <f>Q1277*H1277</f>
        <v>4.76707</v>
      </c>
      <c r="S1277" s="238">
        <v>0</v>
      </c>
      <c r="T1277" s="239">
        <f>S1277*H1277</f>
        <v>0</v>
      </c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R1277" s="224" t="s">
        <v>371</v>
      </c>
      <c r="AT1277" s="224" t="s">
        <v>140</v>
      </c>
      <c r="AU1277" s="224" t="s">
        <v>89</v>
      </c>
      <c r="AY1277" s="18" t="s">
        <v>139</v>
      </c>
      <c r="BE1277" s="225">
        <f>IF(N1277="základní",J1277,0)</f>
        <v>0</v>
      </c>
      <c r="BF1277" s="225">
        <f>IF(N1277="snížená",J1277,0)</f>
        <v>0</v>
      </c>
      <c r="BG1277" s="225">
        <f>IF(N1277="zákl. přenesená",J1277,0)</f>
        <v>0</v>
      </c>
      <c r="BH1277" s="225">
        <f>IF(N1277="sníž. přenesená",J1277,0)</f>
        <v>0</v>
      </c>
      <c r="BI1277" s="225">
        <f>IF(N1277="nulová",J1277,0)</f>
        <v>0</v>
      </c>
      <c r="BJ1277" s="18" t="s">
        <v>87</v>
      </c>
      <c r="BK1277" s="225">
        <f>ROUND(I1277*H1277,2)</f>
        <v>0</v>
      </c>
      <c r="BL1277" s="18" t="s">
        <v>371</v>
      </c>
      <c r="BM1277" s="224" t="s">
        <v>1525</v>
      </c>
    </row>
    <row r="1278" spans="1:51" s="13" customFormat="1" ht="12">
      <c r="A1278" s="13"/>
      <c r="B1278" s="245"/>
      <c r="C1278" s="246"/>
      <c r="D1278" s="247" t="s">
        <v>278</v>
      </c>
      <c r="E1278" s="248" t="s">
        <v>1</v>
      </c>
      <c r="F1278" s="249" t="s">
        <v>1526</v>
      </c>
      <c r="G1278" s="246"/>
      <c r="H1278" s="250">
        <v>287</v>
      </c>
      <c r="I1278" s="251"/>
      <c r="J1278" s="246"/>
      <c r="K1278" s="246"/>
      <c r="L1278" s="252"/>
      <c r="M1278" s="253"/>
      <c r="N1278" s="254"/>
      <c r="O1278" s="254"/>
      <c r="P1278" s="254"/>
      <c r="Q1278" s="254"/>
      <c r="R1278" s="254"/>
      <c r="S1278" s="254"/>
      <c r="T1278" s="255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T1278" s="256" t="s">
        <v>278</v>
      </c>
      <c r="AU1278" s="256" t="s">
        <v>89</v>
      </c>
      <c r="AV1278" s="13" t="s">
        <v>89</v>
      </c>
      <c r="AW1278" s="13" t="s">
        <v>34</v>
      </c>
      <c r="AX1278" s="13" t="s">
        <v>87</v>
      </c>
      <c r="AY1278" s="256" t="s">
        <v>139</v>
      </c>
    </row>
    <row r="1279" spans="1:65" s="2" customFormat="1" ht="24.15" customHeight="1">
      <c r="A1279" s="40"/>
      <c r="B1279" s="41"/>
      <c r="C1279" s="212" t="s">
        <v>1527</v>
      </c>
      <c r="D1279" s="212" t="s">
        <v>140</v>
      </c>
      <c r="E1279" s="213" t="s">
        <v>1528</v>
      </c>
      <c r="F1279" s="214" t="s">
        <v>1529</v>
      </c>
      <c r="G1279" s="215" t="s">
        <v>305</v>
      </c>
      <c r="H1279" s="216">
        <v>7.471</v>
      </c>
      <c r="I1279" s="217"/>
      <c r="J1279" s="218">
        <f>ROUND(I1279*H1279,2)</f>
        <v>0</v>
      </c>
      <c r="K1279" s="214" t="s">
        <v>274</v>
      </c>
      <c r="L1279" s="46"/>
      <c r="M1279" s="236" t="s">
        <v>1</v>
      </c>
      <c r="N1279" s="237" t="s">
        <v>44</v>
      </c>
      <c r="O1279" s="93"/>
      <c r="P1279" s="238">
        <f>O1279*H1279</f>
        <v>0</v>
      </c>
      <c r="Q1279" s="238">
        <v>0</v>
      </c>
      <c r="R1279" s="238">
        <f>Q1279*H1279</f>
        <v>0</v>
      </c>
      <c r="S1279" s="238">
        <v>0</v>
      </c>
      <c r="T1279" s="239">
        <f>S1279*H1279</f>
        <v>0</v>
      </c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R1279" s="224" t="s">
        <v>371</v>
      </c>
      <c r="AT1279" s="224" t="s">
        <v>140</v>
      </c>
      <c r="AU1279" s="224" t="s">
        <v>89</v>
      </c>
      <c r="AY1279" s="18" t="s">
        <v>139</v>
      </c>
      <c r="BE1279" s="225">
        <f>IF(N1279="základní",J1279,0)</f>
        <v>0</v>
      </c>
      <c r="BF1279" s="225">
        <f>IF(N1279="snížená",J1279,0)</f>
        <v>0</v>
      </c>
      <c r="BG1279" s="225">
        <f>IF(N1279="zákl. přenesená",J1279,0)</f>
        <v>0</v>
      </c>
      <c r="BH1279" s="225">
        <f>IF(N1279="sníž. přenesená",J1279,0)</f>
        <v>0</v>
      </c>
      <c r="BI1279" s="225">
        <f>IF(N1279="nulová",J1279,0)</f>
        <v>0</v>
      </c>
      <c r="BJ1279" s="18" t="s">
        <v>87</v>
      </c>
      <c r="BK1279" s="225">
        <f>ROUND(I1279*H1279,2)</f>
        <v>0</v>
      </c>
      <c r="BL1279" s="18" t="s">
        <v>371</v>
      </c>
      <c r="BM1279" s="224" t="s">
        <v>1530</v>
      </c>
    </row>
    <row r="1280" spans="1:47" s="2" customFormat="1" ht="12">
      <c r="A1280" s="40"/>
      <c r="B1280" s="41"/>
      <c r="C1280" s="42"/>
      <c r="D1280" s="240" t="s">
        <v>276</v>
      </c>
      <c r="E1280" s="42"/>
      <c r="F1280" s="241" t="s">
        <v>1531</v>
      </c>
      <c r="G1280" s="42"/>
      <c r="H1280" s="42"/>
      <c r="I1280" s="242"/>
      <c r="J1280" s="42"/>
      <c r="K1280" s="42"/>
      <c r="L1280" s="46"/>
      <c r="M1280" s="243"/>
      <c r="N1280" s="244"/>
      <c r="O1280" s="93"/>
      <c r="P1280" s="93"/>
      <c r="Q1280" s="93"/>
      <c r="R1280" s="93"/>
      <c r="S1280" s="93"/>
      <c r="T1280" s="94"/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T1280" s="18" t="s">
        <v>276</v>
      </c>
      <c r="AU1280" s="18" t="s">
        <v>89</v>
      </c>
    </row>
    <row r="1281" spans="1:63" s="11" customFormat="1" ht="22.8" customHeight="1">
      <c r="A1281" s="11"/>
      <c r="B1281" s="198"/>
      <c r="C1281" s="199"/>
      <c r="D1281" s="200" t="s">
        <v>78</v>
      </c>
      <c r="E1281" s="234" t="s">
        <v>1532</v>
      </c>
      <c r="F1281" s="234" t="s">
        <v>1533</v>
      </c>
      <c r="G1281" s="199"/>
      <c r="H1281" s="199"/>
      <c r="I1281" s="202"/>
      <c r="J1281" s="235">
        <f>BK1281</f>
        <v>0</v>
      </c>
      <c r="K1281" s="199"/>
      <c r="L1281" s="204"/>
      <c r="M1281" s="205"/>
      <c r="N1281" s="206"/>
      <c r="O1281" s="206"/>
      <c r="P1281" s="207">
        <f>SUM(P1282:P1307)</f>
        <v>0</v>
      </c>
      <c r="Q1281" s="206"/>
      <c r="R1281" s="207">
        <f>SUM(R1282:R1307)</f>
        <v>1.089533</v>
      </c>
      <c r="S1281" s="206"/>
      <c r="T1281" s="208">
        <f>SUM(T1282:T1307)</f>
        <v>0</v>
      </c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R1281" s="209" t="s">
        <v>89</v>
      </c>
      <c r="AT1281" s="210" t="s">
        <v>78</v>
      </c>
      <c r="AU1281" s="210" t="s">
        <v>87</v>
      </c>
      <c r="AY1281" s="209" t="s">
        <v>139</v>
      </c>
      <c r="BK1281" s="211">
        <f>SUM(BK1282:BK1307)</f>
        <v>0</v>
      </c>
    </row>
    <row r="1282" spans="1:65" s="2" customFormat="1" ht="33" customHeight="1">
      <c r="A1282" s="40"/>
      <c r="B1282" s="41"/>
      <c r="C1282" s="212" t="s">
        <v>1534</v>
      </c>
      <c r="D1282" s="212" t="s">
        <v>140</v>
      </c>
      <c r="E1282" s="213" t="s">
        <v>1535</v>
      </c>
      <c r="F1282" s="214" t="s">
        <v>1536</v>
      </c>
      <c r="G1282" s="215" t="s">
        <v>299</v>
      </c>
      <c r="H1282" s="216">
        <v>12</v>
      </c>
      <c r="I1282" s="217"/>
      <c r="J1282" s="218">
        <f>ROUND(I1282*H1282,2)</f>
        <v>0</v>
      </c>
      <c r="K1282" s="214" t="s">
        <v>274</v>
      </c>
      <c r="L1282" s="46"/>
      <c r="M1282" s="236" t="s">
        <v>1</v>
      </c>
      <c r="N1282" s="237" t="s">
        <v>44</v>
      </c>
      <c r="O1282" s="93"/>
      <c r="P1282" s="238">
        <f>O1282*H1282</f>
        <v>0</v>
      </c>
      <c r="Q1282" s="238">
        <v>0.00669</v>
      </c>
      <c r="R1282" s="238">
        <f>Q1282*H1282</f>
        <v>0.08027999999999999</v>
      </c>
      <c r="S1282" s="238">
        <v>0</v>
      </c>
      <c r="T1282" s="239">
        <f>S1282*H1282</f>
        <v>0</v>
      </c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R1282" s="224" t="s">
        <v>371</v>
      </c>
      <c r="AT1282" s="224" t="s">
        <v>140</v>
      </c>
      <c r="AU1282" s="224" t="s">
        <v>89</v>
      </c>
      <c r="AY1282" s="18" t="s">
        <v>139</v>
      </c>
      <c r="BE1282" s="225">
        <f>IF(N1282="základní",J1282,0)</f>
        <v>0</v>
      </c>
      <c r="BF1282" s="225">
        <f>IF(N1282="snížená",J1282,0)</f>
        <v>0</v>
      </c>
      <c r="BG1282" s="225">
        <f>IF(N1282="zákl. přenesená",J1282,0)</f>
        <v>0</v>
      </c>
      <c r="BH1282" s="225">
        <f>IF(N1282="sníž. přenesená",J1282,0)</f>
        <v>0</v>
      </c>
      <c r="BI1282" s="225">
        <f>IF(N1282="nulová",J1282,0)</f>
        <v>0</v>
      </c>
      <c r="BJ1282" s="18" t="s">
        <v>87</v>
      </c>
      <c r="BK1282" s="225">
        <f>ROUND(I1282*H1282,2)</f>
        <v>0</v>
      </c>
      <c r="BL1282" s="18" t="s">
        <v>371</v>
      </c>
      <c r="BM1282" s="224" t="s">
        <v>1537</v>
      </c>
    </row>
    <row r="1283" spans="1:47" s="2" customFormat="1" ht="12">
      <c r="A1283" s="40"/>
      <c r="B1283" s="41"/>
      <c r="C1283" s="42"/>
      <c r="D1283" s="240" t="s">
        <v>276</v>
      </c>
      <c r="E1283" s="42"/>
      <c r="F1283" s="241" t="s">
        <v>1538</v>
      </c>
      <c r="G1283" s="42"/>
      <c r="H1283" s="42"/>
      <c r="I1283" s="242"/>
      <c r="J1283" s="42"/>
      <c r="K1283" s="42"/>
      <c r="L1283" s="46"/>
      <c r="M1283" s="243"/>
      <c r="N1283" s="244"/>
      <c r="O1283" s="93"/>
      <c r="P1283" s="93"/>
      <c r="Q1283" s="93"/>
      <c r="R1283" s="93"/>
      <c r="S1283" s="93"/>
      <c r="T1283" s="94"/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T1283" s="18" t="s">
        <v>276</v>
      </c>
      <c r="AU1283" s="18" t="s">
        <v>89</v>
      </c>
    </row>
    <row r="1284" spans="1:51" s="13" customFormat="1" ht="12">
      <c r="A1284" s="13"/>
      <c r="B1284" s="245"/>
      <c r="C1284" s="246"/>
      <c r="D1284" s="247" t="s">
        <v>278</v>
      </c>
      <c r="E1284" s="248" t="s">
        <v>1</v>
      </c>
      <c r="F1284" s="249" t="s">
        <v>1272</v>
      </c>
      <c r="G1284" s="246"/>
      <c r="H1284" s="250">
        <v>12</v>
      </c>
      <c r="I1284" s="251"/>
      <c r="J1284" s="246"/>
      <c r="K1284" s="246"/>
      <c r="L1284" s="252"/>
      <c r="M1284" s="253"/>
      <c r="N1284" s="254"/>
      <c r="O1284" s="254"/>
      <c r="P1284" s="254"/>
      <c r="Q1284" s="254"/>
      <c r="R1284" s="254"/>
      <c r="S1284" s="254"/>
      <c r="T1284" s="255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56" t="s">
        <v>278</v>
      </c>
      <c r="AU1284" s="256" t="s">
        <v>89</v>
      </c>
      <c r="AV1284" s="13" t="s">
        <v>89</v>
      </c>
      <c r="AW1284" s="13" t="s">
        <v>34</v>
      </c>
      <c r="AX1284" s="13" t="s">
        <v>87</v>
      </c>
      <c r="AY1284" s="256" t="s">
        <v>139</v>
      </c>
    </row>
    <row r="1285" spans="1:65" s="2" customFormat="1" ht="16.5" customHeight="1">
      <c r="A1285" s="40"/>
      <c r="B1285" s="41"/>
      <c r="C1285" s="212" t="s">
        <v>1539</v>
      </c>
      <c r="D1285" s="212" t="s">
        <v>140</v>
      </c>
      <c r="E1285" s="213" t="s">
        <v>1540</v>
      </c>
      <c r="F1285" s="214" t="s">
        <v>1541</v>
      </c>
      <c r="G1285" s="215" t="s">
        <v>716</v>
      </c>
      <c r="H1285" s="216">
        <v>11.7</v>
      </c>
      <c r="I1285" s="217"/>
      <c r="J1285" s="218">
        <f>ROUND(I1285*H1285,2)</f>
        <v>0</v>
      </c>
      <c r="K1285" s="214" t="s">
        <v>1</v>
      </c>
      <c r="L1285" s="46"/>
      <c r="M1285" s="236" t="s">
        <v>1</v>
      </c>
      <c r="N1285" s="237" t="s">
        <v>44</v>
      </c>
      <c r="O1285" s="93"/>
      <c r="P1285" s="238">
        <f>O1285*H1285</f>
        <v>0</v>
      </c>
      <c r="Q1285" s="238">
        <v>0.00479</v>
      </c>
      <c r="R1285" s="238">
        <f>Q1285*H1285</f>
        <v>0.056042999999999996</v>
      </c>
      <c r="S1285" s="238">
        <v>0</v>
      </c>
      <c r="T1285" s="239">
        <f>S1285*H1285</f>
        <v>0</v>
      </c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R1285" s="224" t="s">
        <v>371</v>
      </c>
      <c r="AT1285" s="224" t="s">
        <v>140</v>
      </c>
      <c r="AU1285" s="224" t="s">
        <v>89</v>
      </c>
      <c r="AY1285" s="18" t="s">
        <v>139</v>
      </c>
      <c r="BE1285" s="225">
        <f>IF(N1285="základní",J1285,0)</f>
        <v>0</v>
      </c>
      <c r="BF1285" s="225">
        <f>IF(N1285="snížená",J1285,0)</f>
        <v>0</v>
      </c>
      <c r="BG1285" s="225">
        <f>IF(N1285="zákl. přenesená",J1285,0)</f>
        <v>0</v>
      </c>
      <c r="BH1285" s="225">
        <f>IF(N1285="sníž. přenesená",J1285,0)</f>
        <v>0</v>
      </c>
      <c r="BI1285" s="225">
        <f>IF(N1285="nulová",J1285,0)</f>
        <v>0</v>
      </c>
      <c r="BJ1285" s="18" t="s">
        <v>87</v>
      </c>
      <c r="BK1285" s="225">
        <f>ROUND(I1285*H1285,2)</f>
        <v>0</v>
      </c>
      <c r="BL1285" s="18" t="s">
        <v>371</v>
      </c>
      <c r="BM1285" s="224" t="s">
        <v>1542</v>
      </c>
    </row>
    <row r="1286" spans="1:65" s="2" customFormat="1" ht="16.5" customHeight="1">
      <c r="A1286" s="40"/>
      <c r="B1286" s="41"/>
      <c r="C1286" s="212" t="s">
        <v>1543</v>
      </c>
      <c r="D1286" s="212" t="s">
        <v>140</v>
      </c>
      <c r="E1286" s="213" t="s">
        <v>1544</v>
      </c>
      <c r="F1286" s="214" t="s">
        <v>1545</v>
      </c>
      <c r="G1286" s="215" t="s">
        <v>716</v>
      </c>
      <c r="H1286" s="216">
        <v>27</v>
      </c>
      <c r="I1286" s="217"/>
      <c r="J1286" s="218">
        <f>ROUND(I1286*H1286,2)</f>
        <v>0</v>
      </c>
      <c r="K1286" s="214" t="s">
        <v>1</v>
      </c>
      <c r="L1286" s="46"/>
      <c r="M1286" s="236" t="s">
        <v>1</v>
      </c>
      <c r="N1286" s="237" t="s">
        <v>44</v>
      </c>
      <c r="O1286" s="93"/>
      <c r="P1286" s="238">
        <f>O1286*H1286</f>
        <v>0</v>
      </c>
      <c r="Q1286" s="238">
        <v>0.00479</v>
      </c>
      <c r="R1286" s="238">
        <f>Q1286*H1286</f>
        <v>0.12933</v>
      </c>
      <c r="S1286" s="238">
        <v>0</v>
      </c>
      <c r="T1286" s="239">
        <f>S1286*H1286</f>
        <v>0</v>
      </c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R1286" s="224" t="s">
        <v>371</v>
      </c>
      <c r="AT1286" s="224" t="s">
        <v>140</v>
      </c>
      <c r="AU1286" s="224" t="s">
        <v>89</v>
      </c>
      <c r="AY1286" s="18" t="s">
        <v>139</v>
      </c>
      <c r="BE1286" s="225">
        <f>IF(N1286="základní",J1286,0)</f>
        <v>0</v>
      </c>
      <c r="BF1286" s="225">
        <f>IF(N1286="snížená",J1286,0)</f>
        <v>0</v>
      </c>
      <c r="BG1286" s="225">
        <f>IF(N1286="zákl. přenesená",J1286,0)</f>
        <v>0</v>
      </c>
      <c r="BH1286" s="225">
        <f>IF(N1286="sníž. přenesená",J1286,0)</f>
        <v>0</v>
      </c>
      <c r="BI1286" s="225">
        <f>IF(N1286="nulová",J1286,0)</f>
        <v>0</v>
      </c>
      <c r="BJ1286" s="18" t="s">
        <v>87</v>
      </c>
      <c r="BK1286" s="225">
        <f>ROUND(I1286*H1286,2)</f>
        <v>0</v>
      </c>
      <c r="BL1286" s="18" t="s">
        <v>371</v>
      </c>
      <c r="BM1286" s="224" t="s">
        <v>1546</v>
      </c>
    </row>
    <row r="1287" spans="1:65" s="2" customFormat="1" ht="21.75" customHeight="1">
      <c r="A1287" s="40"/>
      <c r="B1287" s="41"/>
      <c r="C1287" s="212" t="s">
        <v>1547</v>
      </c>
      <c r="D1287" s="212" t="s">
        <v>140</v>
      </c>
      <c r="E1287" s="213" t="s">
        <v>1548</v>
      </c>
      <c r="F1287" s="214" t="s">
        <v>1549</v>
      </c>
      <c r="G1287" s="215" t="s">
        <v>716</v>
      </c>
      <c r="H1287" s="216">
        <v>29.6</v>
      </c>
      <c r="I1287" s="217"/>
      <c r="J1287" s="218">
        <f>ROUND(I1287*H1287,2)</f>
        <v>0</v>
      </c>
      <c r="K1287" s="214" t="s">
        <v>1</v>
      </c>
      <c r="L1287" s="46"/>
      <c r="M1287" s="236" t="s">
        <v>1</v>
      </c>
      <c r="N1287" s="237" t="s">
        <v>44</v>
      </c>
      <c r="O1287" s="93"/>
      <c r="P1287" s="238">
        <f>O1287*H1287</f>
        <v>0</v>
      </c>
      <c r="Q1287" s="238">
        <v>0.00479</v>
      </c>
      <c r="R1287" s="238">
        <f>Q1287*H1287</f>
        <v>0.141784</v>
      </c>
      <c r="S1287" s="238">
        <v>0</v>
      </c>
      <c r="T1287" s="239">
        <f>S1287*H1287</f>
        <v>0</v>
      </c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R1287" s="224" t="s">
        <v>371</v>
      </c>
      <c r="AT1287" s="224" t="s">
        <v>140</v>
      </c>
      <c r="AU1287" s="224" t="s">
        <v>89</v>
      </c>
      <c r="AY1287" s="18" t="s">
        <v>139</v>
      </c>
      <c r="BE1287" s="225">
        <f>IF(N1287="základní",J1287,0)</f>
        <v>0</v>
      </c>
      <c r="BF1287" s="225">
        <f>IF(N1287="snížená",J1287,0)</f>
        <v>0</v>
      </c>
      <c r="BG1287" s="225">
        <f>IF(N1287="zákl. přenesená",J1287,0)</f>
        <v>0</v>
      </c>
      <c r="BH1287" s="225">
        <f>IF(N1287="sníž. přenesená",J1287,0)</f>
        <v>0</v>
      </c>
      <c r="BI1287" s="225">
        <f>IF(N1287="nulová",J1287,0)</f>
        <v>0</v>
      </c>
      <c r="BJ1287" s="18" t="s">
        <v>87</v>
      </c>
      <c r="BK1287" s="225">
        <f>ROUND(I1287*H1287,2)</f>
        <v>0</v>
      </c>
      <c r="BL1287" s="18" t="s">
        <v>371</v>
      </c>
      <c r="BM1287" s="224" t="s">
        <v>1550</v>
      </c>
    </row>
    <row r="1288" spans="1:65" s="2" customFormat="1" ht="16.5" customHeight="1">
      <c r="A1288" s="40"/>
      <c r="B1288" s="41"/>
      <c r="C1288" s="212" t="s">
        <v>1551</v>
      </c>
      <c r="D1288" s="212" t="s">
        <v>140</v>
      </c>
      <c r="E1288" s="213" t="s">
        <v>1552</v>
      </c>
      <c r="F1288" s="214" t="s">
        <v>1553</v>
      </c>
      <c r="G1288" s="215" t="s">
        <v>716</v>
      </c>
      <c r="H1288" s="216">
        <v>21.6</v>
      </c>
      <c r="I1288" s="217"/>
      <c r="J1288" s="218">
        <f>ROUND(I1288*H1288,2)</f>
        <v>0</v>
      </c>
      <c r="K1288" s="214" t="s">
        <v>1</v>
      </c>
      <c r="L1288" s="46"/>
      <c r="M1288" s="236" t="s">
        <v>1</v>
      </c>
      <c r="N1288" s="237" t="s">
        <v>44</v>
      </c>
      <c r="O1288" s="93"/>
      <c r="P1288" s="238">
        <f>O1288*H1288</f>
        <v>0</v>
      </c>
      <c r="Q1288" s="238">
        <v>0.00479</v>
      </c>
      <c r="R1288" s="238">
        <f>Q1288*H1288</f>
        <v>0.103464</v>
      </c>
      <c r="S1288" s="238">
        <v>0</v>
      </c>
      <c r="T1288" s="239">
        <f>S1288*H1288</f>
        <v>0</v>
      </c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R1288" s="224" t="s">
        <v>371</v>
      </c>
      <c r="AT1288" s="224" t="s">
        <v>140</v>
      </c>
      <c r="AU1288" s="224" t="s">
        <v>89</v>
      </c>
      <c r="AY1288" s="18" t="s">
        <v>139</v>
      </c>
      <c r="BE1288" s="225">
        <f>IF(N1288="základní",J1288,0)</f>
        <v>0</v>
      </c>
      <c r="BF1288" s="225">
        <f>IF(N1288="snížená",J1288,0)</f>
        <v>0</v>
      </c>
      <c r="BG1288" s="225">
        <f>IF(N1288="zákl. přenesená",J1288,0)</f>
        <v>0</v>
      </c>
      <c r="BH1288" s="225">
        <f>IF(N1288="sníž. přenesená",J1288,0)</f>
        <v>0</v>
      </c>
      <c r="BI1288" s="225">
        <f>IF(N1288="nulová",J1288,0)</f>
        <v>0</v>
      </c>
      <c r="BJ1288" s="18" t="s">
        <v>87</v>
      </c>
      <c r="BK1288" s="225">
        <f>ROUND(I1288*H1288,2)</f>
        <v>0</v>
      </c>
      <c r="BL1288" s="18" t="s">
        <v>371</v>
      </c>
      <c r="BM1288" s="224" t="s">
        <v>1554</v>
      </c>
    </row>
    <row r="1289" spans="1:65" s="2" customFormat="1" ht="16.5" customHeight="1">
      <c r="A1289" s="40"/>
      <c r="B1289" s="41"/>
      <c r="C1289" s="212" t="s">
        <v>1555</v>
      </c>
      <c r="D1289" s="212" t="s">
        <v>140</v>
      </c>
      <c r="E1289" s="213" t="s">
        <v>1556</v>
      </c>
      <c r="F1289" s="214" t="s">
        <v>1557</v>
      </c>
      <c r="G1289" s="215" t="s">
        <v>716</v>
      </c>
      <c r="H1289" s="216">
        <v>6.8</v>
      </c>
      <c r="I1289" s="217"/>
      <c r="J1289" s="218">
        <f>ROUND(I1289*H1289,2)</f>
        <v>0</v>
      </c>
      <c r="K1289" s="214" t="s">
        <v>1</v>
      </c>
      <c r="L1289" s="46"/>
      <c r="M1289" s="236" t="s">
        <v>1</v>
      </c>
      <c r="N1289" s="237" t="s">
        <v>44</v>
      </c>
      <c r="O1289" s="93"/>
      <c r="P1289" s="238">
        <f>O1289*H1289</f>
        <v>0</v>
      </c>
      <c r="Q1289" s="238">
        <v>0.00479</v>
      </c>
      <c r="R1289" s="238">
        <f>Q1289*H1289</f>
        <v>0.032572</v>
      </c>
      <c r="S1289" s="238">
        <v>0</v>
      </c>
      <c r="T1289" s="239">
        <f>S1289*H1289</f>
        <v>0</v>
      </c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R1289" s="224" t="s">
        <v>371</v>
      </c>
      <c r="AT1289" s="224" t="s">
        <v>140</v>
      </c>
      <c r="AU1289" s="224" t="s">
        <v>89</v>
      </c>
      <c r="AY1289" s="18" t="s">
        <v>139</v>
      </c>
      <c r="BE1289" s="225">
        <f>IF(N1289="základní",J1289,0)</f>
        <v>0</v>
      </c>
      <c r="BF1289" s="225">
        <f>IF(N1289="snížená",J1289,0)</f>
        <v>0</v>
      </c>
      <c r="BG1289" s="225">
        <f>IF(N1289="zákl. přenesená",J1289,0)</f>
        <v>0</v>
      </c>
      <c r="BH1289" s="225">
        <f>IF(N1289="sníž. přenesená",J1289,0)</f>
        <v>0</v>
      </c>
      <c r="BI1289" s="225">
        <f>IF(N1289="nulová",J1289,0)</f>
        <v>0</v>
      </c>
      <c r="BJ1289" s="18" t="s">
        <v>87</v>
      </c>
      <c r="BK1289" s="225">
        <f>ROUND(I1289*H1289,2)</f>
        <v>0</v>
      </c>
      <c r="BL1289" s="18" t="s">
        <v>371</v>
      </c>
      <c r="BM1289" s="224" t="s">
        <v>1558</v>
      </c>
    </row>
    <row r="1290" spans="1:65" s="2" customFormat="1" ht="16.5" customHeight="1">
      <c r="A1290" s="40"/>
      <c r="B1290" s="41"/>
      <c r="C1290" s="212" t="s">
        <v>1559</v>
      </c>
      <c r="D1290" s="212" t="s">
        <v>140</v>
      </c>
      <c r="E1290" s="213" t="s">
        <v>1560</v>
      </c>
      <c r="F1290" s="214" t="s">
        <v>1561</v>
      </c>
      <c r="G1290" s="215" t="s">
        <v>716</v>
      </c>
      <c r="H1290" s="216">
        <v>6.5</v>
      </c>
      <c r="I1290" s="217"/>
      <c r="J1290" s="218">
        <f>ROUND(I1290*H1290,2)</f>
        <v>0</v>
      </c>
      <c r="K1290" s="214" t="s">
        <v>1</v>
      </c>
      <c r="L1290" s="46"/>
      <c r="M1290" s="236" t="s">
        <v>1</v>
      </c>
      <c r="N1290" s="237" t="s">
        <v>44</v>
      </c>
      <c r="O1290" s="93"/>
      <c r="P1290" s="238">
        <f>O1290*H1290</f>
        <v>0</v>
      </c>
      <c r="Q1290" s="238">
        <v>0.00479</v>
      </c>
      <c r="R1290" s="238">
        <f>Q1290*H1290</f>
        <v>0.031135</v>
      </c>
      <c r="S1290" s="238">
        <v>0</v>
      </c>
      <c r="T1290" s="239">
        <f>S1290*H1290</f>
        <v>0</v>
      </c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R1290" s="224" t="s">
        <v>371</v>
      </c>
      <c r="AT1290" s="224" t="s">
        <v>140</v>
      </c>
      <c r="AU1290" s="224" t="s">
        <v>89</v>
      </c>
      <c r="AY1290" s="18" t="s">
        <v>139</v>
      </c>
      <c r="BE1290" s="225">
        <f>IF(N1290="základní",J1290,0)</f>
        <v>0</v>
      </c>
      <c r="BF1290" s="225">
        <f>IF(N1290="snížená",J1290,0)</f>
        <v>0</v>
      </c>
      <c r="BG1290" s="225">
        <f>IF(N1290="zákl. přenesená",J1290,0)</f>
        <v>0</v>
      </c>
      <c r="BH1290" s="225">
        <f>IF(N1290="sníž. přenesená",J1290,0)</f>
        <v>0</v>
      </c>
      <c r="BI1290" s="225">
        <f>IF(N1290="nulová",J1290,0)</f>
        <v>0</v>
      </c>
      <c r="BJ1290" s="18" t="s">
        <v>87</v>
      </c>
      <c r="BK1290" s="225">
        <f>ROUND(I1290*H1290,2)</f>
        <v>0</v>
      </c>
      <c r="BL1290" s="18" t="s">
        <v>371</v>
      </c>
      <c r="BM1290" s="224" t="s">
        <v>1562</v>
      </c>
    </row>
    <row r="1291" spans="1:65" s="2" customFormat="1" ht="24.15" customHeight="1">
      <c r="A1291" s="40"/>
      <c r="B1291" s="41"/>
      <c r="C1291" s="212" t="s">
        <v>1563</v>
      </c>
      <c r="D1291" s="212" t="s">
        <v>140</v>
      </c>
      <c r="E1291" s="213" t="s">
        <v>1564</v>
      </c>
      <c r="F1291" s="214" t="s">
        <v>1565</v>
      </c>
      <c r="G1291" s="215" t="s">
        <v>716</v>
      </c>
      <c r="H1291" s="216">
        <v>6.5</v>
      </c>
      <c r="I1291" s="217"/>
      <c r="J1291" s="218">
        <f>ROUND(I1291*H1291,2)</f>
        <v>0</v>
      </c>
      <c r="K1291" s="214" t="s">
        <v>1</v>
      </c>
      <c r="L1291" s="46"/>
      <c r="M1291" s="236" t="s">
        <v>1</v>
      </c>
      <c r="N1291" s="237" t="s">
        <v>44</v>
      </c>
      <c r="O1291" s="93"/>
      <c r="P1291" s="238">
        <f>O1291*H1291</f>
        <v>0</v>
      </c>
      <c r="Q1291" s="238">
        <v>0.00479</v>
      </c>
      <c r="R1291" s="238">
        <f>Q1291*H1291</f>
        <v>0.031135</v>
      </c>
      <c r="S1291" s="238">
        <v>0</v>
      </c>
      <c r="T1291" s="239">
        <f>S1291*H1291</f>
        <v>0</v>
      </c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R1291" s="224" t="s">
        <v>371</v>
      </c>
      <c r="AT1291" s="224" t="s">
        <v>140</v>
      </c>
      <c r="AU1291" s="224" t="s">
        <v>89</v>
      </c>
      <c r="AY1291" s="18" t="s">
        <v>139</v>
      </c>
      <c r="BE1291" s="225">
        <f>IF(N1291="základní",J1291,0)</f>
        <v>0</v>
      </c>
      <c r="BF1291" s="225">
        <f>IF(N1291="snížená",J1291,0)</f>
        <v>0</v>
      </c>
      <c r="BG1291" s="225">
        <f>IF(N1291="zákl. přenesená",J1291,0)</f>
        <v>0</v>
      </c>
      <c r="BH1291" s="225">
        <f>IF(N1291="sníž. přenesená",J1291,0)</f>
        <v>0</v>
      </c>
      <c r="BI1291" s="225">
        <f>IF(N1291="nulová",J1291,0)</f>
        <v>0</v>
      </c>
      <c r="BJ1291" s="18" t="s">
        <v>87</v>
      </c>
      <c r="BK1291" s="225">
        <f>ROUND(I1291*H1291,2)</f>
        <v>0</v>
      </c>
      <c r="BL1291" s="18" t="s">
        <v>371</v>
      </c>
      <c r="BM1291" s="224" t="s">
        <v>1566</v>
      </c>
    </row>
    <row r="1292" spans="1:65" s="2" customFormat="1" ht="21.75" customHeight="1">
      <c r="A1292" s="40"/>
      <c r="B1292" s="41"/>
      <c r="C1292" s="212" t="s">
        <v>1567</v>
      </c>
      <c r="D1292" s="212" t="s">
        <v>140</v>
      </c>
      <c r="E1292" s="213" t="s">
        <v>1568</v>
      </c>
      <c r="F1292" s="214" t="s">
        <v>1569</v>
      </c>
      <c r="G1292" s="215" t="s">
        <v>716</v>
      </c>
      <c r="H1292" s="216">
        <v>2.5</v>
      </c>
      <c r="I1292" s="217"/>
      <c r="J1292" s="218">
        <f>ROUND(I1292*H1292,2)</f>
        <v>0</v>
      </c>
      <c r="K1292" s="214" t="s">
        <v>1</v>
      </c>
      <c r="L1292" s="46"/>
      <c r="M1292" s="236" t="s">
        <v>1</v>
      </c>
      <c r="N1292" s="237" t="s">
        <v>44</v>
      </c>
      <c r="O1292" s="93"/>
      <c r="P1292" s="238">
        <f>O1292*H1292</f>
        <v>0</v>
      </c>
      <c r="Q1292" s="238">
        <v>0.00479</v>
      </c>
      <c r="R1292" s="238">
        <f>Q1292*H1292</f>
        <v>0.011975</v>
      </c>
      <c r="S1292" s="238">
        <v>0</v>
      </c>
      <c r="T1292" s="239">
        <f>S1292*H1292</f>
        <v>0</v>
      </c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R1292" s="224" t="s">
        <v>371</v>
      </c>
      <c r="AT1292" s="224" t="s">
        <v>140</v>
      </c>
      <c r="AU1292" s="224" t="s">
        <v>89</v>
      </c>
      <c r="AY1292" s="18" t="s">
        <v>139</v>
      </c>
      <c r="BE1292" s="225">
        <f>IF(N1292="základní",J1292,0)</f>
        <v>0</v>
      </c>
      <c r="BF1292" s="225">
        <f>IF(N1292="snížená",J1292,0)</f>
        <v>0</v>
      </c>
      <c r="BG1292" s="225">
        <f>IF(N1292="zákl. přenesená",J1292,0)</f>
        <v>0</v>
      </c>
      <c r="BH1292" s="225">
        <f>IF(N1292="sníž. přenesená",J1292,0)</f>
        <v>0</v>
      </c>
      <c r="BI1292" s="225">
        <f>IF(N1292="nulová",J1292,0)</f>
        <v>0</v>
      </c>
      <c r="BJ1292" s="18" t="s">
        <v>87</v>
      </c>
      <c r="BK1292" s="225">
        <f>ROUND(I1292*H1292,2)</f>
        <v>0</v>
      </c>
      <c r="BL1292" s="18" t="s">
        <v>371</v>
      </c>
      <c r="BM1292" s="224" t="s">
        <v>1570</v>
      </c>
    </row>
    <row r="1293" spans="1:65" s="2" customFormat="1" ht="24.15" customHeight="1">
      <c r="A1293" s="40"/>
      <c r="B1293" s="41"/>
      <c r="C1293" s="212" t="s">
        <v>1571</v>
      </c>
      <c r="D1293" s="212" t="s">
        <v>140</v>
      </c>
      <c r="E1293" s="213" t="s">
        <v>1572</v>
      </c>
      <c r="F1293" s="214" t="s">
        <v>1573</v>
      </c>
      <c r="G1293" s="215" t="s">
        <v>716</v>
      </c>
      <c r="H1293" s="216">
        <v>2.5</v>
      </c>
      <c r="I1293" s="217"/>
      <c r="J1293" s="218">
        <f>ROUND(I1293*H1293,2)</f>
        <v>0</v>
      </c>
      <c r="K1293" s="214" t="s">
        <v>1</v>
      </c>
      <c r="L1293" s="46"/>
      <c r="M1293" s="236" t="s">
        <v>1</v>
      </c>
      <c r="N1293" s="237" t="s">
        <v>44</v>
      </c>
      <c r="O1293" s="93"/>
      <c r="P1293" s="238">
        <f>O1293*H1293</f>
        <v>0</v>
      </c>
      <c r="Q1293" s="238">
        <v>0.00479</v>
      </c>
      <c r="R1293" s="238">
        <f>Q1293*H1293</f>
        <v>0.011975</v>
      </c>
      <c r="S1293" s="238">
        <v>0</v>
      </c>
      <c r="T1293" s="239">
        <f>S1293*H1293</f>
        <v>0</v>
      </c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R1293" s="224" t="s">
        <v>371</v>
      </c>
      <c r="AT1293" s="224" t="s">
        <v>140</v>
      </c>
      <c r="AU1293" s="224" t="s">
        <v>89</v>
      </c>
      <c r="AY1293" s="18" t="s">
        <v>139</v>
      </c>
      <c r="BE1293" s="225">
        <f>IF(N1293="základní",J1293,0)</f>
        <v>0</v>
      </c>
      <c r="BF1293" s="225">
        <f>IF(N1293="snížená",J1293,0)</f>
        <v>0</v>
      </c>
      <c r="BG1293" s="225">
        <f>IF(N1293="zákl. přenesená",J1293,0)</f>
        <v>0</v>
      </c>
      <c r="BH1293" s="225">
        <f>IF(N1293="sníž. přenesená",J1293,0)</f>
        <v>0</v>
      </c>
      <c r="BI1293" s="225">
        <f>IF(N1293="nulová",J1293,0)</f>
        <v>0</v>
      </c>
      <c r="BJ1293" s="18" t="s">
        <v>87</v>
      </c>
      <c r="BK1293" s="225">
        <f>ROUND(I1293*H1293,2)</f>
        <v>0</v>
      </c>
      <c r="BL1293" s="18" t="s">
        <v>371</v>
      </c>
      <c r="BM1293" s="224" t="s">
        <v>1574</v>
      </c>
    </row>
    <row r="1294" spans="1:65" s="2" customFormat="1" ht="24.15" customHeight="1">
      <c r="A1294" s="40"/>
      <c r="B1294" s="41"/>
      <c r="C1294" s="212" t="s">
        <v>1575</v>
      </c>
      <c r="D1294" s="212" t="s">
        <v>140</v>
      </c>
      <c r="E1294" s="213" t="s">
        <v>1576</v>
      </c>
      <c r="F1294" s="214" t="s">
        <v>1577</v>
      </c>
      <c r="G1294" s="215" t="s">
        <v>716</v>
      </c>
      <c r="H1294" s="216">
        <v>2.5</v>
      </c>
      <c r="I1294" s="217"/>
      <c r="J1294" s="218">
        <f>ROUND(I1294*H1294,2)</f>
        <v>0</v>
      </c>
      <c r="K1294" s="214" t="s">
        <v>1</v>
      </c>
      <c r="L1294" s="46"/>
      <c r="M1294" s="236" t="s">
        <v>1</v>
      </c>
      <c r="N1294" s="237" t="s">
        <v>44</v>
      </c>
      <c r="O1294" s="93"/>
      <c r="P1294" s="238">
        <f>O1294*H1294</f>
        <v>0</v>
      </c>
      <c r="Q1294" s="238">
        <v>0.00479</v>
      </c>
      <c r="R1294" s="238">
        <f>Q1294*H1294</f>
        <v>0.011975</v>
      </c>
      <c r="S1294" s="238">
        <v>0</v>
      </c>
      <c r="T1294" s="239">
        <f>S1294*H1294</f>
        <v>0</v>
      </c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R1294" s="224" t="s">
        <v>371</v>
      </c>
      <c r="AT1294" s="224" t="s">
        <v>140</v>
      </c>
      <c r="AU1294" s="224" t="s">
        <v>89</v>
      </c>
      <c r="AY1294" s="18" t="s">
        <v>139</v>
      </c>
      <c r="BE1294" s="225">
        <f>IF(N1294="základní",J1294,0)</f>
        <v>0</v>
      </c>
      <c r="BF1294" s="225">
        <f>IF(N1294="snížená",J1294,0)</f>
        <v>0</v>
      </c>
      <c r="BG1294" s="225">
        <f>IF(N1294="zákl. přenesená",J1294,0)</f>
        <v>0</v>
      </c>
      <c r="BH1294" s="225">
        <f>IF(N1294="sníž. přenesená",J1294,0)</f>
        <v>0</v>
      </c>
      <c r="BI1294" s="225">
        <f>IF(N1294="nulová",J1294,0)</f>
        <v>0</v>
      </c>
      <c r="BJ1294" s="18" t="s">
        <v>87</v>
      </c>
      <c r="BK1294" s="225">
        <f>ROUND(I1294*H1294,2)</f>
        <v>0</v>
      </c>
      <c r="BL1294" s="18" t="s">
        <v>371</v>
      </c>
      <c r="BM1294" s="224" t="s">
        <v>1578</v>
      </c>
    </row>
    <row r="1295" spans="1:65" s="2" customFormat="1" ht="16.5" customHeight="1">
      <c r="A1295" s="40"/>
      <c r="B1295" s="41"/>
      <c r="C1295" s="212" t="s">
        <v>1579</v>
      </c>
      <c r="D1295" s="212" t="s">
        <v>140</v>
      </c>
      <c r="E1295" s="213" t="s">
        <v>1580</v>
      </c>
      <c r="F1295" s="214" t="s">
        <v>1581</v>
      </c>
      <c r="G1295" s="215" t="s">
        <v>716</v>
      </c>
      <c r="H1295" s="216">
        <v>4.5</v>
      </c>
      <c r="I1295" s="217"/>
      <c r="J1295" s="218">
        <f>ROUND(I1295*H1295,2)</f>
        <v>0</v>
      </c>
      <c r="K1295" s="214" t="s">
        <v>1</v>
      </c>
      <c r="L1295" s="46"/>
      <c r="M1295" s="236" t="s">
        <v>1</v>
      </c>
      <c r="N1295" s="237" t="s">
        <v>44</v>
      </c>
      <c r="O1295" s="93"/>
      <c r="P1295" s="238">
        <f>O1295*H1295</f>
        <v>0</v>
      </c>
      <c r="Q1295" s="238">
        <v>0.00479</v>
      </c>
      <c r="R1295" s="238">
        <f>Q1295*H1295</f>
        <v>0.021555</v>
      </c>
      <c r="S1295" s="238">
        <v>0</v>
      </c>
      <c r="T1295" s="239">
        <f>S1295*H1295</f>
        <v>0</v>
      </c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R1295" s="224" t="s">
        <v>371</v>
      </c>
      <c r="AT1295" s="224" t="s">
        <v>140</v>
      </c>
      <c r="AU1295" s="224" t="s">
        <v>89</v>
      </c>
      <c r="AY1295" s="18" t="s">
        <v>139</v>
      </c>
      <c r="BE1295" s="225">
        <f>IF(N1295="základní",J1295,0)</f>
        <v>0</v>
      </c>
      <c r="BF1295" s="225">
        <f>IF(N1295="snížená",J1295,0)</f>
        <v>0</v>
      </c>
      <c r="BG1295" s="225">
        <f>IF(N1295="zákl. přenesená",J1295,0)</f>
        <v>0</v>
      </c>
      <c r="BH1295" s="225">
        <f>IF(N1295="sníž. přenesená",J1295,0)</f>
        <v>0</v>
      </c>
      <c r="BI1295" s="225">
        <f>IF(N1295="nulová",J1295,0)</f>
        <v>0</v>
      </c>
      <c r="BJ1295" s="18" t="s">
        <v>87</v>
      </c>
      <c r="BK1295" s="225">
        <f>ROUND(I1295*H1295,2)</f>
        <v>0</v>
      </c>
      <c r="BL1295" s="18" t="s">
        <v>371</v>
      </c>
      <c r="BM1295" s="224" t="s">
        <v>1582</v>
      </c>
    </row>
    <row r="1296" spans="1:65" s="2" customFormat="1" ht="24.15" customHeight="1">
      <c r="A1296" s="40"/>
      <c r="B1296" s="41"/>
      <c r="C1296" s="212" t="s">
        <v>1583</v>
      </c>
      <c r="D1296" s="212" t="s">
        <v>140</v>
      </c>
      <c r="E1296" s="213" t="s">
        <v>1584</v>
      </c>
      <c r="F1296" s="214" t="s">
        <v>1585</v>
      </c>
      <c r="G1296" s="215" t="s">
        <v>716</v>
      </c>
      <c r="H1296" s="216">
        <v>38</v>
      </c>
      <c r="I1296" s="217"/>
      <c r="J1296" s="218">
        <f>ROUND(I1296*H1296,2)</f>
        <v>0</v>
      </c>
      <c r="K1296" s="214" t="s">
        <v>1</v>
      </c>
      <c r="L1296" s="46"/>
      <c r="M1296" s="236" t="s">
        <v>1</v>
      </c>
      <c r="N1296" s="237" t="s">
        <v>44</v>
      </c>
      <c r="O1296" s="93"/>
      <c r="P1296" s="238">
        <f>O1296*H1296</f>
        <v>0</v>
      </c>
      <c r="Q1296" s="238">
        <v>0.00479</v>
      </c>
      <c r="R1296" s="238">
        <f>Q1296*H1296</f>
        <v>0.18202</v>
      </c>
      <c r="S1296" s="238">
        <v>0</v>
      </c>
      <c r="T1296" s="239">
        <f>S1296*H1296</f>
        <v>0</v>
      </c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R1296" s="224" t="s">
        <v>371</v>
      </c>
      <c r="AT1296" s="224" t="s">
        <v>140</v>
      </c>
      <c r="AU1296" s="224" t="s">
        <v>89</v>
      </c>
      <c r="AY1296" s="18" t="s">
        <v>139</v>
      </c>
      <c r="BE1296" s="225">
        <f>IF(N1296="základní",J1296,0)</f>
        <v>0</v>
      </c>
      <c r="BF1296" s="225">
        <f>IF(N1296="snížená",J1296,0)</f>
        <v>0</v>
      </c>
      <c r="BG1296" s="225">
        <f>IF(N1296="zákl. přenesená",J1296,0)</f>
        <v>0</v>
      </c>
      <c r="BH1296" s="225">
        <f>IF(N1296="sníž. přenesená",J1296,0)</f>
        <v>0</v>
      </c>
      <c r="BI1296" s="225">
        <f>IF(N1296="nulová",J1296,0)</f>
        <v>0</v>
      </c>
      <c r="BJ1296" s="18" t="s">
        <v>87</v>
      </c>
      <c r="BK1296" s="225">
        <f>ROUND(I1296*H1296,2)</f>
        <v>0</v>
      </c>
      <c r="BL1296" s="18" t="s">
        <v>371</v>
      </c>
      <c r="BM1296" s="224" t="s">
        <v>1586</v>
      </c>
    </row>
    <row r="1297" spans="1:65" s="2" customFormat="1" ht="24.15" customHeight="1">
      <c r="A1297" s="40"/>
      <c r="B1297" s="41"/>
      <c r="C1297" s="212" t="s">
        <v>1587</v>
      </c>
      <c r="D1297" s="212" t="s">
        <v>140</v>
      </c>
      <c r="E1297" s="213" t="s">
        <v>1588</v>
      </c>
      <c r="F1297" s="214" t="s">
        <v>1589</v>
      </c>
      <c r="G1297" s="215" t="s">
        <v>716</v>
      </c>
      <c r="H1297" s="216">
        <v>5.5</v>
      </c>
      <c r="I1297" s="217"/>
      <c r="J1297" s="218">
        <f>ROUND(I1297*H1297,2)</f>
        <v>0</v>
      </c>
      <c r="K1297" s="214" t="s">
        <v>1</v>
      </c>
      <c r="L1297" s="46"/>
      <c r="M1297" s="236" t="s">
        <v>1</v>
      </c>
      <c r="N1297" s="237" t="s">
        <v>44</v>
      </c>
      <c r="O1297" s="93"/>
      <c r="P1297" s="238">
        <f>O1297*H1297</f>
        <v>0</v>
      </c>
      <c r="Q1297" s="238">
        <v>0.00479</v>
      </c>
      <c r="R1297" s="238">
        <f>Q1297*H1297</f>
        <v>0.026345</v>
      </c>
      <c r="S1297" s="238">
        <v>0</v>
      </c>
      <c r="T1297" s="239">
        <f>S1297*H1297</f>
        <v>0</v>
      </c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R1297" s="224" t="s">
        <v>371</v>
      </c>
      <c r="AT1297" s="224" t="s">
        <v>140</v>
      </c>
      <c r="AU1297" s="224" t="s">
        <v>89</v>
      </c>
      <c r="AY1297" s="18" t="s">
        <v>139</v>
      </c>
      <c r="BE1297" s="225">
        <f>IF(N1297="základní",J1297,0)</f>
        <v>0</v>
      </c>
      <c r="BF1297" s="225">
        <f>IF(N1297="snížená",J1297,0)</f>
        <v>0</v>
      </c>
      <c r="BG1297" s="225">
        <f>IF(N1297="zákl. přenesená",J1297,0)</f>
        <v>0</v>
      </c>
      <c r="BH1297" s="225">
        <f>IF(N1297="sníž. přenesená",J1297,0)</f>
        <v>0</v>
      </c>
      <c r="BI1297" s="225">
        <f>IF(N1297="nulová",J1297,0)</f>
        <v>0</v>
      </c>
      <c r="BJ1297" s="18" t="s">
        <v>87</v>
      </c>
      <c r="BK1297" s="225">
        <f>ROUND(I1297*H1297,2)</f>
        <v>0</v>
      </c>
      <c r="BL1297" s="18" t="s">
        <v>371</v>
      </c>
      <c r="BM1297" s="224" t="s">
        <v>1590</v>
      </c>
    </row>
    <row r="1298" spans="1:65" s="2" customFormat="1" ht="24.15" customHeight="1">
      <c r="A1298" s="40"/>
      <c r="B1298" s="41"/>
      <c r="C1298" s="212" t="s">
        <v>1591</v>
      </c>
      <c r="D1298" s="212" t="s">
        <v>140</v>
      </c>
      <c r="E1298" s="213" t="s">
        <v>1592</v>
      </c>
      <c r="F1298" s="214" t="s">
        <v>1593</v>
      </c>
      <c r="G1298" s="215" t="s">
        <v>716</v>
      </c>
      <c r="H1298" s="216">
        <v>1.7</v>
      </c>
      <c r="I1298" s="217"/>
      <c r="J1298" s="218">
        <f>ROUND(I1298*H1298,2)</f>
        <v>0</v>
      </c>
      <c r="K1298" s="214" t="s">
        <v>1</v>
      </c>
      <c r="L1298" s="46"/>
      <c r="M1298" s="236" t="s">
        <v>1</v>
      </c>
      <c r="N1298" s="237" t="s">
        <v>44</v>
      </c>
      <c r="O1298" s="93"/>
      <c r="P1298" s="238">
        <f>O1298*H1298</f>
        <v>0</v>
      </c>
      <c r="Q1298" s="238">
        <v>0.00479</v>
      </c>
      <c r="R1298" s="238">
        <f>Q1298*H1298</f>
        <v>0.008143</v>
      </c>
      <c r="S1298" s="238">
        <v>0</v>
      </c>
      <c r="T1298" s="239">
        <f>S1298*H1298</f>
        <v>0</v>
      </c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R1298" s="224" t="s">
        <v>371</v>
      </c>
      <c r="AT1298" s="224" t="s">
        <v>140</v>
      </c>
      <c r="AU1298" s="224" t="s">
        <v>89</v>
      </c>
      <c r="AY1298" s="18" t="s">
        <v>139</v>
      </c>
      <c r="BE1298" s="225">
        <f>IF(N1298="základní",J1298,0)</f>
        <v>0</v>
      </c>
      <c r="BF1298" s="225">
        <f>IF(N1298="snížená",J1298,0)</f>
        <v>0</v>
      </c>
      <c r="BG1298" s="225">
        <f>IF(N1298="zákl. přenesená",J1298,0)</f>
        <v>0</v>
      </c>
      <c r="BH1298" s="225">
        <f>IF(N1298="sníž. přenesená",J1298,0)</f>
        <v>0</v>
      </c>
      <c r="BI1298" s="225">
        <f>IF(N1298="nulová",J1298,0)</f>
        <v>0</v>
      </c>
      <c r="BJ1298" s="18" t="s">
        <v>87</v>
      </c>
      <c r="BK1298" s="225">
        <f>ROUND(I1298*H1298,2)</f>
        <v>0</v>
      </c>
      <c r="BL1298" s="18" t="s">
        <v>371</v>
      </c>
      <c r="BM1298" s="224" t="s">
        <v>1594</v>
      </c>
    </row>
    <row r="1299" spans="1:65" s="2" customFormat="1" ht="16.5" customHeight="1">
      <c r="A1299" s="40"/>
      <c r="B1299" s="41"/>
      <c r="C1299" s="212" t="s">
        <v>1595</v>
      </c>
      <c r="D1299" s="212" t="s">
        <v>140</v>
      </c>
      <c r="E1299" s="213" t="s">
        <v>1596</v>
      </c>
      <c r="F1299" s="214" t="s">
        <v>1597</v>
      </c>
      <c r="G1299" s="215" t="s">
        <v>716</v>
      </c>
      <c r="H1299" s="216">
        <v>2.5</v>
      </c>
      <c r="I1299" s="217"/>
      <c r="J1299" s="218">
        <f>ROUND(I1299*H1299,2)</f>
        <v>0</v>
      </c>
      <c r="K1299" s="214" t="s">
        <v>1</v>
      </c>
      <c r="L1299" s="46"/>
      <c r="M1299" s="236" t="s">
        <v>1</v>
      </c>
      <c r="N1299" s="237" t="s">
        <v>44</v>
      </c>
      <c r="O1299" s="93"/>
      <c r="P1299" s="238">
        <f>O1299*H1299</f>
        <v>0</v>
      </c>
      <c r="Q1299" s="238">
        <v>0.00479</v>
      </c>
      <c r="R1299" s="238">
        <f>Q1299*H1299</f>
        <v>0.011975</v>
      </c>
      <c r="S1299" s="238">
        <v>0</v>
      </c>
      <c r="T1299" s="239">
        <f>S1299*H1299</f>
        <v>0</v>
      </c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R1299" s="224" t="s">
        <v>371</v>
      </c>
      <c r="AT1299" s="224" t="s">
        <v>140</v>
      </c>
      <c r="AU1299" s="224" t="s">
        <v>89</v>
      </c>
      <c r="AY1299" s="18" t="s">
        <v>139</v>
      </c>
      <c r="BE1299" s="225">
        <f>IF(N1299="základní",J1299,0)</f>
        <v>0</v>
      </c>
      <c r="BF1299" s="225">
        <f>IF(N1299="snížená",J1299,0)</f>
        <v>0</v>
      </c>
      <c r="BG1299" s="225">
        <f>IF(N1299="zákl. přenesená",J1299,0)</f>
        <v>0</v>
      </c>
      <c r="BH1299" s="225">
        <f>IF(N1299="sníž. přenesená",J1299,0)</f>
        <v>0</v>
      </c>
      <c r="BI1299" s="225">
        <f>IF(N1299="nulová",J1299,0)</f>
        <v>0</v>
      </c>
      <c r="BJ1299" s="18" t="s">
        <v>87</v>
      </c>
      <c r="BK1299" s="225">
        <f>ROUND(I1299*H1299,2)</f>
        <v>0</v>
      </c>
      <c r="BL1299" s="18" t="s">
        <v>371</v>
      </c>
      <c r="BM1299" s="224" t="s">
        <v>1598</v>
      </c>
    </row>
    <row r="1300" spans="1:65" s="2" customFormat="1" ht="16.5" customHeight="1">
      <c r="A1300" s="40"/>
      <c r="B1300" s="41"/>
      <c r="C1300" s="212" t="s">
        <v>1599</v>
      </c>
      <c r="D1300" s="212" t="s">
        <v>140</v>
      </c>
      <c r="E1300" s="213" t="s">
        <v>1600</v>
      </c>
      <c r="F1300" s="214" t="s">
        <v>1601</v>
      </c>
      <c r="G1300" s="215" t="s">
        <v>716</v>
      </c>
      <c r="H1300" s="216">
        <v>2.8</v>
      </c>
      <c r="I1300" s="217"/>
      <c r="J1300" s="218">
        <f>ROUND(I1300*H1300,2)</f>
        <v>0</v>
      </c>
      <c r="K1300" s="214" t="s">
        <v>1</v>
      </c>
      <c r="L1300" s="46"/>
      <c r="M1300" s="236" t="s">
        <v>1</v>
      </c>
      <c r="N1300" s="237" t="s">
        <v>44</v>
      </c>
      <c r="O1300" s="93"/>
      <c r="P1300" s="238">
        <f>O1300*H1300</f>
        <v>0</v>
      </c>
      <c r="Q1300" s="238">
        <v>0.00479</v>
      </c>
      <c r="R1300" s="238">
        <f>Q1300*H1300</f>
        <v>0.013411999999999999</v>
      </c>
      <c r="S1300" s="238">
        <v>0</v>
      </c>
      <c r="T1300" s="239">
        <f>S1300*H1300</f>
        <v>0</v>
      </c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R1300" s="224" t="s">
        <v>371</v>
      </c>
      <c r="AT1300" s="224" t="s">
        <v>140</v>
      </c>
      <c r="AU1300" s="224" t="s">
        <v>89</v>
      </c>
      <c r="AY1300" s="18" t="s">
        <v>139</v>
      </c>
      <c r="BE1300" s="225">
        <f>IF(N1300="základní",J1300,0)</f>
        <v>0</v>
      </c>
      <c r="BF1300" s="225">
        <f>IF(N1300="snížená",J1300,0)</f>
        <v>0</v>
      </c>
      <c r="BG1300" s="225">
        <f>IF(N1300="zákl. přenesená",J1300,0)</f>
        <v>0</v>
      </c>
      <c r="BH1300" s="225">
        <f>IF(N1300="sníž. přenesená",J1300,0)</f>
        <v>0</v>
      </c>
      <c r="BI1300" s="225">
        <f>IF(N1300="nulová",J1300,0)</f>
        <v>0</v>
      </c>
      <c r="BJ1300" s="18" t="s">
        <v>87</v>
      </c>
      <c r="BK1300" s="225">
        <f>ROUND(I1300*H1300,2)</f>
        <v>0</v>
      </c>
      <c r="BL1300" s="18" t="s">
        <v>371</v>
      </c>
      <c r="BM1300" s="224" t="s">
        <v>1602</v>
      </c>
    </row>
    <row r="1301" spans="1:65" s="2" customFormat="1" ht="21.75" customHeight="1">
      <c r="A1301" s="40"/>
      <c r="B1301" s="41"/>
      <c r="C1301" s="212" t="s">
        <v>1603</v>
      </c>
      <c r="D1301" s="212" t="s">
        <v>140</v>
      </c>
      <c r="E1301" s="213" t="s">
        <v>1604</v>
      </c>
      <c r="F1301" s="214" t="s">
        <v>1605</v>
      </c>
      <c r="G1301" s="215" t="s">
        <v>716</v>
      </c>
      <c r="H1301" s="216">
        <v>2</v>
      </c>
      <c r="I1301" s="217"/>
      <c r="J1301" s="218">
        <f>ROUND(I1301*H1301,2)</f>
        <v>0</v>
      </c>
      <c r="K1301" s="214" t="s">
        <v>1</v>
      </c>
      <c r="L1301" s="46"/>
      <c r="M1301" s="236" t="s">
        <v>1</v>
      </c>
      <c r="N1301" s="237" t="s">
        <v>44</v>
      </c>
      <c r="O1301" s="93"/>
      <c r="P1301" s="238">
        <f>O1301*H1301</f>
        <v>0</v>
      </c>
      <c r="Q1301" s="238">
        <v>0.00479</v>
      </c>
      <c r="R1301" s="238">
        <f>Q1301*H1301</f>
        <v>0.00958</v>
      </c>
      <c r="S1301" s="238">
        <v>0</v>
      </c>
      <c r="T1301" s="239">
        <f>S1301*H1301</f>
        <v>0</v>
      </c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R1301" s="224" t="s">
        <v>371</v>
      </c>
      <c r="AT1301" s="224" t="s">
        <v>140</v>
      </c>
      <c r="AU1301" s="224" t="s">
        <v>89</v>
      </c>
      <c r="AY1301" s="18" t="s">
        <v>139</v>
      </c>
      <c r="BE1301" s="225">
        <f>IF(N1301="základní",J1301,0)</f>
        <v>0</v>
      </c>
      <c r="BF1301" s="225">
        <f>IF(N1301="snížená",J1301,0)</f>
        <v>0</v>
      </c>
      <c r="BG1301" s="225">
        <f>IF(N1301="zákl. přenesená",J1301,0)</f>
        <v>0</v>
      </c>
      <c r="BH1301" s="225">
        <f>IF(N1301="sníž. přenesená",J1301,0)</f>
        <v>0</v>
      </c>
      <c r="BI1301" s="225">
        <f>IF(N1301="nulová",J1301,0)</f>
        <v>0</v>
      </c>
      <c r="BJ1301" s="18" t="s">
        <v>87</v>
      </c>
      <c r="BK1301" s="225">
        <f>ROUND(I1301*H1301,2)</f>
        <v>0</v>
      </c>
      <c r="BL1301" s="18" t="s">
        <v>371</v>
      </c>
      <c r="BM1301" s="224" t="s">
        <v>1606</v>
      </c>
    </row>
    <row r="1302" spans="1:65" s="2" customFormat="1" ht="16.5" customHeight="1">
      <c r="A1302" s="40"/>
      <c r="B1302" s="41"/>
      <c r="C1302" s="212" t="s">
        <v>1607</v>
      </c>
      <c r="D1302" s="212" t="s">
        <v>140</v>
      </c>
      <c r="E1302" s="213" t="s">
        <v>1608</v>
      </c>
      <c r="F1302" s="214" t="s">
        <v>1609</v>
      </c>
      <c r="G1302" s="215" t="s">
        <v>716</v>
      </c>
      <c r="H1302" s="216">
        <v>3</v>
      </c>
      <c r="I1302" s="217"/>
      <c r="J1302" s="218">
        <f>ROUND(I1302*H1302,2)</f>
        <v>0</v>
      </c>
      <c r="K1302" s="214" t="s">
        <v>1</v>
      </c>
      <c r="L1302" s="46"/>
      <c r="M1302" s="236" t="s">
        <v>1</v>
      </c>
      <c r="N1302" s="237" t="s">
        <v>44</v>
      </c>
      <c r="O1302" s="93"/>
      <c r="P1302" s="238">
        <f>O1302*H1302</f>
        <v>0</v>
      </c>
      <c r="Q1302" s="238">
        <v>0.00479</v>
      </c>
      <c r="R1302" s="238">
        <f>Q1302*H1302</f>
        <v>0.01437</v>
      </c>
      <c r="S1302" s="238">
        <v>0</v>
      </c>
      <c r="T1302" s="239">
        <f>S1302*H1302</f>
        <v>0</v>
      </c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R1302" s="224" t="s">
        <v>371</v>
      </c>
      <c r="AT1302" s="224" t="s">
        <v>140</v>
      </c>
      <c r="AU1302" s="224" t="s">
        <v>89</v>
      </c>
      <c r="AY1302" s="18" t="s">
        <v>139</v>
      </c>
      <c r="BE1302" s="225">
        <f>IF(N1302="základní",J1302,0)</f>
        <v>0</v>
      </c>
      <c r="BF1302" s="225">
        <f>IF(N1302="snížená",J1302,0)</f>
        <v>0</v>
      </c>
      <c r="BG1302" s="225">
        <f>IF(N1302="zákl. přenesená",J1302,0)</f>
        <v>0</v>
      </c>
      <c r="BH1302" s="225">
        <f>IF(N1302="sníž. přenesená",J1302,0)</f>
        <v>0</v>
      </c>
      <c r="BI1302" s="225">
        <f>IF(N1302="nulová",J1302,0)</f>
        <v>0</v>
      </c>
      <c r="BJ1302" s="18" t="s">
        <v>87</v>
      </c>
      <c r="BK1302" s="225">
        <f>ROUND(I1302*H1302,2)</f>
        <v>0</v>
      </c>
      <c r="BL1302" s="18" t="s">
        <v>371</v>
      </c>
      <c r="BM1302" s="224" t="s">
        <v>1610</v>
      </c>
    </row>
    <row r="1303" spans="1:65" s="2" customFormat="1" ht="24.15" customHeight="1">
      <c r="A1303" s="40"/>
      <c r="B1303" s="41"/>
      <c r="C1303" s="212" t="s">
        <v>1611</v>
      </c>
      <c r="D1303" s="212" t="s">
        <v>140</v>
      </c>
      <c r="E1303" s="213" t="s">
        <v>1612</v>
      </c>
      <c r="F1303" s="214" t="s">
        <v>1613</v>
      </c>
      <c r="G1303" s="215" t="s">
        <v>716</v>
      </c>
      <c r="H1303" s="216">
        <v>10</v>
      </c>
      <c r="I1303" s="217"/>
      <c r="J1303" s="218">
        <f>ROUND(I1303*H1303,2)</f>
        <v>0</v>
      </c>
      <c r="K1303" s="214" t="s">
        <v>1</v>
      </c>
      <c r="L1303" s="46"/>
      <c r="M1303" s="236" t="s">
        <v>1</v>
      </c>
      <c r="N1303" s="237" t="s">
        <v>44</v>
      </c>
      <c r="O1303" s="93"/>
      <c r="P1303" s="238">
        <f>O1303*H1303</f>
        <v>0</v>
      </c>
      <c r="Q1303" s="238">
        <v>0.00479</v>
      </c>
      <c r="R1303" s="238">
        <f>Q1303*H1303</f>
        <v>0.0479</v>
      </c>
      <c r="S1303" s="238">
        <v>0</v>
      </c>
      <c r="T1303" s="239">
        <f>S1303*H1303</f>
        <v>0</v>
      </c>
      <c r="U1303" s="40"/>
      <c r="V1303" s="40"/>
      <c r="W1303" s="40"/>
      <c r="X1303" s="40"/>
      <c r="Y1303" s="40"/>
      <c r="Z1303" s="40"/>
      <c r="AA1303" s="40"/>
      <c r="AB1303" s="40"/>
      <c r="AC1303" s="40"/>
      <c r="AD1303" s="40"/>
      <c r="AE1303" s="40"/>
      <c r="AR1303" s="224" t="s">
        <v>371</v>
      </c>
      <c r="AT1303" s="224" t="s">
        <v>140</v>
      </c>
      <c r="AU1303" s="224" t="s">
        <v>89</v>
      </c>
      <c r="AY1303" s="18" t="s">
        <v>139</v>
      </c>
      <c r="BE1303" s="225">
        <f>IF(N1303="základní",J1303,0)</f>
        <v>0</v>
      </c>
      <c r="BF1303" s="225">
        <f>IF(N1303="snížená",J1303,0)</f>
        <v>0</v>
      </c>
      <c r="BG1303" s="225">
        <f>IF(N1303="zákl. přenesená",J1303,0)</f>
        <v>0</v>
      </c>
      <c r="BH1303" s="225">
        <f>IF(N1303="sníž. přenesená",J1303,0)</f>
        <v>0</v>
      </c>
      <c r="BI1303" s="225">
        <f>IF(N1303="nulová",J1303,0)</f>
        <v>0</v>
      </c>
      <c r="BJ1303" s="18" t="s">
        <v>87</v>
      </c>
      <c r="BK1303" s="225">
        <f>ROUND(I1303*H1303,2)</f>
        <v>0</v>
      </c>
      <c r="BL1303" s="18" t="s">
        <v>371</v>
      </c>
      <c r="BM1303" s="224" t="s">
        <v>1614</v>
      </c>
    </row>
    <row r="1304" spans="1:65" s="2" customFormat="1" ht="24.15" customHeight="1">
      <c r="A1304" s="40"/>
      <c r="B1304" s="41"/>
      <c r="C1304" s="212" t="s">
        <v>1615</v>
      </c>
      <c r="D1304" s="212" t="s">
        <v>140</v>
      </c>
      <c r="E1304" s="213" t="s">
        <v>1616</v>
      </c>
      <c r="F1304" s="214" t="s">
        <v>1617</v>
      </c>
      <c r="G1304" s="215" t="s">
        <v>716</v>
      </c>
      <c r="H1304" s="216">
        <v>10</v>
      </c>
      <c r="I1304" s="217"/>
      <c r="J1304" s="218">
        <f>ROUND(I1304*H1304,2)</f>
        <v>0</v>
      </c>
      <c r="K1304" s="214" t="s">
        <v>1</v>
      </c>
      <c r="L1304" s="46"/>
      <c r="M1304" s="236" t="s">
        <v>1</v>
      </c>
      <c r="N1304" s="237" t="s">
        <v>44</v>
      </c>
      <c r="O1304" s="93"/>
      <c r="P1304" s="238">
        <f>O1304*H1304</f>
        <v>0</v>
      </c>
      <c r="Q1304" s="238">
        <v>0.00479</v>
      </c>
      <c r="R1304" s="238">
        <f>Q1304*H1304</f>
        <v>0.0479</v>
      </c>
      <c r="S1304" s="238">
        <v>0</v>
      </c>
      <c r="T1304" s="239">
        <f>S1304*H1304</f>
        <v>0</v>
      </c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R1304" s="224" t="s">
        <v>371</v>
      </c>
      <c r="AT1304" s="224" t="s">
        <v>140</v>
      </c>
      <c r="AU1304" s="224" t="s">
        <v>89</v>
      </c>
      <c r="AY1304" s="18" t="s">
        <v>139</v>
      </c>
      <c r="BE1304" s="225">
        <f>IF(N1304="základní",J1304,0)</f>
        <v>0</v>
      </c>
      <c r="BF1304" s="225">
        <f>IF(N1304="snížená",J1304,0)</f>
        <v>0</v>
      </c>
      <c r="BG1304" s="225">
        <f>IF(N1304="zákl. přenesená",J1304,0)</f>
        <v>0</v>
      </c>
      <c r="BH1304" s="225">
        <f>IF(N1304="sníž. přenesená",J1304,0)</f>
        <v>0</v>
      </c>
      <c r="BI1304" s="225">
        <f>IF(N1304="nulová",J1304,0)</f>
        <v>0</v>
      </c>
      <c r="BJ1304" s="18" t="s">
        <v>87</v>
      </c>
      <c r="BK1304" s="225">
        <f>ROUND(I1304*H1304,2)</f>
        <v>0</v>
      </c>
      <c r="BL1304" s="18" t="s">
        <v>371</v>
      </c>
      <c r="BM1304" s="224" t="s">
        <v>1618</v>
      </c>
    </row>
    <row r="1305" spans="1:65" s="2" customFormat="1" ht="16.5" customHeight="1">
      <c r="A1305" s="40"/>
      <c r="B1305" s="41"/>
      <c r="C1305" s="212" t="s">
        <v>1619</v>
      </c>
      <c r="D1305" s="212" t="s">
        <v>140</v>
      </c>
      <c r="E1305" s="213" t="s">
        <v>1620</v>
      </c>
      <c r="F1305" s="214" t="s">
        <v>1621</v>
      </c>
      <c r="G1305" s="215" t="s">
        <v>299</v>
      </c>
      <c r="H1305" s="216">
        <v>13.5</v>
      </c>
      <c r="I1305" s="217"/>
      <c r="J1305" s="218">
        <f>ROUND(I1305*H1305,2)</f>
        <v>0</v>
      </c>
      <c r="K1305" s="214" t="s">
        <v>1</v>
      </c>
      <c r="L1305" s="46"/>
      <c r="M1305" s="236" t="s">
        <v>1</v>
      </c>
      <c r="N1305" s="237" t="s">
        <v>44</v>
      </c>
      <c r="O1305" s="93"/>
      <c r="P1305" s="238">
        <f>O1305*H1305</f>
        <v>0</v>
      </c>
      <c r="Q1305" s="238">
        <v>0.00479</v>
      </c>
      <c r="R1305" s="238">
        <f>Q1305*H1305</f>
        <v>0.064665</v>
      </c>
      <c r="S1305" s="238">
        <v>0</v>
      </c>
      <c r="T1305" s="239">
        <f>S1305*H1305</f>
        <v>0</v>
      </c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R1305" s="224" t="s">
        <v>371</v>
      </c>
      <c r="AT1305" s="224" t="s">
        <v>140</v>
      </c>
      <c r="AU1305" s="224" t="s">
        <v>89</v>
      </c>
      <c r="AY1305" s="18" t="s">
        <v>139</v>
      </c>
      <c r="BE1305" s="225">
        <f>IF(N1305="základní",J1305,0)</f>
        <v>0</v>
      </c>
      <c r="BF1305" s="225">
        <f>IF(N1305="snížená",J1305,0)</f>
        <v>0</v>
      </c>
      <c r="BG1305" s="225">
        <f>IF(N1305="zákl. přenesená",J1305,0)</f>
        <v>0</v>
      </c>
      <c r="BH1305" s="225">
        <f>IF(N1305="sníž. přenesená",J1305,0)</f>
        <v>0</v>
      </c>
      <c r="BI1305" s="225">
        <f>IF(N1305="nulová",J1305,0)</f>
        <v>0</v>
      </c>
      <c r="BJ1305" s="18" t="s">
        <v>87</v>
      </c>
      <c r="BK1305" s="225">
        <f>ROUND(I1305*H1305,2)</f>
        <v>0</v>
      </c>
      <c r="BL1305" s="18" t="s">
        <v>371</v>
      </c>
      <c r="BM1305" s="224" t="s">
        <v>1622</v>
      </c>
    </row>
    <row r="1306" spans="1:65" s="2" customFormat="1" ht="24.15" customHeight="1">
      <c r="A1306" s="40"/>
      <c r="B1306" s="41"/>
      <c r="C1306" s="212" t="s">
        <v>1623</v>
      </c>
      <c r="D1306" s="212" t="s">
        <v>140</v>
      </c>
      <c r="E1306" s="213" t="s">
        <v>1624</v>
      </c>
      <c r="F1306" s="214" t="s">
        <v>1625</v>
      </c>
      <c r="G1306" s="215" t="s">
        <v>305</v>
      </c>
      <c r="H1306" s="216">
        <v>1.15</v>
      </c>
      <c r="I1306" s="217"/>
      <c r="J1306" s="218">
        <f>ROUND(I1306*H1306,2)</f>
        <v>0</v>
      </c>
      <c r="K1306" s="214" t="s">
        <v>274</v>
      </c>
      <c r="L1306" s="46"/>
      <c r="M1306" s="236" t="s">
        <v>1</v>
      </c>
      <c r="N1306" s="237" t="s">
        <v>44</v>
      </c>
      <c r="O1306" s="93"/>
      <c r="P1306" s="238">
        <f>O1306*H1306</f>
        <v>0</v>
      </c>
      <c r="Q1306" s="238">
        <v>0</v>
      </c>
      <c r="R1306" s="238">
        <f>Q1306*H1306</f>
        <v>0</v>
      </c>
      <c r="S1306" s="238">
        <v>0</v>
      </c>
      <c r="T1306" s="239">
        <f>S1306*H1306</f>
        <v>0</v>
      </c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R1306" s="224" t="s">
        <v>371</v>
      </c>
      <c r="AT1306" s="224" t="s">
        <v>140</v>
      </c>
      <c r="AU1306" s="224" t="s">
        <v>89</v>
      </c>
      <c r="AY1306" s="18" t="s">
        <v>139</v>
      </c>
      <c r="BE1306" s="225">
        <f>IF(N1306="základní",J1306,0)</f>
        <v>0</v>
      </c>
      <c r="BF1306" s="225">
        <f>IF(N1306="snížená",J1306,0)</f>
        <v>0</v>
      </c>
      <c r="BG1306" s="225">
        <f>IF(N1306="zákl. přenesená",J1306,0)</f>
        <v>0</v>
      </c>
      <c r="BH1306" s="225">
        <f>IF(N1306="sníž. přenesená",J1306,0)</f>
        <v>0</v>
      </c>
      <c r="BI1306" s="225">
        <f>IF(N1306="nulová",J1306,0)</f>
        <v>0</v>
      </c>
      <c r="BJ1306" s="18" t="s">
        <v>87</v>
      </c>
      <c r="BK1306" s="225">
        <f>ROUND(I1306*H1306,2)</f>
        <v>0</v>
      </c>
      <c r="BL1306" s="18" t="s">
        <v>371</v>
      </c>
      <c r="BM1306" s="224" t="s">
        <v>1626</v>
      </c>
    </row>
    <row r="1307" spans="1:47" s="2" customFormat="1" ht="12">
      <c r="A1307" s="40"/>
      <c r="B1307" s="41"/>
      <c r="C1307" s="42"/>
      <c r="D1307" s="240" t="s">
        <v>276</v>
      </c>
      <c r="E1307" s="42"/>
      <c r="F1307" s="241" t="s">
        <v>1627</v>
      </c>
      <c r="G1307" s="42"/>
      <c r="H1307" s="42"/>
      <c r="I1307" s="242"/>
      <c r="J1307" s="42"/>
      <c r="K1307" s="42"/>
      <c r="L1307" s="46"/>
      <c r="M1307" s="243"/>
      <c r="N1307" s="244"/>
      <c r="O1307" s="93"/>
      <c r="P1307" s="93"/>
      <c r="Q1307" s="93"/>
      <c r="R1307" s="93"/>
      <c r="S1307" s="93"/>
      <c r="T1307" s="94"/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0"/>
      <c r="AE1307" s="40"/>
      <c r="AT1307" s="18" t="s">
        <v>276</v>
      </c>
      <c r="AU1307" s="18" t="s">
        <v>89</v>
      </c>
    </row>
    <row r="1308" spans="1:63" s="11" customFormat="1" ht="22.8" customHeight="1">
      <c r="A1308" s="11"/>
      <c r="B1308" s="198"/>
      <c r="C1308" s="199"/>
      <c r="D1308" s="200" t="s">
        <v>78</v>
      </c>
      <c r="E1308" s="234" t="s">
        <v>1628</v>
      </c>
      <c r="F1308" s="234" t="s">
        <v>1629</v>
      </c>
      <c r="G1308" s="199"/>
      <c r="H1308" s="199"/>
      <c r="I1308" s="202"/>
      <c r="J1308" s="235">
        <f>BK1308</f>
        <v>0</v>
      </c>
      <c r="K1308" s="199"/>
      <c r="L1308" s="204"/>
      <c r="M1308" s="205"/>
      <c r="N1308" s="206"/>
      <c r="O1308" s="206"/>
      <c r="P1308" s="207">
        <f>SUM(P1309:P1347)</f>
        <v>0</v>
      </c>
      <c r="Q1308" s="206"/>
      <c r="R1308" s="207">
        <f>SUM(R1309:R1347)</f>
        <v>1.4966125</v>
      </c>
      <c r="S1308" s="206"/>
      <c r="T1308" s="208">
        <f>SUM(T1309:T1347)</f>
        <v>0</v>
      </c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R1308" s="209" t="s">
        <v>89</v>
      </c>
      <c r="AT1308" s="210" t="s">
        <v>78</v>
      </c>
      <c r="AU1308" s="210" t="s">
        <v>87</v>
      </c>
      <c r="AY1308" s="209" t="s">
        <v>139</v>
      </c>
      <c r="BK1308" s="211">
        <f>SUM(BK1309:BK1347)</f>
        <v>0</v>
      </c>
    </row>
    <row r="1309" spans="1:65" s="2" customFormat="1" ht="24.15" customHeight="1">
      <c r="A1309" s="40"/>
      <c r="B1309" s="41"/>
      <c r="C1309" s="212" t="s">
        <v>1630</v>
      </c>
      <c r="D1309" s="212" t="s">
        <v>140</v>
      </c>
      <c r="E1309" s="213" t="s">
        <v>1631</v>
      </c>
      <c r="F1309" s="214" t="s">
        <v>1632</v>
      </c>
      <c r="G1309" s="215" t="s">
        <v>299</v>
      </c>
      <c r="H1309" s="216">
        <v>282</v>
      </c>
      <c r="I1309" s="217"/>
      <c r="J1309" s="218">
        <f>ROUND(I1309*H1309,2)</f>
        <v>0</v>
      </c>
      <c r="K1309" s="214" t="s">
        <v>274</v>
      </c>
      <c r="L1309" s="46"/>
      <c r="M1309" s="236" t="s">
        <v>1</v>
      </c>
      <c r="N1309" s="237" t="s">
        <v>44</v>
      </c>
      <c r="O1309" s="93"/>
      <c r="P1309" s="238">
        <f>O1309*H1309</f>
        <v>0</v>
      </c>
      <c r="Q1309" s="238">
        <v>0</v>
      </c>
      <c r="R1309" s="238">
        <f>Q1309*H1309</f>
        <v>0</v>
      </c>
      <c r="S1309" s="238">
        <v>0</v>
      </c>
      <c r="T1309" s="239">
        <f>S1309*H1309</f>
        <v>0</v>
      </c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R1309" s="224" t="s">
        <v>371</v>
      </c>
      <c r="AT1309" s="224" t="s">
        <v>140</v>
      </c>
      <c r="AU1309" s="224" t="s">
        <v>89</v>
      </c>
      <c r="AY1309" s="18" t="s">
        <v>139</v>
      </c>
      <c r="BE1309" s="225">
        <f>IF(N1309="základní",J1309,0)</f>
        <v>0</v>
      </c>
      <c r="BF1309" s="225">
        <f>IF(N1309="snížená",J1309,0)</f>
        <v>0</v>
      </c>
      <c r="BG1309" s="225">
        <f>IF(N1309="zákl. přenesená",J1309,0)</f>
        <v>0</v>
      </c>
      <c r="BH1309" s="225">
        <f>IF(N1309="sníž. přenesená",J1309,0)</f>
        <v>0</v>
      </c>
      <c r="BI1309" s="225">
        <f>IF(N1309="nulová",J1309,0)</f>
        <v>0</v>
      </c>
      <c r="BJ1309" s="18" t="s">
        <v>87</v>
      </c>
      <c r="BK1309" s="225">
        <f>ROUND(I1309*H1309,2)</f>
        <v>0</v>
      </c>
      <c r="BL1309" s="18" t="s">
        <v>371</v>
      </c>
      <c r="BM1309" s="224" t="s">
        <v>1633</v>
      </c>
    </row>
    <row r="1310" spans="1:47" s="2" customFormat="1" ht="12">
      <c r="A1310" s="40"/>
      <c r="B1310" s="41"/>
      <c r="C1310" s="42"/>
      <c r="D1310" s="240" t="s">
        <v>276</v>
      </c>
      <c r="E1310" s="42"/>
      <c r="F1310" s="241" t="s">
        <v>1634</v>
      </c>
      <c r="G1310" s="42"/>
      <c r="H1310" s="42"/>
      <c r="I1310" s="242"/>
      <c r="J1310" s="42"/>
      <c r="K1310" s="42"/>
      <c r="L1310" s="46"/>
      <c r="M1310" s="243"/>
      <c r="N1310" s="244"/>
      <c r="O1310" s="93"/>
      <c r="P1310" s="93"/>
      <c r="Q1310" s="93"/>
      <c r="R1310" s="93"/>
      <c r="S1310" s="93"/>
      <c r="T1310" s="94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T1310" s="18" t="s">
        <v>276</v>
      </c>
      <c r="AU1310" s="18" t="s">
        <v>89</v>
      </c>
    </row>
    <row r="1311" spans="1:51" s="13" customFormat="1" ht="12">
      <c r="A1311" s="13"/>
      <c r="B1311" s="245"/>
      <c r="C1311" s="246"/>
      <c r="D1311" s="247" t="s">
        <v>278</v>
      </c>
      <c r="E1311" s="248" t="s">
        <v>1</v>
      </c>
      <c r="F1311" s="249" t="s">
        <v>1271</v>
      </c>
      <c r="G1311" s="246"/>
      <c r="H1311" s="250">
        <v>282</v>
      </c>
      <c r="I1311" s="251"/>
      <c r="J1311" s="246"/>
      <c r="K1311" s="246"/>
      <c r="L1311" s="252"/>
      <c r="M1311" s="253"/>
      <c r="N1311" s="254"/>
      <c r="O1311" s="254"/>
      <c r="P1311" s="254"/>
      <c r="Q1311" s="254"/>
      <c r="R1311" s="254"/>
      <c r="S1311" s="254"/>
      <c r="T1311" s="255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T1311" s="256" t="s">
        <v>278</v>
      </c>
      <c r="AU1311" s="256" t="s">
        <v>89</v>
      </c>
      <c r="AV1311" s="13" t="s">
        <v>89</v>
      </c>
      <c r="AW1311" s="13" t="s">
        <v>34</v>
      </c>
      <c r="AX1311" s="13" t="s">
        <v>87</v>
      </c>
      <c r="AY1311" s="256" t="s">
        <v>139</v>
      </c>
    </row>
    <row r="1312" spans="1:65" s="2" customFormat="1" ht="21.75" customHeight="1">
      <c r="A1312" s="40"/>
      <c r="B1312" s="41"/>
      <c r="C1312" s="278" t="s">
        <v>1635</v>
      </c>
      <c r="D1312" s="278" t="s">
        <v>316</v>
      </c>
      <c r="E1312" s="279" t="s">
        <v>1636</v>
      </c>
      <c r="F1312" s="280" t="s">
        <v>1637</v>
      </c>
      <c r="G1312" s="281" t="s">
        <v>299</v>
      </c>
      <c r="H1312" s="282">
        <v>310.2</v>
      </c>
      <c r="I1312" s="283"/>
      <c r="J1312" s="284">
        <f>ROUND(I1312*H1312,2)</f>
        <v>0</v>
      </c>
      <c r="K1312" s="280" t="s">
        <v>1</v>
      </c>
      <c r="L1312" s="285"/>
      <c r="M1312" s="286" t="s">
        <v>1</v>
      </c>
      <c r="N1312" s="287" t="s">
        <v>44</v>
      </c>
      <c r="O1312" s="93"/>
      <c r="P1312" s="238">
        <f>O1312*H1312</f>
        <v>0</v>
      </c>
      <c r="Q1312" s="238">
        <v>0.0036</v>
      </c>
      <c r="R1312" s="238">
        <f>Q1312*H1312</f>
        <v>1.11672</v>
      </c>
      <c r="S1312" s="238">
        <v>0</v>
      </c>
      <c r="T1312" s="239">
        <f>S1312*H1312</f>
        <v>0</v>
      </c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R1312" s="224" t="s">
        <v>496</v>
      </c>
      <c r="AT1312" s="224" t="s">
        <v>316</v>
      </c>
      <c r="AU1312" s="224" t="s">
        <v>89</v>
      </c>
      <c r="AY1312" s="18" t="s">
        <v>139</v>
      </c>
      <c r="BE1312" s="225">
        <f>IF(N1312="základní",J1312,0)</f>
        <v>0</v>
      </c>
      <c r="BF1312" s="225">
        <f>IF(N1312="snížená",J1312,0)</f>
        <v>0</v>
      </c>
      <c r="BG1312" s="225">
        <f>IF(N1312="zákl. přenesená",J1312,0)</f>
        <v>0</v>
      </c>
      <c r="BH1312" s="225">
        <f>IF(N1312="sníž. přenesená",J1312,0)</f>
        <v>0</v>
      </c>
      <c r="BI1312" s="225">
        <f>IF(N1312="nulová",J1312,0)</f>
        <v>0</v>
      </c>
      <c r="BJ1312" s="18" t="s">
        <v>87</v>
      </c>
      <c r="BK1312" s="225">
        <f>ROUND(I1312*H1312,2)</f>
        <v>0</v>
      </c>
      <c r="BL1312" s="18" t="s">
        <v>371</v>
      </c>
      <c r="BM1312" s="224" t="s">
        <v>1638</v>
      </c>
    </row>
    <row r="1313" spans="1:51" s="13" customFormat="1" ht="12">
      <c r="A1313" s="13"/>
      <c r="B1313" s="245"/>
      <c r="C1313" s="246"/>
      <c r="D1313" s="247" t="s">
        <v>278</v>
      </c>
      <c r="E1313" s="248" t="s">
        <v>1</v>
      </c>
      <c r="F1313" s="249" t="s">
        <v>1427</v>
      </c>
      <c r="G1313" s="246"/>
      <c r="H1313" s="250">
        <v>310.2</v>
      </c>
      <c r="I1313" s="251"/>
      <c r="J1313" s="246"/>
      <c r="K1313" s="246"/>
      <c r="L1313" s="252"/>
      <c r="M1313" s="253"/>
      <c r="N1313" s="254"/>
      <c r="O1313" s="254"/>
      <c r="P1313" s="254"/>
      <c r="Q1313" s="254"/>
      <c r="R1313" s="254"/>
      <c r="S1313" s="254"/>
      <c r="T1313" s="255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T1313" s="256" t="s">
        <v>278</v>
      </c>
      <c r="AU1313" s="256" t="s">
        <v>89</v>
      </c>
      <c r="AV1313" s="13" t="s">
        <v>89</v>
      </c>
      <c r="AW1313" s="13" t="s">
        <v>34</v>
      </c>
      <c r="AX1313" s="13" t="s">
        <v>87</v>
      </c>
      <c r="AY1313" s="256" t="s">
        <v>139</v>
      </c>
    </row>
    <row r="1314" spans="1:65" s="2" customFormat="1" ht="16.5" customHeight="1">
      <c r="A1314" s="40"/>
      <c r="B1314" s="41"/>
      <c r="C1314" s="212" t="s">
        <v>1639</v>
      </c>
      <c r="D1314" s="212" t="s">
        <v>140</v>
      </c>
      <c r="E1314" s="213" t="s">
        <v>1640</v>
      </c>
      <c r="F1314" s="214" t="s">
        <v>1641</v>
      </c>
      <c r="G1314" s="215" t="s">
        <v>716</v>
      </c>
      <c r="H1314" s="216">
        <v>48.5</v>
      </c>
      <c r="I1314" s="217"/>
      <c r="J1314" s="218">
        <f>ROUND(I1314*H1314,2)</f>
        <v>0</v>
      </c>
      <c r="K1314" s="214" t="s">
        <v>274</v>
      </c>
      <c r="L1314" s="46"/>
      <c r="M1314" s="236" t="s">
        <v>1</v>
      </c>
      <c r="N1314" s="237" t="s">
        <v>44</v>
      </c>
      <c r="O1314" s="93"/>
      <c r="P1314" s="238">
        <f>O1314*H1314</f>
        <v>0</v>
      </c>
      <c r="Q1314" s="238">
        <v>1E-05</v>
      </c>
      <c r="R1314" s="238">
        <f>Q1314*H1314</f>
        <v>0.000485</v>
      </c>
      <c r="S1314" s="238">
        <v>0</v>
      </c>
      <c r="T1314" s="239">
        <f>S1314*H1314</f>
        <v>0</v>
      </c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R1314" s="224" t="s">
        <v>371</v>
      </c>
      <c r="AT1314" s="224" t="s">
        <v>140</v>
      </c>
      <c r="AU1314" s="224" t="s">
        <v>89</v>
      </c>
      <c r="AY1314" s="18" t="s">
        <v>139</v>
      </c>
      <c r="BE1314" s="225">
        <f>IF(N1314="základní",J1314,0)</f>
        <v>0</v>
      </c>
      <c r="BF1314" s="225">
        <f>IF(N1314="snížená",J1314,0)</f>
        <v>0</v>
      </c>
      <c r="BG1314" s="225">
        <f>IF(N1314="zákl. přenesená",J1314,0)</f>
        <v>0</v>
      </c>
      <c r="BH1314" s="225">
        <f>IF(N1314="sníž. přenesená",J1314,0)</f>
        <v>0</v>
      </c>
      <c r="BI1314" s="225">
        <f>IF(N1314="nulová",J1314,0)</f>
        <v>0</v>
      </c>
      <c r="BJ1314" s="18" t="s">
        <v>87</v>
      </c>
      <c r="BK1314" s="225">
        <f>ROUND(I1314*H1314,2)</f>
        <v>0</v>
      </c>
      <c r="BL1314" s="18" t="s">
        <v>371</v>
      </c>
      <c r="BM1314" s="224" t="s">
        <v>1642</v>
      </c>
    </row>
    <row r="1315" spans="1:47" s="2" customFormat="1" ht="12">
      <c r="A1315" s="40"/>
      <c r="B1315" s="41"/>
      <c r="C1315" s="42"/>
      <c r="D1315" s="240" t="s">
        <v>276</v>
      </c>
      <c r="E1315" s="42"/>
      <c r="F1315" s="241" t="s">
        <v>1643</v>
      </c>
      <c r="G1315" s="42"/>
      <c r="H1315" s="42"/>
      <c r="I1315" s="242"/>
      <c r="J1315" s="42"/>
      <c r="K1315" s="42"/>
      <c r="L1315" s="46"/>
      <c r="M1315" s="243"/>
      <c r="N1315" s="244"/>
      <c r="O1315" s="93"/>
      <c r="P1315" s="93"/>
      <c r="Q1315" s="93"/>
      <c r="R1315" s="93"/>
      <c r="S1315" s="93"/>
      <c r="T1315" s="94"/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T1315" s="18" t="s">
        <v>276</v>
      </c>
      <c r="AU1315" s="18" t="s">
        <v>89</v>
      </c>
    </row>
    <row r="1316" spans="1:51" s="13" customFormat="1" ht="12">
      <c r="A1316" s="13"/>
      <c r="B1316" s="245"/>
      <c r="C1316" s="246"/>
      <c r="D1316" s="247" t="s">
        <v>278</v>
      </c>
      <c r="E1316" s="248" t="s">
        <v>1</v>
      </c>
      <c r="F1316" s="249" t="s">
        <v>1644</v>
      </c>
      <c r="G1316" s="246"/>
      <c r="H1316" s="250">
        <v>48.5</v>
      </c>
      <c r="I1316" s="251"/>
      <c r="J1316" s="246"/>
      <c r="K1316" s="246"/>
      <c r="L1316" s="252"/>
      <c r="M1316" s="253"/>
      <c r="N1316" s="254"/>
      <c r="O1316" s="254"/>
      <c r="P1316" s="254"/>
      <c r="Q1316" s="254"/>
      <c r="R1316" s="254"/>
      <c r="S1316" s="254"/>
      <c r="T1316" s="255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T1316" s="256" t="s">
        <v>278</v>
      </c>
      <c r="AU1316" s="256" t="s">
        <v>89</v>
      </c>
      <c r="AV1316" s="13" t="s">
        <v>89</v>
      </c>
      <c r="AW1316" s="13" t="s">
        <v>34</v>
      </c>
      <c r="AX1316" s="13" t="s">
        <v>87</v>
      </c>
      <c r="AY1316" s="256" t="s">
        <v>139</v>
      </c>
    </row>
    <row r="1317" spans="1:65" s="2" customFormat="1" ht="16.5" customHeight="1">
      <c r="A1317" s="40"/>
      <c r="B1317" s="41"/>
      <c r="C1317" s="278" t="s">
        <v>1645</v>
      </c>
      <c r="D1317" s="278" t="s">
        <v>316</v>
      </c>
      <c r="E1317" s="279" t="s">
        <v>1646</v>
      </c>
      <c r="F1317" s="280" t="s">
        <v>1647</v>
      </c>
      <c r="G1317" s="281" t="s">
        <v>716</v>
      </c>
      <c r="H1317" s="282">
        <v>48.5</v>
      </c>
      <c r="I1317" s="283"/>
      <c r="J1317" s="284">
        <f>ROUND(I1317*H1317,2)</f>
        <v>0</v>
      </c>
      <c r="K1317" s="280" t="s">
        <v>274</v>
      </c>
      <c r="L1317" s="285"/>
      <c r="M1317" s="286" t="s">
        <v>1</v>
      </c>
      <c r="N1317" s="287" t="s">
        <v>44</v>
      </c>
      <c r="O1317" s="93"/>
      <c r="P1317" s="238">
        <f>O1317*H1317</f>
        <v>0</v>
      </c>
      <c r="Q1317" s="238">
        <v>0.0001</v>
      </c>
      <c r="R1317" s="238">
        <f>Q1317*H1317</f>
        <v>0.00485</v>
      </c>
      <c r="S1317" s="238">
        <v>0</v>
      </c>
      <c r="T1317" s="239">
        <f>S1317*H1317</f>
        <v>0</v>
      </c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R1317" s="224" t="s">
        <v>496</v>
      </c>
      <c r="AT1317" s="224" t="s">
        <v>316</v>
      </c>
      <c r="AU1317" s="224" t="s">
        <v>89</v>
      </c>
      <c r="AY1317" s="18" t="s">
        <v>139</v>
      </c>
      <c r="BE1317" s="225">
        <f>IF(N1317="základní",J1317,0)</f>
        <v>0</v>
      </c>
      <c r="BF1317" s="225">
        <f>IF(N1317="snížená",J1317,0)</f>
        <v>0</v>
      </c>
      <c r="BG1317" s="225">
        <f>IF(N1317="zákl. přenesená",J1317,0)</f>
        <v>0</v>
      </c>
      <c r="BH1317" s="225">
        <f>IF(N1317="sníž. přenesená",J1317,0)</f>
        <v>0</v>
      </c>
      <c r="BI1317" s="225">
        <f>IF(N1317="nulová",J1317,0)</f>
        <v>0</v>
      </c>
      <c r="BJ1317" s="18" t="s">
        <v>87</v>
      </c>
      <c r="BK1317" s="225">
        <f>ROUND(I1317*H1317,2)</f>
        <v>0</v>
      </c>
      <c r="BL1317" s="18" t="s">
        <v>371</v>
      </c>
      <c r="BM1317" s="224" t="s">
        <v>1648</v>
      </c>
    </row>
    <row r="1318" spans="1:65" s="2" customFormat="1" ht="24.15" customHeight="1">
      <c r="A1318" s="40"/>
      <c r="B1318" s="41"/>
      <c r="C1318" s="212" t="s">
        <v>1649</v>
      </c>
      <c r="D1318" s="212" t="s">
        <v>140</v>
      </c>
      <c r="E1318" s="213" t="s">
        <v>1650</v>
      </c>
      <c r="F1318" s="214" t="s">
        <v>1651</v>
      </c>
      <c r="G1318" s="215" t="s">
        <v>716</v>
      </c>
      <c r="H1318" s="216">
        <v>44.03</v>
      </c>
      <c r="I1318" s="217"/>
      <c r="J1318" s="218">
        <f>ROUND(I1318*H1318,2)</f>
        <v>0</v>
      </c>
      <c r="K1318" s="214" t="s">
        <v>274</v>
      </c>
      <c r="L1318" s="46"/>
      <c r="M1318" s="236" t="s">
        <v>1</v>
      </c>
      <c r="N1318" s="237" t="s">
        <v>44</v>
      </c>
      <c r="O1318" s="93"/>
      <c r="P1318" s="238">
        <f>O1318*H1318</f>
        <v>0</v>
      </c>
      <c r="Q1318" s="238">
        <v>0.00125</v>
      </c>
      <c r="R1318" s="238">
        <f>Q1318*H1318</f>
        <v>0.0550375</v>
      </c>
      <c r="S1318" s="238">
        <v>0</v>
      </c>
      <c r="T1318" s="239">
        <f>S1318*H1318</f>
        <v>0</v>
      </c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R1318" s="224" t="s">
        <v>371</v>
      </c>
      <c r="AT1318" s="224" t="s">
        <v>140</v>
      </c>
      <c r="AU1318" s="224" t="s">
        <v>89</v>
      </c>
      <c r="AY1318" s="18" t="s">
        <v>139</v>
      </c>
      <c r="BE1318" s="225">
        <f>IF(N1318="základní",J1318,0)</f>
        <v>0</v>
      </c>
      <c r="BF1318" s="225">
        <f>IF(N1318="snížená",J1318,0)</f>
        <v>0</v>
      </c>
      <c r="BG1318" s="225">
        <f>IF(N1318="zákl. přenesená",J1318,0)</f>
        <v>0</v>
      </c>
      <c r="BH1318" s="225">
        <f>IF(N1318="sníž. přenesená",J1318,0)</f>
        <v>0</v>
      </c>
      <c r="BI1318" s="225">
        <f>IF(N1318="nulová",J1318,0)</f>
        <v>0</v>
      </c>
      <c r="BJ1318" s="18" t="s">
        <v>87</v>
      </c>
      <c r="BK1318" s="225">
        <f>ROUND(I1318*H1318,2)</f>
        <v>0</v>
      </c>
      <c r="BL1318" s="18" t="s">
        <v>371</v>
      </c>
      <c r="BM1318" s="224" t="s">
        <v>1652</v>
      </c>
    </row>
    <row r="1319" spans="1:47" s="2" customFormat="1" ht="12">
      <c r="A1319" s="40"/>
      <c r="B1319" s="41"/>
      <c r="C1319" s="42"/>
      <c r="D1319" s="240" t="s">
        <v>276</v>
      </c>
      <c r="E1319" s="42"/>
      <c r="F1319" s="241" t="s">
        <v>1653</v>
      </c>
      <c r="G1319" s="42"/>
      <c r="H1319" s="42"/>
      <c r="I1319" s="242"/>
      <c r="J1319" s="42"/>
      <c r="K1319" s="42"/>
      <c r="L1319" s="46"/>
      <c r="M1319" s="243"/>
      <c r="N1319" s="244"/>
      <c r="O1319" s="93"/>
      <c r="P1319" s="93"/>
      <c r="Q1319" s="93"/>
      <c r="R1319" s="93"/>
      <c r="S1319" s="93"/>
      <c r="T1319" s="94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T1319" s="18" t="s">
        <v>276</v>
      </c>
      <c r="AU1319" s="18" t="s">
        <v>89</v>
      </c>
    </row>
    <row r="1320" spans="1:51" s="13" customFormat="1" ht="12">
      <c r="A1320" s="13"/>
      <c r="B1320" s="245"/>
      <c r="C1320" s="246"/>
      <c r="D1320" s="247" t="s">
        <v>278</v>
      </c>
      <c r="E1320" s="248" t="s">
        <v>1</v>
      </c>
      <c r="F1320" s="249" t="s">
        <v>1654</v>
      </c>
      <c r="G1320" s="246"/>
      <c r="H1320" s="250">
        <v>28.03</v>
      </c>
      <c r="I1320" s="251"/>
      <c r="J1320" s="246"/>
      <c r="K1320" s="246"/>
      <c r="L1320" s="252"/>
      <c r="M1320" s="253"/>
      <c r="N1320" s="254"/>
      <c r="O1320" s="254"/>
      <c r="P1320" s="254"/>
      <c r="Q1320" s="254"/>
      <c r="R1320" s="254"/>
      <c r="S1320" s="254"/>
      <c r="T1320" s="255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T1320" s="256" t="s">
        <v>278</v>
      </c>
      <c r="AU1320" s="256" t="s">
        <v>89</v>
      </c>
      <c r="AV1320" s="13" t="s">
        <v>89</v>
      </c>
      <c r="AW1320" s="13" t="s">
        <v>34</v>
      </c>
      <c r="AX1320" s="13" t="s">
        <v>79</v>
      </c>
      <c r="AY1320" s="256" t="s">
        <v>139</v>
      </c>
    </row>
    <row r="1321" spans="1:51" s="13" customFormat="1" ht="12">
      <c r="A1321" s="13"/>
      <c r="B1321" s="245"/>
      <c r="C1321" s="246"/>
      <c r="D1321" s="247" t="s">
        <v>278</v>
      </c>
      <c r="E1321" s="248" t="s">
        <v>1</v>
      </c>
      <c r="F1321" s="249" t="s">
        <v>319</v>
      </c>
      <c r="G1321" s="246"/>
      <c r="H1321" s="250">
        <v>8</v>
      </c>
      <c r="I1321" s="251"/>
      <c r="J1321" s="246"/>
      <c r="K1321" s="246"/>
      <c r="L1321" s="252"/>
      <c r="M1321" s="253"/>
      <c r="N1321" s="254"/>
      <c r="O1321" s="254"/>
      <c r="P1321" s="254"/>
      <c r="Q1321" s="254"/>
      <c r="R1321" s="254"/>
      <c r="S1321" s="254"/>
      <c r="T1321" s="255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T1321" s="256" t="s">
        <v>278</v>
      </c>
      <c r="AU1321" s="256" t="s">
        <v>89</v>
      </c>
      <c r="AV1321" s="13" t="s">
        <v>89</v>
      </c>
      <c r="AW1321" s="13" t="s">
        <v>34</v>
      </c>
      <c r="AX1321" s="13" t="s">
        <v>79</v>
      </c>
      <c r="AY1321" s="256" t="s">
        <v>139</v>
      </c>
    </row>
    <row r="1322" spans="1:51" s="13" customFormat="1" ht="12">
      <c r="A1322" s="13"/>
      <c r="B1322" s="245"/>
      <c r="C1322" s="246"/>
      <c r="D1322" s="247" t="s">
        <v>278</v>
      </c>
      <c r="E1322" s="248" t="s">
        <v>1</v>
      </c>
      <c r="F1322" s="249" t="s">
        <v>319</v>
      </c>
      <c r="G1322" s="246"/>
      <c r="H1322" s="250">
        <v>8</v>
      </c>
      <c r="I1322" s="251"/>
      <c r="J1322" s="246"/>
      <c r="K1322" s="246"/>
      <c r="L1322" s="252"/>
      <c r="M1322" s="253"/>
      <c r="N1322" s="254"/>
      <c r="O1322" s="254"/>
      <c r="P1322" s="254"/>
      <c r="Q1322" s="254"/>
      <c r="R1322" s="254"/>
      <c r="S1322" s="254"/>
      <c r="T1322" s="255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56" t="s">
        <v>278</v>
      </c>
      <c r="AU1322" s="256" t="s">
        <v>89</v>
      </c>
      <c r="AV1322" s="13" t="s">
        <v>89</v>
      </c>
      <c r="AW1322" s="13" t="s">
        <v>34</v>
      </c>
      <c r="AX1322" s="13" t="s">
        <v>79</v>
      </c>
      <c r="AY1322" s="256" t="s">
        <v>139</v>
      </c>
    </row>
    <row r="1323" spans="1:51" s="15" customFormat="1" ht="12">
      <c r="A1323" s="15"/>
      <c r="B1323" s="267"/>
      <c r="C1323" s="268"/>
      <c r="D1323" s="247" t="s">
        <v>278</v>
      </c>
      <c r="E1323" s="269" t="s">
        <v>1</v>
      </c>
      <c r="F1323" s="270" t="s">
        <v>287</v>
      </c>
      <c r="G1323" s="268"/>
      <c r="H1323" s="271">
        <v>44.03</v>
      </c>
      <c r="I1323" s="272"/>
      <c r="J1323" s="268"/>
      <c r="K1323" s="268"/>
      <c r="L1323" s="273"/>
      <c r="M1323" s="274"/>
      <c r="N1323" s="275"/>
      <c r="O1323" s="275"/>
      <c r="P1323" s="275"/>
      <c r="Q1323" s="275"/>
      <c r="R1323" s="275"/>
      <c r="S1323" s="275"/>
      <c r="T1323" s="276"/>
      <c r="U1323" s="15"/>
      <c r="V1323" s="15"/>
      <c r="W1323" s="15"/>
      <c r="X1323" s="15"/>
      <c r="Y1323" s="15"/>
      <c r="Z1323" s="15"/>
      <c r="AA1323" s="15"/>
      <c r="AB1323" s="15"/>
      <c r="AC1323" s="15"/>
      <c r="AD1323" s="15"/>
      <c r="AE1323" s="15"/>
      <c r="AT1323" s="277" t="s">
        <v>278</v>
      </c>
      <c r="AU1323" s="277" t="s">
        <v>89</v>
      </c>
      <c r="AV1323" s="15" t="s">
        <v>144</v>
      </c>
      <c r="AW1323" s="15" t="s">
        <v>34</v>
      </c>
      <c r="AX1323" s="15" t="s">
        <v>87</v>
      </c>
      <c r="AY1323" s="277" t="s">
        <v>139</v>
      </c>
    </row>
    <row r="1324" spans="1:65" s="2" customFormat="1" ht="16.5" customHeight="1">
      <c r="A1324" s="40"/>
      <c r="B1324" s="41"/>
      <c r="C1324" s="278" t="s">
        <v>1655</v>
      </c>
      <c r="D1324" s="278" t="s">
        <v>316</v>
      </c>
      <c r="E1324" s="279" t="s">
        <v>1656</v>
      </c>
      <c r="F1324" s="280" t="s">
        <v>1657</v>
      </c>
      <c r="G1324" s="281" t="s">
        <v>477</v>
      </c>
      <c r="H1324" s="282">
        <v>44.03</v>
      </c>
      <c r="I1324" s="283"/>
      <c r="J1324" s="284">
        <f>ROUND(I1324*H1324,2)</f>
        <v>0</v>
      </c>
      <c r="K1324" s="280" t="s">
        <v>274</v>
      </c>
      <c r="L1324" s="285"/>
      <c r="M1324" s="286" t="s">
        <v>1</v>
      </c>
      <c r="N1324" s="287" t="s">
        <v>44</v>
      </c>
      <c r="O1324" s="93"/>
      <c r="P1324" s="238">
        <f>O1324*H1324</f>
        <v>0</v>
      </c>
      <c r="Q1324" s="238">
        <v>0.0032</v>
      </c>
      <c r="R1324" s="238">
        <f>Q1324*H1324</f>
        <v>0.14089600000000002</v>
      </c>
      <c r="S1324" s="238">
        <v>0</v>
      </c>
      <c r="T1324" s="239">
        <f>S1324*H1324</f>
        <v>0</v>
      </c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R1324" s="224" t="s">
        <v>496</v>
      </c>
      <c r="AT1324" s="224" t="s">
        <v>316</v>
      </c>
      <c r="AU1324" s="224" t="s">
        <v>89</v>
      </c>
      <c r="AY1324" s="18" t="s">
        <v>139</v>
      </c>
      <c r="BE1324" s="225">
        <f>IF(N1324="základní",J1324,0)</f>
        <v>0</v>
      </c>
      <c r="BF1324" s="225">
        <f>IF(N1324="snížená",J1324,0)</f>
        <v>0</v>
      </c>
      <c r="BG1324" s="225">
        <f>IF(N1324="zákl. přenesená",J1324,0)</f>
        <v>0</v>
      </c>
      <c r="BH1324" s="225">
        <f>IF(N1324="sníž. přenesená",J1324,0)</f>
        <v>0</v>
      </c>
      <c r="BI1324" s="225">
        <f>IF(N1324="nulová",J1324,0)</f>
        <v>0</v>
      </c>
      <c r="BJ1324" s="18" t="s">
        <v>87</v>
      </c>
      <c r="BK1324" s="225">
        <f>ROUND(I1324*H1324,2)</f>
        <v>0</v>
      </c>
      <c r="BL1324" s="18" t="s">
        <v>371</v>
      </c>
      <c r="BM1324" s="224" t="s">
        <v>1658</v>
      </c>
    </row>
    <row r="1325" spans="1:65" s="2" customFormat="1" ht="24.15" customHeight="1">
      <c r="A1325" s="40"/>
      <c r="B1325" s="41"/>
      <c r="C1325" s="212" t="s">
        <v>1659</v>
      </c>
      <c r="D1325" s="212" t="s">
        <v>140</v>
      </c>
      <c r="E1325" s="213" t="s">
        <v>1660</v>
      </c>
      <c r="F1325" s="214" t="s">
        <v>1661</v>
      </c>
      <c r="G1325" s="215" t="s">
        <v>716</v>
      </c>
      <c r="H1325" s="216">
        <v>17.2</v>
      </c>
      <c r="I1325" s="217"/>
      <c r="J1325" s="218">
        <f>ROUND(I1325*H1325,2)</f>
        <v>0</v>
      </c>
      <c r="K1325" s="214" t="s">
        <v>274</v>
      </c>
      <c r="L1325" s="46"/>
      <c r="M1325" s="236" t="s">
        <v>1</v>
      </c>
      <c r="N1325" s="237" t="s">
        <v>44</v>
      </c>
      <c r="O1325" s="93"/>
      <c r="P1325" s="238">
        <f>O1325*H1325</f>
        <v>0</v>
      </c>
      <c r="Q1325" s="238">
        <v>3E-05</v>
      </c>
      <c r="R1325" s="238">
        <f>Q1325*H1325</f>
        <v>0.000516</v>
      </c>
      <c r="S1325" s="238">
        <v>0</v>
      </c>
      <c r="T1325" s="239">
        <f>S1325*H1325</f>
        <v>0</v>
      </c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R1325" s="224" t="s">
        <v>371</v>
      </c>
      <c r="AT1325" s="224" t="s">
        <v>140</v>
      </c>
      <c r="AU1325" s="224" t="s">
        <v>89</v>
      </c>
      <c r="AY1325" s="18" t="s">
        <v>139</v>
      </c>
      <c r="BE1325" s="225">
        <f>IF(N1325="základní",J1325,0)</f>
        <v>0</v>
      </c>
      <c r="BF1325" s="225">
        <f>IF(N1325="snížená",J1325,0)</f>
        <v>0</v>
      </c>
      <c r="BG1325" s="225">
        <f>IF(N1325="zákl. přenesená",J1325,0)</f>
        <v>0</v>
      </c>
      <c r="BH1325" s="225">
        <f>IF(N1325="sníž. přenesená",J1325,0)</f>
        <v>0</v>
      </c>
      <c r="BI1325" s="225">
        <f>IF(N1325="nulová",J1325,0)</f>
        <v>0</v>
      </c>
      <c r="BJ1325" s="18" t="s">
        <v>87</v>
      </c>
      <c r="BK1325" s="225">
        <f>ROUND(I1325*H1325,2)</f>
        <v>0</v>
      </c>
      <c r="BL1325" s="18" t="s">
        <v>371</v>
      </c>
      <c r="BM1325" s="224" t="s">
        <v>1662</v>
      </c>
    </row>
    <row r="1326" spans="1:47" s="2" customFormat="1" ht="12">
      <c r="A1326" s="40"/>
      <c r="B1326" s="41"/>
      <c r="C1326" s="42"/>
      <c r="D1326" s="240" t="s">
        <v>276</v>
      </c>
      <c r="E1326" s="42"/>
      <c r="F1326" s="241" t="s">
        <v>1663</v>
      </c>
      <c r="G1326" s="42"/>
      <c r="H1326" s="42"/>
      <c r="I1326" s="242"/>
      <c r="J1326" s="42"/>
      <c r="K1326" s="42"/>
      <c r="L1326" s="46"/>
      <c r="M1326" s="243"/>
      <c r="N1326" s="244"/>
      <c r="O1326" s="93"/>
      <c r="P1326" s="93"/>
      <c r="Q1326" s="93"/>
      <c r="R1326" s="93"/>
      <c r="S1326" s="93"/>
      <c r="T1326" s="94"/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T1326" s="18" t="s">
        <v>276</v>
      </c>
      <c r="AU1326" s="18" t="s">
        <v>89</v>
      </c>
    </row>
    <row r="1327" spans="1:51" s="13" customFormat="1" ht="12">
      <c r="A1327" s="13"/>
      <c r="B1327" s="245"/>
      <c r="C1327" s="246"/>
      <c r="D1327" s="247" t="s">
        <v>278</v>
      </c>
      <c r="E1327" s="248" t="s">
        <v>1</v>
      </c>
      <c r="F1327" s="249" t="s">
        <v>1664</v>
      </c>
      <c r="G1327" s="246"/>
      <c r="H1327" s="250">
        <v>11.2</v>
      </c>
      <c r="I1327" s="251"/>
      <c r="J1327" s="246"/>
      <c r="K1327" s="246"/>
      <c r="L1327" s="252"/>
      <c r="M1327" s="253"/>
      <c r="N1327" s="254"/>
      <c r="O1327" s="254"/>
      <c r="P1327" s="254"/>
      <c r="Q1327" s="254"/>
      <c r="R1327" s="254"/>
      <c r="S1327" s="254"/>
      <c r="T1327" s="255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T1327" s="256" t="s">
        <v>278</v>
      </c>
      <c r="AU1327" s="256" t="s">
        <v>89</v>
      </c>
      <c r="AV1327" s="13" t="s">
        <v>89</v>
      </c>
      <c r="AW1327" s="13" t="s">
        <v>34</v>
      </c>
      <c r="AX1327" s="13" t="s">
        <v>79</v>
      </c>
      <c r="AY1327" s="256" t="s">
        <v>139</v>
      </c>
    </row>
    <row r="1328" spans="1:51" s="13" customFormat="1" ht="12">
      <c r="A1328" s="13"/>
      <c r="B1328" s="245"/>
      <c r="C1328" s="246"/>
      <c r="D1328" s="247" t="s">
        <v>278</v>
      </c>
      <c r="E1328" s="248" t="s">
        <v>1</v>
      </c>
      <c r="F1328" s="249" t="s">
        <v>310</v>
      </c>
      <c r="G1328" s="246"/>
      <c r="H1328" s="250">
        <v>6</v>
      </c>
      <c r="I1328" s="251"/>
      <c r="J1328" s="246"/>
      <c r="K1328" s="246"/>
      <c r="L1328" s="252"/>
      <c r="M1328" s="253"/>
      <c r="N1328" s="254"/>
      <c r="O1328" s="254"/>
      <c r="P1328" s="254"/>
      <c r="Q1328" s="254"/>
      <c r="R1328" s="254"/>
      <c r="S1328" s="254"/>
      <c r="T1328" s="255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T1328" s="256" t="s">
        <v>278</v>
      </c>
      <c r="AU1328" s="256" t="s">
        <v>89</v>
      </c>
      <c r="AV1328" s="13" t="s">
        <v>89</v>
      </c>
      <c r="AW1328" s="13" t="s">
        <v>34</v>
      </c>
      <c r="AX1328" s="13" t="s">
        <v>79</v>
      </c>
      <c r="AY1328" s="256" t="s">
        <v>139</v>
      </c>
    </row>
    <row r="1329" spans="1:51" s="15" customFormat="1" ht="12">
      <c r="A1329" s="15"/>
      <c r="B1329" s="267"/>
      <c r="C1329" s="268"/>
      <c r="D1329" s="247" t="s">
        <v>278</v>
      </c>
      <c r="E1329" s="269" t="s">
        <v>1</v>
      </c>
      <c r="F1329" s="270" t="s">
        <v>287</v>
      </c>
      <c r="G1329" s="268"/>
      <c r="H1329" s="271">
        <v>17.2</v>
      </c>
      <c r="I1329" s="272"/>
      <c r="J1329" s="268"/>
      <c r="K1329" s="268"/>
      <c r="L1329" s="273"/>
      <c r="M1329" s="274"/>
      <c r="N1329" s="275"/>
      <c r="O1329" s="275"/>
      <c r="P1329" s="275"/>
      <c r="Q1329" s="275"/>
      <c r="R1329" s="275"/>
      <c r="S1329" s="275"/>
      <c r="T1329" s="276"/>
      <c r="U1329" s="15"/>
      <c r="V1329" s="15"/>
      <c r="W1329" s="15"/>
      <c r="X1329" s="15"/>
      <c r="Y1329" s="15"/>
      <c r="Z1329" s="15"/>
      <c r="AA1329" s="15"/>
      <c r="AB1329" s="15"/>
      <c r="AC1329" s="15"/>
      <c r="AD1329" s="15"/>
      <c r="AE1329" s="15"/>
      <c r="AT1329" s="277" t="s">
        <v>278</v>
      </c>
      <c r="AU1329" s="277" t="s">
        <v>89</v>
      </c>
      <c r="AV1329" s="15" t="s">
        <v>144</v>
      </c>
      <c r="AW1329" s="15" t="s">
        <v>34</v>
      </c>
      <c r="AX1329" s="15" t="s">
        <v>87</v>
      </c>
      <c r="AY1329" s="277" t="s">
        <v>139</v>
      </c>
    </row>
    <row r="1330" spans="1:65" s="2" customFormat="1" ht="16.5" customHeight="1">
      <c r="A1330" s="40"/>
      <c r="B1330" s="41"/>
      <c r="C1330" s="278" t="s">
        <v>1665</v>
      </c>
      <c r="D1330" s="278" t="s">
        <v>316</v>
      </c>
      <c r="E1330" s="279" t="s">
        <v>1666</v>
      </c>
      <c r="F1330" s="280" t="s">
        <v>1667</v>
      </c>
      <c r="G1330" s="281" t="s">
        <v>477</v>
      </c>
      <c r="H1330" s="282">
        <v>68.8</v>
      </c>
      <c r="I1330" s="283"/>
      <c r="J1330" s="284">
        <f>ROUND(I1330*H1330,2)</f>
        <v>0</v>
      </c>
      <c r="K1330" s="280" t="s">
        <v>274</v>
      </c>
      <c r="L1330" s="285"/>
      <c r="M1330" s="286" t="s">
        <v>1</v>
      </c>
      <c r="N1330" s="287" t="s">
        <v>44</v>
      </c>
      <c r="O1330" s="93"/>
      <c r="P1330" s="238">
        <f>O1330*H1330</f>
        <v>0</v>
      </c>
      <c r="Q1330" s="238">
        <v>0.0019</v>
      </c>
      <c r="R1330" s="238">
        <f>Q1330*H1330</f>
        <v>0.13072</v>
      </c>
      <c r="S1330" s="238">
        <v>0</v>
      </c>
      <c r="T1330" s="239">
        <f>S1330*H1330</f>
        <v>0</v>
      </c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R1330" s="224" t="s">
        <v>496</v>
      </c>
      <c r="AT1330" s="224" t="s">
        <v>316</v>
      </c>
      <c r="AU1330" s="224" t="s">
        <v>89</v>
      </c>
      <c r="AY1330" s="18" t="s">
        <v>139</v>
      </c>
      <c r="BE1330" s="225">
        <f>IF(N1330="základní",J1330,0)</f>
        <v>0</v>
      </c>
      <c r="BF1330" s="225">
        <f>IF(N1330="snížená",J1330,0)</f>
        <v>0</v>
      </c>
      <c r="BG1330" s="225">
        <f>IF(N1330="zákl. přenesená",J1330,0)</f>
        <v>0</v>
      </c>
      <c r="BH1330" s="225">
        <f>IF(N1330="sníž. přenesená",J1330,0)</f>
        <v>0</v>
      </c>
      <c r="BI1330" s="225">
        <f>IF(N1330="nulová",J1330,0)</f>
        <v>0</v>
      </c>
      <c r="BJ1330" s="18" t="s">
        <v>87</v>
      </c>
      <c r="BK1330" s="225">
        <f>ROUND(I1330*H1330,2)</f>
        <v>0</v>
      </c>
      <c r="BL1330" s="18" t="s">
        <v>371</v>
      </c>
      <c r="BM1330" s="224" t="s">
        <v>1668</v>
      </c>
    </row>
    <row r="1331" spans="1:51" s="13" customFormat="1" ht="12">
      <c r="A1331" s="13"/>
      <c r="B1331" s="245"/>
      <c r="C1331" s="246"/>
      <c r="D1331" s="247" t="s">
        <v>278</v>
      </c>
      <c r="E1331" s="248" t="s">
        <v>1</v>
      </c>
      <c r="F1331" s="249" t="s">
        <v>1669</v>
      </c>
      <c r="G1331" s="246"/>
      <c r="H1331" s="250">
        <v>68.8</v>
      </c>
      <c r="I1331" s="251"/>
      <c r="J1331" s="246"/>
      <c r="K1331" s="246"/>
      <c r="L1331" s="252"/>
      <c r="M1331" s="253"/>
      <c r="N1331" s="254"/>
      <c r="O1331" s="254"/>
      <c r="P1331" s="254"/>
      <c r="Q1331" s="254"/>
      <c r="R1331" s="254"/>
      <c r="S1331" s="254"/>
      <c r="T1331" s="255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T1331" s="256" t="s">
        <v>278</v>
      </c>
      <c r="AU1331" s="256" t="s">
        <v>89</v>
      </c>
      <c r="AV1331" s="13" t="s">
        <v>89</v>
      </c>
      <c r="AW1331" s="13" t="s">
        <v>34</v>
      </c>
      <c r="AX1331" s="13" t="s">
        <v>87</v>
      </c>
      <c r="AY1331" s="256" t="s">
        <v>139</v>
      </c>
    </row>
    <row r="1332" spans="1:65" s="2" customFormat="1" ht="37.8" customHeight="1">
      <c r="A1332" s="40"/>
      <c r="B1332" s="41"/>
      <c r="C1332" s="212" t="s">
        <v>1670</v>
      </c>
      <c r="D1332" s="212" t="s">
        <v>140</v>
      </c>
      <c r="E1332" s="213" t="s">
        <v>1671</v>
      </c>
      <c r="F1332" s="214" t="s">
        <v>1672</v>
      </c>
      <c r="G1332" s="215" t="s">
        <v>299</v>
      </c>
      <c r="H1332" s="216">
        <v>12</v>
      </c>
      <c r="I1332" s="217"/>
      <c r="J1332" s="218">
        <f>ROUND(I1332*H1332,2)</f>
        <v>0</v>
      </c>
      <c r="K1332" s="214" t="s">
        <v>274</v>
      </c>
      <c r="L1332" s="46"/>
      <c r="M1332" s="236" t="s">
        <v>1</v>
      </c>
      <c r="N1332" s="237" t="s">
        <v>44</v>
      </c>
      <c r="O1332" s="93"/>
      <c r="P1332" s="238">
        <f>O1332*H1332</f>
        <v>0</v>
      </c>
      <c r="Q1332" s="238">
        <v>0</v>
      </c>
      <c r="R1332" s="238">
        <f>Q1332*H1332</f>
        <v>0</v>
      </c>
      <c r="S1332" s="238">
        <v>0</v>
      </c>
      <c r="T1332" s="239">
        <f>S1332*H1332</f>
        <v>0</v>
      </c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R1332" s="224" t="s">
        <v>371</v>
      </c>
      <c r="AT1332" s="224" t="s">
        <v>140</v>
      </c>
      <c r="AU1332" s="224" t="s">
        <v>89</v>
      </c>
      <c r="AY1332" s="18" t="s">
        <v>139</v>
      </c>
      <c r="BE1332" s="225">
        <f>IF(N1332="základní",J1332,0)</f>
        <v>0</v>
      </c>
      <c r="BF1332" s="225">
        <f>IF(N1332="snížená",J1332,0)</f>
        <v>0</v>
      </c>
      <c r="BG1332" s="225">
        <f>IF(N1332="zákl. přenesená",J1332,0)</f>
        <v>0</v>
      </c>
      <c r="BH1332" s="225">
        <f>IF(N1332="sníž. přenesená",J1332,0)</f>
        <v>0</v>
      </c>
      <c r="BI1332" s="225">
        <f>IF(N1332="nulová",J1332,0)</f>
        <v>0</v>
      </c>
      <c r="BJ1332" s="18" t="s">
        <v>87</v>
      </c>
      <c r="BK1332" s="225">
        <f>ROUND(I1332*H1332,2)</f>
        <v>0</v>
      </c>
      <c r="BL1332" s="18" t="s">
        <v>371</v>
      </c>
      <c r="BM1332" s="224" t="s">
        <v>1673</v>
      </c>
    </row>
    <row r="1333" spans="1:47" s="2" customFormat="1" ht="12">
      <c r="A1333" s="40"/>
      <c r="B1333" s="41"/>
      <c r="C1333" s="42"/>
      <c r="D1333" s="240" t="s">
        <v>276</v>
      </c>
      <c r="E1333" s="42"/>
      <c r="F1333" s="241" t="s">
        <v>1674</v>
      </c>
      <c r="G1333" s="42"/>
      <c r="H1333" s="42"/>
      <c r="I1333" s="242"/>
      <c r="J1333" s="42"/>
      <c r="K1333" s="42"/>
      <c r="L1333" s="46"/>
      <c r="M1333" s="243"/>
      <c r="N1333" s="244"/>
      <c r="O1333" s="93"/>
      <c r="P1333" s="93"/>
      <c r="Q1333" s="93"/>
      <c r="R1333" s="93"/>
      <c r="S1333" s="93"/>
      <c r="T1333" s="94"/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T1333" s="18" t="s">
        <v>276</v>
      </c>
      <c r="AU1333" s="18" t="s">
        <v>89</v>
      </c>
    </row>
    <row r="1334" spans="1:51" s="13" customFormat="1" ht="12">
      <c r="A1334" s="13"/>
      <c r="B1334" s="245"/>
      <c r="C1334" s="246"/>
      <c r="D1334" s="247" t="s">
        <v>278</v>
      </c>
      <c r="E1334" s="248" t="s">
        <v>1</v>
      </c>
      <c r="F1334" s="249" t="s">
        <v>1272</v>
      </c>
      <c r="G1334" s="246"/>
      <c r="H1334" s="250">
        <v>12</v>
      </c>
      <c r="I1334" s="251"/>
      <c r="J1334" s="246"/>
      <c r="K1334" s="246"/>
      <c r="L1334" s="252"/>
      <c r="M1334" s="253"/>
      <c r="N1334" s="254"/>
      <c r="O1334" s="254"/>
      <c r="P1334" s="254"/>
      <c r="Q1334" s="254"/>
      <c r="R1334" s="254"/>
      <c r="S1334" s="254"/>
      <c r="T1334" s="255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T1334" s="256" t="s">
        <v>278</v>
      </c>
      <c r="AU1334" s="256" t="s">
        <v>89</v>
      </c>
      <c r="AV1334" s="13" t="s">
        <v>89</v>
      </c>
      <c r="AW1334" s="13" t="s">
        <v>34</v>
      </c>
      <c r="AX1334" s="13" t="s">
        <v>87</v>
      </c>
      <c r="AY1334" s="256" t="s">
        <v>139</v>
      </c>
    </row>
    <row r="1335" spans="1:65" s="2" customFormat="1" ht="16.5" customHeight="1">
      <c r="A1335" s="40"/>
      <c r="B1335" s="41"/>
      <c r="C1335" s="278" t="s">
        <v>1675</v>
      </c>
      <c r="D1335" s="278" t="s">
        <v>316</v>
      </c>
      <c r="E1335" s="279" t="s">
        <v>1676</v>
      </c>
      <c r="F1335" s="280" t="s">
        <v>1677</v>
      </c>
      <c r="G1335" s="281" t="s">
        <v>299</v>
      </c>
      <c r="H1335" s="282">
        <v>13.2</v>
      </c>
      <c r="I1335" s="283"/>
      <c r="J1335" s="284">
        <f>ROUND(I1335*H1335,2)</f>
        <v>0</v>
      </c>
      <c r="K1335" s="280" t="s">
        <v>1</v>
      </c>
      <c r="L1335" s="285"/>
      <c r="M1335" s="286" t="s">
        <v>1</v>
      </c>
      <c r="N1335" s="287" t="s">
        <v>44</v>
      </c>
      <c r="O1335" s="93"/>
      <c r="P1335" s="238">
        <f>O1335*H1335</f>
        <v>0</v>
      </c>
      <c r="Q1335" s="238">
        <v>0.00016</v>
      </c>
      <c r="R1335" s="238">
        <f>Q1335*H1335</f>
        <v>0.002112</v>
      </c>
      <c r="S1335" s="238">
        <v>0</v>
      </c>
      <c r="T1335" s="239">
        <f>S1335*H1335</f>
        <v>0</v>
      </c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R1335" s="224" t="s">
        <v>496</v>
      </c>
      <c r="AT1335" s="224" t="s">
        <v>316</v>
      </c>
      <c r="AU1335" s="224" t="s">
        <v>89</v>
      </c>
      <c r="AY1335" s="18" t="s">
        <v>139</v>
      </c>
      <c r="BE1335" s="225">
        <f>IF(N1335="základní",J1335,0)</f>
        <v>0</v>
      </c>
      <c r="BF1335" s="225">
        <f>IF(N1335="snížená",J1335,0)</f>
        <v>0</v>
      </c>
      <c r="BG1335" s="225">
        <f>IF(N1335="zákl. přenesená",J1335,0)</f>
        <v>0</v>
      </c>
      <c r="BH1335" s="225">
        <f>IF(N1335="sníž. přenesená",J1335,0)</f>
        <v>0</v>
      </c>
      <c r="BI1335" s="225">
        <f>IF(N1335="nulová",J1335,0)</f>
        <v>0</v>
      </c>
      <c r="BJ1335" s="18" t="s">
        <v>87</v>
      </c>
      <c r="BK1335" s="225">
        <f>ROUND(I1335*H1335,2)</f>
        <v>0</v>
      </c>
      <c r="BL1335" s="18" t="s">
        <v>371</v>
      </c>
      <c r="BM1335" s="224" t="s">
        <v>1678</v>
      </c>
    </row>
    <row r="1336" spans="1:51" s="13" customFormat="1" ht="12">
      <c r="A1336" s="13"/>
      <c r="B1336" s="245"/>
      <c r="C1336" s="246"/>
      <c r="D1336" s="247" t="s">
        <v>278</v>
      </c>
      <c r="E1336" s="248" t="s">
        <v>1</v>
      </c>
      <c r="F1336" s="249" t="s">
        <v>1432</v>
      </c>
      <c r="G1336" s="246"/>
      <c r="H1336" s="250">
        <v>13.2</v>
      </c>
      <c r="I1336" s="251"/>
      <c r="J1336" s="246"/>
      <c r="K1336" s="246"/>
      <c r="L1336" s="252"/>
      <c r="M1336" s="253"/>
      <c r="N1336" s="254"/>
      <c r="O1336" s="254"/>
      <c r="P1336" s="254"/>
      <c r="Q1336" s="254"/>
      <c r="R1336" s="254"/>
      <c r="S1336" s="254"/>
      <c r="T1336" s="255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T1336" s="256" t="s">
        <v>278</v>
      </c>
      <c r="AU1336" s="256" t="s">
        <v>89</v>
      </c>
      <c r="AV1336" s="13" t="s">
        <v>89</v>
      </c>
      <c r="AW1336" s="13" t="s">
        <v>34</v>
      </c>
      <c r="AX1336" s="13" t="s">
        <v>87</v>
      </c>
      <c r="AY1336" s="256" t="s">
        <v>139</v>
      </c>
    </row>
    <row r="1337" spans="1:65" s="2" customFormat="1" ht="33" customHeight="1">
      <c r="A1337" s="40"/>
      <c r="B1337" s="41"/>
      <c r="C1337" s="212" t="s">
        <v>1679</v>
      </c>
      <c r="D1337" s="212" t="s">
        <v>140</v>
      </c>
      <c r="E1337" s="213" t="s">
        <v>1680</v>
      </c>
      <c r="F1337" s="214" t="s">
        <v>1681</v>
      </c>
      <c r="G1337" s="215" t="s">
        <v>299</v>
      </c>
      <c r="H1337" s="216">
        <v>294</v>
      </c>
      <c r="I1337" s="217"/>
      <c r="J1337" s="218">
        <f>ROUND(I1337*H1337,2)</f>
        <v>0</v>
      </c>
      <c r="K1337" s="214" t="s">
        <v>274</v>
      </c>
      <c r="L1337" s="46"/>
      <c r="M1337" s="236" t="s">
        <v>1</v>
      </c>
      <c r="N1337" s="237" t="s">
        <v>44</v>
      </c>
      <c r="O1337" s="93"/>
      <c r="P1337" s="238">
        <f>O1337*H1337</f>
        <v>0</v>
      </c>
      <c r="Q1337" s="238">
        <v>0</v>
      </c>
      <c r="R1337" s="238">
        <f>Q1337*H1337</f>
        <v>0</v>
      </c>
      <c r="S1337" s="238">
        <v>0</v>
      </c>
      <c r="T1337" s="239">
        <f>S1337*H1337</f>
        <v>0</v>
      </c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R1337" s="224" t="s">
        <v>371</v>
      </c>
      <c r="AT1337" s="224" t="s">
        <v>140</v>
      </c>
      <c r="AU1337" s="224" t="s">
        <v>89</v>
      </c>
      <c r="AY1337" s="18" t="s">
        <v>139</v>
      </c>
      <c r="BE1337" s="225">
        <f>IF(N1337="základní",J1337,0)</f>
        <v>0</v>
      </c>
      <c r="BF1337" s="225">
        <f>IF(N1337="snížená",J1337,0)</f>
        <v>0</v>
      </c>
      <c r="BG1337" s="225">
        <f>IF(N1337="zákl. přenesená",J1337,0)</f>
        <v>0</v>
      </c>
      <c r="BH1337" s="225">
        <f>IF(N1337="sníž. přenesená",J1337,0)</f>
        <v>0</v>
      </c>
      <c r="BI1337" s="225">
        <f>IF(N1337="nulová",J1337,0)</f>
        <v>0</v>
      </c>
      <c r="BJ1337" s="18" t="s">
        <v>87</v>
      </c>
      <c r="BK1337" s="225">
        <f>ROUND(I1337*H1337,2)</f>
        <v>0</v>
      </c>
      <c r="BL1337" s="18" t="s">
        <v>371</v>
      </c>
      <c r="BM1337" s="224" t="s">
        <v>1682</v>
      </c>
    </row>
    <row r="1338" spans="1:47" s="2" customFormat="1" ht="12">
      <c r="A1338" s="40"/>
      <c r="B1338" s="41"/>
      <c r="C1338" s="42"/>
      <c r="D1338" s="240" t="s">
        <v>276</v>
      </c>
      <c r="E1338" s="42"/>
      <c r="F1338" s="241" t="s">
        <v>1683</v>
      </c>
      <c r="G1338" s="42"/>
      <c r="H1338" s="42"/>
      <c r="I1338" s="242"/>
      <c r="J1338" s="42"/>
      <c r="K1338" s="42"/>
      <c r="L1338" s="46"/>
      <c r="M1338" s="243"/>
      <c r="N1338" s="244"/>
      <c r="O1338" s="93"/>
      <c r="P1338" s="93"/>
      <c r="Q1338" s="93"/>
      <c r="R1338" s="93"/>
      <c r="S1338" s="93"/>
      <c r="T1338" s="94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T1338" s="18" t="s">
        <v>276</v>
      </c>
      <c r="AU1338" s="18" t="s">
        <v>89</v>
      </c>
    </row>
    <row r="1339" spans="1:51" s="13" customFormat="1" ht="12">
      <c r="A1339" s="13"/>
      <c r="B1339" s="245"/>
      <c r="C1339" s="246"/>
      <c r="D1339" s="247" t="s">
        <v>278</v>
      </c>
      <c r="E1339" s="248" t="s">
        <v>1</v>
      </c>
      <c r="F1339" s="249" t="s">
        <v>1271</v>
      </c>
      <c r="G1339" s="246"/>
      <c r="H1339" s="250">
        <v>282</v>
      </c>
      <c r="I1339" s="251"/>
      <c r="J1339" s="246"/>
      <c r="K1339" s="246"/>
      <c r="L1339" s="252"/>
      <c r="M1339" s="253"/>
      <c r="N1339" s="254"/>
      <c r="O1339" s="254"/>
      <c r="P1339" s="254"/>
      <c r="Q1339" s="254"/>
      <c r="R1339" s="254"/>
      <c r="S1339" s="254"/>
      <c r="T1339" s="255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T1339" s="256" t="s">
        <v>278</v>
      </c>
      <c r="AU1339" s="256" t="s">
        <v>89</v>
      </c>
      <c r="AV1339" s="13" t="s">
        <v>89</v>
      </c>
      <c r="AW1339" s="13" t="s">
        <v>34</v>
      </c>
      <c r="AX1339" s="13" t="s">
        <v>79</v>
      </c>
      <c r="AY1339" s="256" t="s">
        <v>139</v>
      </c>
    </row>
    <row r="1340" spans="1:51" s="13" customFormat="1" ht="12">
      <c r="A1340" s="13"/>
      <c r="B1340" s="245"/>
      <c r="C1340" s="246"/>
      <c r="D1340" s="247" t="s">
        <v>278</v>
      </c>
      <c r="E1340" s="248" t="s">
        <v>1</v>
      </c>
      <c r="F1340" s="249" t="s">
        <v>1272</v>
      </c>
      <c r="G1340" s="246"/>
      <c r="H1340" s="250">
        <v>12</v>
      </c>
      <c r="I1340" s="251"/>
      <c r="J1340" s="246"/>
      <c r="K1340" s="246"/>
      <c r="L1340" s="252"/>
      <c r="M1340" s="253"/>
      <c r="N1340" s="254"/>
      <c r="O1340" s="254"/>
      <c r="P1340" s="254"/>
      <c r="Q1340" s="254"/>
      <c r="R1340" s="254"/>
      <c r="S1340" s="254"/>
      <c r="T1340" s="255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T1340" s="256" t="s">
        <v>278</v>
      </c>
      <c r="AU1340" s="256" t="s">
        <v>89</v>
      </c>
      <c r="AV1340" s="13" t="s">
        <v>89</v>
      </c>
      <c r="AW1340" s="13" t="s">
        <v>34</v>
      </c>
      <c r="AX1340" s="13" t="s">
        <v>79</v>
      </c>
      <c r="AY1340" s="256" t="s">
        <v>139</v>
      </c>
    </row>
    <row r="1341" spans="1:51" s="15" customFormat="1" ht="12">
      <c r="A1341" s="15"/>
      <c r="B1341" s="267"/>
      <c r="C1341" s="268"/>
      <c r="D1341" s="247" t="s">
        <v>278</v>
      </c>
      <c r="E1341" s="269" t="s">
        <v>1</v>
      </c>
      <c r="F1341" s="270" t="s">
        <v>287</v>
      </c>
      <c r="G1341" s="268"/>
      <c r="H1341" s="271">
        <v>294</v>
      </c>
      <c r="I1341" s="272"/>
      <c r="J1341" s="268"/>
      <c r="K1341" s="268"/>
      <c r="L1341" s="273"/>
      <c r="M1341" s="274"/>
      <c r="N1341" s="275"/>
      <c r="O1341" s="275"/>
      <c r="P1341" s="275"/>
      <c r="Q1341" s="275"/>
      <c r="R1341" s="275"/>
      <c r="S1341" s="275"/>
      <c r="T1341" s="276"/>
      <c r="U1341" s="15"/>
      <c r="V1341" s="15"/>
      <c r="W1341" s="15"/>
      <c r="X1341" s="15"/>
      <c r="Y1341" s="15"/>
      <c r="Z1341" s="15"/>
      <c r="AA1341" s="15"/>
      <c r="AB1341" s="15"/>
      <c r="AC1341" s="15"/>
      <c r="AD1341" s="15"/>
      <c r="AE1341" s="15"/>
      <c r="AT1341" s="277" t="s">
        <v>278</v>
      </c>
      <c r="AU1341" s="277" t="s">
        <v>89</v>
      </c>
      <c r="AV1341" s="15" t="s">
        <v>144</v>
      </c>
      <c r="AW1341" s="15" t="s">
        <v>34</v>
      </c>
      <c r="AX1341" s="15" t="s">
        <v>87</v>
      </c>
      <c r="AY1341" s="277" t="s">
        <v>139</v>
      </c>
    </row>
    <row r="1342" spans="1:65" s="2" customFormat="1" ht="37.8" customHeight="1">
      <c r="A1342" s="40"/>
      <c r="B1342" s="41"/>
      <c r="C1342" s="278" t="s">
        <v>1684</v>
      </c>
      <c r="D1342" s="278" t="s">
        <v>316</v>
      </c>
      <c r="E1342" s="279" t="s">
        <v>1685</v>
      </c>
      <c r="F1342" s="280" t="s">
        <v>1686</v>
      </c>
      <c r="G1342" s="281" t="s">
        <v>299</v>
      </c>
      <c r="H1342" s="282">
        <v>323.4</v>
      </c>
      <c r="I1342" s="283"/>
      <c r="J1342" s="284">
        <f>ROUND(I1342*H1342,2)</f>
        <v>0</v>
      </c>
      <c r="K1342" s="280" t="s">
        <v>274</v>
      </c>
      <c r="L1342" s="285"/>
      <c r="M1342" s="286" t="s">
        <v>1</v>
      </c>
      <c r="N1342" s="287" t="s">
        <v>44</v>
      </c>
      <c r="O1342" s="93"/>
      <c r="P1342" s="238">
        <f>O1342*H1342</f>
        <v>0</v>
      </c>
      <c r="Q1342" s="238">
        <v>0.00014</v>
      </c>
      <c r="R1342" s="238">
        <f>Q1342*H1342</f>
        <v>0.04527599999999999</v>
      </c>
      <c r="S1342" s="238">
        <v>0</v>
      </c>
      <c r="T1342" s="239">
        <f>S1342*H1342</f>
        <v>0</v>
      </c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R1342" s="224" t="s">
        <v>496</v>
      </c>
      <c r="AT1342" s="224" t="s">
        <v>316</v>
      </c>
      <c r="AU1342" s="224" t="s">
        <v>89</v>
      </c>
      <c r="AY1342" s="18" t="s">
        <v>139</v>
      </c>
      <c r="BE1342" s="225">
        <f>IF(N1342="základní",J1342,0)</f>
        <v>0</v>
      </c>
      <c r="BF1342" s="225">
        <f>IF(N1342="snížená",J1342,0)</f>
        <v>0</v>
      </c>
      <c r="BG1342" s="225">
        <f>IF(N1342="zákl. přenesená",J1342,0)</f>
        <v>0</v>
      </c>
      <c r="BH1342" s="225">
        <f>IF(N1342="sníž. přenesená",J1342,0)</f>
        <v>0</v>
      </c>
      <c r="BI1342" s="225">
        <f>IF(N1342="nulová",J1342,0)</f>
        <v>0</v>
      </c>
      <c r="BJ1342" s="18" t="s">
        <v>87</v>
      </c>
      <c r="BK1342" s="225">
        <f>ROUND(I1342*H1342,2)</f>
        <v>0</v>
      </c>
      <c r="BL1342" s="18" t="s">
        <v>371</v>
      </c>
      <c r="BM1342" s="224" t="s">
        <v>1687</v>
      </c>
    </row>
    <row r="1343" spans="1:51" s="13" customFormat="1" ht="12">
      <c r="A1343" s="13"/>
      <c r="B1343" s="245"/>
      <c r="C1343" s="246"/>
      <c r="D1343" s="247" t="s">
        <v>278</v>
      </c>
      <c r="E1343" s="248" t="s">
        <v>1</v>
      </c>
      <c r="F1343" s="249" t="s">
        <v>1688</v>
      </c>
      <c r="G1343" s="246"/>
      <c r="H1343" s="250">
        <v>323.4</v>
      </c>
      <c r="I1343" s="251"/>
      <c r="J1343" s="246"/>
      <c r="K1343" s="246"/>
      <c r="L1343" s="252"/>
      <c r="M1343" s="253"/>
      <c r="N1343" s="254"/>
      <c r="O1343" s="254"/>
      <c r="P1343" s="254"/>
      <c r="Q1343" s="254"/>
      <c r="R1343" s="254"/>
      <c r="S1343" s="254"/>
      <c r="T1343" s="255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T1343" s="256" t="s">
        <v>278</v>
      </c>
      <c r="AU1343" s="256" t="s">
        <v>89</v>
      </c>
      <c r="AV1343" s="13" t="s">
        <v>89</v>
      </c>
      <c r="AW1343" s="13" t="s">
        <v>34</v>
      </c>
      <c r="AX1343" s="13" t="s">
        <v>87</v>
      </c>
      <c r="AY1343" s="256" t="s">
        <v>139</v>
      </c>
    </row>
    <row r="1344" spans="1:65" s="2" customFormat="1" ht="24.15" customHeight="1">
      <c r="A1344" s="40"/>
      <c r="B1344" s="41"/>
      <c r="C1344" s="212" t="s">
        <v>1689</v>
      </c>
      <c r="D1344" s="212" t="s">
        <v>140</v>
      </c>
      <c r="E1344" s="213" t="s">
        <v>1690</v>
      </c>
      <c r="F1344" s="214" t="s">
        <v>1691</v>
      </c>
      <c r="G1344" s="215" t="s">
        <v>299</v>
      </c>
      <c r="H1344" s="216">
        <v>294</v>
      </c>
      <c r="I1344" s="217"/>
      <c r="J1344" s="218">
        <f>ROUND(I1344*H1344,2)</f>
        <v>0</v>
      </c>
      <c r="K1344" s="214" t="s">
        <v>274</v>
      </c>
      <c r="L1344" s="46"/>
      <c r="M1344" s="236" t="s">
        <v>1</v>
      </c>
      <c r="N1344" s="237" t="s">
        <v>44</v>
      </c>
      <c r="O1344" s="93"/>
      <c r="P1344" s="238">
        <f>O1344*H1344</f>
        <v>0</v>
      </c>
      <c r="Q1344" s="238">
        <v>0</v>
      </c>
      <c r="R1344" s="238">
        <f>Q1344*H1344</f>
        <v>0</v>
      </c>
      <c r="S1344" s="238">
        <v>0</v>
      </c>
      <c r="T1344" s="239">
        <f>S1344*H1344</f>
        <v>0</v>
      </c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R1344" s="224" t="s">
        <v>371</v>
      </c>
      <c r="AT1344" s="224" t="s">
        <v>140</v>
      </c>
      <c r="AU1344" s="224" t="s">
        <v>89</v>
      </c>
      <c r="AY1344" s="18" t="s">
        <v>139</v>
      </c>
      <c r="BE1344" s="225">
        <f>IF(N1344="základní",J1344,0)</f>
        <v>0</v>
      </c>
      <c r="BF1344" s="225">
        <f>IF(N1344="snížená",J1344,0)</f>
        <v>0</v>
      </c>
      <c r="BG1344" s="225">
        <f>IF(N1344="zákl. přenesená",J1344,0)</f>
        <v>0</v>
      </c>
      <c r="BH1344" s="225">
        <f>IF(N1344="sníž. přenesená",J1344,0)</f>
        <v>0</v>
      </c>
      <c r="BI1344" s="225">
        <f>IF(N1344="nulová",J1344,0)</f>
        <v>0</v>
      </c>
      <c r="BJ1344" s="18" t="s">
        <v>87</v>
      </c>
      <c r="BK1344" s="225">
        <f>ROUND(I1344*H1344,2)</f>
        <v>0</v>
      </c>
      <c r="BL1344" s="18" t="s">
        <v>371</v>
      </c>
      <c r="BM1344" s="224" t="s">
        <v>1692</v>
      </c>
    </row>
    <row r="1345" spans="1:47" s="2" customFormat="1" ht="12">
      <c r="A1345" s="40"/>
      <c r="B1345" s="41"/>
      <c r="C1345" s="42"/>
      <c r="D1345" s="240" t="s">
        <v>276</v>
      </c>
      <c r="E1345" s="42"/>
      <c r="F1345" s="241" t="s">
        <v>1693</v>
      </c>
      <c r="G1345" s="42"/>
      <c r="H1345" s="42"/>
      <c r="I1345" s="242"/>
      <c r="J1345" s="42"/>
      <c r="K1345" s="42"/>
      <c r="L1345" s="46"/>
      <c r="M1345" s="243"/>
      <c r="N1345" s="244"/>
      <c r="O1345" s="93"/>
      <c r="P1345" s="93"/>
      <c r="Q1345" s="93"/>
      <c r="R1345" s="93"/>
      <c r="S1345" s="93"/>
      <c r="T1345" s="94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T1345" s="18" t="s">
        <v>276</v>
      </c>
      <c r="AU1345" s="18" t="s">
        <v>89</v>
      </c>
    </row>
    <row r="1346" spans="1:65" s="2" customFormat="1" ht="24.15" customHeight="1">
      <c r="A1346" s="40"/>
      <c r="B1346" s="41"/>
      <c r="C1346" s="212" t="s">
        <v>1694</v>
      </c>
      <c r="D1346" s="212" t="s">
        <v>140</v>
      </c>
      <c r="E1346" s="213" t="s">
        <v>1695</v>
      </c>
      <c r="F1346" s="214" t="s">
        <v>1696</v>
      </c>
      <c r="G1346" s="215" t="s">
        <v>305</v>
      </c>
      <c r="H1346" s="216">
        <v>1.497</v>
      </c>
      <c r="I1346" s="217"/>
      <c r="J1346" s="218">
        <f>ROUND(I1346*H1346,2)</f>
        <v>0</v>
      </c>
      <c r="K1346" s="214" t="s">
        <v>274</v>
      </c>
      <c r="L1346" s="46"/>
      <c r="M1346" s="236" t="s">
        <v>1</v>
      </c>
      <c r="N1346" s="237" t="s">
        <v>44</v>
      </c>
      <c r="O1346" s="93"/>
      <c r="P1346" s="238">
        <f>O1346*H1346</f>
        <v>0</v>
      </c>
      <c r="Q1346" s="238">
        <v>0</v>
      </c>
      <c r="R1346" s="238">
        <f>Q1346*H1346</f>
        <v>0</v>
      </c>
      <c r="S1346" s="238">
        <v>0</v>
      </c>
      <c r="T1346" s="239">
        <f>S1346*H1346</f>
        <v>0</v>
      </c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R1346" s="224" t="s">
        <v>371</v>
      </c>
      <c r="AT1346" s="224" t="s">
        <v>140</v>
      </c>
      <c r="AU1346" s="224" t="s">
        <v>89</v>
      </c>
      <c r="AY1346" s="18" t="s">
        <v>139</v>
      </c>
      <c r="BE1346" s="225">
        <f>IF(N1346="základní",J1346,0)</f>
        <v>0</v>
      </c>
      <c r="BF1346" s="225">
        <f>IF(N1346="snížená",J1346,0)</f>
        <v>0</v>
      </c>
      <c r="BG1346" s="225">
        <f>IF(N1346="zákl. přenesená",J1346,0)</f>
        <v>0</v>
      </c>
      <c r="BH1346" s="225">
        <f>IF(N1346="sníž. přenesená",J1346,0)</f>
        <v>0</v>
      </c>
      <c r="BI1346" s="225">
        <f>IF(N1346="nulová",J1346,0)</f>
        <v>0</v>
      </c>
      <c r="BJ1346" s="18" t="s">
        <v>87</v>
      </c>
      <c r="BK1346" s="225">
        <f>ROUND(I1346*H1346,2)</f>
        <v>0</v>
      </c>
      <c r="BL1346" s="18" t="s">
        <v>371</v>
      </c>
      <c r="BM1346" s="224" t="s">
        <v>1697</v>
      </c>
    </row>
    <row r="1347" spans="1:47" s="2" customFormat="1" ht="12">
      <c r="A1347" s="40"/>
      <c r="B1347" s="41"/>
      <c r="C1347" s="42"/>
      <c r="D1347" s="240" t="s">
        <v>276</v>
      </c>
      <c r="E1347" s="42"/>
      <c r="F1347" s="241" t="s">
        <v>1698</v>
      </c>
      <c r="G1347" s="42"/>
      <c r="H1347" s="42"/>
      <c r="I1347" s="242"/>
      <c r="J1347" s="42"/>
      <c r="K1347" s="42"/>
      <c r="L1347" s="46"/>
      <c r="M1347" s="243"/>
      <c r="N1347" s="244"/>
      <c r="O1347" s="93"/>
      <c r="P1347" s="93"/>
      <c r="Q1347" s="93"/>
      <c r="R1347" s="93"/>
      <c r="S1347" s="93"/>
      <c r="T1347" s="94"/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T1347" s="18" t="s">
        <v>276</v>
      </c>
      <c r="AU1347" s="18" t="s">
        <v>89</v>
      </c>
    </row>
    <row r="1348" spans="1:63" s="11" customFormat="1" ht="22.8" customHeight="1">
      <c r="A1348" s="11"/>
      <c r="B1348" s="198"/>
      <c r="C1348" s="199"/>
      <c r="D1348" s="200" t="s">
        <v>78</v>
      </c>
      <c r="E1348" s="234" t="s">
        <v>1699</v>
      </c>
      <c r="F1348" s="234" t="s">
        <v>1700</v>
      </c>
      <c r="G1348" s="199"/>
      <c r="H1348" s="199"/>
      <c r="I1348" s="202"/>
      <c r="J1348" s="235">
        <f>BK1348</f>
        <v>0</v>
      </c>
      <c r="K1348" s="199"/>
      <c r="L1348" s="204"/>
      <c r="M1348" s="205"/>
      <c r="N1348" s="206"/>
      <c r="O1348" s="206"/>
      <c r="P1348" s="207">
        <f>SUM(P1349:P1384)</f>
        <v>0</v>
      </c>
      <c r="Q1348" s="206"/>
      <c r="R1348" s="207">
        <f>SUM(R1349:R1384)</f>
        <v>0</v>
      </c>
      <c r="S1348" s="206"/>
      <c r="T1348" s="208">
        <f>SUM(T1349:T1384)</f>
        <v>0</v>
      </c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R1348" s="209" t="s">
        <v>89</v>
      </c>
      <c r="AT1348" s="210" t="s">
        <v>78</v>
      </c>
      <c r="AU1348" s="210" t="s">
        <v>87</v>
      </c>
      <c r="AY1348" s="209" t="s">
        <v>139</v>
      </c>
      <c r="BK1348" s="211">
        <f>SUM(BK1349:BK1384)</f>
        <v>0</v>
      </c>
    </row>
    <row r="1349" spans="1:65" s="2" customFormat="1" ht="21.75" customHeight="1">
      <c r="A1349" s="40"/>
      <c r="B1349" s="41"/>
      <c r="C1349" s="212" t="s">
        <v>1701</v>
      </c>
      <c r="D1349" s="212" t="s">
        <v>140</v>
      </c>
      <c r="E1349" s="213" t="s">
        <v>1702</v>
      </c>
      <c r="F1349" s="214" t="s">
        <v>1703</v>
      </c>
      <c r="G1349" s="215" t="s">
        <v>143</v>
      </c>
      <c r="H1349" s="216">
        <v>9</v>
      </c>
      <c r="I1349" s="217"/>
      <c r="J1349" s="218">
        <f>ROUND(I1349*H1349,2)</f>
        <v>0</v>
      </c>
      <c r="K1349" s="214" t="s">
        <v>1</v>
      </c>
      <c r="L1349" s="46"/>
      <c r="M1349" s="236" t="s">
        <v>1</v>
      </c>
      <c r="N1349" s="237" t="s">
        <v>44</v>
      </c>
      <c r="O1349" s="93"/>
      <c r="P1349" s="238">
        <f>O1349*H1349</f>
        <v>0</v>
      </c>
      <c r="Q1349" s="238">
        <v>0</v>
      </c>
      <c r="R1349" s="238">
        <f>Q1349*H1349</f>
        <v>0</v>
      </c>
      <c r="S1349" s="238">
        <v>0</v>
      </c>
      <c r="T1349" s="239">
        <f>S1349*H1349</f>
        <v>0</v>
      </c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R1349" s="224" t="s">
        <v>371</v>
      </c>
      <c r="AT1349" s="224" t="s">
        <v>140</v>
      </c>
      <c r="AU1349" s="224" t="s">
        <v>89</v>
      </c>
      <c r="AY1349" s="18" t="s">
        <v>139</v>
      </c>
      <c r="BE1349" s="225">
        <f>IF(N1349="základní",J1349,0)</f>
        <v>0</v>
      </c>
      <c r="BF1349" s="225">
        <f>IF(N1349="snížená",J1349,0)</f>
        <v>0</v>
      </c>
      <c r="BG1349" s="225">
        <f>IF(N1349="zákl. přenesená",J1349,0)</f>
        <v>0</v>
      </c>
      <c r="BH1349" s="225">
        <f>IF(N1349="sníž. přenesená",J1349,0)</f>
        <v>0</v>
      </c>
      <c r="BI1349" s="225">
        <f>IF(N1349="nulová",J1349,0)</f>
        <v>0</v>
      </c>
      <c r="BJ1349" s="18" t="s">
        <v>87</v>
      </c>
      <c r="BK1349" s="225">
        <f>ROUND(I1349*H1349,2)</f>
        <v>0</v>
      </c>
      <c r="BL1349" s="18" t="s">
        <v>371</v>
      </c>
      <c r="BM1349" s="224" t="s">
        <v>1704</v>
      </c>
    </row>
    <row r="1350" spans="1:65" s="2" customFormat="1" ht="21.75" customHeight="1">
      <c r="A1350" s="40"/>
      <c r="B1350" s="41"/>
      <c r="C1350" s="212" t="s">
        <v>1705</v>
      </c>
      <c r="D1350" s="212" t="s">
        <v>140</v>
      </c>
      <c r="E1350" s="213" t="s">
        <v>1706</v>
      </c>
      <c r="F1350" s="214" t="s">
        <v>1707</v>
      </c>
      <c r="G1350" s="215" t="s">
        <v>143</v>
      </c>
      <c r="H1350" s="216">
        <v>1</v>
      </c>
      <c r="I1350" s="217"/>
      <c r="J1350" s="218">
        <f>ROUND(I1350*H1350,2)</f>
        <v>0</v>
      </c>
      <c r="K1350" s="214" t="s">
        <v>1</v>
      </c>
      <c r="L1350" s="46"/>
      <c r="M1350" s="236" t="s">
        <v>1</v>
      </c>
      <c r="N1350" s="237" t="s">
        <v>44</v>
      </c>
      <c r="O1350" s="93"/>
      <c r="P1350" s="238">
        <f>O1350*H1350</f>
        <v>0</v>
      </c>
      <c r="Q1350" s="238">
        <v>0</v>
      </c>
      <c r="R1350" s="238">
        <f>Q1350*H1350</f>
        <v>0</v>
      </c>
      <c r="S1350" s="238">
        <v>0</v>
      </c>
      <c r="T1350" s="239">
        <f>S1350*H1350</f>
        <v>0</v>
      </c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R1350" s="224" t="s">
        <v>371</v>
      </c>
      <c r="AT1350" s="224" t="s">
        <v>140</v>
      </c>
      <c r="AU1350" s="224" t="s">
        <v>89</v>
      </c>
      <c r="AY1350" s="18" t="s">
        <v>139</v>
      </c>
      <c r="BE1350" s="225">
        <f>IF(N1350="základní",J1350,0)</f>
        <v>0</v>
      </c>
      <c r="BF1350" s="225">
        <f>IF(N1350="snížená",J1350,0)</f>
        <v>0</v>
      </c>
      <c r="BG1350" s="225">
        <f>IF(N1350="zákl. přenesená",J1350,0)</f>
        <v>0</v>
      </c>
      <c r="BH1350" s="225">
        <f>IF(N1350="sníž. přenesená",J1350,0)</f>
        <v>0</v>
      </c>
      <c r="BI1350" s="225">
        <f>IF(N1350="nulová",J1350,0)</f>
        <v>0</v>
      </c>
      <c r="BJ1350" s="18" t="s">
        <v>87</v>
      </c>
      <c r="BK1350" s="225">
        <f>ROUND(I1350*H1350,2)</f>
        <v>0</v>
      </c>
      <c r="BL1350" s="18" t="s">
        <v>371</v>
      </c>
      <c r="BM1350" s="224" t="s">
        <v>1708</v>
      </c>
    </row>
    <row r="1351" spans="1:65" s="2" customFormat="1" ht="21.75" customHeight="1">
      <c r="A1351" s="40"/>
      <c r="B1351" s="41"/>
      <c r="C1351" s="212" t="s">
        <v>1709</v>
      </c>
      <c r="D1351" s="212" t="s">
        <v>140</v>
      </c>
      <c r="E1351" s="213" t="s">
        <v>1710</v>
      </c>
      <c r="F1351" s="214" t="s">
        <v>1711</v>
      </c>
      <c r="G1351" s="215" t="s">
        <v>143</v>
      </c>
      <c r="H1351" s="216">
        <v>1</v>
      </c>
      <c r="I1351" s="217"/>
      <c r="J1351" s="218">
        <f>ROUND(I1351*H1351,2)</f>
        <v>0</v>
      </c>
      <c r="K1351" s="214" t="s">
        <v>1</v>
      </c>
      <c r="L1351" s="46"/>
      <c r="M1351" s="236" t="s">
        <v>1</v>
      </c>
      <c r="N1351" s="237" t="s">
        <v>44</v>
      </c>
      <c r="O1351" s="93"/>
      <c r="P1351" s="238">
        <f>O1351*H1351</f>
        <v>0</v>
      </c>
      <c r="Q1351" s="238">
        <v>0</v>
      </c>
      <c r="R1351" s="238">
        <f>Q1351*H1351</f>
        <v>0</v>
      </c>
      <c r="S1351" s="238">
        <v>0</v>
      </c>
      <c r="T1351" s="239">
        <f>S1351*H1351</f>
        <v>0</v>
      </c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R1351" s="224" t="s">
        <v>371</v>
      </c>
      <c r="AT1351" s="224" t="s">
        <v>140</v>
      </c>
      <c r="AU1351" s="224" t="s">
        <v>89</v>
      </c>
      <c r="AY1351" s="18" t="s">
        <v>139</v>
      </c>
      <c r="BE1351" s="225">
        <f>IF(N1351="základní",J1351,0)</f>
        <v>0</v>
      </c>
      <c r="BF1351" s="225">
        <f>IF(N1351="snížená",J1351,0)</f>
        <v>0</v>
      </c>
      <c r="BG1351" s="225">
        <f>IF(N1351="zákl. přenesená",J1351,0)</f>
        <v>0</v>
      </c>
      <c r="BH1351" s="225">
        <f>IF(N1351="sníž. přenesená",J1351,0)</f>
        <v>0</v>
      </c>
      <c r="BI1351" s="225">
        <f>IF(N1351="nulová",J1351,0)</f>
        <v>0</v>
      </c>
      <c r="BJ1351" s="18" t="s">
        <v>87</v>
      </c>
      <c r="BK1351" s="225">
        <f>ROUND(I1351*H1351,2)</f>
        <v>0</v>
      </c>
      <c r="BL1351" s="18" t="s">
        <v>371</v>
      </c>
      <c r="BM1351" s="224" t="s">
        <v>1712</v>
      </c>
    </row>
    <row r="1352" spans="1:65" s="2" customFormat="1" ht="21.75" customHeight="1">
      <c r="A1352" s="40"/>
      <c r="B1352" s="41"/>
      <c r="C1352" s="212" t="s">
        <v>1713</v>
      </c>
      <c r="D1352" s="212" t="s">
        <v>140</v>
      </c>
      <c r="E1352" s="213" t="s">
        <v>1714</v>
      </c>
      <c r="F1352" s="214" t="s">
        <v>1715</v>
      </c>
      <c r="G1352" s="215" t="s">
        <v>143</v>
      </c>
      <c r="H1352" s="216">
        <v>1</v>
      </c>
      <c r="I1352" s="217"/>
      <c r="J1352" s="218">
        <f>ROUND(I1352*H1352,2)</f>
        <v>0</v>
      </c>
      <c r="K1352" s="214" t="s">
        <v>1</v>
      </c>
      <c r="L1352" s="46"/>
      <c r="M1352" s="236" t="s">
        <v>1</v>
      </c>
      <c r="N1352" s="237" t="s">
        <v>44</v>
      </c>
      <c r="O1352" s="93"/>
      <c r="P1352" s="238">
        <f>O1352*H1352</f>
        <v>0</v>
      </c>
      <c r="Q1352" s="238">
        <v>0</v>
      </c>
      <c r="R1352" s="238">
        <f>Q1352*H1352</f>
        <v>0</v>
      </c>
      <c r="S1352" s="238">
        <v>0</v>
      </c>
      <c r="T1352" s="239">
        <f>S1352*H1352</f>
        <v>0</v>
      </c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R1352" s="224" t="s">
        <v>371</v>
      </c>
      <c r="AT1352" s="224" t="s">
        <v>140</v>
      </c>
      <c r="AU1352" s="224" t="s">
        <v>89</v>
      </c>
      <c r="AY1352" s="18" t="s">
        <v>139</v>
      </c>
      <c r="BE1352" s="225">
        <f>IF(N1352="základní",J1352,0)</f>
        <v>0</v>
      </c>
      <c r="BF1352" s="225">
        <f>IF(N1352="snížená",J1352,0)</f>
        <v>0</v>
      </c>
      <c r="BG1352" s="225">
        <f>IF(N1352="zákl. přenesená",J1352,0)</f>
        <v>0</v>
      </c>
      <c r="BH1352" s="225">
        <f>IF(N1352="sníž. přenesená",J1352,0)</f>
        <v>0</v>
      </c>
      <c r="BI1352" s="225">
        <f>IF(N1352="nulová",J1352,0)</f>
        <v>0</v>
      </c>
      <c r="BJ1352" s="18" t="s">
        <v>87</v>
      </c>
      <c r="BK1352" s="225">
        <f>ROUND(I1352*H1352,2)</f>
        <v>0</v>
      </c>
      <c r="BL1352" s="18" t="s">
        <v>371</v>
      </c>
      <c r="BM1352" s="224" t="s">
        <v>1716</v>
      </c>
    </row>
    <row r="1353" spans="1:65" s="2" customFormat="1" ht="21.75" customHeight="1">
      <c r="A1353" s="40"/>
      <c r="B1353" s="41"/>
      <c r="C1353" s="212" t="s">
        <v>1717</v>
      </c>
      <c r="D1353" s="212" t="s">
        <v>140</v>
      </c>
      <c r="E1353" s="213" t="s">
        <v>1718</v>
      </c>
      <c r="F1353" s="214" t="s">
        <v>1719</v>
      </c>
      <c r="G1353" s="215" t="s">
        <v>143</v>
      </c>
      <c r="H1353" s="216">
        <v>1</v>
      </c>
      <c r="I1353" s="217"/>
      <c r="J1353" s="218">
        <f>ROUND(I1353*H1353,2)</f>
        <v>0</v>
      </c>
      <c r="K1353" s="214" t="s">
        <v>1</v>
      </c>
      <c r="L1353" s="46"/>
      <c r="M1353" s="236" t="s">
        <v>1</v>
      </c>
      <c r="N1353" s="237" t="s">
        <v>44</v>
      </c>
      <c r="O1353" s="93"/>
      <c r="P1353" s="238">
        <f>O1353*H1353</f>
        <v>0</v>
      </c>
      <c r="Q1353" s="238">
        <v>0</v>
      </c>
      <c r="R1353" s="238">
        <f>Q1353*H1353</f>
        <v>0</v>
      </c>
      <c r="S1353" s="238">
        <v>0</v>
      </c>
      <c r="T1353" s="239">
        <f>S1353*H1353</f>
        <v>0</v>
      </c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R1353" s="224" t="s">
        <v>371</v>
      </c>
      <c r="AT1353" s="224" t="s">
        <v>140</v>
      </c>
      <c r="AU1353" s="224" t="s">
        <v>89</v>
      </c>
      <c r="AY1353" s="18" t="s">
        <v>139</v>
      </c>
      <c r="BE1353" s="225">
        <f>IF(N1353="základní",J1353,0)</f>
        <v>0</v>
      </c>
      <c r="BF1353" s="225">
        <f>IF(N1353="snížená",J1353,0)</f>
        <v>0</v>
      </c>
      <c r="BG1353" s="225">
        <f>IF(N1353="zákl. přenesená",J1353,0)</f>
        <v>0</v>
      </c>
      <c r="BH1353" s="225">
        <f>IF(N1353="sníž. přenesená",J1353,0)</f>
        <v>0</v>
      </c>
      <c r="BI1353" s="225">
        <f>IF(N1353="nulová",J1353,0)</f>
        <v>0</v>
      </c>
      <c r="BJ1353" s="18" t="s">
        <v>87</v>
      </c>
      <c r="BK1353" s="225">
        <f>ROUND(I1353*H1353,2)</f>
        <v>0</v>
      </c>
      <c r="BL1353" s="18" t="s">
        <v>371</v>
      </c>
      <c r="BM1353" s="224" t="s">
        <v>1720</v>
      </c>
    </row>
    <row r="1354" spans="1:65" s="2" customFormat="1" ht="21.75" customHeight="1">
      <c r="A1354" s="40"/>
      <c r="B1354" s="41"/>
      <c r="C1354" s="212" t="s">
        <v>1721</v>
      </c>
      <c r="D1354" s="212" t="s">
        <v>140</v>
      </c>
      <c r="E1354" s="213" t="s">
        <v>1722</v>
      </c>
      <c r="F1354" s="214" t="s">
        <v>1723</v>
      </c>
      <c r="G1354" s="215" t="s">
        <v>143</v>
      </c>
      <c r="H1354" s="216">
        <v>1</v>
      </c>
      <c r="I1354" s="217"/>
      <c r="J1354" s="218">
        <f>ROUND(I1354*H1354,2)</f>
        <v>0</v>
      </c>
      <c r="K1354" s="214" t="s">
        <v>1</v>
      </c>
      <c r="L1354" s="46"/>
      <c r="M1354" s="236" t="s">
        <v>1</v>
      </c>
      <c r="N1354" s="237" t="s">
        <v>44</v>
      </c>
      <c r="O1354" s="93"/>
      <c r="P1354" s="238">
        <f>O1354*H1354</f>
        <v>0</v>
      </c>
      <c r="Q1354" s="238">
        <v>0</v>
      </c>
      <c r="R1354" s="238">
        <f>Q1354*H1354</f>
        <v>0</v>
      </c>
      <c r="S1354" s="238">
        <v>0</v>
      </c>
      <c r="T1354" s="239">
        <f>S1354*H1354</f>
        <v>0</v>
      </c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R1354" s="224" t="s">
        <v>371</v>
      </c>
      <c r="AT1354" s="224" t="s">
        <v>140</v>
      </c>
      <c r="AU1354" s="224" t="s">
        <v>89</v>
      </c>
      <c r="AY1354" s="18" t="s">
        <v>139</v>
      </c>
      <c r="BE1354" s="225">
        <f>IF(N1354="základní",J1354,0)</f>
        <v>0</v>
      </c>
      <c r="BF1354" s="225">
        <f>IF(N1354="snížená",J1354,0)</f>
        <v>0</v>
      </c>
      <c r="BG1354" s="225">
        <f>IF(N1354="zákl. přenesená",J1354,0)</f>
        <v>0</v>
      </c>
      <c r="BH1354" s="225">
        <f>IF(N1354="sníž. přenesená",J1354,0)</f>
        <v>0</v>
      </c>
      <c r="BI1354" s="225">
        <f>IF(N1354="nulová",J1354,0)</f>
        <v>0</v>
      </c>
      <c r="BJ1354" s="18" t="s">
        <v>87</v>
      </c>
      <c r="BK1354" s="225">
        <f>ROUND(I1354*H1354,2)</f>
        <v>0</v>
      </c>
      <c r="BL1354" s="18" t="s">
        <v>371</v>
      </c>
      <c r="BM1354" s="224" t="s">
        <v>1724</v>
      </c>
    </row>
    <row r="1355" spans="1:65" s="2" customFormat="1" ht="21.75" customHeight="1">
      <c r="A1355" s="40"/>
      <c r="B1355" s="41"/>
      <c r="C1355" s="212" t="s">
        <v>1725</v>
      </c>
      <c r="D1355" s="212" t="s">
        <v>140</v>
      </c>
      <c r="E1355" s="213" t="s">
        <v>1726</v>
      </c>
      <c r="F1355" s="214" t="s">
        <v>1727</v>
      </c>
      <c r="G1355" s="215" t="s">
        <v>143</v>
      </c>
      <c r="H1355" s="216">
        <v>1</v>
      </c>
      <c r="I1355" s="217"/>
      <c r="J1355" s="218">
        <f>ROUND(I1355*H1355,2)</f>
        <v>0</v>
      </c>
      <c r="K1355" s="214" t="s">
        <v>1</v>
      </c>
      <c r="L1355" s="46"/>
      <c r="M1355" s="236" t="s">
        <v>1</v>
      </c>
      <c r="N1355" s="237" t="s">
        <v>44</v>
      </c>
      <c r="O1355" s="93"/>
      <c r="P1355" s="238">
        <f>O1355*H1355</f>
        <v>0</v>
      </c>
      <c r="Q1355" s="238">
        <v>0</v>
      </c>
      <c r="R1355" s="238">
        <f>Q1355*H1355</f>
        <v>0</v>
      </c>
      <c r="S1355" s="238">
        <v>0</v>
      </c>
      <c r="T1355" s="239">
        <f>S1355*H1355</f>
        <v>0</v>
      </c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R1355" s="224" t="s">
        <v>371</v>
      </c>
      <c r="AT1355" s="224" t="s">
        <v>140</v>
      </c>
      <c r="AU1355" s="224" t="s">
        <v>89</v>
      </c>
      <c r="AY1355" s="18" t="s">
        <v>139</v>
      </c>
      <c r="BE1355" s="225">
        <f>IF(N1355="základní",J1355,0)</f>
        <v>0</v>
      </c>
      <c r="BF1355" s="225">
        <f>IF(N1355="snížená",J1355,0)</f>
        <v>0</v>
      </c>
      <c r="BG1355" s="225">
        <f>IF(N1355="zákl. přenesená",J1355,0)</f>
        <v>0</v>
      </c>
      <c r="BH1355" s="225">
        <f>IF(N1355="sníž. přenesená",J1355,0)</f>
        <v>0</v>
      </c>
      <c r="BI1355" s="225">
        <f>IF(N1355="nulová",J1355,0)</f>
        <v>0</v>
      </c>
      <c r="BJ1355" s="18" t="s">
        <v>87</v>
      </c>
      <c r="BK1355" s="225">
        <f>ROUND(I1355*H1355,2)</f>
        <v>0</v>
      </c>
      <c r="BL1355" s="18" t="s">
        <v>371</v>
      </c>
      <c r="BM1355" s="224" t="s">
        <v>1728</v>
      </c>
    </row>
    <row r="1356" spans="1:65" s="2" customFormat="1" ht="24.15" customHeight="1">
      <c r="A1356" s="40"/>
      <c r="B1356" s="41"/>
      <c r="C1356" s="212" t="s">
        <v>1729</v>
      </c>
      <c r="D1356" s="212" t="s">
        <v>140</v>
      </c>
      <c r="E1356" s="213" t="s">
        <v>1730</v>
      </c>
      <c r="F1356" s="214" t="s">
        <v>1731</v>
      </c>
      <c r="G1356" s="215" t="s">
        <v>143</v>
      </c>
      <c r="H1356" s="216">
        <v>3</v>
      </c>
      <c r="I1356" s="217"/>
      <c r="J1356" s="218">
        <f>ROUND(I1356*H1356,2)</f>
        <v>0</v>
      </c>
      <c r="K1356" s="214" t="s">
        <v>1</v>
      </c>
      <c r="L1356" s="46"/>
      <c r="M1356" s="236" t="s">
        <v>1</v>
      </c>
      <c r="N1356" s="237" t="s">
        <v>44</v>
      </c>
      <c r="O1356" s="93"/>
      <c r="P1356" s="238">
        <f>O1356*H1356</f>
        <v>0</v>
      </c>
      <c r="Q1356" s="238">
        <v>0</v>
      </c>
      <c r="R1356" s="238">
        <f>Q1356*H1356</f>
        <v>0</v>
      </c>
      <c r="S1356" s="238">
        <v>0</v>
      </c>
      <c r="T1356" s="239">
        <f>S1356*H1356</f>
        <v>0</v>
      </c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R1356" s="224" t="s">
        <v>371</v>
      </c>
      <c r="AT1356" s="224" t="s">
        <v>140</v>
      </c>
      <c r="AU1356" s="224" t="s">
        <v>89</v>
      </c>
      <c r="AY1356" s="18" t="s">
        <v>139</v>
      </c>
      <c r="BE1356" s="225">
        <f>IF(N1356="základní",J1356,0)</f>
        <v>0</v>
      </c>
      <c r="BF1356" s="225">
        <f>IF(N1356="snížená",J1356,0)</f>
        <v>0</v>
      </c>
      <c r="BG1356" s="225">
        <f>IF(N1356="zákl. přenesená",J1356,0)</f>
        <v>0</v>
      </c>
      <c r="BH1356" s="225">
        <f>IF(N1356="sníž. přenesená",J1356,0)</f>
        <v>0</v>
      </c>
      <c r="BI1356" s="225">
        <f>IF(N1356="nulová",J1356,0)</f>
        <v>0</v>
      </c>
      <c r="BJ1356" s="18" t="s">
        <v>87</v>
      </c>
      <c r="BK1356" s="225">
        <f>ROUND(I1356*H1356,2)</f>
        <v>0</v>
      </c>
      <c r="BL1356" s="18" t="s">
        <v>371</v>
      </c>
      <c r="BM1356" s="224" t="s">
        <v>1732</v>
      </c>
    </row>
    <row r="1357" spans="1:65" s="2" customFormat="1" ht="24.15" customHeight="1">
      <c r="A1357" s="40"/>
      <c r="B1357" s="41"/>
      <c r="C1357" s="212" t="s">
        <v>1733</v>
      </c>
      <c r="D1357" s="212" t="s">
        <v>140</v>
      </c>
      <c r="E1357" s="213" t="s">
        <v>1734</v>
      </c>
      <c r="F1357" s="214" t="s">
        <v>1735</v>
      </c>
      <c r="G1357" s="215" t="s">
        <v>143</v>
      </c>
      <c r="H1357" s="216">
        <v>4</v>
      </c>
      <c r="I1357" s="217"/>
      <c r="J1357" s="218">
        <f>ROUND(I1357*H1357,2)</f>
        <v>0</v>
      </c>
      <c r="K1357" s="214" t="s">
        <v>1</v>
      </c>
      <c r="L1357" s="46"/>
      <c r="M1357" s="236" t="s">
        <v>1</v>
      </c>
      <c r="N1357" s="237" t="s">
        <v>44</v>
      </c>
      <c r="O1357" s="93"/>
      <c r="P1357" s="238">
        <f>O1357*H1357</f>
        <v>0</v>
      </c>
      <c r="Q1357" s="238">
        <v>0</v>
      </c>
      <c r="R1357" s="238">
        <f>Q1357*H1357</f>
        <v>0</v>
      </c>
      <c r="S1357" s="238">
        <v>0</v>
      </c>
      <c r="T1357" s="239">
        <f>S1357*H1357</f>
        <v>0</v>
      </c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R1357" s="224" t="s">
        <v>371</v>
      </c>
      <c r="AT1357" s="224" t="s">
        <v>140</v>
      </c>
      <c r="AU1357" s="224" t="s">
        <v>89</v>
      </c>
      <c r="AY1357" s="18" t="s">
        <v>139</v>
      </c>
      <c r="BE1357" s="225">
        <f>IF(N1357="základní",J1357,0)</f>
        <v>0</v>
      </c>
      <c r="BF1357" s="225">
        <f>IF(N1357="snížená",J1357,0)</f>
        <v>0</v>
      </c>
      <c r="BG1357" s="225">
        <f>IF(N1357="zákl. přenesená",J1357,0)</f>
        <v>0</v>
      </c>
      <c r="BH1357" s="225">
        <f>IF(N1357="sníž. přenesená",J1357,0)</f>
        <v>0</v>
      </c>
      <c r="BI1357" s="225">
        <f>IF(N1357="nulová",J1357,0)</f>
        <v>0</v>
      </c>
      <c r="BJ1357" s="18" t="s">
        <v>87</v>
      </c>
      <c r="BK1357" s="225">
        <f>ROUND(I1357*H1357,2)</f>
        <v>0</v>
      </c>
      <c r="BL1357" s="18" t="s">
        <v>371</v>
      </c>
      <c r="BM1357" s="224" t="s">
        <v>1736</v>
      </c>
    </row>
    <row r="1358" spans="1:65" s="2" customFormat="1" ht="24.15" customHeight="1">
      <c r="A1358" s="40"/>
      <c r="B1358" s="41"/>
      <c r="C1358" s="212" t="s">
        <v>1737</v>
      </c>
      <c r="D1358" s="212" t="s">
        <v>140</v>
      </c>
      <c r="E1358" s="213" t="s">
        <v>1738</v>
      </c>
      <c r="F1358" s="214" t="s">
        <v>1739</v>
      </c>
      <c r="G1358" s="215" t="s">
        <v>143</v>
      </c>
      <c r="H1358" s="216">
        <v>2</v>
      </c>
      <c r="I1358" s="217"/>
      <c r="J1358" s="218">
        <f>ROUND(I1358*H1358,2)</f>
        <v>0</v>
      </c>
      <c r="K1358" s="214" t="s">
        <v>1</v>
      </c>
      <c r="L1358" s="46"/>
      <c r="M1358" s="236" t="s">
        <v>1</v>
      </c>
      <c r="N1358" s="237" t="s">
        <v>44</v>
      </c>
      <c r="O1358" s="93"/>
      <c r="P1358" s="238">
        <f>O1358*H1358</f>
        <v>0</v>
      </c>
      <c r="Q1358" s="238">
        <v>0</v>
      </c>
      <c r="R1358" s="238">
        <f>Q1358*H1358</f>
        <v>0</v>
      </c>
      <c r="S1358" s="238">
        <v>0</v>
      </c>
      <c r="T1358" s="239">
        <f>S1358*H1358</f>
        <v>0</v>
      </c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R1358" s="224" t="s">
        <v>371</v>
      </c>
      <c r="AT1358" s="224" t="s">
        <v>140</v>
      </c>
      <c r="AU1358" s="224" t="s">
        <v>89</v>
      </c>
      <c r="AY1358" s="18" t="s">
        <v>139</v>
      </c>
      <c r="BE1358" s="225">
        <f>IF(N1358="základní",J1358,0)</f>
        <v>0</v>
      </c>
      <c r="BF1358" s="225">
        <f>IF(N1358="snížená",J1358,0)</f>
        <v>0</v>
      </c>
      <c r="BG1358" s="225">
        <f>IF(N1358="zákl. přenesená",J1358,0)</f>
        <v>0</v>
      </c>
      <c r="BH1358" s="225">
        <f>IF(N1358="sníž. přenesená",J1358,0)</f>
        <v>0</v>
      </c>
      <c r="BI1358" s="225">
        <f>IF(N1358="nulová",J1358,0)</f>
        <v>0</v>
      </c>
      <c r="BJ1358" s="18" t="s">
        <v>87</v>
      </c>
      <c r="BK1358" s="225">
        <f>ROUND(I1358*H1358,2)</f>
        <v>0</v>
      </c>
      <c r="BL1358" s="18" t="s">
        <v>371</v>
      </c>
      <c r="BM1358" s="224" t="s">
        <v>1740</v>
      </c>
    </row>
    <row r="1359" spans="1:65" s="2" customFormat="1" ht="33" customHeight="1">
      <c r="A1359" s="40"/>
      <c r="B1359" s="41"/>
      <c r="C1359" s="212" t="s">
        <v>1741</v>
      </c>
      <c r="D1359" s="212" t="s">
        <v>140</v>
      </c>
      <c r="E1359" s="213" t="s">
        <v>1742</v>
      </c>
      <c r="F1359" s="214" t="s">
        <v>1743</v>
      </c>
      <c r="G1359" s="215" t="s">
        <v>143</v>
      </c>
      <c r="H1359" s="216">
        <v>1</v>
      </c>
      <c r="I1359" s="217"/>
      <c r="J1359" s="218">
        <f>ROUND(I1359*H1359,2)</f>
        <v>0</v>
      </c>
      <c r="K1359" s="214" t="s">
        <v>1</v>
      </c>
      <c r="L1359" s="46"/>
      <c r="M1359" s="236" t="s">
        <v>1</v>
      </c>
      <c r="N1359" s="237" t="s">
        <v>44</v>
      </c>
      <c r="O1359" s="93"/>
      <c r="P1359" s="238">
        <f>O1359*H1359</f>
        <v>0</v>
      </c>
      <c r="Q1359" s="238">
        <v>0</v>
      </c>
      <c r="R1359" s="238">
        <f>Q1359*H1359</f>
        <v>0</v>
      </c>
      <c r="S1359" s="238">
        <v>0</v>
      </c>
      <c r="T1359" s="239">
        <f>S1359*H1359</f>
        <v>0</v>
      </c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R1359" s="224" t="s">
        <v>371</v>
      </c>
      <c r="AT1359" s="224" t="s">
        <v>140</v>
      </c>
      <c r="AU1359" s="224" t="s">
        <v>89</v>
      </c>
      <c r="AY1359" s="18" t="s">
        <v>139</v>
      </c>
      <c r="BE1359" s="225">
        <f>IF(N1359="základní",J1359,0)</f>
        <v>0</v>
      </c>
      <c r="BF1359" s="225">
        <f>IF(N1359="snížená",J1359,0)</f>
        <v>0</v>
      </c>
      <c r="BG1359" s="225">
        <f>IF(N1359="zákl. přenesená",J1359,0)</f>
        <v>0</v>
      </c>
      <c r="BH1359" s="225">
        <f>IF(N1359="sníž. přenesená",J1359,0)</f>
        <v>0</v>
      </c>
      <c r="BI1359" s="225">
        <f>IF(N1359="nulová",J1359,0)</f>
        <v>0</v>
      </c>
      <c r="BJ1359" s="18" t="s">
        <v>87</v>
      </c>
      <c r="BK1359" s="225">
        <f>ROUND(I1359*H1359,2)</f>
        <v>0</v>
      </c>
      <c r="BL1359" s="18" t="s">
        <v>371</v>
      </c>
      <c r="BM1359" s="224" t="s">
        <v>1744</v>
      </c>
    </row>
    <row r="1360" spans="1:65" s="2" customFormat="1" ht="21.75" customHeight="1">
      <c r="A1360" s="40"/>
      <c r="B1360" s="41"/>
      <c r="C1360" s="212" t="s">
        <v>1745</v>
      </c>
      <c r="D1360" s="212" t="s">
        <v>140</v>
      </c>
      <c r="E1360" s="213" t="s">
        <v>1746</v>
      </c>
      <c r="F1360" s="214" t="s">
        <v>1747</v>
      </c>
      <c r="G1360" s="215" t="s">
        <v>143</v>
      </c>
      <c r="H1360" s="216">
        <v>1</v>
      </c>
      <c r="I1360" s="217"/>
      <c r="J1360" s="218">
        <f>ROUND(I1360*H1360,2)</f>
        <v>0</v>
      </c>
      <c r="K1360" s="214" t="s">
        <v>1</v>
      </c>
      <c r="L1360" s="46"/>
      <c r="M1360" s="236" t="s">
        <v>1</v>
      </c>
      <c r="N1360" s="237" t="s">
        <v>44</v>
      </c>
      <c r="O1360" s="93"/>
      <c r="P1360" s="238">
        <f>O1360*H1360</f>
        <v>0</v>
      </c>
      <c r="Q1360" s="238">
        <v>0</v>
      </c>
      <c r="R1360" s="238">
        <f>Q1360*H1360</f>
        <v>0</v>
      </c>
      <c r="S1360" s="238">
        <v>0</v>
      </c>
      <c r="T1360" s="239">
        <f>S1360*H1360</f>
        <v>0</v>
      </c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R1360" s="224" t="s">
        <v>371</v>
      </c>
      <c r="AT1360" s="224" t="s">
        <v>140</v>
      </c>
      <c r="AU1360" s="224" t="s">
        <v>89</v>
      </c>
      <c r="AY1360" s="18" t="s">
        <v>139</v>
      </c>
      <c r="BE1360" s="225">
        <f>IF(N1360="základní",J1360,0)</f>
        <v>0</v>
      </c>
      <c r="BF1360" s="225">
        <f>IF(N1360="snížená",J1360,0)</f>
        <v>0</v>
      </c>
      <c r="BG1360" s="225">
        <f>IF(N1360="zákl. přenesená",J1360,0)</f>
        <v>0</v>
      </c>
      <c r="BH1360" s="225">
        <f>IF(N1360="sníž. přenesená",J1360,0)</f>
        <v>0</v>
      </c>
      <c r="BI1360" s="225">
        <f>IF(N1360="nulová",J1360,0)</f>
        <v>0</v>
      </c>
      <c r="BJ1360" s="18" t="s">
        <v>87</v>
      </c>
      <c r="BK1360" s="225">
        <f>ROUND(I1360*H1360,2)</f>
        <v>0</v>
      </c>
      <c r="BL1360" s="18" t="s">
        <v>371</v>
      </c>
      <c r="BM1360" s="224" t="s">
        <v>1748</v>
      </c>
    </row>
    <row r="1361" spans="1:65" s="2" customFormat="1" ht="21.75" customHeight="1">
      <c r="A1361" s="40"/>
      <c r="B1361" s="41"/>
      <c r="C1361" s="212" t="s">
        <v>1749</v>
      </c>
      <c r="D1361" s="212" t="s">
        <v>140</v>
      </c>
      <c r="E1361" s="213" t="s">
        <v>1750</v>
      </c>
      <c r="F1361" s="214" t="s">
        <v>1751</v>
      </c>
      <c r="G1361" s="215" t="s">
        <v>143</v>
      </c>
      <c r="H1361" s="216">
        <v>1</v>
      </c>
      <c r="I1361" s="217"/>
      <c r="J1361" s="218">
        <f>ROUND(I1361*H1361,2)</f>
        <v>0</v>
      </c>
      <c r="K1361" s="214" t="s">
        <v>1</v>
      </c>
      <c r="L1361" s="46"/>
      <c r="M1361" s="236" t="s">
        <v>1</v>
      </c>
      <c r="N1361" s="237" t="s">
        <v>44</v>
      </c>
      <c r="O1361" s="93"/>
      <c r="P1361" s="238">
        <f>O1361*H1361</f>
        <v>0</v>
      </c>
      <c r="Q1361" s="238">
        <v>0</v>
      </c>
      <c r="R1361" s="238">
        <f>Q1361*H1361</f>
        <v>0</v>
      </c>
      <c r="S1361" s="238">
        <v>0</v>
      </c>
      <c r="T1361" s="239">
        <f>S1361*H1361</f>
        <v>0</v>
      </c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R1361" s="224" t="s">
        <v>371</v>
      </c>
      <c r="AT1361" s="224" t="s">
        <v>140</v>
      </c>
      <c r="AU1361" s="224" t="s">
        <v>89</v>
      </c>
      <c r="AY1361" s="18" t="s">
        <v>139</v>
      </c>
      <c r="BE1361" s="225">
        <f>IF(N1361="základní",J1361,0)</f>
        <v>0</v>
      </c>
      <c r="BF1361" s="225">
        <f>IF(N1361="snížená",J1361,0)</f>
        <v>0</v>
      </c>
      <c r="BG1361" s="225">
        <f>IF(N1361="zákl. přenesená",J1361,0)</f>
        <v>0</v>
      </c>
      <c r="BH1361" s="225">
        <f>IF(N1361="sníž. přenesená",J1361,0)</f>
        <v>0</v>
      </c>
      <c r="BI1361" s="225">
        <f>IF(N1361="nulová",J1361,0)</f>
        <v>0</v>
      </c>
      <c r="BJ1361" s="18" t="s">
        <v>87</v>
      </c>
      <c r="BK1361" s="225">
        <f>ROUND(I1361*H1361,2)</f>
        <v>0</v>
      </c>
      <c r="BL1361" s="18" t="s">
        <v>371</v>
      </c>
      <c r="BM1361" s="224" t="s">
        <v>1752</v>
      </c>
    </row>
    <row r="1362" spans="1:65" s="2" customFormat="1" ht="21.75" customHeight="1">
      <c r="A1362" s="40"/>
      <c r="B1362" s="41"/>
      <c r="C1362" s="212" t="s">
        <v>1753</v>
      </c>
      <c r="D1362" s="212" t="s">
        <v>140</v>
      </c>
      <c r="E1362" s="213" t="s">
        <v>1754</v>
      </c>
      <c r="F1362" s="214" t="s">
        <v>1755</v>
      </c>
      <c r="G1362" s="215" t="s">
        <v>143</v>
      </c>
      <c r="H1362" s="216">
        <v>1</v>
      </c>
      <c r="I1362" s="217"/>
      <c r="J1362" s="218">
        <f>ROUND(I1362*H1362,2)</f>
        <v>0</v>
      </c>
      <c r="K1362" s="214" t="s">
        <v>1</v>
      </c>
      <c r="L1362" s="46"/>
      <c r="M1362" s="236" t="s">
        <v>1</v>
      </c>
      <c r="N1362" s="237" t="s">
        <v>44</v>
      </c>
      <c r="O1362" s="93"/>
      <c r="P1362" s="238">
        <f>O1362*H1362</f>
        <v>0</v>
      </c>
      <c r="Q1362" s="238">
        <v>0</v>
      </c>
      <c r="R1362" s="238">
        <f>Q1362*H1362</f>
        <v>0</v>
      </c>
      <c r="S1362" s="238">
        <v>0</v>
      </c>
      <c r="T1362" s="239">
        <f>S1362*H1362</f>
        <v>0</v>
      </c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R1362" s="224" t="s">
        <v>371</v>
      </c>
      <c r="AT1362" s="224" t="s">
        <v>140</v>
      </c>
      <c r="AU1362" s="224" t="s">
        <v>89</v>
      </c>
      <c r="AY1362" s="18" t="s">
        <v>139</v>
      </c>
      <c r="BE1362" s="225">
        <f>IF(N1362="základní",J1362,0)</f>
        <v>0</v>
      </c>
      <c r="BF1362" s="225">
        <f>IF(N1362="snížená",J1362,0)</f>
        <v>0</v>
      </c>
      <c r="BG1362" s="225">
        <f>IF(N1362="zákl. přenesená",J1362,0)</f>
        <v>0</v>
      </c>
      <c r="BH1362" s="225">
        <f>IF(N1362="sníž. přenesená",J1362,0)</f>
        <v>0</v>
      </c>
      <c r="BI1362" s="225">
        <f>IF(N1362="nulová",J1362,0)</f>
        <v>0</v>
      </c>
      <c r="BJ1362" s="18" t="s">
        <v>87</v>
      </c>
      <c r="BK1362" s="225">
        <f>ROUND(I1362*H1362,2)</f>
        <v>0</v>
      </c>
      <c r="BL1362" s="18" t="s">
        <v>371</v>
      </c>
      <c r="BM1362" s="224" t="s">
        <v>1756</v>
      </c>
    </row>
    <row r="1363" spans="1:65" s="2" customFormat="1" ht="21.75" customHeight="1">
      <c r="A1363" s="40"/>
      <c r="B1363" s="41"/>
      <c r="C1363" s="212" t="s">
        <v>1757</v>
      </c>
      <c r="D1363" s="212" t="s">
        <v>140</v>
      </c>
      <c r="E1363" s="213" t="s">
        <v>1758</v>
      </c>
      <c r="F1363" s="214" t="s">
        <v>1759</v>
      </c>
      <c r="G1363" s="215" t="s">
        <v>143</v>
      </c>
      <c r="H1363" s="216">
        <v>1</v>
      </c>
      <c r="I1363" s="217"/>
      <c r="J1363" s="218">
        <f>ROUND(I1363*H1363,2)</f>
        <v>0</v>
      </c>
      <c r="K1363" s="214" t="s">
        <v>1</v>
      </c>
      <c r="L1363" s="46"/>
      <c r="M1363" s="236" t="s">
        <v>1</v>
      </c>
      <c r="N1363" s="237" t="s">
        <v>44</v>
      </c>
      <c r="O1363" s="93"/>
      <c r="P1363" s="238">
        <f>O1363*H1363</f>
        <v>0</v>
      </c>
      <c r="Q1363" s="238">
        <v>0</v>
      </c>
      <c r="R1363" s="238">
        <f>Q1363*H1363</f>
        <v>0</v>
      </c>
      <c r="S1363" s="238">
        <v>0</v>
      </c>
      <c r="T1363" s="239">
        <f>S1363*H1363</f>
        <v>0</v>
      </c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R1363" s="224" t="s">
        <v>371</v>
      </c>
      <c r="AT1363" s="224" t="s">
        <v>140</v>
      </c>
      <c r="AU1363" s="224" t="s">
        <v>89</v>
      </c>
      <c r="AY1363" s="18" t="s">
        <v>139</v>
      </c>
      <c r="BE1363" s="225">
        <f>IF(N1363="základní",J1363,0)</f>
        <v>0</v>
      </c>
      <c r="BF1363" s="225">
        <f>IF(N1363="snížená",J1363,0)</f>
        <v>0</v>
      </c>
      <c r="BG1363" s="225">
        <f>IF(N1363="zákl. přenesená",J1363,0)</f>
        <v>0</v>
      </c>
      <c r="BH1363" s="225">
        <f>IF(N1363="sníž. přenesená",J1363,0)</f>
        <v>0</v>
      </c>
      <c r="BI1363" s="225">
        <f>IF(N1363="nulová",J1363,0)</f>
        <v>0</v>
      </c>
      <c r="BJ1363" s="18" t="s">
        <v>87</v>
      </c>
      <c r="BK1363" s="225">
        <f>ROUND(I1363*H1363,2)</f>
        <v>0</v>
      </c>
      <c r="BL1363" s="18" t="s">
        <v>371</v>
      </c>
      <c r="BM1363" s="224" t="s">
        <v>1760</v>
      </c>
    </row>
    <row r="1364" spans="1:65" s="2" customFormat="1" ht="21.75" customHeight="1">
      <c r="A1364" s="40"/>
      <c r="B1364" s="41"/>
      <c r="C1364" s="212" t="s">
        <v>1761</v>
      </c>
      <c r="D1364" s="212" t="s">
        <v>140</v>
      </c>
      <c r="E1364" s="213" t="s">
        <v>1762</v>
      </c>
      <c r="F1364" s="214" t="s">
        <v>1763</v>
      </c>
      <c r="G1364" s="215" t="s">
        <v>143</v>
      </c>
      <c r="H1364" s="216">
        <v>1</v>
      </c>
      <c r="I1364" s="217"/>
      <c r="J1364" s="218">
        <f>ROUND(I1364*H1364,2)</f>
        <v>0</v>
      </c>
      <c r="K1364" s="214" t="s">
        <v>1</v>
      </c>
      <c r="L1364" s="46"/>
      <c r="M1364" s="236" t="s">
        <v>1</v>
      </c>
      <c r="N1364" s="237" t="s">
        <v>44</v>
      </c>
      <c r="O1364" s="93"/>
      <c r="P1364" s="238">
        <f>O1364*H1364</f>
        <v>0</v>
      </c>
      <c r="Q1364" s="238">
        <v>0</v>
      </c>
      <c r="R1364" s="238">
        <f>Q1364*H1364</f>
        <v>0</v>
      </c>
      <c r="S1364" s="238">
        <v>0</v>
      </c>
      <c r="T1364" s="239">
        <f>S1364*H1364</f>
        <v>0</v>
      </c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R1364" s="224" t="s">
        <v>371</v>
      </c>
      <c r="AT1364" s="224" t="s">
        <v>140</v>
      </c>
      <c r="AU1364" s="224" t="s">
        <v>89</v>
      </c>
      <c r="AY1364" s="18" t="s">
        <v>139</v>
      </c>
      <c r="BE1364" s="225">
        <f>IF(N1364="základní",J1364,0)</f>
        <v>0</v>
      </c>
      <c r="BF1364" s="225">
        <f>IF(N1364="snížená",J1364,0)</f>
        <v>0</v>
      </c>
      <c r="BG1364" s="225">
        <f>IF(N1364="zákl. přenesená",J1364,0)</f>
        <v>0</v>
      </c>
      <c r="BH1364" s="225">
        <f>IF(N1364="sníž. přenesená",J1364,0)</f>
        <v>0</v>
      </c>
      <c r="BI1364" s="225">
        <f>IF(N1364="nulová",J1364,0)</f>
        <v>0</v>
      </c>
      <c r="BJ1364" s="18" t="s">
        <v>87</v>
      </c>
      <c r="BK1364" s="225">
        <f>ROUND(I1364*H1364,2)</f>
        <v>0</v>
      </c>
      <c r="BL1364" s="18" t="s">
        <v>371</v>
      </c>
      <c r="BM1364" s="224" t="s">
        <v>1764</v>
      </c>
    </row>
    <row r="1365" spans="1:65" s="2" customFormat="1" ht="21.75" customHeight="1">
      <c r="A1365" s="40"/>
      <c r="B1365" s="41"/>
      <c r="C1365" s="212" t="s">
        <v>1765</v>
      </c>
      <c r="D1365" s="212" t="s">
        <v>140</v>
      </c>
      <c r="E1365" s="213" t="s">
        <v>1766</v>
      </c>
      <c r="F1365" s="214" t="s">
        <v>1767</v>
      </c>
      <c r="G1365" s="215" t="s">
        <v>143</v>
      </c>
      <c r="H1365" s="216">
        <v>2</v>
      </c>
      <c r="I1365" s="217"/>
      <c r="J1365" s="218">
        <f>ROUND(I1365*H1365,2)</f>
        <v>0</v>
      </c>
      <c r="K1365" s="214" t="s">
        <v>1</v>
      </c>
      <c r="L1365" s="46"/>
      <c r="M1365" s="236" t="s">
        <v>1</v>
      </c>
      <c r="N1365" s="237" t="s">
        <v>44</v>
      </c>
      <c r="O1365" s="93"/>
      <c r="P1365" s="238">
        <f>O1365*H1365</f>
        <v>0</v>
      </c>
      <c r="Q1365" s="238">
        <v>0</v>
      </c>
      <c r="R1365" s="238">
        <f>Q1365*H1365</f>
        <v>0</v>
      </c>
      <c r="S1365" s="238">
        <v>0</v>
      </c>
      <c r="T1365" s="239">
        <f>S1365*H1365</f>
        <v>0</v>
      </c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R1365" s="224" t="s">
        <v>371</v>
      </c>
      <c r="AT1365" s="224" t="s">
        <v>140</v>
      </c>
      <c r="AU1365" s="224" t="s">
        <v>89</v>
      </c>
      <c r="AY1365" s="18" t="s">
        <v>139</v>
      </c>
      <c r="BE1365" s="225">
        <f>IF(N1365="základní",J1365,0)</f>
        <v>0</v>
      </c>
      <c r="BF1365" s="225">
        <f>IF(N1365="snížená",J1365,0)</f>
        <v>0</v>
      </c>
      <c r="BG1365" s="225">
        <f>IF(N1365="zákl. přenesená",J1365,0)</f>
        <v>0</v>
      </c>
      <c r="BH1365" s="225">
        <f>IF(N1365="sníž. přenesená",J1365,0)</f>
        <v>0</v>
      </c>
      <c r="BI1365" s="225">
        <f>IF(N1365="nulová",J1365,0)</f>
        <v>0</v>
      </c>
      <c r="BJ1365" s="18" t="s">
        <v>87</v>
      </c>
      <c r="BK1365" s="225">
        <f>ROUND(I1365*H1365,2)</f>
        <v>0</v>
      </c>
      <c r="BL1365" s="18" t="s">
        <v>371</v>
      </c>
      <c r="BM1365" s="224" t="s">
        <v>1768</v>
      </c>
    </row>
    <row r="1366" spans="1:65" s="2" customFormat="1" ht="21.75" customHeight="1">
      <c r="A1366" s="40"/>
      <c r="B1366" s="41"/>
      <c r="C1366" s="212" t="s">
        <v>1769</v>
      </c>
      <c r="D1366" s="212" t="s">
        <v>140</v>
      </c>
      <c r="E1366" s="213" t="s">
        <v>1770</v>
      </c>
      <c r="F1366" s="214" t="s">
        <v>1771</v>
      </c>
      <c r="G1366" s="215" t="s">
        <v>143</v>
      </c>
      <c r="H1366" s="216">
        <v>2</v>
      </c>
      <c r="I1366" s="217"/>
      <c r="J1366" s="218">
        <f>ROUND(I1366*H1366,2)</f>
        <v>0</v>
      </c>
      <c r="K1366" s="214" t="s">
        <v>1</v>
      </c>
      <c r="L1366" s="46"/>
      <c r="M1366" s="236" t="s">
        <v>1</v>
      </c>
      <c r="N1366" s="237" t="s">
        <v>44</v>
      </c>
      <c r="O1366" s="93"/>
      <c r="P1366" s="238">
        <f>O1366*H1366</f>
        <v>0</v>
      </c>
      <c r="Q1366" s="238">
        <v>0</v>
      </c>
      <c r="R1366" s="238">
        <f>Q1366*H1366</f>
        <v>0</v>
      </c>
      <c r="S1366" s="238">
        <v>0</v>
      </c>
      <c r="T1366" s="239">
        <f>S1366*H1366</f>
        <v>0</v>
      </c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R1366" s="224" t="s">
        <v>371</v>
      </c>
      <c r="AT1366" s="224" t="s">
        <v>140</v>
      </c>
      <c r="AU1366" s="224" t="s">
        <v>89</v>
      </c>
      <c r="AY1366" s="18" t="s">
        <v>139</v>
      </c>
      <c r="BE1366" s="225">
        <f>IF(N1366="základní",J1366,0)</f>
        <v>0</v>
      </c>
      <c r="BF1366" s="225">
        <f>IF(N1366="snížená",J1366,0)</f>
        <v>0</v>
      </c>
      <c r="BG1366" s="225">
        <f>IF(N1366="zákl. přenesená",J1366,0)</f>
        <v>0</v>
      </c>
      <c r="BH1366" s="225">
        <f>IF(N1366="sníž. přenesená",J1366,0)</f>
        <v>0</v>
      </c>
      <c r="BI1366" s="225">
        <f>IF(N1366="nulová",J1366,0)</f>
        <v>0</v>
      </c>
      <c r="BJ1366" s="18" t="s">
        <v>87</v>
      </c>
      <c r="BK1366" s="225">
        <f>ROUND(I1366*H1366,2)</f>
        <v>0</v>
      </c>
      <c r="BL1366" s="18" t="s">
        <v>371</v>
      </c>
      <c r="BM1366" s="224" t="s">
        <v>1772</v>
      </c>
    </row>
    <row r="1367" spans="1:65" s="2" customFormat="1" ht="21.75" customHeight="1">
      <c r="A1367" s="40"/>
      <c r="B1367" s="41"/>
      <c r="C1367" s="212" t="s">
        <v>1773</v>
      </c>
      <c r="D1367" s="212" t="s">
        <v>140</v>
      </c>
      <c r="E1367" s="213" t="s">
        <v>1774</v>
      </c>
      <c r="F1367" s="214" t="s">
        <v>1775</v>
      </c>
      <c r="G1367" s="215" t="s">
        <v>143</v>
      </c>
      <c r="H1367" s="216">
        <v>1</v>
      </c>
      <c r="I1367" s="217"/>
      <c r="J1367" s="218">
        <f>ROUND(I1367*H1367,2)</f>
        <v>0</v>
      </c>
      <c r="K1367" s="214" t="s">
        <v>1</v>
      </c>
      <c r="L1367" s="46"/>
      <c r="M1367" s="236" t="s">
        <v>1</v>
      </c>
      <c r="N1367" s="237" t="s">
        <v>44</v>
      </c>
      <c r="O1367" s="93"/>
      <c r="P1367" s="238">
        <f>O1367*H1367</f>
        <v>0</v>
      </c>
      <c r="Q1367" s="238">
        <v>0</v>
      </c>
      <c r="R1367" s="238">
        <f>Q1367*H1367</f>
        <v>0</v>
      </c>
      <c r="S1367" s="238">
        <v>0</v>
      </c>
      <c r="T1367" s="239">
        <f>S1367*H1367</f>
        <v>0</v>
      </c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R1367" s="224" t="s">
        <v>371</v>
      </c>
      <c r="AT1367" s="224" t="s">
        <v>140</v>
      </c>
      <c r="AU1367" s="224" t="s">
        <v>89</v>
      </c>
      <c r="AY1367" s="18" t="s">
        <v>139</v>
      </c>
      <c r="BE1367" s="225">
        <f>IF(N1367="základní",J1367,0)</f>
        <v>0</v>
      </c>
      <c r="BF1367" s="225">
        <f>IF(N1367="snížená",J1367,0)</f>
        <v>0</v>
      </c>
      <c r="BG1367" s="225">
        <f>IF(N1367="zákl. přenesená",J1367,0)</f>
        <v>0</v>
      </c>
      <c r="BH1367" s="225">
        <f>IF(N1367="sníž. přenesená",J1367,0)</f>
        <v>0</v>
      </c>
      <c r="BI1367" s="225">
        <f>IF(N1367="nulová",J1367,0)</f>
        <v>0</v>
      </c>
      <c r="BJ1367" s="18" t="s">
        <v>87</v>
      </c>
      <c r="BK1367" s="225">
        <f>ROUND(I1367*H1367,2)</f>
        <v>0</v>
      </c>
      <c r="BL1367" s="18" t="s">
        <v>371</v>
      </c>
      <c r="BM1367" s="224" t="s">
        <v>1776</v>
      </c>
    </row>
    <row r="1368" spans="1:65" s="2" customFormat="1" ht="21.75" customHeight="1">
      <c r="A1368" s="40"/>
      <c r="B1368" s="41"/>
      <c r="C1368" s="212" t="s">
        <v>1777</v>
      </c>
      <c r="D1368" s="212" t="s">
        <v>140</v>
      </c>
      <c r="E1368" s="213" t="s">
        <v>1778</v>
      </c>
      <c r="F1368" s="214" t="s">
        <v>1779</v>
      </c>
      <c r="G1368" s="215" t="s">
        <v>143</v>
      </c>
      <c r="H1368" s="216">
        <v>1</v>
      </c>
      <c r="I1368" s="217"/>
      <c r="J1368" s="218">
        <f>ROUND(I1368*H1368,2)</f>
        <v>0</v>
      </c>
      <c r="K1368" s="214" t="s">
        <v>1</v>
      </c>
      <c r="L1368" s="46"/>
      <c r="M1368" s="236" t="s">
        <v>1</v>
      </c>
      <c r="N1368" s="237" t="s">
        <v>44</v>
      </c>
      <c r="O1368" s="93"/>
      <c r="P1368" s="238">
        <f>O1368*H1368</f>
        <v>0</v>
      </c>
      <c r="Q1368" s="238">
        <v>0</v>
      </c>
      <c r="R1368" s="238">
        <f>Q1368*H1368</f>
        <v>0</v>
      </c>
      <c r="S1368" s="238">
        <v>0</v>
      </c>
      <c r="T1368" s="239">
        <f>S1368*H1368</f>
        <v>0</v>
      </c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R1368" s="224" t="s">
        <v>371</v>
      </c>
      <c r="AT1368" s="224" t="s">
        <v>140</v>
      </c>
      <c r="AU1368" s="224" t="s">
        <v>89</v>
      </c>
      <c r="AY1368" s="18" t="s">
        <v>139</v>
      </c>
      <c r="BE1368" s="225">
        <f>IF(N1368="základní",J1368,0)</f>
        <v>0</v>
      </c>
      <c r="BF1368" s="225">
        <f>IF(N1368="snížená",J1368,0)</f>
        <v>0</v>
      </c>
      <c r="BG1368" s="225">
        <f>IF(N1368="zákl. přenesená",J1368,0)</f>
        <v>0</v>
      </c>
      <c r="BH1368" s="225">
        <f>IF(N1368="sníž. přenesená",J1368,0)</f>
        <v>0</v>
      </c>
      <c r="BI1368" s="225">
        <f>IF(N1368="nulová",J1368,0)</f>
        <v>0</v>
      </c>
      <c r="BJ1368" s="18" t="s">
        <v>87</v>
      </c>
      <c r="BK1368" s="225">
        <f>ROUND(I1368*H1368,2)</f>
        <v>0</v>
      </c>
      <c r="BL1368" s="18" t="s">
        <v>371</v>
      </c>
      <c r="BM1368" s="224" t="s">
        <v>1780</v>
      </c>
    </row>
    <row r="1369" spans="1:65" s="2" customFormat="1" ht="21.75" customHeight="1">
      <c r="A1369" s="40"/>
      <c r="B1369" s="41"/>
      <c r="C1369" s="212" t="s">
        <v>1781</v>
      </c>
      <c r="D1369" s="212" t="s">
        <v>140</v>
      </c>
      <c r="E1369" s="213" t="s">
        <v>1782</v>
      </c>
      <c r="F1369" s="214" t="s">
        <v>1783</v>
      </c>
      <c r="G1369" s="215" t="s">
        <v>143</v>
      </c>
      <c r="H1369" s="216">
        <v>1</v>
      </c>
      <c r="I1369" s="217"/>
      <c r="J1369" s="218">
        <f>ROUND(I1369*H1369,2)</f>
        <v>0</v>
      </c>
      <c r="K1369" s="214" t="s">
        <v>1</v>
      </c>
      <c r="L1369" s="46"/>
      <c r="M1369" s="236" t="s">
        <v>1</v>
      </c>
      <c r="N1369" s="237" t="s">
        <v>44</v>
      </c>
      <c r="O1369" s="93"/>
      <c r="P1369" s="238">
        <f>O1369*H1369</f>
        <v>0</v>
      </c>
      <c r="Q1369" s="238">
        <v>0</v>
      </c>
      <c r="R1369" s="238">
        <f>Q1369*H1369</f>
        <v>0</v>
      </c>
      <c r="S1369" s="238">
        <v>0</v>
      </c>
      <c r="T1369" s="239">
        <f>S1369*H1369</f>
        <v>0</v>
      </c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R1369" s="224" t="s">
        <v>371</v>
      </c>
      <c r="AT1369" s="224" t="s">
        <v>140</v>
      </c>
      <c r="AU1369" s="224" t="s">
        <v>89</v>
      </c>
      <c r="AY1369" s="18" t="s">
        <v>139</v>
      </c>
      <c r="BE1369" s="225">
        <f>IF(N1369="základní",J1369,0)</f>
        <v>0</v>
      </c>
      <c r="BF1369" s="225">
        <f>IF(N1369="snížená",J1369,0)</f>
        <v>0</v>
      </c>
      <c r="BG1369" s="225">
        <f>IF(N1369="zákl. přenesená",J1369,0)</f>
        <v>0</v>
      </c>
      <c r="BH1369" s="225">
        <f>IF(N1369="sníž. přenesená",J1369,0)</f>
        <v>0</v>
      </c>
      <c r="BI1369" s="225">
        <f>IF(N1369="nulová",J1369,0)</f>
        <v>0</v>
      </c>
      <c r="BJ1369" s="18" t="s">
        <v>87</v>
      </c>
      <c r="BK1369" s="225">
        <f>ROUND(I1369*H1369,2)</f>
        <v>0</v>
      </c>
      <c r="BL1369" s="18" t="s">
        <v>371</v>
      </c>
      <c r="BM1369" s="224" t="s">
        <v>1784</v>
      </c>
    </row>
    <row r="1370" spans="1:65" s="2" customFormat="1" ht="21.75" customHeight="1">
      <c r="A1370" s="40"/>
      <c r="B1370" s="41"/>
      <c r="C1370" s="212" t="s">
        <v>1785</v>
      </c>
      <c r="D1370" s="212" t="s">
        <v>140</v>
      </c>
      <c r="E1370" s="213" t="s">
        <v>1786</v>
      </c>
      <c r="F1370" s="214" t="s">
        <v>1787</v>
      </c>
      <c r="G1370" s="215" t="s">
        <v>143</v>
      </c>
      <c r="H1370" s="216">
        <v>1</v>
      </c>
      <c r="I1370" s="217"/>
      <c r="J1370" s="218">
        <f>ROUND(I1370*H1370,2)</f>
        <v>0</v>
      </c>
      <c r="K1370" s="214" t="s">
        <v>1</v>
      </c>
      <c r="L1370" s="46"/>
      <c r="M1370" s="236" t="s">
        <v>1</v>
      </c>
      <c r="N1370" s="237" t="s">
        <v>44</v>
      </c>
      <c r="O1370" s="93"/>
      <c r="P1370" s="238">
        <f>O1370*H1370</f>
        <v>0</v>
      </c>
      <c r="Q1370" s="238">
        <v>0</v>
      </c>
      <c r="R1370" s="238">
        <f>Q1370*H1370</f>
        <v>0</v>
      </c>
      <c r="S1370" s="238">
        <v>0</v>
      </c>
      <c r="T1370" s="239">
        <f>S1370*H1370</f>
        <v>0</v>
      </c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R1370" s="224" t="s">
        <v>371</v>
      </c>
      <c r="AT1370" s="224" t="s">
        <v>140</v>
      </c>
      <c r="AU1370" s="224" t="s">
        <v>89</v>
      </c>
      <c r="AY1370" s="18" t="s">
        <v>139</v>
      </c>
      <c r="BE1370" s="225">
        <f>IF(N1370="základní",J1370,0)</f>
        <v>0</v>
      </c>
      <c r="BF1370" s="225">
        <f>IF(N1370="snížená",J1370,0)</f>
        <v>0</v>
      </c>
      <c r="BG1370" s="225">
        <f>IF(N1370="zákl. přenesená",J1370,0)</f>
        <v>0</v>
      </c>
      <c r="BH1370" s="225">
        <f>IF(N1370="sníž. přenesená",J1370,0)</f>
        <v>0</v>
      </c>
      <c r="BI1370" s="225">
        <f>IF(N1370="nulová",J1370,0)</f>
        <v>0</v>
      </c>
      <c r="BJ1370" s="18" t="s">
        <v>87</v>
      </c>
      <c r="BK1370" s="225">
        <f>ROUND(I1370*H1370,2)</f>
        <v>0</v>
      </c>
      <c r="BL1370" s="18" t="s">
        <v>371</v>
      </c>
      <c r="BM1370" s="224" t="s">
        <v>1788</v>
      </c>
    </row>
    <row r="1371" spans="1:65" s="2" customFormat="1" ht="21.75" customHeight="1">
      <c r="A1371" s="40"/>
      <c r="B1371" s="41"/>
      <c r="C1371" s="212" t="s">
        <v>1789</v>
      </c>
      <c r="D1371" s="212" t="s">
        <v>140</v>
      </c>
      <c r="E1371" s="213" t="s">
        <v>1790</v>
      </c>
      <c r="F1371" s="214" t="s">
        <v>1791</v>
      </c>
      <c r="G1371" s="215" t="s">
        <v>143</v>
      </c>
      <c r="H1371" s="216">
        <v>2</v>
      </c>
      <c r="I1371" s="217"/>
      <c r="J1371" s="218">
        <f>ROUND(I1371*H1371,2)</f>
        <v>0</v>
      </c>
      <c r="K1371" s="214" t="s">
        <v>1</v>
      </c>
      <c r="L1371" s="46"/>
      <c r="M1371" s="236" t="s">
        <v>1</v>
      </c>
      <c r="N1371" s="237" t="s">
        <v>44</v>
      </c>
      <c r="O1371" s="93"/>
      <c r="P1371" s="238">
        <f>O1371*H1371</f>
        <v>0</v>
      </c>
      <c r="Q1371" s="238">
        <v>0</v>
      </c>
      <c r="R1371" s="238">
        <f>Q1371*H1371</f>
        <v>0</v>
      </c>
      <c r="S1371" s="238">
        <v>0</v>
      </c>
      <c r="T1371" s="239">
        <f>S1371*H1371</f>
        <v>0</v>
      </c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R1371" s="224" t="s">
        <v>371</v>
      </c>
      <c r="AT1371" s="224" t="s">
        <v>140</v>
      </c>
      <c r="AU1371" s="224" t="s">
        <v>89</v>
      </c>
      <c r="AY1371" s="18" t="s">
        <v>139</v>
      </c>
      <c r="BE1371" s="225">
        <f>IF(N1371="základní",J1371,0)</f>
        <v>0</v>
      </c>
      <c r="BF1371" s="225">
        <f>IF(N1371="snížená",J1371,0)</f>
        <v>0</v>
      </c>
      <c r="BG1371" s="225">
        <f>IF(N1371="zákl. přenesená",J1371,0)</f>
        <v>0</v>
      </c>
      <c r="BH1371" s="225">
        <f>IF(N1371="sníž. přenesená",J1371,0)</f>
        <v>0</v>
      </c>
      <c r="BI1371" s="225">
        <f>IF(N1371="nulová",J1371,0)</f>
        <v>0</v>
      </c>
      <c r="BJ1371" s="18" t="s">
        <v>87</v>
      </c>
      <c r="BK1371" s="225">
        <f>ROUND(I1371*H1371,2)</f>
        <v>0</v>
      </c>
      <c r="BL1371" s="18" t="s">
        <v>371</v>
      </c>
      <c r="BM1371" s="224" t="s">
        <v>1792</v>
      </c>
    </row>
    <row r="1372" spans="1:65" s="2" customFormat="1" ht="21.75" customHeight="1">
      <c r="A1372" s="40"/>
      <c r="B1372" s="41"/>
      <c r="C1372" s="212" t="s">
        <v>1793</v>
      </c>
      <c r="D1372" s="212" t="s">
        <v>140</v>
      </c>
      <c r="E1372" s="213" t="s">
        <v>1794</v>
      </c>
      <c r="F1372" s="214" t="s">
        <v>1795</v>
      </c>
      <c r="G1372" s="215" t="s">
        <v>143</v>
      </c>
      <c r="H1372" s="216">
        <v>1</v>
      </c>
      <c r="I1372" s="217"/>
      <c r="J1372" s="218">
        <f>ROUND(I1372*H1372,2)</f>
        <v>0</v>
      </c>
      <c r="K1372" s="214" t="s">
        <v>1</v>
      </c>
      <c r="L1372" s="46"/>
      <c r="M1372" s="236" t="s">
        <v>1</v>
      </c>
      <c r="N1372" s="237" t="s">
        <v>44</v>
      </c>
      <c r="O1372" s="93"/>
      <c r="P1372" s="238">
        <f>O1372*H1372</f>
        <v>0</v>
      </c>
      <c r="Q1372" s="238">
        <v>0</v>
      </c>
      <c r="R1372" s="238">
        <f>Q1372*H1372</f>
        <v>0</v>
      </c>
      <c r="S1372" s="238">
        <v>0</v>
      </c>
      <c r="T1372" s="239">
        <f>S1372*H1372</f>
        <v>0</v>
      </c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R1372" s="224" t="s">
        <v>371</v>
      </c>
      <c r="AT1372" s="224" t="s">
        <v>140</v>
      </c>
      <c r="AU1372" s="224" t="s">
        <v>89</v>
      </c>
      <c r="AY1372" s="18" t="s">
        <v>139</v>
      </c>
      <c r="BE1372" s="225">
        <f>IF(N1372="základní",J1372,0)</f>
        <v>0</v>
      </c>
      <c r="BF1372" s="225">
        <f>IF(N1372="snížená",J1372,0)</f>
        <v>0</v>
      </c>
      <c r="BG1372" s="225">
        <f>IF(N1372="zákl. přenesená",J1372,0)</f>
        <v>0</v>
      </c>
      <c r="BH1372" s="225">
        <f>IF(N1372="sníž. přenesená",J1372,0)</f>
        <v>0</v>
      </c>
      <c r="BI1372" s="225">
        <f>IF(N1372="nulová",J1372,0)</f>
        <v>0</v>
      </c>
      <c r="BJ1372" s="18" t="s">
        <v>87</v>
      </c>
      <c r="BK1372" s="225">
        <f>ROUND(I1372*H1372,2)</f>
        <v>0</v>
      </c>
      <c r="BL1372" s="18" t="s">
        <v>371</v>
      </c>
      <c r="BM1372" s="224" t="s">
        <v>1796</v>
      </c>
    </row>
    <row r="1373" spans="1:65" s="2" customFormat="1" ht="21.75" customHeight="1">
      <c r="A1373" s="40"/>
      <c r="B1373" s="41"/>
      <c r="C1373" s="212" t="s">
        <v>1797</v>
      </c>
      <c r="D1373" s="212" t="s">
        <v>140</v>
      </c>
      <c r="E1373" s="213" t="s">
        <v>1798</v>
      </c>
      <c r="F1373" s="214" t="s">
        <v>1799</v>
      </c>
      <c r="G1373" s="215" t="s">
        <v>143</v>
      </c>
      <c r="H1373" s="216">
        <v>1</v>
      </c>
      <c r="I1373" s="217"/>
      <c r="J1373" s="218">
        <f>ROUND(I1373*H1373,2)</f>
        <v>0</v>
      </c>
      <c r="K1373" s="214" t="s">
        <v>1</v>
      </c>
      <c r="L1373" s="46"/>
      <c r="M1373" s="236" t="s">
        <v>1</v>
      </c>
      <c r="N1373" s="237" t="s">
        <v>44</v>
      </c>
      <c r="O1373" s="93"/>
      <c r="P1373" s="238">
        <f>O1373*H1373</f>
        <v>0</v>
      </c>
      <c r="Q1373" s="238">
        <v>0</v>
      </c>
      <c r="R1373" s="238">
        <f>Q1373*H1373</f>
        <v>0</v>
      </c>
      <c r="S1373" s="238">
        <v>0</v>
      </c>
      <c r="T1373" s="239">
        <f>S1373*H1373</f>
        <v>0</v>
      </c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R1373" s="224" t="s">
        <v>371</v>
      </c>
      <c r="AT1373" s="224" t="s">
        <v>140</v>
      </c>
      <c r="AU1373" s="224" t="s">
        <v>89</v>
      </c>
      <c r="AY1373" s="18" t="s">
        <v>139</v>
      </c>
      <c r="BE1373" s="225">
        <f>IF(N1373="základní",J1373,0)</f>
        <v>0</v>
      </c>
      <c r="BF1373" s="225">
        <f>IF(N1373="snížená",J1373,0)</f>
        <v>0</v>
      </c>
      <c r="BG1373" s="225">
        <f>IF(N1373="zákl. přenesená",J1373,0)</f>
        <v>0</v>
      </c>
      <c r="BH1373" s="225">
        <f>IF(N1373="sníž. přenesená",J1373,0)</f>
        <v>0</v>
      </c>
      <c r="BI1373" s="225">
        <f>IF(N1373="nulová",J1373,0)</f>
        <v>0</v>
      </c>
      <c r="BJ1373" s="18" t="s">
        <v>87</v>
      </c>
      <c r="BK1373" s="225">
        <f>ROUND(I1373*H1373,2)</f>
        <v>0</v>
      </c>
      <c r="BL1373" s="18" t="s">
        <v>371</v>
      </c>
      <c r="BM1373" s="224" t="s">
        <v>1800</v>
      </c>
    </row>
    <row r="1374" spans="1:65" s="2" customFormat="1" ht="21.75" customHeight="1">
      <c r="A1374" s="40"/>
      <c r="B1374" s="41"/>
      <c r="C1374" s="212" t="s">
        <v>1801</v>
      </c>
      <c r="D1374" s="212" t="s">
        <v>140</v>
      </c>
      <c r="E1374" s="213" t="s">
        <v>1802</v>
      </c>
      <c r="F1374" s="214" t="s">
        <v>1803</v>
      </c>
      <c r="G1374" s="215" t="s">
        <v>143</v>
      </c>
      <c r="H1374" s="216">
        <v>1</v>
      </c>
      <c r="I1374" s="217"/>
      <c r="J1374" s="218">
        <f>ROUND(I1374*H1374,2)</f>
        <v>0</v>
      </c>
      <c r="K1374" s="214" t="s">
        <v>1</v>
      </c>
      <c r="L1374" s="46"/>
      <c r="M1374" s="236" t="s">
        <v>1</v>
      </c>
      <c r="N1374" s="237" t="s">
        <v>44</v>
      </c>
      <c r="O1374" s="93"/>
      <c r="P1374" s="238">
        <f>O1374*H1374</f>
        <v>0</v>
      </c>
      <c r="Q1374" s="238">
        <v>0</v>
      </c>
      <c r="R1374" s="238">
        <f>Q1374*H1374</f>
        <v>0</v>
      </c>
      <c r="S1374" s="238">
        <v>0</v>
      </c>
      <c r="T1374" s="239">
        <f>S1374*H1374</f>
        <v>0</v>
      </c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R1374" s="224" t="s">
        <v>371</v>
      </c>
      <c r="AT1374" s="224" t="s">
        <v>140</v>
      </c>
      <c r="AU1374" s="224" t="s">
        <v>89</v>
      </c>
      <c r="AY1374" s="18" t="s">
        <v>139</v>
      </c>
      <c r="BE1374" s="225">
        <f>IF(N1374="základní",J1374,0)</f>
        <v>0</v>
      </c>
      <c r="BF1374" s="225">
        <f>IF(N1374="snížená",J1374,0)</f>
        <v>0</v>
      </c>
      <c r="BG1374" s="225">
        <f>IF(N1374="zákl. přenesená",J1374,0)</f>
        <v>0</v>
      </c>
      <c r="BH1374" s="225">
        <f>IF(N1374="sníž. přenesená",J1374,0)</f>
        <v>0</v>
      </c>
      <c r="BI1374" s="225">
        <f>IF(N1374="nulová",J1374,0)</f>
        <v>0</v>
      </c>
      <c r="BJ1374" s="18" t="s">
        <v>87</v>
      </c>
      <c r="BK1374" s="225">
        <f>ROUND(I1374*H1374,2)</f>
        <v>0</v>
      </c>
      <c r="BL1374" s="18" t="s">
        <v>371</v>
      </c>
      <c r="BM1374" s="224" t="s">
        <v>1804</v>
      </c>
    </row>
    <row r="1375" spans="1:65" s="2" customFormat="1" ht="21.75" customHeight="1">
      <c r="A1375" s="40"/>
      <c r="B1375" s="41"/>
      <c r="C1375" s="212" t="s">
        <v>1805</v>
      </c>
      <c r="D1375" s="212" t="s">
        <v>140</v>
      </c>
      <c r="E1375" s="213" t="s">
        <v>1806</v>
      </c>
      <c r="F1375" s="214" t="s">
        <v>1807</v>
      </c>
      <c r="G1375" s="215" t="s">
        <v>143</v>
      </c>
      <c r="H1375" s="216">
        <v>2</v>
      </c>
      <c r="I1375" s="217"/>
      <c r="J1375" s="218">
        <f>ROUND(I1375*H1375,2)</f>
        <v>0</v>
      </c>
      <c r="K1375" s="214" t="s">
        <v>1</v>
      </c>
      <c r="L1375" s="46"/>
      <c r="M1375" s="236" t="s">
        <v>1</v>
      </c>
      <c r="N1375" s="237" t="s">
        <v>44</v>
      </c>
      <c r="O1375" s="93"/>
      <c r="P1375" s="238">
        <f>O1375*H1375</f>
        <v>0</v>
      </c>
      <c r="Q1375" s="238">
        <v>0</v>
      </c>
      <c r="R1375" s="238">
        <f>Q1375*H1375</f>
        <v>0</v>
      </c>
      <c r="S1375" s="238">
        <v>0</v>
      </c>
      <c r="T1375" s="239">
        <f>S1375*H1375</f>
        <v>0</v>
      </c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R1375" s="224" t="s">
        <v>371</v>
      </c>
      <c r="AT1375" s="224" t="s">
        <v>140</v>
      </c>
      <c r="AU1375" s="224" t="s">
        <v>89</v>
      </c>
      <c r="AY1375" s="18" t="s">
        <v>139</v>
      </c>
      <c r="BE1375" s="225">
        <f>IF(N1375="základní",J1375,0)</f>
        <v>0</v>
      </c>
      <c r="BF1375" s="225">
        <f>IF(N1375="snížená",J1375,0)</f>
        <v>0</v>
      </c>
      <c r="BG1375" s="225">
        <f>IF(N1375="zákl. přenesená",J1375,0)</f>
        <v>0</v>
      </c>
      <c r="BH1375" s="225">
        <f>IF(N1375="sníž. přenesená",J1375,0)</f>
        <v>0</v>
      </c>
      <c r="BI1375" s="225">
        <f>IF(N1375="nulová",J1375,0)</f>
        <v>0</v>
      </c>
      <c r="BJ1375" s="18" t="s">
        <v>87</v>
      </c>
      <c r="BK1375" s="225">
        <f>ROUND(I1375*H1375,2)</f>
        <v>0</v>
      </c>
      <c r="BL1375" s="18" t="s">
        <v>371</v>
      </c>
      <c r="BM1375" s="224" t="s">
        <v>1808</v>
      </c>
    </row>
    <row r="1376" spans="1:65" s="2" customFormat="1" ht="21.75" customHeight="1">
      <c r="A1376" s="40"/>
      <c r="B1376" s="41"/>
      <c r="C1376" s="212" t="s">
        <v>1809</v>
      </c>
      <c r="D1376" s="212" t="s">
        <v>140</v>
      </c>
      <c r="E1376" s="213" t="s">
        <v>1810</v>
      </c>
      <c r="F1376" s="214" t="s">
        <v>1811</v>
      </c>
      <c r="G1376" s="215" t="s">
        <v>143</v>
      </c>
      <c r="H1376" s="216">
        <v>1</v>
      </c>
      <c r="I1376" s="217"/>
      <c r="J1376" s="218">
        <f>ROUND(I1376*H1376,2)</f>
        <v>0</v>
      </c>
      <c r="K1376" s="214" t="s">
        <v>1</v>
      </c>
      <c r="L1376" s="46"/>
      <c r="M1376" s="236" t="s">
        <v>1</v>
      </c>
      <c r="N1376" s="237" t="s">
        <v>44</v>
      </c>
      <c r="O1376" s="93"/>
      <c r="P1376" s="238">
        <f>O1376*H1376</f>
        <v>0</v>
      </c>
      <c r="Q1376" s="238">
        <v>0</v>
      </c>
      <c r="R1376" s="238">
        <f>Q1376*H1376</f>
        <v>0</v>
      </c>
      <c r="S1376" s="238">
        <v>0</v>
      </c>
      <c r="T1376" s="239">
        <f>S1376*H1376</f>
        <v>0</v>
      </c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R1376" s="224" t="s">
        <v>371</v>
      </c>
      <c r="AT1376" s="224" t="s">
        <v>140</v>
      </c>
      <c r="AU1376" s="224" t="s">
        <v>89</v>
      </c>
      <c r="AY1376" s="18" t="s">
        <v>139</v>
      </c>
      <c r="BE1376" s="225">
        <f>IF(N1376="základní",J1376,0)</f>
        <v>0</v>
      </c>
      <c r="BF1376" s="225">
        <f>IF(N1376="snížená",J1376,0)</f>
        <v>0</v>
      </c>
      <c r="BG1376" s="225">
        <f>IF(N1376="zákl. přenesená",J1376,0)</f>
        <v>0</v>
      </c>
      <c r="BH1376" s="225">
        <f>IF(N1376="sníž. přenesená",J1376,0)</f>
        <v>0</v>
      </c>
      <c r="BI1376" s="225">
        <f>IF(N1376="nulová",J1376,0)</f>
        <v>0</v>
      </c>
      <c r="BJ1376" s="18" t="s">
        <v>87</v>
      </c>
      <c r="BK1376" s="225">
        <f>ROUND(I1376*H1376,2)</f>
        <v>0</v>
      </c>
      <c r="BL1376" s="18" t="s">
        <v>371</v>
      </c>
      <c r="BM1376" s="224" t="s">
        <v>1812</v>
      </c>
    </row>
    <row r="1377" spans="1:65" s="2" customFormat="1" ht="21.75" customHeight="1">
      <c r="A1377" s="40"/>
      <c r="B1377" s="41"/>
      <c r="C1377" s="212" t="s">
        <v>1813</v>
      </c>
      <c r="D1377" s="212" t="s">
        <v>140</v>
      </c>
      <c r="E1377" s="213" t="s">
        <v>1814</v>
      </c>
      <c r="F1377" s="214" t="s">
        <v>1815</v>
      </c>
      <c r="G1377" s="215" t="s">
        <v>143</v>
      </c>
      <c r="H1377" s="216">
        <v>1</v>
      </c>
      <c r="I1377" s="217"/>
      <c r="J1377" s="218">
        <f>ROUND(I1377*H1377,2)</f>
        <v>0</v>
      </c>
      <c r="K1377" s="214" t="s">
        <v>1</v>
      </c>
      <c r="L1377" s="46"/>
      <c r="M1377" s="236" t="s">
        <v>1</v>
      </c>
      <c r="N1377" s="237" t="s">
        <v>44</v>
      </c>
      <c r="O1377" s="93"/>
      <c r="P1377" s="238">
        <f>O1377*H1377</f>
        <v>0</v>
      </c>
      <c r="Q1377" s="238">
        <v>0</v>
      </c>
      <c r="R1377" s="238">
        <f>Q1377*H1377</f>
        <v>0</v>
      </c>
      <c r="S1377" s="238">
        <v>0</v>
      </c>
      <c r="T1377" s="239">
        <f>S1377*H1377</f>
        <v>0</v>
      </c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R1377" s="224" t="s">
        <v>371</v>
      </c>
      <c r="AT1377" s="224" t="s">
        <v>140</v>
      </c>
      <c r="AU1377" s="224" t="s">
        <v>89</v>
      </c>
      <c r="AY1377" s="18" t="s">
        <v>139</v>
      </c>
      <c r="BE1377" s="225">
        <f>IF(N1377="základní",J1377,0)</f>
        <v>0</v>
      </c>
      <c r="BF1377" s="225">
        <f>IF(N1377="snížená",J1377,0)</f>
        <v>0</v>
      </c>
      <c r="BG1377" s="225">
        <f>IF(N1377="zákl. přenesená",J1377,0)</f>
        <v>0</v>
      </c>
      <c r="BH1377" s="225">
        <f>IF(N1377="sníž. přenesená",J1377,0)</f>
        <v>0</v>
      </c>
      <c r="BI1377" s="225">
        <f>IF(N1377="nulová",J1377,0)</f>
        <v>0</v>
      </c>
      <c r="BJ1377" s="18" t="s">
        <v>87</v>
      </c>
      <c r="BK1377" s="225">
        <f>ROUND(I1377*H1377,2)</f>
        <v>0</v>
      </c>
      <c r="BL1377" s="18" t="s">
        <v>371</v>
      </c>
      <c r="BM1377" s="224" t="s">
        <v>1816</v>
      </c>
    </row>
    <row r="1378" spans="1:65" s="2" customFormat="1" ht="21.75" customHeight="1">
      <c r="A1378" s="40"/>
      <c r="B1378" s="41"/>
      <c r="C1378" s="212" t="s">
        <v>1817</v>
      </c>
      <c r="D1378" s="212" t="s">
        <v>140</v>
      </c>
      <c r="E1378" s="213" t="s">
        <v>1818</v>
      </c>
      <c r="F1378" s="214" t="s">
        <v>1819</v>
      </c>
      <c r="G1378" s="215" t="s">
        <v>143</v>
      </c>
      <c r="H1378" s="216">
        <v>1</v>
      </c>
      <c r="I1378" s="217"/>
      <c r="J1378" s="218">
        <f>ROUND(I1378*H1378,2)</f>
        <v>0</v>
      </c>
      <c r="K1378" s="214" t="s">
        <v>1</v>
      </c>
      <c r="L1378" s="46"/>
      <c r="M1378" s="236" t="s">
        <v>1</v>
      </c>
      <c r="N1378" s="237" t="s">
        <v>44</v>
      </c>
      <c r="O1378" s="93"/>
      <c r="P1378" s="238">
        <f>O1378*H1378</f>
        <v>0</v>
      </c>
      <c r="Q1378" s="238">
        <v>0</v>
      </c>
      <c r="R1378" s="238">
        <f>Q1378*H1378</f>
        <v>0</v>
      </c>
      <c r="S1378" s="238">
        <v>0</v>
      </c>
      <c r="T1378" s="239">
        <f>S1378*H1378</f>
        <v>0</v>
      </c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R1378" s="224" t="s">
        <v>371</v>
      </c>
      <c r="AT1378" s="224" t="s">
        <v>140</v>
      </c>
      <c r="AU1378" s="224" t="s">
        <v>89</v>
      </c>
      <c r="AY1378" s="18" t="s">
        <v>139</v>
      </c>
      <c r="BE1378" s="225">
        <f>IF(N1378="základní",J1378,0)</f>
        <v>0</v>
      </c>
      <c r="BF1378" s="225">
        <f>IF(N1378="snížená",J1378,0)</f>
        <v>0</v>
      </c>
      <c r="BG1378" s="225">
        <f>IF(N1378="zákl. přenesená",J1378,0)</f>
        <v>0</v>
      </c>
      <c r="BH1378" s="225">
        <f>IF(N1378="sníž. přenesená",J1378,0)</f>
        <v>0</v>
      </c>
      <c r="BI1378" s="225">
        <f>IF(N1378="nulová",J1378,0)</f>
        <v>0</v>
      </c>
      <c r="BJ1378" s="18" t="s">
        <v>87</v>
      </c>
      <c r="BK1378" s="225">
        <f>ROUND(I1378*H1378,2)</f>
        <v>0</v>
      </c>
      <c r="BL1378" s="18" t="s">
        <v>371</v>
      </c>
      <c r="BM1378" s="224" t="s">
        <v>1820</v>
      </c>
    </row>
    <row r="1379" spans="1:65" s="2" customFormat="1" ht="21.75" customHeight="1">
      <c r="A1379" s="40"/>
      <c r="B1379" s="41"/>
      <c r="C1379" s="212" t="s">
        <v>1821</v>
      </c>
      <c r="D1379" s="212" t="s">
        <v>140</v>
      </c>
      <c r="E1379" s="213" t="s">
        <v>1822</v>
      </c>
      <c r="F1379" s="214" t="s">
        <v>1823</v>
      </c>
      <c r="G1379" s="215" t="s">
        <v>143</v>
      </c>
      <c r="H1379" s="216">
        <v>1</v>
      </c>
      <c r="I1379" s="217"/>
      <c r="J1379" s="218">
        <f>ROUND(I1379*H1379,2)</f>
        <v>0</v>
      </c>
      <c r="K1379" s="214" t="s">
        <v>1</v>
      </c>
      <c r="L1379" s="46"/>
      <c r="M1379" s="236" t="s">
        <v>1</v>
      </c>
      <c r="N1379" s="237" t="s">
        <v>44</v>
      </c>
      <c r="O1379" s="93"/>
      <c r="P1379" s="238">
        <f>O1379*H1379</f>
        <v>0</v>
      </c>
      <c r="Q1379" s="238">
        <v>0</v>
      </c>
      <c r="R1379" s="238">
        <f>Q1379*H1379</f>
        <v>0</v>
      </c>
      <c r="S1379" s="238">
        <v>0</v>
      </c>
      <c r="T1379" s="239">
        <f>S1379*H1379</f>
        <v>0</v>
      </c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R1379" s="224" t="s">
        <v>371</v>
      </c>
      <c r="AT1379" s="224" t="s">
        <v>140</v>
      </c>
      <c r="AU1379" s="224" t="s">
        <v>89</v>
      </c>
      <c r="AY1379" s="18" t="s">
        <v>139</v>
      </c>
      <c r="BE1379" s="225">
        <f>IF(N1379="základní",J1379,0)</f>
        <v>0</v>
      </c>
      <c r="BF1379" s="225">
        <f>IF(N1379="snížená",J1379,0)</f>
        <v>0</v>
      </c>
      <c r="BG1379" s="225">
        <f>IF(N1379="zákl. přenesená",J1379,0)</f>
        <v>0</v>
      </c>
      <c r="BH1379" s="225">
        <f>IF(N1379="sníž. přenesená",J1379,0)</f>
        <v>0</v>
      </c>
      <c r="BI1379" s="225">
        <f>IF(N1379="nulová",J1379,0)</f>
        <v>0</v>
      </c>
      <c r="BJ1379" s="18" t="s">
        <v>87</v>
      </c>
      <c r="BK1379" s="225">
        <f>ROUND(I1379*H1379,2)</f>
        <v>0</v>
      </c>
      <c r="BL1379" s="18" t="s">
        <v>371</v>
      </c>
      <c r="BM1379" s="224" t="s">
        <v>1824</v>
      </c>
    </row>
    <row r="1380" spans="1:65" s="2" customFormat="1" ht="24.15" customHeight="1">
      <c r="A1380" s="40"/>
      <c r="B1380" s="41"/>
      <c r="C1380" s="212" t="s">
        <v>1825</v>
      </c>
      <c r="D1380" s="212" t="s">
        <v>140</v>
      </c>
      <c r="E1380" s="213" t="s">
        <v>1826</v>
      </c>
      <c r="F1380" s="214" t="s">
        <v>1827</v>
      </c>
      <c r="G1380" s="215" t="s">
        <v>143</v>
      </c>
      <c r="H1380" s="216">
        <v>9</v>
      </c>
      <c r="I1380" s="217"/>
      <c r="J1380" s="218">
        <f>ROUND(I1380*H1380,2)</f>
        <v>0</v>
      </c>
      <c r="K1380" s="214" t="s">
        <v>1</v>
      </c>
      <c r="L1380" s="46"/>
      <c r="M1380" s="236" t="s">
        <v>1</v>
      </c>
      <c r="N1380" s="237" t="s">
        <v>44</v>
      </c>
      <c r="O1380" s="93"/>
      <c r="P1380" s="238">
        <f>O1380*H1380</f>
        <v>0</v>
      </c>
      <c r="Q1380" s="238">
        <v>0</v>
      </c>
      <c r="R1380" s="238">
        <f>Q1380*H1380</f>
        <v>0</v>
      </c>
      <c r="S1380" s="238">
        <v>0</v>
      </c>
      <c r="T1380" s="239">
        <f>S1380*H1380</f>
        <v>0</v>
      </c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R1380" s="224" t="s">
        <v>371</v>
      </c>
      <c r="AT1380" s="224" t="s">
        <v>140</v>
      </c>
      <c r="AU1380" s="224" t="s">
        <v>89</v>
      </c>
      <c r="AY1380" s="18" t="s">
        <v>139</v>
      </c>
      <c r="BE1380" s="225">
        <f>IF(N1380="základní",J1380,0)</f>
        <v>0</v>
      </c>
      <c r="BF1380" s="225">
        <f>IF(N1380="snížená",J1380,0)</f>
        <v>0</v>
      </c>
      <c r="BG1380" s="225">
        <f>IF(N1380="zákl. přenesená",J1380,0)</f>
        <v>0</v>
      </c>
      <c r="BH1380" s="225">
        <f>IF(N1380="sníž. přenesená",J1380,0)</f>
        <v>0</v>
      </c>
      <c r="BI1380" s="225">
        <f>IF(N1380="nulová",J1380,0)</f>
        <v>0</v>
      </c>
      <c r="BJ1380" s="18" t="s">
        <v>87</v>
      </c>
      <c r="BK1380" s="225">
        <f>ROUND(I1380*H1380,2)</f>
        <v>0</v>
      </c>
      <c r="BL1380" s="18" t="s">
        <v>371</v>
      </c>
      <c r="BM1380" s="224" t="s">
        <v>1828</v>
      </c>
    </row>
    <row r="1381" spans="1:65" s="2" customFormat="1" ht="24.15" customHeight="1">
      <c r="A1381" s="40"/>
      <c r="B1381" s="41"/>
      <c r="C1381" s="212" t="s">
        <v>1829</v>
      </c>
      <c r="D1381" s="212" t="s">
        <v>140</v>
      </c>
      <c r="E1381" s="213" t="s">
        <v>1830</v>
      </c>
      <c r="F1381" s="214" t="s">
        <v>1831</v>
      </c>
      <c r="G1381" s="215" t="s">
        <v>143</v>
      </c>
      <c r="H1381" s="216">
        <v>1</v>
      </c>
      <c r="I1381" s="217"/>
      <c r="J1381" s="218">
        <f>ROUND(I1381*H1381,2)</f>
        <v>0</v>
      </c>
      <c r="K1381" s="214" t="s">
        <v>1</v>
      </c>
      <c r="L1381" s="46"/>
      <c r="M1381" s="236" t="s">
        <v>1</v>
      </c>
      <c r="N1381" s="237" t="s">
        <v>44</v>
      </c>
      <c r="O1381" s="93"/>
      <c r="P1381" s="238">
        <f>O1381*H1381</f>
        <v>0</v>
      </c>
      <c r="Q1381" s="238">
        <v>0</v>
      </c>
      <c r="R1381" s="238">
        <f>Q1381*H1381</f>
        <v>0</v>
      </c>
      <c r="S1381" s="238">
        <v>0</v>
      </c>
      <c r="T1381" s="239">
        <f>S1381*H1381</f>
        <v>0</v>
      </c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R1381" s="224" t="s">
        <v>371</v>
      </c>
      <c r="AT1381" s="224" t="s">
        <v>140</v>
      </c>
      <c r="AU1381" s="224" t="s">
        <v>89</v>
      </c>
      <c r="AY1381" s="18" t="s">
        <v>139</v>
      </c>
      <c r="BE1381" s="225">
        <f>IF(N1381="základní",J1381,0)</f>
        <v>0</v>
      </c>
      <c r="BF1381" s="225">
        <f>IF(N1381="snížená",J1381,0)</f>
        <v>0</v>
      </c>
      <c r="BG1381" s="225">
        <f>IF(N1381="zákl. přenesená",J1381,0)</f>
        <v>0</v>
      </c>
      <c r="BH1381" s="225">
        <f>IF(N1381="sníž. přenesená",J1381,0)</f>
        <v>0</v>
      </c>
      <c r="BI1381" s="225">
        <f>IF(N1381="nulová",J1381,0)</f>
        <v>0</v>
      </c>
      <c r="BJ1381" s="18" t="s">
        <v>87</v>
      </c>
      <c r="BK1381" s="225">
        <f>ROUND(I1381*H1381,2)</f>
        <v>0</v>
      </c>
      <c r="BL1381" s="18" t="s">
        <v>371</v>
      </c>
      <c r="BM1381" s="224" t="s">
        <v>1832</v>
      </c>
    </row>
    <row r="1382" spans="1:65" s="2" customFormat="1" ht="24.15" customHeight="1">
      <c r="A1382" s="40"/>
      <c r="B1382" s="41"/>
      <c r="C1382" s="212" t="s">
        <v>1833</v>
      </c>
      <c r="D1382" s="212" t="s">
        <v>140</v>
      </c>
      <c r="E1382" s="213" t="s">
        <v>1834</v>
      </c>
      <c r="F1382" s="214" t="s">
        <v>1835</v>
      </c>
      <c r="G1382" s="215" t="s">
        <v>143</v>
      </c>
      <c r="H1382" s="216">
        <v>1</v>
      </c>
      <c r="I1382" s="217"/>
      <c r="J1382" s="218">
        <f>ROUND(I1382*H1382,2)</f>
        <v>0</v>
      </c>
      <c r="K1382" s="214" t="s">
        <v>1</v>
      </c>
      <c r="L1382" s="46"/>
      <c r="M1382" s="236" t="s">
        <v>1</v>
      </c>
      <c r="N1382" s="237" t="s">
        <v>44</v>
      </c>
      <c r="O1382" s="93"/>
      <c r="P1382" s="238">
        <f>O1382*H1382</f>
        <v>0</v>
      </c>
      <c r="Q1382" s="238">
        <v>0</v>
      </c>
      <c r="R1382" s="238">
        <f>Q1382*H1382</f>
        <v>0</v>
      </c>
      <c r="S1382" s="238">
        <v>0</v>
      </c>
      <c r="T1382" s="239">
        <f>S1382*H1382</f>
        <v>0</v>
      </c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R1382" s="224" t="s">
        <v>371</v>
      </c>
      <c r="AT1382" s="224" t="s">
        <v>140</v>
      </c>
      <c r="AU1382" s="224" t="s">
        <v>89</v>
      </c>
      <c r="AY1382" s="18" t="s">
        <v>139</v>
      </c>
      <c r="BE1382" s="225">
        <f>IF(N1382="základní",J1382,0)</f>
        <v>0</v>
      </c>
      <c r="BF1382" s="225">
        <f>IF(N1382="snížená",J1382,0)</f>
        <v>0</v>
      </c>
      <c r="BG1382" s="225">
        <f>IF(N1382="zákl. přenesená",J1382,0)</f>
        <v>0</v>
      </c>
      <c r="BH1382" s="225">
        <f>IF(N1382="sníž. přenesená",J1382,0)</f>
        <v>0</v>
      </c>
      <c r="BI1382" s="225">
        <f>IF(N1382="nulová",J1382,0)</f>
        <v>0</v>
      </c>
      <c r="BJ1382" s="18" t="s">
        <v>87</v>
      </c>
      <c r="BK1382" s="225">
        <f>ROUND(I1382*H1382,2)</f>
        <v>0</v>
      </c>
      <c r="BL1382" s="18" t="s">
        <v>371</v>
      </c>
      <c r="BM1382" s="224" t="s">
        <v>1836</v>
      </c>
    </row>
    <row r="1383" spans="1:65" s="2" customFormat="1" ht="24.15" customHeight="1">
      <c r="A1383" s="40"/>
      <c r="B1383" s="41"/>
      <c r="C1383" s="212" t="s">
        <v>1837</v>
      </c>
      <c r="D1383" s="212" t="s">
        <v>140</v>
      </c>
      <c r="E1383" s="213" t="s">
        <v>1838</v>
      </c>
      <c r="F1383" s="214" t="s">
        <v>1839</v>
      </c>
      <c r="G1383" s="215" t="s">
        <v>143</v>
      </c>
      <c r="H1383" s="216">
        <v>1</v>
      </c>
      <c r="I1383" s="217"/>
      <c r="J1383" s="218">
        <f>ROUND(I1383*H1383,2)</f>
        <v>0</v>
      </c>
      <c r="K1383" s="214" t="s">
        <v>1</v>
      </c>
      <c r="L1383" s="46"/>
      <c r="M1383" s="236" t="s">
        <v>1</v>
      </c>
      <c r="N1383" s="237" t="s">
        <v>44</v>
      </c>
      <c r="O1383" s="93"/>
      <c r="P1383" s="238">
        <f>O1383*H1383</f>
        <v>0</v>
      </c>
      <c r="Q1383" s="238">
        <v>0</v>
      </c>
      <c r="R1383" s="238">
        <f>Q1383*H1383</f>
        <v>0</v>
      </c>
      <c r="S1383" s="238">
        <v>0</v>
      </c>
      <c r="T1383" s="239">
        <f>S1383*H1383</f>
        <v>0</v>
      </c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R1383" s="224" t="s">
        <v>371</v>
      </c>
      <c r="AT1383" s="224" t="s">
        <v>140</v>
      </c>
      <c r="AU1383" s="224" t="s">
        <v>89</v>
      </c>
      <c r="AY1383" s="18" t="s">
        <v>139</v>
      </c>
      <c r="BE1383" s="225">
        <f>IF(N1383="základní",J1383,0)</f>
        <v>0</v>
      </c>
      <c r="BF1383" s="225">
        <f>IF(N1383="snížená",J1383,0)</f>
        <v>0</v>
      </c>
      <c r="BG1383" s="225">
        <f>IF(N1383="zákl. přenesená",J1383,0)</f>
        <v>0</v>
      </c>
      <c r="BH1383" s="225">
        <f>IF(N1383="sníž. přenesená",J1383,0)</f>
        <v>0</v>
      </c>
      <c r="BI1383" s="225">
        <f>IF(N1383="nulová",J1383,0)</f>
        <v>0</v>
      </c>
      <c r="BJ1383" s="18" t="s">
        <v>87</v>
      </c>
      <c r="BK1383" s="225">
        <f>ROUND(I1383*H1383,2)</f>
        <v>0</v>
      </c>
      <c r="BL1383" s="18" t="s">
        <v>371</v>
      </c>
      <c r="BM1383" s="224" t="s">
        <v>1840</v>
      </c>
    </row>
    <row r="1384" spans="1:65" s="2" customFormat="1" ht="24.15" customHeight="1">
      <c r="A1384" s="40"/>
      <c r="B1384" s="41"/>
      <c r="C1384" s="212" t="s">
        <v>1841</v>
      </c>
      <c r="D1384" s="212" t="s">
        <v>140</v>
      </c>
      <c r="E1384" s="213" t="s">
        <v>1842</v>
      </c>
      <c r="F1384" s="214" t="s">
        <v>1843</v>
      </c>
      <c r="G1384" s="215" t="s">
        <v>143</v>
      </c>
      <c r="H1384" s="216">
        <v>1</v>
      </c>
      <c r="I1384" s="217"/>
      <c r="J1384" s="218">
        <f>ROUND(I1384*H1384,2)</f>
        <v>0</v>
      </c>
      <c r="K1384" s="214" t="s">
        <v>1</v>
      </c>
      <c r="L1384" s="46"/>
      <c r="M1384" s="236" t="s">
        <v>1</v>
      </c>
      <c r="N1384" s="237" t="s">
        <v>44</v>
      </c>
      <c r="O1384" s="93"/>
      <c r="P1384" s="238">
        <f>O1384*H1384</f>
        <v>0</v>
      </c>
      <c r="Q1384" s="238">
        <v>0</v>
      </c>
      <c r="R1384" s="238">
        <f>Q1384*H1384</f>
        <v>0</v>
      </c>
      <c r="S1384" s="238">
        <v>0</v>
      </c>
      <c r="T1384" s="239">
        <f>S1384*H1384</f>
        <v>0</v>
      </c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R1384" s="224" t="s">
        <v>371</v>
      </c>
      <c r="AT1384" s="224" t="s">
        <v>140</v>
      </c>
      <c r="AU1384" s="224" t="s">
        <v>89</v>
      </c>
      <c r="AY1384" s="18" t="s">
        <v>139</v>
      </c>
      <c r="BE1384" s="225">
        <f>IF(N1384="základní",J1384,0)</f>
        <v>0</v>
      </c>
      <c r="BF1384" s="225">
        <f>IF(N1384="snížená",J1384,0)</f>
        <v>0</v>
      </c>
      <c r="BG1384" s="225">
        <f>IF(N1384="zákl. přenesená",J1384,0)</f>
        <v>0</v>
      </c>
      <c r="BH1384" s="225">
        <f>IF(N1384="sníž. přenesená",J1384,0)</f>
        <v>0</v>
      </c>
      <c r="BI1384" s="225">
        <f>IF(N1384="nulová",J1384,0)</f>
        <v>0</v>
      </c>
      <c r="BJ1384" s="18" t="s">
        <v>87</v>
      </c>
      <c r="BK1384" s="225">
        <f>ROUND(I1384*H1384,2)</f>
        <v>0</v>
      </c>
      <c r="BL1384" s="18" t="s">
        <v>371</v>
      </c>
      <c r="BM1384" s="224" t="s">
        <v>1844</v>
      </c>
    </row>
    <row r="1385" spans="1:63" s="11" customFormat="1" ht="22.8" customHeight="1">
      <c r="A1385" s="11"/>
      <c r="B1385" s="198"/>
      <c r="C1385" s="199"/>
      <c r="D1385" s="200" t="s">
        <v>78</v>
      </c>
      <c r="E1385" s="234" t="s">
        <v>1845</v>
      </c>
      <c r="F1385" s="234" t="s">
        <v>1846</v>
      </c>
      <c r="G1385" s="199"/>
      <c r="H1385" s="199"/>
      <c r="I1385" s="202"/>
      <c r="J1385" s="235">
        <f>BK1385</f>
        <v>0</v>
      </c>
      <c r="K1385" s="199"/>
      <c r="L1385" s="204"/>
      <c r="M1385" s="205"/>
      <c r="N1385" s="206"/>
      <c r="O1385" s="206"/>
      <c r="P1385" s="207">
        <f>SUM(P1386:P1445)</f>
        <v>0</v>
      </c>
      <c r="Q1385" s="206"/>
      <c r="R1385" s="207">
        <f>SUM(R1386:R1445)</f>
        <v>1.62843221</v>
      </c>
      <c r="S1385" s="206"/>
      <c r="T1385" s="208">
        <f>SUM(T1386:T1445)</f>
        <v>0</v>
      </c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R1385" s="209" t="s">
        <v>89</v>
      </c>
      <c r="AT1385" s="210" t="s">
        <v>78</v>
      </c>
      <c r="AU1385" s="210" t="s">
        <v>87</v>
      </c>
      <c r="AY1385" s="209" t="s">
        <v>139</v>
      </c>
      <c r="BK1385" s="211">
        <f>SUM(BK1386:BK1445)</f>
        <v>0</v>
      </c>
    </row>
    <row r="1386" spans="1:65" s="2" customFormat="1" ht="24.15" customHeight="1">
      <c r="A1386" s="40"/>
      <c r="B1386" s="41"/>
      <c r="C1386" s="212" t="s">
        <v>1847</v>
      </c>
      <c r="D1386" s="212" t="s">
        <v>140</v>
      </c>
      <c r="E1386" s="213" t="s">
        <v>1848</v>
      </c>
      <c r="F1386" s="214" t="s">
        <v>1849</v>
      </c>
      <c r="G1386" s="215" t="s">
        <v>1850</v>
      </c>
      <c r="H1386" s="216">
        <v>54.576</v>
      </c>
      <c r="I1386" s="217"/>
      <c r="J1386" s="218">
        <f>ROUND(I1386*H1386,2)</f>
        <v>0</v>
      </c>
      <c r="K1386" s="214" t="s">
        <v>274</v>
      </c>
      <c r="L1386" s="46"/>
      <c r="M1386" s="236" t="s">
        <v>1</v>
      </c>
      <c r="N1386" s="237" t="s">
        <v>44</v>
      </c>
      <c r="O1386" s="93"/>
      <c r="P1386" s="238">
        <f>O1386*H1386</f>
        <v>0</v>
      </c>
      <c r="Q1386" s="238">
        <v>6E-05</v>
      </c>
      <c r="R1386" s="238">
        <f>Q1386*H1386</f>
        <v>0.00327456</v>
      </c>
      <c r="S1386" s="238">
        <v>0</v>
      </c>
      <c r="T1386" s="239">
        <f>S1386*H1386</f>
        <v>0</v>
      </c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R1386" s="224" t="s">
        <v>371</v>
      </c>
      <c r="AT1386" s="224" t="s">
        <v>140</v>
      </c>
      <c r="AU1386" s="224" t="s">
        <v>89</v>
      </c>
      <c r="AY1386" s="18" t="s">
        <v>139</v>
      </c>
      <c r="BE1386" s="225">
        <f>IF(N1386="základní",J1386,0)</f>
        <v>0</v>
      </c>
      <c r="BF1386" s="225">
        <f>IF(N1386="snížená",J1386,0)</f>
        <v>0</v>
      </c>
      <c r="BG1386" s="225">
        <f>IF(N1386="zákl. přenesená",J1386,0)</f>
        <v>0</v>
      </c>
      <c r="BH1386" s="225">
        <f>IF(N1386="sníž. přenesená",J1386,0)</f>
        <v>0</v>
      </c>
      <c r="BI1386" s="225">
        <f>IF(N1386="nulová",J1386,0)</f>
        <v>0</v>
      </c>
      <c r="BJ1386" s="18" t="s">
        <v>87</v>
      </c>
      <c r="BK1386" s="225">
        <f>ROUND(I1386*H1386,2)</f>
        <v>0</v>
      </c>
      <c r="BL1386" s="18" t="s">
        <v>371</v>
      </c>
      <c r="BM1386" s="224" t="s">
        <v>1851</v>
      </c>
    </row>
    <row r="1387" spans="1:47" s="2" customFormat="1" ht="12">
      <c r="A1387" s="40"/>
      <c r="B1387" s="41"/>
      <c r="C1387" s="42"/>
      <c r="D1387" s="240" t="s">
        <v>276</v>
      </c>
      <c r="E1387" s="42"/>
      <c r="F1387" s="241" t="s">
        <v>1852</v>
      </c>
      <c r="G1387" s="42"/>
      <c r="H1387" s="42"/>
      <c r="I1387" s="242"/>
      <c r="J1387" s="42"/>
      <c r="K1387" s="42"/>
      <c r="L1387" s="46"/>
      <c r="M1387" s="243"/>
      <c r="N1387" s="244"/>
      <c r="O1387" s="93"/>
      <c r="P1387" s="93"/>
      <c r="Q1387" s="93"/>
      <c r="R1387" s="93"/>
      <c r="S1387" s="93"/>
      <c r="T1387" s="94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T1387" s="18" t="s">
        <v>276</v>
      </c>
      <c r="AU1387" s="18" t="s">
        <v>89</v>
      </c>
    </row>
    <row r="1388" spans="1:51" s="14" customFormat="1" ht="12">
      <c r="A1388" s="14"/>
      <c r="B1388" s="257"/>
      <c r="C1388" s="258"/>
      <c r="D1388" s="247" t="s">
        <v>278</v>
      </c>
      <c r="E1388" s="259" t="s">
        <v>1</v>
      </c>
      <c r="F1388" s="260" t="s">
        <v>1853</v>
      </c>
      <c r="G1388" s="258"/>
      <c r="H1388" s="259" t="s">
        <v>1</v>
      </c>
      <c r="I1388" s="261"/>
      <c r="J1388" s="258"/>
      <c r="K1388" s="258"/>
      <c r="L1388" s="262"/>
      <c r="M1388" s="263"/>
      <c r="N1388" s="264"/>
      <c r="O1388" s="264"/>
      <c r="P1388" s="264"/>
      <c r="Q1388" s="264"/>
      <c r="R1388" s="264"/>
      <c r="S1388" s="264"/>
      <c r="T1388" s="265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T1388" s="266" t="s">
        <v>278</v>
      </c>
      <c r="AU1388" s="266" t="s">
        <v>89</v>
      </c>
      <c r="AV1388" s="14" t="s">
        <v>87</v>
      </c>
      <c r="AW1388" s="14" t="s">
        <v>34</v>
      </c>
      <c r="AX1388" s="14" t="s">
        <v>79</v>
      </c>
      <c r="AY1388" s="266" t="s">
        <v>139</v>
      </c>
    </row>
    <row r="1389" spans="1:51" s="14" customFormat="1" ht="12">
      <c r="A1389" s="14"/>
      <c r="B1389" s="257"/>
      <c r="C1389" s="258"/>
      <c r="D1389" s="247" t="s">
        <v>278</v>
      </c>
      <c r="E1389" s="259" t="s">
        <v>1</v>
      </c>
      <c r="F1389" s="260" t="s">
        <v>1854</v>
      </c>
      <c r="G1389" s="258"/>
      <c r="H1389" s="259" t="s">
        <v>1</v>
      </c>
      <c r="I1389" s="261"/>
      <c r="J1389" s="258"/>
      <c r="K1389" s="258"/>
      <c r="L1389" s="262"/>
      <c r="M1389" s="263"/>
      <c r="N1389" s="264"/>
      <c r="O1389" s="264"/>
      <c r="P1389" s="264"/>
      <c r="Q1389" s="264"/>
      <c r="R1389" s="264"/>
      <c r="S1389" s="264"/>
      <c r="T1389" s="265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T1389" s="266" t="s">
        <v>278</v>
      </c>
      <c r="AU1389" s="266" t="s">
        <v>89</v>
      </c>
      <c r="AV1389" s="14" t="s">
        <v>87</v>
      </c>
      <c r="AW1389" s="14" t="s">
        <v>34</v>
      </c>
      <c r="AX1389" s="14" t="s">
        <v>79</v>
      </c>
      <c r="AY1389" s="266" t="s">
        <v>139</v>
      </c>
    </row>
    <row r="1390" spans="1:51" s="14" customFormat="1" ht="12">
      <c r="A1390" s="14"/>
      <c r="B1390" s="257"/>
      <c r="C1390" s="258"/>
      <c r="D1390" s="247" t="s">
        <v>278</v>
      </c>
      <c r="E1390" s="259" t="s">
        <v>1</v>
      </c>
      <c r="F1390" s="260" t="s">
        <v>1855</v>
      </c>
      <c r="G1390" s="258"/>
      <c r="H1390" s="259" t="s">
        <v>1</v>
      </c>
      <c r="I1390" s="261"/>
      <c r="J1390" s="258"/>
      <c r="K1390" s="258"/>
      <c r="L1390" s="262"/>
      <c r="M1390" s="263"/>
      <c r="N1390" s="264"/>
      <c r="O1390" s="264"/>
      <c r="P1390" s="264"/>
      <c r="Q1390" s="264"/>
      <c r="R1390" s="264"/>
      <c r="S1390" s="264"/>
      <c r="T1390" s="265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T1390" s="266" t="s">
        <v>278</v>
      </c>
      <c r="AU1390" s="266" t="s">
        <v>89</v>
      </c>
      <c r="AV1390" s="14" t="s">
        <v>87</v>
      </c>
      <c r="AW1390" s="14" t="s">
        <v>34</v>
      </c>
      <c r="AX1390" s="14" t="s">
        <v>79</v>
      </c>
      <c r="AY1390" s="266" t="s">
        <v>139</v>
      </c>
    </row>
    <row r="1391" spans="1:51" s="13" customFormat="1" ht="12">
      <c r="A1391" s="13"/>
      <c r="B1391" s="245"/>
      <c r="C1391" s="246"/>
      <c r="D1391" s="247" t="s">
        <v>278</v>
      </c>
      <c r="E1391" s="248" t="s">
        <v>1</v>
      </c>
      <c r="F1391" s="249" t="s">
        <v>1856</v>
      </c>
      <c r="G1391" s="246"/>
      <c r="H1391" s="250">
        <v>54.576</v>
      </c>
      <c r="I1391" s="251"/>
      <c r="J1391" s="246"/>
      <c r="K1391" s="246"/>
      <c r="L1391" s="252"/>
      <c r="M1391" s="253"/>
      <c r="N1391" s="254"/>
      <c r="O1391" s="254"/>
      <c r="P1391" s="254"/>
      <c r="Q1391" s="254"/>
      <c r="R1391" s="254"/>
      <c r="S1391" s="254"/>
      <c r="T1391" s="255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T1391" s="256" t="s">
        <v>278</v>
      </c>
      <c r="AU1391" s="256" t="s">
        <v>89</v>
      </c>
      <c r="AV1391" s="13" t="s">
        <v>89</v>
      </c>
      <c r="AW1391" s="13" t="s">
        <v>34</v>
      </c>
      <c r="AX1391" s="13" t="s">
        <v>87</v>
      </c>
      <c r="AY1391" s="256" t="s">
        <v>139</v>
      </c>
    </row>
    <row r="1392" spans="1:65" s="2" customFormat="1" ht="24.15" customHeight="1">
      <c r="A1392" s="40"/>
      <c r="B1392" s="41"/>
      <c r="C1392" s="278" t="s">
        <v>1857</v>
      </c>
      <c r="D1392" s="278" t="s">
        <v>316</v>
      </c>
      <c r="E1392" s="279" t="s">
        <v>1858</v>
      </c>
      <c r="F1392" s="280" t="s">
        <v>1859</v>
      </c>
      <c r="G1392" s="281" t="s">
        <v>305</v>
      </c>
      <c r="H1392" s="282">
        <v>0.055</v>
      </c>
      <c r="I1392" s="283"/>
      <c r="J1392" s="284">
        <f>ROUND(I1392*H1392,2)</f>
        <v>0</v>
      </c>
      <c r="K1392" s="280" t="s">
        <v>274</v>
      </c>
      <c r="L1392" s="285"/>
      <c r="M1392" s="286" t="s">
        <v>1</v>
      </c>
      <c r="N1392" s="287" t="s">
        <v>44</v>
      </c>
      <c r="O1392" s="93"/>
      <c r="P1392" s="238">
        <f>O1392*H1392</f>
        <v>0</v>
      </c>
      <c r="Q1392" s="238">
        <v>1</v>
      </c>
      <c r="R1392" s="238">
        <f>Q1392*H1392</f>
        <v>0.055</v>
      </c>
      <c r="S1392" s="238">
        <v>0</v>
      </c>
      <c r="T1392" s="239">
        <f>S1392*H1392</f>
        <v>0</v>
      </c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R1392" s="224" t="s">
        <v>496</v>
      </c>
      <c r="AT1392" s="224" t="s">
        <v>316</v>
      </c>
      <c r="AU1392" s="224" t="s">
        <v>89</v>
      </c>
      <c r="AY1392" s="18" t="s">
        <v>139</v>
      </c>
      <c r="BE1392" s="225">
        <f>IF(N1392="základní",J1392,0)</f>
        <v>0</v>
      </c>
      <c r="BF1392" s="225">
        <f>IF(N1392="snížená",J1392,0)</f>
        <v>0</v>
      </c>
      <c r="BG1392" s="225">
        <f>IF(N1392="zákl. přenesená",J1392,0)</f>
        <v>0</v>
      </c>
      <c r="BH1392" s="225">
        <f>IF(N1392="sníž. přenesená",J1392,0)</f>
        <v>0</v>
      </c>
      <c r="BI1392" s="225">
        <f>IF(N1392="nulová",J1392,0)</f>
        <v>0</v>
      </c>
      <c r="BJ1392" s="18" t="s">
        <v>87</v>
      </c>
      <c r="BK1392" s="225">
        <f>ROUND(I1392*H1392,2)</f>
        <v>0</v>
      </c>
      <c r="BL1392" s="18" t="s">
        <v>371</v>
      </c>
      <c r="BM1392" s="224" t="s">
        <v>1860</v>
      </c>
    </row>
    <row r="1393" spans="1:51" s="13" customFormat="1" ht="12">
      <c r="A1393" s="13"/>
      <c r="B1393" s="245"/>
      <c r="C1393" s="246"/>
      <c r="D1393" s="247" t="s">
        <v>278</v>
      </c>
      <c r="E1393" s="248" t="s">
        <v>1</v>
      </c>
      <c r="F1393" s="249" t="s">
        <v>1861</v>
      </c>
      <c r="G1393" s="246"/>
      <c r="H1393" s="250">
        <v>0.055</v>
      </c>
      <c r="I1393" s="251"/>
      <c r="J1393" s="246"/>
      <c r="K1393" s="246"/>
      <c r="L1393" s="252"/>
      <c r="M1393" s="253"/>
      <c r="N1393" s="254"/>
      <c r="O1393" s="254"/>
      <c r="P1393" s="254"/>
      <c r="Q1393" s="254"/>
      <c r="R1393" s="254"/>
      <c r="S1393" s="254"/>
      <c r="T1393" s="255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T1393" s="256" t="s">
        <v>278</v>
      </c>
      <c r="AU1393" s="256" t="s">
        <v>89</v>
      </c>
      <c r="AV1393" s="13" t="s">
        <v>89</v>
      </c>
      <c r="AW1393" s="13" t="s">
        <v>34</v>
      </c>
      <c r="AX1393" s="13" t="s">
        <v>87</v>
      </c>
      <c r="AY1393" s="256" t="s">
        <v>139</v>
      </c>
    </row>
    <row r="1394" spans="1:65" s="2" customFormat="1" ht="24.15" customHeight="1">
      <c r="A1394" s="40"/>
      <c r="B1394" s="41"/>
      <c r="C1394" s="212" t="s">
        <v>1862</v>
      </c>
      <c r="D1394" s="212" t="s">
        <v>140</v>
      </c>
      <c r="E1394" s="213" t="s">
        <v>1863</v>
      </c>
      <c r="F1394" s="214" t="s">
        <v>1864</v>
      </c>
      <c r="G1394" s="215" t="s">
        <v>1850</v>
      </c>
      <c r="H1394" s="216">
        <v>1493.633</v>
      </c>
      <c r="I1394" s="217"/>
      <c r="J1394" s="218">
        <f>ROUND(I1394*H1394,2)</f>
        <v>0</v>
      </c>
      <c r="K1394" s="214" t="s">
        <v>274</v>
      </c>
      <c r="L1394" s="46"/>
      <c r="M1394" s="236" t="s">
        <v>1</v>
      </c>
      <c r="N1394" s="237" t="s">
        <v>44</v>
      </c>
      <c r="O1394" s="93"/>
      <c r="P1394" s="238">
        <f>O1394*H1394</f>
        <v>0</v>
      </c>
      <c r="Q1394" s="238">
        <v>5E-05</v>
      </c>
      <c r="R1394" s="238">
        <f>Q1394*H1394</f>
        <v>0.07468165</v>
      </c>
      <c r="S1394" s="238">
        <v>0</v>
      </c>
      <c r="T1394" s="239">
        <f>S1394*H1394</f>
        <v>0</v>
      </c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R1394" s="224" t="s">
        <v>371</v>
      </c>
      <c r="AT1394" s="224" t="s">
        <v>140</v>
      </c>
      <c r="AU1394" s="224" t="s">
        <v>89</v>
      </c>
      <c r="AY1394" s="18" t="s">
        <v>139</v>
      </c>
      <c r="BE1394" s="225">
        <f>IF(N1394="základní",J1394,0)</f>
        <v>0</v>
      </c>
      <c r="BF1394" s="225">
        <f>IF(N1394="snížená",J1394,0)</f>
        <v>0</v>
      </c>
      <c r="BG1394" s="225">
        <f>IF(N1394="zákl. přenesená",J1394,0)</f>
        <v>0</v>
      </c>
      <c r="BH1394" s="225">
        <f>IF(N1394="sníž. přenesená",J1394,0)</f>
        <v>0</v>
      </c>
      <c r="BI1394" s="225">
        <f>IF(N1394="nulová",J1394,0)</f>
        <v>0</v>
      </c>
      <c r="BJ1394" s="18" t="s">
        <v>87</v>
      </c>
      <c r="BK1394" s="225">
        <f>ROUND(I1394*H1394,2)</f>
        <v>0</v>
      </c>
      <c r="BL1394" s="18" t="s">
        <v>371</v>
      </c>
      <c r="BM1394" s="224" t="s">
        <v>1865</v>
      </c>
    </row>
    <row r="1395" spans="1:47" s="2" customFormat="1" ht="12">
      <c r="A1395" s="40"/>
      <c r="B1395" s="41"/>
      <c r="C1395" s="42"/>
      <c r="D1395" s="240" t="s">
        <v>276</v>
      </c>
      <c r="E1395" s="42"/>
      <c r="F1395" s="241" t="s">
        <v>1866</v>
      </c>
      <c r="G1395" s="42"/>
      <c r="H1395" s="42"/>
      <c r="I1395" s="242"/>
      <c r="J1395" s="42"/>
      <c r="K1395" s="42"/>
      <c r="L1395" s="46"/>
      <c r="M1395" s="243"/>
      <c r="N1395" s="244"/>
      <c r="O1395" s="93"/>
      <c r="P1395" s="93"/>
      <c r="Q1395" s="93"/>
      <c r="R1395" s="93"/>
      <c r="S1395" s="93"/>
      <c r="T1395" s="94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T1395" s="18" t="s">
        <v>276</v>
      </c>
      <c r="AU1395" s="18" t="s">
        <v>89</v>
      </c>
    </row>
    <row r="1396" spans="1:51" s="14" customFormat="1" ht="12">
      <c r="A1396" s="14"/>
      <c r="B1396" s="257"/>
      <c r="C1396" s="258"/>
      <c r="D1396" s="247" t="s">
        <v>278</v>
      </c>
      <c r="E1396" s="259" t="s">
        <v>1</v>
      </c>
      <c r="F1396" s="260" t="s">
        <v>1867</v>
      </c>
      <c r="G1396" s="258"/>
      <c r="H1396" s="259" t="s">
        <v>1</v>
      </c>
      <c r="I1396" s="261"/>
      <c r="J1396" s="258"/>
      <c r="K1396" s="258"/>
      <c r="L1396" s="262"/>
      <c r="M1396" s="263"/>
      <c r="N1396" s="264"/>
      <c r="O1396" s="264"/>
      <c r="P1396" s="264"/>
      <c r="Q1396" s="264"/>
      <c r="R1396" s="264"/>
      <c r="S1396" s="264"/>
      <c r="T1396" s="265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T1396" s="266" t="s">
        <v>278</v>
      </c>
      <c r="AU1396" s="266" t="s">
        <v>89</v>
      </c>
      <c r="AV1396" s="14" t="s">
        <v>87</v>
      </c>
      <c r="AW1396" s="14" t="s">
        <v>34</v>
      </c>
      <c r="AX1396" s="14" t="s">
        <v>79</v>
      </c>
      <c r="AY1396" s="266" t="s">
        <v>139</v>
      </c>
    </row>
    <row r="1397" spans="1:51" s="14" customFormat="1" ht="12">
      <c r="A1397" s="14"/>
      <c r="B1397" s="257"/>
      <c r="C1397" s="258"/>
      <c r="D1397" s="247" t="s">
        <v>278</v>
      </c>
      <c r="E1397" s="259" t="s">
        <v>1</v>
      </c>
      <c r="F1397" s="260" t="s">
        <v>1868</v>
      </c>
      <c r="G1397" s="258"/>
      <c r="H1397" s="259" t="s">
        <v>1</v>
      </c>
      <c r="I1397" s="261"/>
      <c r="J1397" s="258"/>
      <c r="K1397" s="258"/>
      <c r="L1397" s="262"/>
      <c r="M1397" s="263"/>
      <c r="N1397" s="264"/>
      <c r="O1397" s="264"/>
      <c r="P1397" s="264"/>
      <c r="Q1397" s="264"/>
      <c r="R1397" s="264"/>
      <c r="S1397" s="264"/>
      <c r="T1397" s="265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T1397" s="266" t="s">
        <v>278</v>
      </c>
      <c r="AU1397" s="266" t="s">
        <v>89</v>
      </c>
      <c r="AV1397" s="14" t="s">
        <v>87</v>
      </c>
      <c r="AW1397" s="14" t="s">
        <v>34</v>
      </c>
      <c r="AX1397" s="14" t="s">
        <v>79</v>
      </c>
      <c r="AY1397" s="266" t="s">
        <v>139</v>
      </c>
    </row>
    <row r="1398" spans="1:51" s="14" customFormat="1" ht="12">
      <c r="A1398" s="14"/>
      <c r="B1398" s="257"/>
      <c r="C1398" s="258"/>
      <c r="D1398" s="247" t="s">
        <v>278</v>
      </c>
      <c r="E1398" s="259" t="s">
        <v>1</v>
      </c>
      <c r="F1398" s="260" t="s">
        <v>1869</v>
      </c>
      <c r="G1398" s="258"/>
      <c r="H1398" s="259" t="s">
        <v>1</v>
      </c>
      <c r="I1398" s="261"/>
      <c r="J1398" s="258"/>
      <c r="K1398" s="258"/>
      <c r="L1398" s="262"/>
      <c r="M1398" s="263"/>
      <c r="N1398" s="264"/>
      <c r="O1398" s="264"/>
      <c r="P1398" s="264"/>
      <c r="Q1398" s="264"/>
      <c r="R1398" s="264"/>
      <c r="S1398" s="264"/>
      <c r="T1398" s="265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T1398" s="266" t="s">
        <v>278</v>
      </c>
      <c r="AU1398" s="266" t="s">
        <v>89</v>
      </c>
      <c r="AV1398" s="14" t="s">
        <v>87</v>
      </c>
      <c r="AW1398" s="14" t="s">
        <v>34</v>
      </c>
      <c r="AX1398" s="14" t="s">
        <v>79</v>
      </c>
      <c r="AY1398" s="266" t="s">
        <v>139</v>
      </c>
    </row>
    <row r="1399" spans="1:51" s="14" customFormat="1" ht="12">
      <c r="A1399" s="14"/>
      <c r="B1399" s="257"/>
      <c r="C1399" s="258"/>
      <c r="D1399" s="247" t="s">
        <v>278</v>
      </c>
      <c r="E1399" s="259" t="s">
        <v>1</v>
      </c>
      <c r="F1399" s="260" t="s">
        <v>1870</v>
      </c>
      <c r="G1399" s="258"/>
      <c r="H1399" s="259" t="s">
        <v>1</v>
      </c>
      <c r="I1399" s="261"/>
      <c r="J1399" s="258"/>
      <c r="K1399" s="258"/>
      <c r="L1399" s="262"/>
      <c r="M1399" s="263"/>
      <c r="N1399" s="264"/>
      <c r="O1399" s="264"/>
      <c r="P1399" s="264"/>
      <c r="Q1399" s="264"/>
      <c r="R1399" s="264"/>
      <c r="S1399" s="264"/>
      <c r="T1399" s="265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T1399" s="266" t="s">
        <v>278</v>
      </c>
      <c r="AU1399" s="266" t="s">
        <v>89</v>
      </c>
      <c r="AV1399" s="14" t="s">
        <v>87</v>
      </c>
      <c r="AW1399" s="14" t="s">
        <v>34</v>
      </c>
      <c r="AX1399" s="14" t="s">
        <v>79</v>
      </c>
      <c r="AY1399" s="266" t="s">
        <v>139</v>
      </c>
    </row>
    <row r="1400" spans="1:51" s="13" customFormat="1" ht="12">
      <c r="A1400" s="13"/>
      <c r="B1400" s="245"/>
      <c r="C1400" s="246"/>
      <c r="D1400" s="247" t="s">
        <v>278</v>
      </c>
      <c r="E1400" s="248" t="s">
        <v>1</v>
      </c>
      <c r="F1400" s="249" t="s">
        <v>1871</v>
      </c>
      <c r="G1400" s="246"/>
      <c r="H1400" s="250">
        <v>238.75</v>
      </c>
      <c r="I1400" s="251"/>
      <c r="J1400" s="246"/>
      <c r="K1400" s="246"/>
      <c r="L1400" s="252"/>
      <c r="M1400" s="253"/>
      <c r="N1400" s="254"/>
      <c r="O1400" s="254"/>
      <c r="P1400" s="254"/>
      <c r="Q1400" s="254"/>
      <c r="R1400" s="254"/>
      <c r="S1400" s="254"/>
      <c r="T1400" s="255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T1400" s="256" t="s">
        <v>278</v>
      </c>
      <c r="AU1400" s="256" t="s">
        <v>89</v>
      </c>
      <c r="AV1400" s="13" t="s">
        <v>89</v>
      </c>
      <c r="AW1400" s="13" t="s">
        <v>34</v>
      </c>
      <c r="AX1400" s="13" t="s">
        <v>79</v>
      </c>
      <c r="AY1400" s="256" t="s">
        <v>139</v>
      </c>
    </row>
    <row r="1401" spans="1:51" s="13" customFormat="1" ht="12">
      <c r="A1401" s="13"/>
      <c r="B1401" s="245"/>
      <c r="C1401" s="246"/>
      <c r="D1401" s="247" t="s">
        <v>278</v>
      </c>
      <c r="E1401" s="248" t="s">
        <v>1</v>
      </c>
      <c r="F1401" s="249" t="s">
        <v>1871</v>
      </c>
      <c r="G1401" s="246"/>
      <c r="H1401" s="250">
        <v>238.75</v>
      </c>
      <c r="I1401" s="251"/>
      <c r="J1401" s="246"/>
      <c r="K1401" s="246"/>
      <c r="L1401" s="252"/>
      <c r="M1401" s="253"/>
      <c r="N1401" s="254"/>
      <c r="O1401" s="254"/>
      <c r="P1401" s="254"/>
      <c r="Q1401" s="254"/>
      <c r="R1401" s="254"/>
      <c r="S1401" s="254"/>
      <c r="T1401" s="255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T1401" s="256" t="s">
        <v>278</v>
      </c>
      <c r="AU1401" s="256" t="s">
        <v>89</v>
      </c>
      <c r="AV1401" s="13" t="s">
        <v>89</v>
      </c>
      <c r="AW1401" s="13" t="s">
        <v>34</v>
      </c>
      <c r="AX1401" s="13" t="s">
        <v>79</v>
      </c>
      <c r="AY1401" s="256" t="s">
        <v>139</v>
      </c>
    </row>
    <row r="1402" spans="1:51" s="13" customFormat="1" ht="12">
      <c r="A1402" s="13"/>
      <c r="B1402" s="245"/>
      <c r="C1402" s="246"/>
      <c r="D1402" s="247" t="s">
        <v>278</v>
      </c>
      <c r="E1402" s="248" t="s">
        <v>1</v>
      </c>
      <c r="F1402" s="249" t="s">
        <v>1872</v>
      </c>
      <c r="G1402" s="246"/>
      <c r="H1402" s="250">
        <v>191</v>
      </c>
      <c r="I1402" s="251"/>
      <c r="J1402" s="246"/>
      <c r="K1402" s="246"/>
      <c r="L1402" s="252"/>
      <c r="M1402" s="253"/>
      <c r="N1402" s="254"/>
      <c r="O1402" s="254"/>
      <c r="P1402" s="254"/>
      <c r="Q1402" s="254"/>
      <c r="R1402" s="254"/>
      <c r="S1402" s="254"/>
      <c r="T1402" s="255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T1402" s="256" t="s">
        <v>278</v>
      </c>
      <c r="AU1402" s="256" t="s">
        <v>89</v>
      </c>
      <c r="AV1402" s="13" t="s">
        <v>89</v>
      </c>
      <c r="AW1402" s="13" t="s">
        <v>34</v>
      </c>
      <c r="AX1402" s="13" t="s">
        <v>79</v>
      </c>
      <c r="AY1402" s="256" t="s">
        <v>139</v>
      </c>
    </row>
    <row r="1403" spans="1:51" s="13" customFormat="1" ht="12">
      <c r="A1403" s="13"/>
      <c r="B1403" s="245"/>
      <c r="C1403" s="246"/>
      <c r="D1403" s="247" t="s">
        <v>278</v>
      </c>
      <c r="E1403" s="248" t="s">
        <v>1</v>
      </c>
      <c r="F1403" s="249" t="s">
        <v>1872</v>
      </c>
      <c r="G1403" s="246"/>
      <c r="H1403" s="250">
        <v>191</v>
      </c>
      <c r="I1403" s="251"/>
      <c r="J1403" s="246"/>
      <c r="K1403" s="246"/>
      <c r="L1403" s="252"/>
      <c r="M1403" s="253"/>
      <c r="N1403" s="254"/>
      <c r="O1403" s="254"/>
      <c r="P1403" s="254"/>
      <c r="Q1403" s="254"/>
      <c r="R1403" s="254"/>
      <c r="S1403" s="254"/>
      <c r="T1403" s="255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T1403" s="256" t="s">
        <v>278</v>
      </c>
      <c r="AU1403" s="256" t="s">
        <v>89</v>
      </c>
      <c r="AV1403" s="13" t="s">
        <v>89</v>
      </c>
      <c r="AW1403" s="13" t="s">
        <v>34</v>
      </c>
      <c r="AX1403" s="13" t="s">
        <v>79</v>
      </c>
      <c r="AY1403" s="256" t="s">
        <v>139</v>
      </c>
    </row>
    <row r="1404" spans="1:51" s="14" customFormat="1" ht="12">
      <c r="A1404" s="14"/>
      <c r="B1404" s="257"/>
      <c r="C1404" s="258"/>
      <c r="D1404" s="247" t="s">
        <v>278</v>
      </c>
      <c r="E1404" s="259" t="s">
        <v>1</v>
      </c>
      <c r="F1404" s="260" t="s">
        <v>1873</v>
      </c>
      <c r="G1404" s="258"/>
      <c r="H1404" s="259" t="s">
        <v>1</v>
      </c>
      <c r="I1404" s="261"/>
      <c r="J1404" s="258"/>
      <c r="K1404" s="258"/>
      <c r="L1404" s="262"/>
      <c r="M1404" s="263"/>
      <c r="N1404" s="264"/>
      <c r="O1404" s="264"/>
      <c r="P1404" s="264"/>
      <c r="Q1404" s="264"/>
      <c r="R1404" s="264"/>
      <c r="S1404" s="264"/>
      <c r="T1404" s="265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T1404" s="266" t="s">
        <v>278</v>
      </c>
      <c r="AU1404" s="266" t="s">
        <v>89</v>
      </c>
      <c r="AV1404" s="14" t="s">
        <v>87</v>
      </c>
      <c r="AW1404" s="14" t="s">
        <v>34</v>
      </c>
      <c r="AX1404" s="14" t="s">
        <v>79</v>
      </c>
      <c r="AY1404" s="266" t="s">
        <v>139</v>
      </c>
    </row>
    <row r="1405" spans="1:51" s="13" customFormat="1" ht="12">
      <c r="A1405" s="13"/>
      <c r="B1405" s="245"/>
      <c r="C1405" s="246"/>
      <c r="D1405" s="247" t="s">
        <v>278</v>
      </c>
      <c r="E1405" s="248" t="s">
        <v>1</v>
      </c>
      <c r="F1405" s="249" t="s">
        <v>1874</v>
      </c>
      <c r="G1405" s="246"/>
      <c r="H1405" s="250">
        <v>196.976</v>
      </c>
      <c r="I1405" s="251"/>
      <c r="J1405" s="246"/>
      <c r="K1405" s="246"/>
      <c r="L1405" s="252"/>
      <c r="M1405" s="253"/>
      <c r="N1405" s="254"/>
      <c r="O1405" s="254"/>
      <c r="P1405" s="254"/>
      <c r="Q1405" s="254"/>
      <c r="R1405" s="254"/>
      <c r="S1405" s="254"/>
      <c r="T1405" s="255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T1405" s="256" t="s">
        <v>278</v>
      </c>
      <c r="AU1405" s="256" t="s">
        <v>89</v>
      </c>
      <c r="AV1405" s="13" t="s">
        <v>89</v>
      </c>
      <c r="AW1405" s="13" t="s">
        <v>34</v>
      </c>
      <c r="AX1405" s="13" t="s">
        <v>79</v>
      </c>
      <c r="AY1405" s="256" t="s">
        <v>139</v>
      </c>
    </row>
    <row r="1406" spans="1:51" s="13" customFormat="1" ht="12">
      <c r="A1406" s="13"/>
      <c r="B1406" s="245"/>
      <c r="C1406" s="246"/>
      <c r="D1406" s="247" t="s">
        <v>278</v>
      </c>
      <c r="E1406" s="248" t="s">
        <v>1</v>
      </c>
      <c r="F1406" s="249" t="s">
        <v>1875</v>
      </c>
      <c r="G1406" s="246"/>
      <c r="H1406" s="250">
        <v>182.007</v>
      </c>
      <c r="I1406" s="251"/>
      <c r="J1406" s="246"/>
      <c r="K1406" s="246"/>
      <c r="L1406" s="252"/>
      <c r="M1406" s="253"/>
      <c r="N1406" s="254"/>
      <c r="O1406" s="254"/>
      <c r="P1406" s="254"/>
      <c r="Q1406" s="254"/>
      <c r="R1406" s="254"/>
      <c r="S1406" s="254"/>
      <c r="T1406" s="255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T1406" s="256" t="s">
        <v>278</v>
      </c>
      <c r="AU1406" s="256" t="s">
        <v>89</v>
      </c>
      <c r="AV1406" s="13" t="s">
        <v>89</v>
      </c>
      <c r="AW1406" s="13" t="s">
        <v>34</v>
      </c>
      <c r="AX1406" s="13" t="s">
        <v>79</v>
      </c>
      <c r="AY1406" s="256" t="s">
        <v>139</v>
      </c>
    </row>
    <row r="1407" spans="1:51" s="13" customFormat="1" ht="12">
      <c r="A1407" s="13"/>
      <c r="B1407" s="245"/>
      <c r="C1407" s="246"/>
      <c r="D1407" s="247" t="s">
        <v>278</v>
      </c>
      <c r="E1407" s="248" t="s">
        <v>1</v>
      </c>
      <c r="F1407" s="249" t="s">
        <v>1876</v>
      </c>
      <c r="G1407" s="246"/>
      <c r="H1407" s="250">
        <v>136.08</v>
      </c>
      <c r="I1407" s="251"/>
      <c r="J1407" s="246"/>
      <c r="K1407" s="246"/>
      <c r="L1407" s="252"/>
      <c r="M1407" s="253"/>
      <c r="N1407" s="254"/>
      <c r="O1407" s="254"/>
      <c r="P1407" s="254"/>
      <c r="Q1407" s="254"/>
      <c r="R1407" s="254"/>
      <c r="S1407" s="254"/>
      <c r="T1407" s="255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T1407" s="256" t="s">
        <v>278</v>
      </c>
      <c r="AU1407" s="256" t="s">
        <v>89</v>
      </c>
      <c r="AV1407" s="13" t="s">
        <v>89</v>
      </c>
      <c r="AW1407" s="13" t="s">
        <v>34</v>
      </c>
      <c r="AX1407" s="13" t="s">
        <v>79</v>
      </c>
      <c r="AY1407" s="256" t="s">
        <v>139</v>
      </c>
    </row>
    <row r="1408" spans="1:51" s="13" customFormat="1" ht="12">
      <c r="A1408" s="13"/>
      <c r="B1408" s="245"/>
      <c r="C1408" s="246"/>
      <c r="D1408" s="247" t="s">
        <v>278</v>
      </c>
      <c r="E1408" s="248" t="s">
        <v>1</v>
      </c>
      <c r="F1408" s="249" t="s">
        <v>1877</v>
      </c>
      <c r="G1408" s="246"/>
      <c r="H1408" s="250">
        <v>119.07</v>
      </c>
      <c r="I1408" s="251"/>
      <c r="J1408" s="246"/>
      <c r="K1408" s="246"/>
      <c r="L1408" s="252"/>
      <c r="M1408" s="253"/>
      <c r="N1408" s="254"/>
      <c r="O1408" s="254"/>
      <c r="P1408" s="254"/>
      <c r="Q1408" s="254"/>
      <c r="R1408" s="254"/>
      <c r="S1408" s="254"/>
      <c r="T1408" s="255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T1408" s="256" t="s">
        <v>278</v>
      </c>
      <c r="AU1408" s="256" t="s">
        <v>89</v>
      </c>
      <c r="AV1408" s="13" t="s">
        <v>89</v>
      </c>
      <c r="AW1408" s="13" t="s">
        <v>34</v>
      </c>
      <c r="AX1408" s="13" t="s">
        <v>79</v>
      </c>
      <c r="AY1408" s="256" t="s">
        <v>139</v>
      </c>
    </row>
    <row r="1409" spans="1:51" s="15" customFormat="1" ht="12">
      <c r="A1409" s="15"/>
      <c r="B1409" s="267"/>
      <c r="C1409" s="268"/>
      <c r="D1409" s="247" t="s">
        <v>278</v>
      </c>
      <c r="E1409" s="269" t="s">
        <v>1</v>
      </c>
      <c r="F1409" s="270" t="s">
        <v>287</v>
      </c>
      <c r="G1409" s="268"/>
      <c r="H1409" s="271">
        <v>1493.633</v>
      </c>
      <c r="I1409" s="272"/>
      <c r="J1409" s="268"/>
      <c r="K1409" s="268"/>
      <c r="L1409" s="273"/>
      <c r="M1409" s="274"/>
      <c r="N1409" s="275"/>
      <c r="O1409" s="275"/>
      <c r="P1409" s="275"/>
      <c r="Q1409" s="275"/>
      <c r="R1409" s="275"/>
      <c r="S1409" s="275"/>
      <c r="T1409" s="276"/>
      <c r="U1409" s="15"/>
      <c r="V1409" s="15"/>
      <c r="W1409" s="15"/>
      <c r="X1409" s="15"/>
      <c r="Y1409" s="15"/>
      <c r="Z1409" s="15"/>
      <c r="AA1409" s="15"/>
      <c r="AB1409" s="15"/>
      <c r="AC1409" s="15"/>
      <c r="AD1409" s="15"/>
      <c r="AE1409" s="15"/>
      <c r="AT1409" s="277" t="s">
        <v>278</v>
      </c>
      <c r="AU1409" s="277" t="s">
        <v>89</v>
      </c>
      <c r="AV1409" s="15" t="s">
        <v>144</v>
      </c>
      <c r="AW1409" s="15" t="s">
        <v>34</v>
      </c>
      <c r="AX1409" s="15" t="s">
        <v>87</v>
      </c>
      <c r="AY1409" s="277" t="s">
        <v>139</v>
      </c>
    </row>
    <row r="1410" spans="1:65" s="2" customFormat="1" ht="21.75" customHeight="1">
      <c r="A1410" s="40"/>
      <c r="B1410" s="41"/>
      <c r="C1410" s="278" t="s">
        <v>1878</v>
      </c>
      <c r="D1410" s="278" t="s">
        <v>316</v>
      </c>
      <c r="E1410" s="279" t="s">
        <v>1879</v>
      </c>
      <c r="F1410" s="280" t="s">
        <v>1880</v>
      </c>
      <c r="G1410" s="281" t="s">
        <v>305</v>
      </c>
      <c r="H1410" s="282">
        <v>0.634</v>
      </c>
      <c r="I1410" s="283"/>
      <c r="J1410" s="284">
        <f>ROUND(I1410*H1410,2)</f>
        <v>0</v>
      </c>
      <c r="K1410" s="280" t="s">
        <v>274</v>
      </c>
      <c r="L1410" s="285"/>
      <c r="M1410" s="286" t="s">
        <v>1</v>
      </c>
      <c r="N1410" s="287" t="s">
        <v>44</v>
      </c>
      <c r="O1410" s="93"/>
      <c r="P1410" s="238">
        <f>O1410*H1410</f>
        <v>0</v>
      </c>
      <c r="Q1410" s="238">
        <v>1</v>
      </c>
      <c r="R1410" s="238">
        <f>Q1410*H1410</f>
        <v>0.634</v>
      </c>
      <c r="S1410" s="238">
        <v>0</v>
      </c>
      <c r="T1410" s="239">
        <f>S1410*H1410</f>
        <v>0</v>
      </c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R1410" s="224" t="s">
        <v>496</v>
      </c>
      <c r="AT1410" s="224" t="s">
        <v>316</v>
      </c>
      <c r="AU1410" s="224" t="s">
        <v>89</v>
      </c>
      <c r="AY1410" s="18" t="s">
        <v>139</v>
      </c>
      <c r="BE1410" s="225">
        <f>IF(N1410="základní",J1410,0)</f>
        <v>0</v>
      </c>
      <c r="BF1410" s="225">
        <f>IF(N1410="snížená",J1410,0)</f>
        <v>0</v>
      </c>
      <c r="BG1410" s="225">
        <f>IF(N1410="zákl. přenesená",J1410,0)</f>
        <v>0</v>
      </c>
      <c r="BH1410" s="225">
        <f>IF(N1410="sníž. přenesená",J1410,0)</f>
        <v>0</v>
      </c>
      <c r="BI1410" s="225">
        <f>IF(N1410="nulová",J1410,0)</f>
        <v>0</v>
      </c>
      <c r="BJ1410" s="18" t="s">
        <v>87</v>
      </c>
      <c r="BK1410" s="225">
        <f>ROUND(I1410*H1410,2)</f>
        <v>0</v>
      </c>
      <c r="BL1410" s="18" t="s">
        <v>371</v>
      </c>
      <c r="BM1410" s="224" t="s">
        <v>1881</v>
      </c>
    </row>
    <row r="1411" spans="1:51" s="14" customFormat="1" ht="12">
      <c r="A1411" s="14"/>
      <c r="B1411" s="257"/>
      <c r="C1411" s="258"/>
      <c r="D1411" s="247" t="s">
        <v>278</v>
      </c>
      <c r="E1411" s="259" t="s">
        <v>1</v>
      </c>
      <c r="F1411" s="260" t="s">
        <v>1873</v>
      </c>
      <c r="G1411" s="258"/>
      <c r="H1411" s="259" t="s">
        <v>1</v>
      </c>
      <c r="I1411" s="261"/>
      <c r="J1411" s="258"/>
      <c r="K1411" s="258"/>
      <c r="L1411" s="262"/>
      <c r="M1411" s="263"/>
      <c r="N1411" s="264"/>
      <c r="O1411" s="264"/>
      <c r="P1411" s="264"/>
      <c r="Q1411" s="264"/>
      <c r="R1411" s="264"/>
      <c r="S1411" s="264"/>
      <c r="T1411" s="265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T1411" s="266" t="s">
        <v>278</v>
      </c>
      <c r="AU1411" s="266" t="s">
        <v>89</v>
      </c>
      <c r="AV1411" s="14" t="s">
        <v>87</v>
      </c>
      <c r="AW1411" s="14" t="s">
        <v>34</v>
      </c>
      <c r="AX1411" s="14" t="s">
        <v>79</v>
      </c>
      <c r="AY1411" s="266" t="s">
        <v>139</v>
      </c>
    </row>
    <row r="1412" spans="1:51" s="13" customFormat="1" ht="12">
      <c r="A1412" s="13"/>
      <c r="B1412" s="245"/>
      <c r="C1412" s="246"/>
      <c r="D1412" s="247" t="s">
        <v>278</v>
      </c>
      <c r="E1412" s="248" t="s">
        <v>1</v>
      </c>
      <c r="F1412" s="249" t="s">
        <v>1882</v>
      </c>
      <c r="G1412" s="246"/>
      <c r="H1412" s="250">
        <v>0.197</v>
      </c>
      <c r="I1412" s="251"/>
      <c r="J1412" s="246"/>
      <c r="K1412" s="246"/>
      <c r="L1412" s="252"/>
      <c r="M1412" s="253"/>
      <c r="N1412" s="254"/>
      <c r="O1412" s="254"/>
      <c r="P1412" s="254"/>
      <c r="Q1412" s="254"/>
      <c r="R1412" s="254"/>
      <c r="S1412" s="254"/>
      <c r="T1412" s="255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T1412" s="256" t="s">
        <v>278</v>
      </c>
      <c r="AU1412" s="256" t="s">
        <v>89</v>
      </c>
      <c r="AV1412" s="13" t="s">
        <v>89</v>
      </c>
      <c r="AW1412" s="13" t="s">
        <v>34</v>
      </c>
      <c r="AX1412" s="13" t="s">
        <v>79</v>
      </c>
      <c r="AY1412" s="256" t="s">
        <v>139</v>
      </c>
    </row>
    <row r="1413" spans="1:51" s="13" customFormat="1" ht="12">
      <c r="A1413" s="13"/>
      <c r="B1413" s="245"/>
      <c r="C1413" s="246"/>
      <c r="D1413" s="247" t="s">
        <v>278</v>
      </c>
      <c r="E1413" s="248" t="s">
        <v>1</v>
      </c>
      <c r="F1413" s="249" t="s">
        <v>1883</v>
      </c>
      <c r="G1413" s="246"/>
      <c r="H1413" s="250">
        <v>0.182</v>
      </c>
      <c r="I1413" s="251"/>
      <c r="J1413" s="246"/>
      <c r="K1413" s="246"/>
      <c r="L1413" s="252"/>
      <c r="M1413" s="253"/>
      <c r="N1413" s="254"/>
      <c r="O1413" s="254"/>
      <c r="P1413" s="254"/>
      <c r="Q1413" s="254"/>
      <c r="R1413" s="254"/>
      <c r="S1413" s="254"/>
      <c r="T1413" s="255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T1413" s="256" t="s">
        <v>278</v>
      </c>
      <c r="AU1413" s="256" t="s">
        <v>89</v>
      </c>
      <c r="AV1413" s="13" t="s">
        <v>89</v>
      </c>
      <c r="AW1413" s="13" t="s">
        <v>34</v>
      </c>
      <c r="AX1413" s="13" t="s">
        <v>79</v>
      </c>
      <c r="AY1413" s="256" t="s">
        <v>139</v>
      </c>
    </row>
    <row r="1414" spans="1:51" s="13" customFormat="1" ht="12">
      <c r="A1414" s="13"/>
      <c r="B1414" s="245"/>
      <c r="C1414" s="246"/>
      <c r="D1414" s="247" t="s">
        <v>278</v>
      </c>
      <c r="E1414" s="248" t="s">
        <v>1</v>
      </c>
      <c r="F1414" s="249" t="s">
        <v>1884</v>
      </c>
      <c r="G1414" s="246"/>
      <c r="H1414" s="250">
        <v>0.136</v>
      </c>
      <c r="I1414" s="251"/>
      <c r="J1414" s="246"/>
      <c r="K1414" s="246"/>
      <c r="L1414" s="252"/>
      <c r="M1414" s="253"/>
      <c r="N1414" s="254"/>
      <c r="O1414" s="254"/>
      <c r="P1414" s="254"/>
      <c r="Q1414" s="254"/>
      <c r="R1414" s="254"/>
      <c r="S1414" s="254"/>
      <c r="T1414" s="255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T1414" s="256" t="s">
        <v>278</v>
      </c>
      <c r="AU1414" s="256" t="s">
        <v>89</v>
      </c>
      <c r="AV1414" s="13" t="s">
        <v>89</v>
      </c>
      <c r="AW1414" s="13" t="s">
        <v>34</v>
      </c>
      <c r="AX1414" s="13" t="s">
        <v>79</v>
      </c>
      <c r="AY1414" s="256" t="s">
        <v>139</v>
      </c>
    </row>
    <row r="1415" spans="1:51" s="13" customFormat="1" ht="12">
      <c r="A1415" s="13"/>
      <c r="B1415" s="245"/>
      <c r="C1415" s="246"/>
      <c r="D1415" s="247" t="s">
        <v>278</v>
      </c>
      <c r="E1415" s="248" t="s">
        <v>1</v>
      </c>
      <c r="F1415" s="249" t="s">
        <v>1885</v>
      </c>
      <c r="G1415" s="246"/>
      <c r="H1415" s="250">
        <v>0.119</v>
      </c>
      <c r="I1415" s="251"/>
      <c r="J1415" s="246"/>
      <c r="K1415" s="246"/>
      <c r="L1415" s="252"/>
      <c r="M1415" s="253"/>
      <c r="N1415" s="254"/>
      <c r="O1415" s="254"/>
      <c r="P1415" s="254"/>
      <c r="Q1415" s="254"/>
      <c r="R1415" s="254"/>
      <c r="S1415" s="254"/>
      <c r="T1415" s="255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T1415" s="256" t="s">
        <v>278</v>
      </c>
      <c r="AU1415" s="256" t="s">
        <v>89</v>
      </c>
      <c r="AV1415" s="13" t="s">
        <v>89</v>
      </c>
      <c r="AW1415" s="13" t="s">
        <v>34</v>
      </c>
      <c r="AX1415" s="13" t="s">
        <v>79</v>
      </c>
      <c r="AY1415" s="256" t="s">
        <v>139</v>
      </c>
    </row>
    <row r="1416" spans="1:51" s="15" customFormat="1" ht="12">
      <c r="A1416" s="15"/>
      <c r="B1416" s="267"/>
      <c r="C1416" s="268"/>
      <c r="D1416" s="247" t="s">
        <v>278</v>
      </c>
      <c r="E1416" s="269" t="s">
        <v>1</v>
      </c>
      <c r="F1416" s="270" t="s">
        <v>287</v>
      </c>
      <c r="G1416" s="268"/>
      <c r="H1416" s="271">
        <v>0.634</v>
      </c>
      <c r="I1416" s="272"/>
      <c r="J1416" s="268"/>
      <c r="K1416" s="268"/>
      <c r="L1416" s="273"/>
      <c r="M1416" s="274"/>
      <c r="N1416" s="275"/>
      <c r="O1416" s="275"/>
      <c r="P1416" s="275"/>
      <c r="Q1416" s="275"/>
      <c r="R1416" s="275"/>
      <c r="S1416" s="275"/>
      <c r="T1416" s="276"/>
      <c r="U1416" s="15"/>
      <c r="V1416" s="15"/>
      <c r="W1416" s="15"/>
      <c r="X1416" s="15"/>
      <c r="Y1416" s="15"/>
      <c r="Z1416" s="15"/>
      <c r="AA1416" s="15"/>
      <c r="AB1416" s="15"/>
      <c r="AC1416" s="15"/>
      <c r="AD1416" s="15"/>
      <c r="AE1416" s="15"/>
      <c r="AT1416" s="277" t="s">
        <v>278</v>
      </c>
      <c r="AU1416" s="277" t="s">
        <v>89</v>
      </c>
      <c r="AV1416" s="15" t="s">
        <v>144</v>
      </c>
      <c r="AW1416" s="15" t="s">
        <v>34</v>
      </c>
      <c r="AX1416" s="15" t="s">
        <v>87</v>
      </c>
      <c r="AY1416" s="277" t="s">
        <v>139</v>
      </c>
    </row>
    <row r="1417" spans="1:65" s="2" customFormat="1" ht="24.15" customHeight="1">
      <c r="A1417" s="40"/>
      <c r="B1417" s="41"/>
      <c r="C1417" s="278" t="s">
        <v>1886</v>
      </c>
      <c r="D1417" s="278" t="s">
        <v>316</v>
      </c>
      <c r="E1417" s="279" t="s">
        <v>1887</v>
      </c>
      <c r="F1417" s="280" t="s">
        <v>1888</v>
      </c>
      <c r="G1417" s="281" t="s">
        <v>305</v>
      </c>
      <c r="H1417" s="282">
        <v>0.86</v>
      </c>
      <c r="I1417" s="283"/>
      <c r="J1417" s="284">
        <f>ROUND(I1417*H1417,2)</f>
        <v>0</v>
      </c>
      <c r="K1417" s="280" t="s">
        <v>274</v>
      </c>
      <c r="L1417" s="285"/>
      <c r="M1417" s="286" t="s">
        <v>1</v>
      </c>
      <c r="N1417" s="287" t="s">
        <v>44</v>
      </c>
      <c r="O1417" s="93"/>
      <c r="P1417" s="238">
        <f>O1417*H1417</f>
        <v>0</v>
      </c>
      <c r="Q1417" s="238">
        <v>1</v>
      </c>
      <c r="R1417" s="238">
        <f>Q1417*H1417</f>
        <v>0.86</v>
      </c>
      <c r="S1417" s="238">
        <v>0</v>
      </c>
      <c r="T1417" s="239">
        <f>S1417*H1417</f>
        <v>0</v>
      </c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0"/>
      <c r="AE1417" s="40"/>
      <c r="AR1417" s="224" t="s">
        <v>496</v>
      </c>
      <c r="AT1417" s="224" t="s">
        <v>316</v>
      </c>
      <c r="AU1417" s="224" t="s">
        <v>89</v>
      </c>
      <c r="AY1417" s="18" t="s">
        <v>139</v>
      </c>
      <c r="BE1417" s="225">
        <f>IF(N1417="základní",J1417,0)</f>
        <v>0</v>
      </c>
      <c r="BF1417" s="225">
        <f>IF(N1417="snížená",J1417,0)</f>
        <v>0</v>
      </c>
      <c r="BG1417" s="225">
        <f>IF(N1417="zákl. přenesená",J1417,0)</f>
        <v>0</v>
      </c>
      <c r="BH1417" s="225">
        <f>IF(N1417="sníž. přenesená",J1417,0)</f>
        <v>0</v>
      </c>
      <c r="BI1417" s="225">
        <f>IF(N1417="nulová",J1417,0)</f>
        <v>0</v>
      </c>
      <c r="BJ1417" s="18" t="s">
        <v>87</v>
      </c>
      <c r="BK1417" s="225">
        <f>ROUND(I1417*H1417,2)</f>
        <v>0</v>
      </c>
      <c r="BL1417" s="18" t="s">
        <v>371</v>
      </c>
      <c r="BM1417" s="224" t="s">
        <v>1889</v>
      </c>
    </row>
    <row r="1418" spans="1:51" s="14" customFormat="1" ht="12">
      <c r="A1418" s="14"/>
      <c r="B1418" s="257"/>
      <c r="C1418" s="258"/>
      <c r="D1418" s="247" t="s">
        <v>278</v>
      </c>
      <c r="E1418" s="259" t="s">
        <v>1</v>
      </c>
      <c r="F1418" s="260" t="s">
        <v>1869</v>
      </c>
      <c r="G1418" s="258"/>
      <c r="H1418" s="259" t="s">
        <v>1</v>
      </c>
      <c r="I1418" s="261"/>
      <c r="J1418" s="258"/>
      <c r="K1418" s="258"/>
      <c r="L1418" s="262"/>
      <c r="M1418" s="263"/>
      <c r="N1418" s="264"/>
      <c r="O1418" s="264"/>
      <c r="P1418" s="264"/>
      <c r="Q1418" s="264"/>
      <c r="R1418" s="264"/>
      <c r="S1418" s="264"/>
      <c r="T1418" s="265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T1418" s="266" t="s">
        <v>278</v>
      </c>
      <c r="AU1418" s="266" t="s">
        <v>89</v>
      </c>
      <c r="AV1418" s="14" t="s">
        <v>87</v>
      </c>
      <c r="AW1418" s="14" t="s">
        <v>34</v>
      </c>
      <c r="AX1418" s="14" t="s">
        <v>79</v>
      </c>
      <c r="AY1418" s="266" t="s">
        <v>139</v>
      </c>
    </row>
    <row r="1419" spans="1:51" s="14" customFormat="1" ht="12">
      <c r="A1419" s="14"/>
      <c r="B1419" s="257"/>
      <c r="C1419" s="258"/>
      <c r="D1419" s="247" t="s">
        <v>278</v>
      </c>
      <c r="E1419" s="259" t="s">
        <v>1</v>
      </c>
      <c r="F1419" s="260" t="s">
        <v>1870</v>
      </c>
      <c r="G1419" s="258"/>
      <c r="H1419" s="259" t="s">
        <v>1</v>
      </c>
      <c r="I1419" s="261"/>
      <c r="J1419" s="258"/>
      <c r="K1419" s="258"/>
      <c r="L1419" s="262"/>
      <c r="M1419" s="263"/>
      <c r="N1419" s="264"/>
      <c r="O1419" s="264"/>
      <c r="P1419" s="264"/>
      <c r="Q1419" s="264"/>
      <c r="R1419" s="264"/>
      <c r="S1419" s="264"/>
      <c r="T1419" s="265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T1419" s="266" t="s">
        <v>278</v>
      </c>
      <c r="AU1419" s="266" t="s">
        <v>89</v>
      </c>
      <c r="AV1419" s="14" t="s">
        <v>87</v>
      </c>
      <c r="AW1419" s="14" t="s">
        <v>34</v>
      </c>
      <c r="AX1419" s="14" t="s">
        <v>79</v>
      </c>
      <c r="AY1419" s="266" t="s">
        <v>139</v>
      </c>
    </row>
    <row r="1420" spans="1:51" s="13" customFormat="1" ht="12">
      <c r="A1420" s="13"/>
      <c r="B1420" s="245"/>
      <c r="C1420" s="246"/>
      <c r="D1420" s="247" t="s">
        <v>278</v>
      </c>
      <c r="E1420" s="248" t="s">
        <v>1</v>
      </c>
      <c r="F1420" s="249" t="s">
        <v>1890</v>
      </c>
      <c r="G1420" s="246"/>
      <c r="H1420" s="250">
        <v>0.239</v>
      </c>
      <c r="I1420" s="251"/>
      <c r="J1420" s="246"/>
      <c r="K1420" s="246"/>
      <c r="L1420" s="252"/>
      <c r="M1420" s="253"/>
      <c r="N1420" s="254"/>
      <c r="O1420" s="254"/>
      <c r="P1420" s="254"/>
      <c r="Q1420" s="254"/>
      <c r="R1420" s="254"/>
      <c r="S1420" s="254"/>
      <c r="T1420" s="255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T1420" s="256" t="s">
        <v>278</v>
      </c>
      <c r="AU1420" s="256" t="s">
        <v>89</v>
      </c>
      <c r="AV1420" s="13" t="s">
        <v>89</v>
      </c>
      <c r="AW1420" s="13" t="s">
        <v>34</v>
      </c>
      <c r="AX1420" s="13" t="s">
        <v>79</v>
      </c>
      <c r="AY1420" s="256" t="s">
        <v>139</v>
      </c>
    </row>
    <row r="1421" spans="1:51" s="13" customFormat="1" ht="12">
      <c r="A1421" s="13"/>
      <c r="B1421" s="245"/>
      <c r="C1421" s="246"/>
      <c r="D1421" s="247" t="s">
        <v>278</v>
      </c>
      <c r="E1421" s="248" t="s">
        <v>1</v>
      </c>
      <c r="F1421" s="249" t="s">
        <v>1890</v>
      </c>
      <c r="G1421" s="246"/>
      <c r="H1421" s="250">
        <v>0.239</v>
      </c>
      <c r="I1421" s="251"/>
      <c r="J1421" s="246"/>
      <c r="K1421" s="246"/>
      <c r="L1421" s="252"/>
      <c r="M1421" s="253"/>
      <c r="N1421" s="254"/>
      <c r="O1421" s="254"/>
      <c r="P1421" s="254"/>
      <c r="Q1421" s="254"/>
      <c r="R1421" s="254"/>
      <c r="S1421" s="254"/>
      <c r="T1421" s="255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T1421" s="256" t="s">
        <v>278</v>
      </c>
      <c r="AU1421" s="256" t="s">
        <v>89</v>
      </c>
      <c r="AV1421" s="13" t="s">
        <v>89</v>
      </c>
      <c r="AW1421" s="13" t="s">
        <v>34</v>
      </c>
      <c r="AX1421" s="13" t="s">
        <v>79</v>
      </c>
      <c r="AY1421" s="256" t="s">
        <v>139</v>
      </c>
    </row>
    <row r="1422" spans="1:51" s="13" customFormat="1" ht="12">
      <c r="A1422" s="13"/>
      <c r="B1422" s="245"/>
      <c r="C1422" s="246"/>
      <c r="D1422" s="247" t="s">
        <v>278</v>
      </c>
      <c r="E1422" s="248" t="s">
        <v>1</v>
      </c>
      <c r="F1422" s="249" t="s">
        <v>1891</v>
      </c>
      <c r="G1422" s="246"/>
      <c r="H1422" s="250">
        <v>0.191</v>
      </c>
      <c r="I1422" s="251"/>
      <c r="J1422" s="246"/>
      <c r="K1422" s="246"/>
      <c r="L1422" s="252"/>
      <c r="M1422" s="253"/>
      <c r="N1422" s="254"/>
      <c r="O1422" s="254"/>
      <c r="P1422" s="254"/>
      <c r="Q1422" s="254"/>
      <c r="R1422" s="254"/>
      <c r="S1422" s="254"/>
      <c r="T1422" s="255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T1422" s="256" t="s">
        <v>278</v>
      </c>
      <c r="AU1422" s="256" t="s">
        <v>89</v>
      </c>
      <c r="AV1422" s="13" t="s">
        <v>89</v>
      </c>
      <c r="AW1422" s="13" t="s">
        <v>34</v>
      </c>
      <c r="AX1422" s="13" t="s">
        <v>79</v>
      </c>
      <c r="AY1422" s="256" t="s">
        <v>139</v>
      </c>
    </row>
    <row r="1423" spans="1:51" s="13" customFormat="1" ht="12">
      <c r="A1423" s="13"/>
      <c r="B1423" s="245"/>
      <c r="C1423" s="246"/>
      <c r="D1423" s="247" t="s">
        <v>278</v>
      </c>
      <c r="E1423" s="248" t="s">
        <v>1</v>
      </c>
      <c r="F1423" s="249" t="s">
        <v>1891</v>
      </c>
      <c r="G1423" s="246"/>
      <c r="H1423" s="250">
        <v>0.191</v>
      </c>
      <c r="I1423" s="251"/>
      <c r="J1423" s="246"/>
      <c r="K1423" s="246"/>
      <c r="L1423" s="252"/>
      <c r="M1423" s="253"/>
      <c r="N1423" s="254"/>
      <c r="O1423" s="254"/>
      <c r="P1423" s="254"/>
      <c r="Q1423" s="254"/>
      <c r="R1423" s="254"/>
      <c r="S1423" s="254"/>
      <c r="T1423" s="255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T1423" s="256" t="s">
        <v>278</v>
      </c>
      <c r="AU1423" s="256" t="s">
        <v>89</v>
      </c>
      <c r="AV1423" s="13" t="s">
        <v>89</v>
      </c>
      <c r="AW1423" s="13" t="s">
        <v>34</v>
      </c>
      <c r="AX1423" s="13" t="s">
        <v>79</v>
      </c>
      <c r="AY1423" s="256" t="s">
        <v>139</v>
      </c>
    </row>
    <row r="1424" spans="1:51" s="15" customFormat="1" ht="12">
      <c r="A1424" s="15"/>
      <c r="B1424" s="267"/>
      <c r="C1424" s="268"/>
      <c r="D1424" s="247" t="s">
        <v>278</v>
      </c>
      <c r="E1424" s="269" t="s">
        <v>1</v>
      </c>
      <c r="F1424" s="270" t="s">
        <v>287</v>
      </c>
      <c r="G1424" s="268"/>
      <c r="H1424" s="271">
        <v>0.8600000000000001</v>
      </c>
      <c r="I1424" s="272"/>
      <c r="J1424" s="268"/>
      <c r="K1424" s="268"/>
      <c r="L1424" s="273"/>
      <c r="M1424" s="274"/>
      <c r="N1424" s="275"/>
      <c r="O1424" s="275"/>
      <c r="P1424" s="275"/>
      <c r="Q1424" s="275"/>
      <c r="R1424" s="275"/>
      <c r="S1424" s="275"/>
      <c r="T1424" s="276"/>
      <c r="U1424" s="15"/>
      <c r="V1424" s="15"/>
      <c r="W1424" s="15"/>
      <c r="X1424" s="15"/>
      <c r="Y1424" s="15"/>
      <c r="Z1424" s="15"/>
      <c r="AA1424" s="15"/>
      <c r="AB1424" s="15"/>
      <c r="AC1424" s="15"/>
      <c r="AD1424" s="15"/>
      <c r="AE1424" s="15"/>
      <c r="AT1424" s="277" t="s">
        <v>278</v>
      </c>
      <c r="AU1424" s="277" t="s">
        <v>89</v>
      </c>
      <c r="AV1424" s="15" t="s">
        <v>144</v>
      </c>
      <c r="AW1424" s="15" t="s">
        <v>34</v>
      </c>
      <c r="AX1424" s="15" t="s">
        <v>87</v>
      </c>
      <c r="AY1424" s="277" t="s">
        <v>139</v>
      </c>
    </row>
    <row r="1425" spans="1:65" s="2" customFormat="1" ht="21.75" customHeight="1">
      <c r="A1425" s="40"/>
      <c r="B1425" s="41"/>
      <c r="C1425" s="212" t="s">
        <v>1892</v>
      </c>
      <c r="D1425" s="212" t="s">
        <v>140</v>
      </c>
      <c r="E1425" s="213" t="s">
        <v>1893</v>
      </c>
      <c r="F1425" s="214" t="s">
        <v>1894</v>
      </c>
      <c r="G1425" s="215" t="s">
        <v>143</v>
      </c>
      <c r="H1425" s="216">
        <v>1</v>
      </c>
      <c r="I1425" s="217"/>
      <c r="J1425" s="218">
        <f>ROUND(I1425*H1425,2)</f>
        <v>0</v>
      </c>
      <c r="K1425" s="214" t="s">
        <v>1</v>
      </c>
      <c r="L1425" s="46"/>
      <c r="M1425" s="236" t="s">
        <v>1</v>
      </c>
      <c r="N1425" s="237" t="s">
        <v>44</v>
      </c>
      <c r="O1425" s="93"/>
      <c r="P1425" s="238">
        <f>O1425*H1425</f>
        <v>0</v>
      </c>
      <c r="Q1425" s="238">
        <v>6E-05</v>
      </c>
      <c r="R1425" s="238">
        <f>Q1425*H1425</f>
        <v>6E-05</v>
      </c>
      <c r="S1425" s="238">
        <v>0</v>
      </c>
      <c r="T1425" s="239">
        <f>S1425*H1425</f>
        <v>0</v>
      </c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R1425" s="224" t="s">
        <v>371</v>
      </c>
      <c r="AT1425" s="224" t="s">
        <v>140</v>
      </c>
      <c r="AU1425" s="224" t="s">
        <v>89</v>
      </c>
      <c r="AY1425" s="18" t="s">
        <v>139</v>
      </c>
      <c r="BE1425" s="225">
        <f>IF(N1425="základní",J1425,0)</f>
        <v>0</v>
      </c>
      <c r="BF1425" s="225">
        <f>IF(N1425="snížená",J1425,0)</f>
        <v>0</v>
      </c>
      <c r="BG1425" s="225">
        <f>IF(N1425="zákl. přenesená",J1425,0)</f>
        <v>0</v>
      </c>
      <c r="BH1425" s="225">
        <f>IF(N1425="sníž. přenesená",J1425,0)</f>
        <v>0</v>
      </c>
      <c r="BI1425" s="225">
        <f>IF(N1425="nulová",J1425,0)</f>
        <v>0</v>
      </c>
      <c r="BJ1425" s="18" t="s">
        <v>87</v>
      </c>
      <c r="BK1425" s="225">
        <f>ROUND(I1425*H1425,2)</f>
        <v>0</v>
      </c>
      <c r="BL1425" s="18" t="s">
        <v>371</v>
      </c>
      <c r="BM1425" s="224" t="s">
        <v>1895</v>
      </c>
    </row>
    <row r="1426" spans="1:51" s="13" customFormat="1" ht="12">
      <c r="A1426" s="13"/>
      <c r="B1426" s="245"/>
      <c r="C1426" s="246"/>
      <c r="D1426" s="247" t="s">
        <v>278</v>
      </c>
      <c r="E1426" s="248" t="s">
        <v>1</v>
      </c>
      <c r="F1426" s="249" t="s">
        <v>87</v>
      </c>
      <c r="G1426" s="246"/>
      <c r="H1426" s="250">
        <v>1</v>
      </c>
      <c r="I1426" s="251"/>
      <c r="J1426" s="246"/>
      <c r="K1426" s="246"/>
      <c r="L1426" s="252"/>
      <c r="M1426" s="253"/>
      <c r="N1426" s="254"/>
      <c r="O1426" s="254"/>
      <c r="P1426" s="254"/>
      <c r="Q1426" s="254"/>
      <c r="R1426" s="254"/>
      <c r="S1426" s="254"/>
      <c r="T1426" s="255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T1426" s="256" t="s">
        <v>278</v>
      </c>
      <c r="AU1426" s="256" t="s">
        <v>89</v>
      </c>
      <c r="AV1426" s="13" t="s">
        <v>89</v>
      </c>
      <c r="AW1426" s="13" t="s">
        <v>34</v>
      </c>
      <c r="AX1426" s="13" t="s">
        <v>87</v>
      </c>
      <c r="AY1426" s="256" t="s">
        <v>139</v>
      </c>
    </row>
    <row r="1427" spans="1:65" s="2" customFormat="1" ht="37.8" customHeight="1">
      <c r="A1427" s="40"/>
      <c r="B1427" s="41"/>
      <c r="C1427" s="212" t="s">
        <v>1896</v>
      </c>
      <c r="D1427" s="212" t="s">
        <v>140</v>
      </c>
      <c r="E1427" s="213" t="s">
        <v>1897</v>
      </c>
      <c r="F1427" s="214" t="s">
        <v>1898</v>
      </c>
      <c r="G1427" s="215" t="s">
        <v>143</v>
      </c>
      <c r="H1427" s="216">
        <v>1</v>
      </c>
      <c r="I1427" s="217"/>
      <c r="J1427" s="218">
        <f>ROUND(I1427*H1427,2)</f>
        <v>0</v>
      </c>
      <c r="K1427" s="214" t="s">
        <v>1</v>
      </c>
      <c r="L1427" s="46"/>
      <c r="M1427" s="236" t="s">
        <v>1</v>
      </c>
      <c r="N1427" s="237" t="s">
        <v>44</v>
      </c>
      <c r="O1427" s="93"/>
      <c r="P1427" s="238">
        <f>O1427*H1427</f>
        <v>0</v>
      </c>
      <c r="Q1427" s="238">
        <v>6E-05</v>
      </c>
      <c r="R1427" s="238">
        <f>Q1427*H1427</f>
        <v>6E-05</v>
      </c>
      <c r="S1427" s="238">
        <v>0</v>
      </c>
      <c r="T1427" s="239">
        <f>S1427*H1427</f>
        <v>0</v>
      </c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R1427" s="224" t="s">
        <v>371</v>
      </c>
      <c r="AT1427" s="224" t="s">
        <v>140</v>
      </c>
      <c r="AU1427" s="224" t="s">
        <v>89</v>
      </c>
      <c r="AY1427" s="18" t="s">
        <v>139</v>
      </c>
      <c r="BE1427" s="225">
        <f>IF(N1427="základní",J1427,0)</f>
        <v>0</v>
      </c>
      <c r="BF1427" s="225">
        <f>IF(N1427="snížená",J1427,0)</f>
        <v>0</v>
      </c>
      <c r="BG1427" s="225">
        <f>IF(N1427="zákl. přenesená",J1427,0)</f>
        <v>0</v>
      </c>
      <c r="BH1427" s="225">
        <f>IF(N1427="sníž. přenesená",J1427,0)</f>
        <v>0</v>
      </c>
      <c r="BI1427" s="225">
        <f>IF(N1427="nulová",J1427,0)</f>
        <v>0</v>
      </c>
      <c r="BJ1427" s="18" t="s">
        <v>87</v>
      </c>
      <c r="BK1427" s="225">
        <f>ROUND(I1427*H1427,2)</f>
        <v>0</v>
      </c>
      <c r="BL1427" s="18" t="s">
        <v>371</v>
      </c>
      <c r="BM1427" s="224" t="s">
        <v>1899</v>
      </c>
    </row>
    <row r="1428" spans="1:51" s="13" customFormat="1" ht="12">
      <c r="A1428" s="13"/>
      <c r="B1428" s="245"/>
      <c r="C1428" s="246"/>
      <c r="D1428" s="247" t="s">
        <v>278</v>
      </c>
      <c r="E1428" s="248" t="s">
        <v>1</v>
      </c>
      <c r="F1428" s="249" t="s">
        <v>87</v>
      </c>
      <c r="G1428" s="246"/>
      <c r="H1428" s="250">
        <v>1</v>
      </c>
      <c r="I1428" s="251"/>
      <c r="J1428" s="246"/>
      <c r="K1428" s="246"/>
      <c r="L1428" s="252"/>
      <c r="M1428" s="253"/>
      <c r="N1428" s="254"/>
      <c r="O1428" s="254"/>
      <c r="P1428" s="254"/>
      <c r="Q1428" s="254"/>
      <c r="R1428" s="254"/>
      <c r="S1428" s="254"/>
      <c r="T1428" s="255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T1428" s="256" t="s">
        <v>278</v>
      </c>
      <c r="AU1428" s="256" t="s">
        <v>89</v>
      </c>
      <c r="AV1428" s="13" t="s">
        <v>89</v>
      </c>
      <c r="AW1428" s="13" t="s">
        <v>34</v>
      </c>
      <c r="AX1428" s="13" t="s">
        <v>87</v>
      </c>
      <c r="AY1428" s="256" t="s">
        <v>139</v>
      </c>
    </row>
    <row r="1429" spans="1:65" s="2" customFormat="1" ht="24.15" customHeight="1">
      <c r="A1429" s="40"/>
      <c r="B1429" s="41"/>
      <c r="C1429" s="212" t="s">
        <v>1900</v>
      </c>
      <c r="D1429" s="212" t="s">
        <v>140</v>
      </c>
      <c r="E1429" s="213" t="s">
        <v>1901</v>
      </c>
      <c r="F1429" s="214" t="s">
        <v>1902</v>
      </c>
      <c r="G1429" s="215" t="s">
        <v>143</v>
      </c>
      <c r="H1429" s="216">
        <v>1</v>
      </c>
      <c r="I1429" s="217"/>
      <c r="J1429" s="218">
        <f>ROUND(I1429*H1429,2)</f>
        <v>0</v>
      </c>
      <c r="K1429" s="214" t="s">
        <v>1</v>
      </c>
      <c r="L1429" s="46"/>
      <c r="M1429" s="236" t="s">
        <v>1</v>
      </c>
      <c r="N1429" s="237" t="s">
        <v>44</v>
      </c>
      <c r="O1429" s="93"/>
      <c r="P1429" s="238">
        <f>O1429*H1429</f>
        <v>0</v>
      </c>
      <c r="Q1429" s="238">
        <v>6E-05</v>
      </c>
      <c r="R1429" s="238">
        <f>Q1429*H1429</f>
        <v>6E-05</v>
      </c>
      <c r="S1429" s="238">
        <v>0</v>
      </c>
      <c r="T1429" s="239">
        <f>S1429*H1429</f>
        <v>0</v>
      </c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R1429" s="224" t="s">
        <v>371</v>
      </c>
      <c r="AT1429" s="224" t="s">
        <v>140</v>
      </c>
      <c r="AU1429" s="224" t="s">
        <v>89</v>
      </c>
      <c r="AY1429" s="18" t="s">
        <v>139</v>
      </c>
      <c r="BE1429" s="225">
        <f>IF(N1429="základní",J1429,0)</f>
        <v>0</v>
      </c>
      <c r="BF1429" s="225">
        <f>IF(N1429="snížená",J1429,0)</f>
        <v>0</v>
      </c>
      <c r="BG1429" s="225">
        <f>IF(N1429="zákl. přenesená",J1429,0)</f>
        <v>0</v>
      </c>
      <c r="BH1429" s="225">
        <f>IF(N1429="sníž. přenesená",J1429,0)</f>
        <v>0</v>
      </c>
      <c r="BI1429" s="225">
        <f>IF(N1429="nulová",J1429,0)</f>
        <v>0</v>
      </c>
      <c r="BJ1429" s="18" t="s">
        <v>87</v>
      </c>
      <c r="BK1429" s="225">
        <f>ROUND(I1429*H1429,2)</f>
        <v>0</v>
      </c>
      <c r="BL1429" s="18" t="s">
        <v>371</v>
      </c>
      <c r="BM1429" s="224" t="s">
        <v>1903</v>
      </c>
    </row>
    <row r="1430" spans="1:51" s="13" customFormat="1" ht="12">
      <c r="A1430" s="13"/>
      <c r="B1430" s="245"/>
      <c r="C1430" s="246"/>
      <c r="D1430" s="247" t="s">
        <v>278</v>
      </c>
      <c r="E1430" s="248" t="s">
        <v>1</v>
      </c>
      <c r="F1430" s="249" t="s">
        <v>87</v>
      </c>
      <c r="G1430" s="246"/>
      <c r="H1430" s="250">
        <v>1</v>
      </c>
      <c r="I1430" s="251"/>
      <c r="J1430" s="246"/>
      <c r="K1430" s="246"/>
      <c r="L1430" s="252"/>
      <c r="M1430" s="253"/>
      <c r="N1430" s="254"/>
      <c r="O1430" s="254"/>
      <c r="P1430" s="254"/>
      <c r="Q1430" s="254"/>
      <c r="R1430" s="254"/>
      <c r="S1430" s="254"/>
      <c r="T1430" s="255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T1430" s="256" t="s">
        <v>278</v>
      </c>
      <c r="AU1430" s="256" t="s">
        <v>89</v>
      </c>
      <c r="AV1430" s="13" t="s">
        <v>89</v>
      </c>
      <c r="AW1430" s="13" t="s">
        <v>34</v>
      </c>
      <c r="AX1430" s="13" t="s">
        <v>87</v>
      </c>
      <c r="AY1430" s="256" t="s">
        <v>139</v>
      </c>
    </row>
    <row r="1431" spans="1:65" s="2" customFormat="1" ht="24.15" customHeight="1">
      <c r="A1431" s="40"/>
      <c r="B1431" s="41"/>
      <c r="C1431" s="212" t="s">
        <v>1904</v>
      </c>
      <c r="D1431" s="212" t="s">
        <v>140</v>
      </c>
      <c r="E1431" s="213" t="s">
        <v>1905</v>
      </c>
      <c r="F1431" s="214" t="s">
        <v>1906</v>
      </c>
      <c r="G1431" s="215" t="s">
        <v>143</v>
      </c>
      <c r="H1431" s="216">
        <v>1</v>
      </c>
      <c r="I1431" s="217"/>
      <c r="J1431" s="218">
        <f>ROUND(I1431*H1431,2)</f>
        <v>0</v>
      </c>
      <c r="K1431" s="214" t="s">
        <v>1</v>
      </c>
      <c r="L1431" s="46"/>
      <c r="M1431" s="236" t="s">
        <v>1</v>
      </c>
      <c r="N1431" s="237" t="s">
        <v>44</v>
      </c>
      <c r="O1431" s="93"/>
      <c r="P1431" s="238">
        <f>O1431*H1431</f>
        <v>0</v>
      </c>
      <c r="Q1431" s="238">
        <v>6E-05</v>
      </c>
      <c r="R1431" s="238">
        <f>Q1431*H1431</f>
        <v>6E-05</v>
      </c>
      <c r="S1431" s="238">
        <v>0</v>
      </c>
      <c r="T1431" s="239">
        <f>S1431*H1431</f>
        <v>0</v>
      </c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R1431" s="224" t="s">
        <v>371</v>
      </c>
      <c r="AT1431" s="224" t="s">
        <v>140</v>
      </c>
      <c r="AU1431" s="224" t="s">
        <v>89</v>
      </c>
      <c r="AY1431" s="18" t="s">
        <v>139</v>
      </c>
      <c r="BE1431" s="225">
        <f>IF(N1431="základní",J1431,0)</f>
        <v>0</v>
      </c>
      <c r="BF1431" s="225">
        <f>IF(N1431="snížená",J1431,0)</f>
        <v>0</v>
      </c>
      <c r="BG1431" s="225">
        <f>IF(N1431="zákl. přenesená",J1431,0)</f>
        <v>0</v>
      </c>
      <c r="BH1431" s="225">
        <f>IF(N1431="sníž. přenesená",J1431,0)</f>
        <v>0</v>
      </c>
      <c r="BI1431" s="225">
        <f>IF(N1431="nulová",J1431,0)</f>
        <v>0</v>
      </c>
      <c r="BJ1431" s="18" t="s">
        <v>87</v>
      </c>
      <c r="BK1431" s="225">
        <f>ROUND(I1431*H1431,2)</f>
        <v>0</v>
      </c>
      <c r="BL1431" s="18" t="s">
        <v>371</v>
      </c>
      <c r="BM1431" s="224" t="s">
        <v>1907</v>
      </c>
    </row>
    <row r="1432" spans="1:51" s="13" customFormat="1" ht="12">
      <c r="A1432" s="13"/>
      <c r="B1432" s="245"/>
      <c r="C1432" s="246"/>
      <c r="D1432" s="247" t="s">
        <v>278</v>
      </c>
      <c r="E1432" s="248" t="s">
        <v>1</v>
      </c>
      <c r="F1432" s="249" t="s">
        <v>87</v>
      </c>
      <c r="G1432" s="246"/>
      <c r="H1432" s="250">
        <v>1</v>
      </c>
      <c r="I1432" s="251"/>
      <c r="J1432" s="246"/>
      <c r="K1432" s="246"/>
      <c r="L1432" s="252"/>
      <c r="M1432" s="253"/>
      <c r="N1432" s="254"/>
      <c r="O1432" s="254"/>
      <c r="P1432" s="254"/>
      <c r="Q1432" s="254"/>
      <c r="R1432" s="254"/>
      <c r="S1432" s="254"/>
      <c r="T1432" s="255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T1432" s="256" t="s">
        <v>278</v>
      </c>
      <c r="AU1432" s="256" t="s">
        <v>89</v>
      </c>
      <c r="AV1432" s="13" t="s">
        <v>89</v>
      </c>
      <c r="AW1432" s="13" t="s">
        <v>34</v>
      </c>
      <c r="AX1432" s="13" t="s">
        <v>87</v>
      </c>
      <c r="AY1432" s="256" t="s">
        <v>139</v>
      </c>
    </row>
    <row r="1433" spans="1:65" s="2" customFormat="1" ht="24.15" customHeight="1">
      <c r="A1433" s="40"/>
      <c r="B1433" s="41"/>
      <c r="C1433" s="212" t="s">
        <v>1908</v>
      </c>
      <c r="D1433" s="212" t="s">
        <v>140</v>
      </c>
      <c r="E1433" s="213" t="s">
        <v>1909</v>
      </c>
      <c r="F1433" s="214" t="s">
        <v>1910</v>
      </c>
      <c r="G1433" s="215" t="s">
        <v>143</v>
      </c>
      <c r="H1433" s="216">
        <v>1</v>
      </c>
      <c r="I1433" s="217"/>
      <c r="J1433" s="218">
        <f>ROUND(I1433*H1433,2)</f>
        <v>0</v>
      </c>
      <c r="K1433" s="214" t="s">
        <v>1</v>
      </c>
      <c r="L1433" s="46"/>
      <c r="M1433" s="236" t="s">
        <v>1</v>
      </c>
      <c r="N1433" s="237" t="s">
        <v>44</v>
      </c>
      <c r="O1433" s="93"/>
      <c r="P1433" s="238">
        <f>O1433*H1433</f>
        <v>0</v>
      </c>
      <c r="Q1433" s="238">
        <v>6E-05</v>
      </c>
      <c r="R1433" s="238">
        <f>Q1433*H1433</f>
        <v>6E-05</v>
      </c>
      <c r="S1433" s="238">
        <v>0</v>
      </c>
      <c r="T1433" s="239">
        <f>S1433*H1433</f>
        <v>0</v>
      </c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R1433" s="224" t="s">
        <v>371</v>
      </c>
      <c r="AT1433" s="224" t="s">
        <v>140</v>
      </c>
      <c r="AU1433" s="224" t="s">
        <v>89</v>
      </c>
      <c r="AY1433" s="18" t="s">
        <v>139</v>
      </c>
      <c r="BE1433" s="225">
        <f>IF(N1433="základní",J1433,0)</f>
        <v>0</v>
      </c>
      <c r="BF1433" s="225">
        <f>IF(N1433="snížená",J1433,0)</f>
        <v>0</v>
      </c>
      <c r="BG1433" s="225">
        <f>IF(N1433="zákl. přenesená",J1433,0)</f>
        <v>0</v>
      </c>
      <c r="BH1433" s="225">
        <f>IF(N1433="sníž. přenesená",J1433,0)</f>
        <v>0</v>
      </c>
      <c r="BI1433" s="225">
        <f>IF(N1433="nulová",J1433,0)</f>
        <v>0</v>
      </c>
      <c r="BJ1433" s="18" t="s">
        <v>87</v>
      </c>
      <c r="BK1433" s="225">
        <f>ROUND(I1433*H1433,2)</f>
        <v>0</v>
      </c>
      <c r="BL1433" s="18" t="s">
        <v>371</v>
      </c>
      <c r="BM1433" s="224" t="s">
        <v>1911</v>
      </c>
    </row>
    <row r="1434" spans="1:51" s="13" customFormat="1" ht="12">
      <c r="A1434" s="13"/>
      <c r="B1434" s="245"/>
      <c r="C1434" s="246"/>
      <c r="D1434" s="247" t="s">
        <v>278</v>
      </c>
      <c r="E1434" s="248" t="s">
        <v>1</v>
      </c>
      <c r="F1434" s="249" t="s">
        <v>87</v>
      </c>
      <c r="G1434" s="246"/>
      <c r="H1434" s="250">
        <v>1</v>
      </c>
      <c r="I1434" s="251"/>
      <c r="J1434" s="246"/>
      <c r="K1434" s="246"/>
      <c r="L1434" s="252"/>
      <c r="M1434" s="253"/>
      <c r="N1434" s="254"/>
      <c r="O1434" s="254"/>
      <c r="P1434" s="254"/>
      <c r="Q1434" s="254"/>
      <c r="R1434" s="254"/>
      <c r="S1434" s="254"/>
      <c r="T1434" s="255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T1434" s="256" t="s">
        <v>278</v>
      </c>
      <c r="AU1434" s="256" t="s">
        <v>89</v>
      </c>
      <c r="AV1434" s="13" t="s">
        <v>89</v>
      </c>
      <c r="AW1434" s="13" t="s">
        <v>34</v>
      </c>
      <c r="AX1434" s="13" t="s">
        <v>87</v>
      </c>
      <c r="AY1434" s="256" t="s">
        <v>139</v>
      </c>
    </row>
    <row r="1435" spans="1:65" s="2" customFormat="1" ht="24.15" customHeight="1">
      <c r="A1435" s="40"/>
      <c r="B1435" s="41"/>
      <c r="C1435" s="212" t="s">
        <v>1912</v>
      </c>
      <c r="D1435" s="212" t="s">
        <v>140</v>
      </c>
      <c r="E1435" s="213" t="s">
        <v>1913</v>
      </c>
      <c r="F1435" s="214" t="s">
        <v>1914</v>
      </c>
      <c r="G1435" s="215" t="s">
        <v>143</v>
      </c>
      <c r="H1435" s="216">
        <v>1</v>
      </c>
      <c r="I1435" s="217"/>
      <c r="J1435" s="218">
        <f>ROUND(I1435*H1435,2)</f>
        <v>0</v>
      </c>
      <c r="K1435" s="214" t="s">
        <v>1</v>
      </c>
      <c r="L1435" s="46"/>
      <c r="M1435" s="236" t="s">
        <v>1</v>
      </c>
      <c r="N1435" s="237" t="s">
        <v>44</v>
      </c>
      <c r="O1435" s="93"/>
      <c r="P1435" s="238">
        <f>O1435*H1435</f>
        <v>0</v>
      </c>
      <c r="Q1435" s="238">
        <v>6E-05</v>
      </c>
      <c r="R1435" s="238">
        <f>Q1435*H1435</f>
        <v>6E-05</v>
      </c>
      <c r="S1435" s="238">
        <v>0</v>
      </c>
      <c r="T1435" s="239">
        <f>S1435*H1435</f>
        <v>0</v>
      </c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R1435" s="224" t="s">
        <v>371</v>
      </c>
      <c r="AT1435" s="224" t="s">
        <v>140</v>
      </c>
      <c r="AU1435" s="224" t="s">
        <v>89</v>
      </c>
      <c r="AY1435" s="18" t="s">
        <v>139</v>
      </c>
      <c r="BE1435" s="225">
        <f>IF(N1435="základní",J1435,0)</f>
        <v>0</v>
      </c>
      <c r="BF1435" s="225">
        <f>IF(N1435="snížená",J1435,0)</f>
        <v>0</v>
      </c>
      <c r="BG1435" s="225">
        <f>IF(N1435="zákl. přenesená",J1435,0)</f>
        <v>0</v>
      </c>
      <c r="BH1435" s="225">
        <f>IF(N1435="sníž. přenesená",J1435,0)</f>
        <v>0</v>
      </c>
      <c r="BI1435" s="225">
        <f>IF(N1435="nulová",J1435,0)</f>
        <v>0</v>
      </c>
      <c r="BJ1435" s="18" t="s">
        <v>87</v>
      </c>
      <c r="BK1435" s="225">
        <f>ROUND(I1435*H1435,2)</f>
        <v>0</v>
      </c>
      <c r="BL1435" s="18" t="s">
        <v>371</v>
      </c>
      <c r="BM1435" s="224" t="s">
        <v>1915</v>
      </c>
    </row>
    <row r="1436" spans="1:51" s="13" customFormat="1" ht="12">
      <c r="A1436" s="13"/>
      <c r="B1436" s="245"/>
      <c r="C1436" s="246"/>
      <c r="D1436" s="247" t="s">
        <v>278</v>
      </c>
      <c r="E1436" s="248" t="s">
        <v>1</v>
      </c>
      <c r="F1436" s="249" t="s">
        <v>87</v>
      </c>
      <c r="G1436" s="246"/>
      <c r="H1436" s="250">
        <v>1</v>
      </c>
      <c r="I1436" s="251"/>
      <c r="J1436" s="246"/>
      <c r="K1436" s="246"/>
      <c r="L1436" s="252"/>
      <c r="M1436" s="253"/>
      <c r="N1436" s="254"/>
      <c r="O1436" s="254"/>
      <c r="P1436" s="254"/>
      <c r="Q1436" s="254"/>
      <c r="R1436" s="254"/>
      <c r="S1436" s="254"/>
      <c r="T1436" s="255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T1436" s="256" t="s">
        <v>278</v>
      </c>
      <c r="AU1436" s="256" t="s">
        <v>89</v>
      </c>
      <c r="AV1436" s="13" t="s">
        <v>89</v>
      </c>
      <c r="AW1436" s="13" t="s">
        <v>34</v>
      </c>
      <c r="AX1436" s="13" t="s">
        <v>87</v>
      </c>
      <c r="AY1436" s="256" t="s">
        <v>139</v>
      </c>
    </row>
    <row r="1437" spans="1:65" s="2" customFormat="1" ht="24.15" customHeight="1">
      <c r="A1437" s="40"/>
      <c r="B1437" s="41"/>
      <c r="C1437" s="212" t="s">
        <v>1916</v>
      </c>
      <c r="D1437" s="212" t="s">
        <v>140</v>
      </c>
      <c r="E1437" s="213" t="s">
        <v>1917</v>
      </c>
      <c r="F1437" s="214" t="s">
        <v>1918</v>
      </c>
      <c r="G1437" s="215" t="s">
        <v>143</v>
      </c>
      <c r="H1437" s="216">
        <v>1</v>
      </c>
      <c r="I1437" s="217"/>
      <c r="J1437" s="218">
        <f>ROUND(I1437*H1437,2)</f>
        <v>0</v>
      </c>
      <c r="K1437" s="214" t="s">
        <v>1</v>
      </c>
      <c r="L1437" s="46"/>
      <c r="M1437" s="236" t="s">
        <v>1</v>
      </c>
      <c r="N1437" s="237" t="s">
        <v>44</v>
      </c>
      <c r="O1437" s="93"/>
      <c r="P1437" s="238">
        <f>O1437*H1437</f>
        <v>0</v>
      </c>
      <c r="Q1437" s="238">
        <v>6E-05</v>
      </c>
      <c r="R1437" s="238">
        <f>Q1437*H1437</f>
        <v>6E-05</v>
      </c>
      <c r="S1437" s="238">
        <v>0</v>
      </c>
      <c r="T1437" s="239">
        <f>S1437*H1437</f>
        <v>0</v>
      </c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R1437" s="224" t="s">
        <v>371</v>
      </c>
      <c r="AT1437" s="224" t="s">
        <v>140</v>
      </c>
      <c r="AU1437" s="224" t="s">
        <v>89</v>
      </c>
      <c r="AY1437" s="18" t="s">
        <v>139</v>
      </c>
      <c r="BE1437" s="225">
        <f>IF(N1437="základní",J1437,0)</f>
        <v>0</v>
      </c>
      <c r="BF1437" s="225">
        <f>IF(N1437="snížená",J1437,0)</f>
        <v>0</v>
      </c>
      <c r="BG1437" s="225">
        <f>IF(N1437="zákl. přenesená",J1437,0)</f>
        <v>0</v>
      </c>
      <c r="BH1437" s="225">
        <f>IF(N1437="sníž. přenesená",J1437,0)</f>
        <v>0</v>
      </c>
      <c r="BI1437" s="225">
        <f>IF(N1437="nulová",J1437,0)</f>
        <v>0</v>
      </c>
      <c r="BJ1437" s="18" t="s">
        <v>87</v>
      </c>
      <c r="BK1437" s="225">
        <f>ROUND(I1437*H1437,2)</f>
        <v>0</v>
      </c>
      <c r="BL1437" s="18" t="s">
        <v>371</v>
      </c>
      <c r="BM1437" s="224" t="s">
        <v>1919</v>
      </c>
    </row>
    <row r="1438" spans="1:51" s="13" customFormat="1" ht="12">
      <c r="A1438" s="13"/>
      <c r="B1438" s="245"/>
      <c r="C1438" s="246"/>
      <c r="D1438" s="247" t="s">
        <v>278</v>
      </c>
      <c r="E1438" s="248" t="s">
        <v>1</v>
      </c>
      <c r="F1438" s="249" t="s">
        <v>87</v>
      </c>
      <c r="G1438" s="246"/>
      <c r="H1438" s="250">
        <v>1</v>
      </c>
      <c r="I1438" s="251"/>
      <c r="J1438" s="246"/>
      <c r="K1438" s="246"/>
      <c r="L1438" s="252"/>
      <c r="M1438" s="253"/>
      <c r="N1438" s="254"/>
      <c r="O1438" s="254"/>
      <c r="P1438" s="254"/>
      <c r="Q1438" s="254"/>
      <c r="R1438" s="254"/>
      <c r="S1438" s="254"/>
      <c r="T1438" s="255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T1438" s="256" t="s">
        <v>278</v>
      </c>
      <c r="AU1438" s="256" t="s">
        <v>89</v>
      </c>
      <c r="AV1438" s="13" t="s">
        <v>89</v>
      </c>
      <c r="AW1438" s="13" t="s">
        <v>34</v>
      </c>
      <c r="AX1438" s="13" t="s">
        <v>87</v>
      </c>
      <c r="AY1438" s="256" t="s">
        <v>139</v>
      </c>
    </row>
    <row r="1439" spans="1:65" s="2" customFormat="1" ht="24.15" customHeight="1">
      <c r="A1439" s="40"/>
      <c r="B1439" s="41"/>
      <c r="C1439" s="212" t="s">
        <v>1920</v>
      </c>
      <c r="D1439" s="212" t="s">
        <v>140</v>
      </c>
      <c r="E1439" s="213" t="s">
        <v>1921</v>
      </c>
      <c r="F1439" s="214" t="s">
        <v>1922</v>
      </c>
      <c r="G1439" s="215" t="s">
        <v>143</v>
      </c>
      <c r="H1439" s="216">
        <v>1</v>
      </c>
      <c r="I1439" s="217"/>
      <c r="J1439" s="218">
        <f>ROUND(I1439*H1439,2)</f>
        <v>0</v>
      </c>
      <c r="K1439" s="214" t="s">
        <v>1</v>
      </c>
      <c r="L1439" s="46"/>
      <c r="M1439" s="236" t="s">
        <v>1</v>
      </c>
      <c r="N1439" s="237" t="s">
        <v>44</v>
      </c>
      <c r="O1439" s="93"/>
      <c r="P1439" s="238">
        <f>O1439*H1439</f>
        <v>0</v>
      </c>
      <c r="Q1439" s="238">
        <v>6E-05</v>
      </c>
      <c r="R1439" s="238">
        <f>Q1439*H1439</f>
        <v>6E-05</v>
      </c>
      <c r="S1439" s="238">
        <v>0</v>
      </c>
      <c r="T1439" s="239">
        <f>S1439*H1439</f>
        <v>0</v>
      </c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R1439" s="224" t="s">
        <v>371</v>
      </c>
      <c r="AT1439" s="224" t="s">
        <v>140</v>
      </c>
      <c r="AU1439" s="224" t="s">
        <v>89</v>
      </c>
      <c r="AY1439" s="18" t="s">
        <v>139</v>
      </c>
      <c r="BE1439" s="225">
        <f>IF(N1439="základní",J1439,0)</f>
        <v>0</v>
      </c>
      <c r="BF1439" s="225">
        <f>IF(N1439="snížená",J1439,0)</f>
        <v>0</v>
      </c>
      <c r="BG1439" s="225">
        <f>IF(N1439="zákl. přenesená",J1439,0)</f>
        <v>0</v>
      </c>
      <c r="BH1439" s="225">
        <f>IF(N1439="sníž. přenesená",J1439,0)</f>
        <v>0</v>
      </c>
      <c r="BI1439" s="225">
        <f>IF(N1439="nulová",J1439,0)</f>
        <v>0</v>
      </c>
      <c r="BJ1439" s="18" t="s">
        <v>87</v>
      </c>
      <c r="BK1439" s="225">
        <f>ROUND(I1439*H1439,2)</f>
        <v>0</v>
      </c>
      <c r="BL1439" s="18" t="s">
        <v>371</v>
      </c>
      <c r="BM1439" s="224" t="s">
        <v>1923</v>
      </c>
    </row>
    <row r="1440" spans="1:51" s="13" customFormat="1" ht="12">
      <c r="A1440" s="13"/>
      <c r="B1440" s="245"/>
      <c r="C1440" s="246"/>
      <c r="D1440" s="247" t="s">
        <v>278</v>
      </c>
      <c r="E1440" s="248" t="s">
        <v>1</v>
      </c>
      <c r="F1440" s="249" t="s">
        <v>87</v>
      </c>
      <c r="G1440" s="246"/>
      <c r="H1440" s="250">
        <v>1</v>
      </c>
      <c r="I1440" s="251"/>
      <c r="J1440" s="246"/>
      <c r="K1440" s="246"/>
      <c r="L1440" s="252"/>
      <c r="M1440" s="253"/>
      <c r="N1440" s="254"/>
      <c r="O1440" s="254"/>
      <c r="P1440" s="254"/>
      <c r="Q1440" s="254"/>
      <c r="R1440" s="254"/>
      <c r="S1440" s="254"/>
      <c r="T1440" s="255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T1440" s="256" t="s">
        <v>278</v>
      </c>
      <c r="AU1440" s="256" t="s">
        <v>89</v>
      </c>
      <c r="AV1440" s="13" t="s">
        <v>89</v>
      </c>
      <c r="AW1440" s="13" t="s">
        <v>34</v>
      </c>
      <c r="AX1440" s="13" t="s">
        <v>87</v>
      </c>
      <c r="AY1440" s="256" t="s">
        <v>139</v>
      </c>
    </row>
    <row r="1441" spans="1:65" s="2" customFormat="1" ht="24.15" customHeight="1">
      <c r="A1441" s="40"/>
      <c r="B1441" s="41"/>
      <c r="C1441" s="212" t="s">
        <v>226</v>
      </c>
      <c r="D1441" s="212" t="s">
        <v>140</v>
      </c>
      <c r="E1441" s="213" t="s">
        <v>1924</v>
      </c>
      <c r="F1441" s="214" t="s">
        <v>1925</v>
      </c>
      <c r="G1441" s="215" t="s">
        <v>143</v>
      </c>
      <c r="H1441" s="216">
        <v>4</v>
      </c>
      <c r="I1441" s="217"/>
      <c r="J1441" s="218">
        <f>ROUND(I1441*H1441,2)</f>
        <v>0</v>
      </c>
      <c r="K1441" s="214" t="s">
        <v>1</v>
      </c>
      <c r="L1441" s="46"/>
      <c r="M1441" s="236" t="s">
        <v>1</v>
      </c>
      <c r="N1441" s="237" t="s">
        <v>44</v>
      </c>
      <c r="O1441" s="93"/>
      <c r="P1441" s="238">
        <f>O1441*H1441</f>
        <v>0</v>
      </c>
      <c r="Q1441" s="238">
        <v>6E-05</v>
      </c>
      <c r="R1441" s="238">
        <f>Q1441*H1441</f>
        <v>0.00024</v>
      </c>
      <c r="S1441" s="238">
        <v>0</v>
      </c>
      <c r="T1441" s="239">
        <f>S1441*H1441</f>
        <v>0</v>
      </c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R1441" s="224" t="s">
        <v>371</v>
      </c>
      <c r="AT1441" s="224" t="s">
        <v>140</v>
      </c>
      <c r="AU1441" s="224" t="s">
        <v>89</v>
      </c>
      <c r="AY1441" s="18" t="s">
        <v>139</v>
      </c>
      <c r="BE1441" s="225">
        <f>IF(N1441="základní",J1441,0)</f>
        <v>0</v>
      </c>
      <c r="BF1441" s="225">
        <f>IF(N1441="snížená",J1441,0)</f>
        <v>0</v>
      </c>
      <c r="BG1441" s="225">
        <f>IF(N1441="zákl. přenesená",J1441,0)</f>
        <v>0</v>
      </c>
      <c r="BH1441" s="225">
        <f>IF(N1441="sníž. přenesená",J1441,0)</f>
        <v>0</v>
      </c>
      <c r="BI1441" s="225">
        <f>IF(N1441="nulová",J1441,0)</f>
        <v>0</v>
      </c>
      <c r="BJ1441" s="18" t="s">
        <v>87</v>
      </c>
      <c r="BK1441" s="225">
        <f>ROUND(I1441*H1441,2)</f>
        <v>0</v>
      </c>
      <c r="BL1441" s="18" t="s">
        <v>371</v>
      </c>
      <c r="BM1441" s="224" t="s">
        <v>1926</v>
      </c>
    </row>
    <row r="1442" spans="1:65" s="2" customFormat="1" ht="16.5" customHeight="1">
      <c r="A1442" s="40"/>
      <c r="B1442" s="41"/>
      <c r="C1442" s="212" t="s">
        <v>1927</v>
      </c>
      <c r="D1442" s="212" t="s">
        <v>140</v>
      </c>
      <c r="E1442" s="213" t="s">
        <v>1928</v>
      </c>
      <c r="F1442" s="214" t="s">
        <v>1929</v>
      </c>
      <c r="G1442" s="215" t="s">
        <v>716</v>
      </c>
      <c r="H1442" s="216">
        <v>12.6</v>
      </c>
      <c r="I1442" s="217"/>
      <c r="J1442" s="218">
        <f>ROUND(I1442*H1442,2)</f>
        <v>0</v>
      </c>
      <c r="K1442" s="214" t="s">
        <v>1</v>
      </c>
      <c r="L1442" s="46"/>
      <c r="M1442" s="236" t="s">
        <v>1</v>
      </c>
      <c r="N1442" s="237" t="s">
        <v>44</v>
      </c>
      <c r="O1442" s="93"/>
      <c r="P1442" s="238">
        <f>O1442*H1442</f>
        <v>0</v>
      </c>
      <c r="Q1442" s="238">
        <v>6E-05</v>
      </c>
      <c r="R1442" s="238">
        <f>Q1442*H1442</f>
        <v>0.0007559999999999999</v>
      </c>
      <c r="S1442" s="238">
        <v>0</v>
      </c>
      <c r="T1442" s="239">
        <f>S1442*H1442</f>
        <v>0</v>
      </c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R1442" s="224" t="s">
        <v>371</v>
      </c>
      <c r="AT1442" s="224" t="s">
        <v>140</v>
      </c>
      <c r="AU1442" s="224" t="s">
        <v>89</v>
      </c>
      <c r="AY1442" s="18" t="s">
        <v>139</v>
      </c>
      <c r="BE1442" s="225">
        <f>IF(N1442="základní",J1442,0)</f>
        <v>0</v>
      </c>
      <c r="BF1442" s="225">
        <f>IF(N1442="snížená",J1442,0)</f>
        <v>0</v>
      </c>
      <c r="BG1442" s="225">
        <f>IF(N1442="zákl. přenesená",J1442,0)</f>
        <v>0</v>
      </c>
      <c r="BH1442" s="225">
        <f>IF(N1442="sníž. přenesená",J1442,0)</f>
        <v>0</v>
      </c>
      <c r="BI1442" s="225">
        <f>IF(N1442="nulová",J1442,0)</f>
        <v>0</v>
      </c>
      <c r="BJ1442" s="18" t="s">
        <v>87</v>
      </c>
      <c r="BK1442" s="225">
        <f>ROUND(I1442*H1442,2)</f>
        <v>0</v>
      </c>
      <c r="BL1442" s="18" t="s">
        <v>371</v>
      </c>
      <c r="BM1442" s="224" t="s">
        <v>1930</v>
      </c>
    </row>
    <row r="1443" spans="1:51" s="13" customFormat="1" ht="12">
      <c r="A1443" s="13"/>
      <c r="B1443" s="245"/>
      <c r="C1443" s="246"/>
      <c r="D1443" s="247" t="s">
        <v>278</v>
      </c>
      <c r="E1443" s="248" t="s">
        <v>1</v>
      </c>
      <c r="F1443" s="249" t="s">
        <v>1931</v>
      </c>
      <c r="G1443" s="246"/>
      <c r="H1443" s="250">
        <v>12.6</v>
      </c>
      <c r="I1443" s="251"/>
      <c r="J1443" s="246"/>
      <c r="K1443" s="246"/>
      <c r="L1443" s="252"/>
      <c r="M1443" s="253"/>
      <c r="N1443" s="254"/>
      <c r="O1443" s="254"/>
      <c r="P1443" s="254"/>
      <c r="Q1443" s="254"/>
      <c r="R1443" s="254"/>
      <c r="S1443" s="254"/>
      <c r="T1443" s="255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T1443" s="256" t="s">
        <v>278</v>
      </c>
      <c r="AU1443" s="256" t="s">
        <v>89</v>
      </c>
      <c r="AV1443" s="13" t="s">
        <v>89</v>
      </c>
      <c r="AW1443" s="13" t="s">
        <v>34</v>
      </c>
      <c r="AX1443" s="13" t="s">
        <v>87</v>
      </c>
      <c r="AY1443" s="256" t="s">
        <v>139</v>
      </c>
    </row>
    <row r="1444" spans="1:65" s="2" customFormat="1" ht="24.15" customHeight="1">
      <c r="A1444" s="40"/>
      <c r="B1444" s="41"/>
      <c r="C1444" s="212" t="s">
        <v>1932</v>
      </c>
      <c r="D1444" s="212" t="s">
        <v>140</v>
      </c>
      <c r="E1444" s="213" t="s">
        <v>1933</v>
      </c>
      <c r="F1444" s="214" t="s">
        <v>1934</v>
      </c>
      <c r="G1444" s="215" t="s">
        <v>305</v>
      </c>
      <c r="H1444" s="216">
        <v>1.629</v>
      </c>
      <c r="I1444" s="217"/>
      <c r="J1444" s="218">
        <f>ROUND(I1444*H1444,2)</f>
        <v>0</v>
      </c>
      <c r="K1444" s="214" t="s">
        <v>274</v>
      </c>
      <c r="L1444" s="46"/>
      <c r="M1444" s="236" t="s">
        <v>1</v>
      </c>
      <c r="N1444" s="237" t="s">
        <v>44</v>
      </c>
      <c r="O1444" s="93"/>
      <c r="P1444" s="238">
        <f>O1444*H1444</f>
        <v>0</v>
      </c>
      <c r="Q1444" s="238">
        <v>0</v>
      </c>
      <c r="R1444" s="238">
        <f>Q1444*H1444</f>
        <v>0</v>
      </c>
      <c r="S1444" s="238">
        <v>0</v>
      </c>
      <c r="T1444" s="239">
        <f>S1444*H1444</f>
        <v>0</v>
      </c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R1444" s="224" t="s">
        <v>371</v>
      </c>
      <c r="AT1444" s="224" t="s">
        <v>140</v>
      </c>
      <c r="AU1444" s="224" t="s">
        <v>89</v>
      </c>
      <c r="AY1444" s="18" t="s">
        <v>139</v>
      </c>
      <c r="BE1444" s="225">
        <f>IF(N1444="základní",J1444,0)</f>
        <v>0</v>
      </c>
      <c r="BF1444" s="225">
        <f>IF(N1444="snížená",J1444,0)</f>
        <v>0</v>
      </c>
      <c r="BG1444" s="225">
        <f>IF(N1444="zákl. přenesená",J1444,0)</f>
        <v>0</v>
      </c>
      <c r="BH1444" s="225">
        <f>IF(N1444="sníž. přenesená",J1444,0)</f>
        <v>0</v>
      </c>
      <c r="BI1444" s="225">
        <f>IF(N1444="nulová",J1444,0)</f>
        <v>0</v>
      </c>
      <c r="BJ1444" s="18" t="s">
        <v>87</v>
      </c>
      <c r="BK1444" s="225">
        <f>ROUND(I1444*H1444,2)</f>
        <v>0</v>
      </c>
      <c r="BL1444" s="18" t="s">
        <v>371</v>
      </c>
      <c r="BM1444" s="224" t="s">
        <v>1935</v>
      </c>
    </row>
    <row r="1445" spans="1:47" s="2" customFormat="1" ht="12">
      <c r="A1445" s="40"/>
      <c r="B1445" s="41"/>
      <c r="C1445" s="42"/>
      <c r="D1445" s="240" t="s">
        <v>276</v>
      </c>
      <c r="E1445" s="42"/>
      <c r="F1445" s="241" t="s">
        <v>1936</v>
      </c>
      <c r="G1445" s="42"/>
      <c r="H1445" s="42"/>
      <c r="I1445" s="242"/>
      <c r="J1445" s="42"/>
      <c r="K1445" s="42"/>
      <c r="L1445" s="46"/>
      <c r="M1445" s="243"/>
      <c r="N1445" s="244"/>
      <c r="O1445" s="93"/>
      <c r="P1445" s="93"/>
      <c r="Q1445" s="93"/>
      <c r="R1445" s="93"/>
      <c r="S1445" s="93"/>
      <c r="T1445" s="94"/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T1445" s="18" t="s">
        <v>276</v>
      </c>
      <c r="AU1445" s="18" t="s">
        <v>89</v>
      </c>
    </row>
    <row r="1446" spans="1:63" s="11" customFormat="1" ht="22.8" customHeight="1">
      <c r="A1446" s="11"/>
      <c r="B1446" s="198"/>
      <c r="C1446" s="199"/>
      <c r="D1446" s="200" t="s">
        <v>78</v>
      </c>
      <c r="E1446" s="234" t="s">
        <v>1937</v>
      </c>
      <c r="F1446" s="234" t="s">
        <v>1938</v>
      </c>
      <c r="G1446" s="199"/>
      <c r="H1446" s="199"/>
      <c r="I1446" s="202"/>
      <c r="J1446" s="235">
        <f>BK1446</f>
        <v>0</v>
      </c>
      <c r="K1446" s="199"/>
      <c r="L1446" s="204"/>
      <c r="M1446" s="205"/>
      <c r="N1446" s="206"/>
      <c r="O1446" s="206"/>
      <c r="P1446" s="207">
        <f>SUM(P1447:P1456)</f>
        <v>0</v>
      </c>
      <c r="Q1446" s="206"/>
      <c r="R1446" s="207">
        <f>SUM(R1447:R1456)</f>
        <v>2.1288</v>
      </c>
      <c r="S1446" s="206"/>
      <c r="T1446" s="208">
        <f>SUM(T1447:T1456)</f>
        <v>0</v>
      </c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R1446" s="209" t="s">
        <v>89</v>
      </c>
      <c r="AT1446" s="210" t="s">
        <v>78</v>
      </c>
      <c r="AU1446" s="210" t="s">
        <v>87</v>
      </c>
      <c r="AY1446" s="209" t="s">
        <v>139</v>
      </c>
      <c r="BK1446" s="211">
        <f>SUM(BK1447:BK1456)</f>
        <v>0</v>
      </c>
    </row>
    <row r="1447" spans="1:65" s="2" customFormat="1" ht="24.15" customHeight="1">
      <c r="A1447" s="40"/>
      <c r="B1447" s="41"/>
      <c r="C1447" s="212" t="s">
        <v>1939</v>
      </c>
      <c r="D1447" s="212" t="s">
        <v>140</v>
      </c>
      <c r="E1447" s="213" t="s">
        <v>1940</v>
      </c>
      <c r="F1447" s="214" t="s">
        <v>1941</v>
      </c>
      <c r="G1447" s="215" t="s">
        <v>299</v>
      </c>
      <c r="H1447" s="216">
        <v>177.4</v>
      </c>
      <c r="I1447" s="217"/>
      <c r="J1447" s="218">
        <f>ROUND(I1447*H1447,2)</f>
        <v>0</v>
      </c>
      <c r="K1447" s="214" t="s">
        <v>274</v>
      </c>
      <c r="L1447" s="46"/>
      <c r="M1447" s="236" t="s">
        <v>1</v>
      </c>
      <c r="N1447" s="237" t="s">
        <v>44</v>
      </c>
      <c r="O1447" s="93"/>
      <c r="P1447" s="238">
        <f>O1447*H1447</f>
        <v>0</v>
      </c>
      <c r="Q1447" s="238">
        <v>0.012</v>
      </c>
      <c r="R1447" s="238">
        <f>Q1447*H1447</f>
        <v>2.1288</v>
      </c>
      <c r="S1447" s="238">
        <v>0</v>
      </c>
      <c r="T1447" s="239">
        <f>S1447*H1447</f>
        <v>0</v>
      </c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R1447" s="224" t="s">
        <v>371</v>
      </c>
      <c r="AT1447" s="224" t="s">
        <v>140</v>
      </c>
      <c r="AU1447" s="224" t="s">
        <v>89</v>
      </c>
      <c r="AY1447" s="18" t="s">
        <v>139</v>
      </c>
      <c r="BE1447" s="225">
        <f>IF(N1447="základní",J1447,0)</f>
        <v>0</v>
      </c>
      <c r="BF1447" s="225">
        <f>IF(N1447="snížená",J1447,0)</f>
        <v>0</v>
      </c>
      <c r="BG1447" s="225">
        <f>IF(N1447="zákl. přenesená",J1447,0)</f>
        <v>0</v>
      </c>
      <c r="BH1447" s="225">
        <f>IF(N1447="sníž. přenesená",J1447,0)</f>
        <v>0</v>
      </c>
      <c r="BI1447" s="225">
        <f>IF(N1447="nulová",J1447,0)</f>
        <v>0</v>
      </c>
      <c r="BJ1447" s="18" t="s">
        <v>87</v>
      </c>
      <c r="BK1447" s="225">
        <f>ROUND(I1447*H1447,2)</f>
        <v>0</v>
      </c>
      <c r="BL1447" s="18" t="s">
        <v>371</v>
      </c>
      <c r="BM1447" s="224" t="s">
        <v>1942</v>
      </c>
    </row>
    <row r="1448" spans="1:47" s="2" customFormat="1" ht="12">
      <c r="A1448" s="40"/>
      <c r="B1448" s="41"/>
      <c r="C1448" s="42"/>
      <c r="D1448" s="240" t="s">
        <v>276</v>
      </c>
      <c r="E1448" s="42"/>
      <c r="F1448" s="241" t="s">
        <v>1943</v>
      </c>
      <c r="G1448" s="42"/>
      <c r="H1448" s="42"/>
      <c r="I1448" s="242"/>
      <c r="J1448" s="42"/>
      <c r="K1448" s="42"/>
      <c r="L1448" s="46"/>
      <c r="M1448" s="243"/>
      <c r="N1448" s="244"/>
      <c r="O1448" s="93"/>
      <c r="P1448" s="93"/>
      <c r="Q1448" s="93"/>
      <c r="R1448" s="93"/>
      <c r="S1448" s="93"/>
      <c r="T1448" s="94"/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T1448" s="18" t="s">
        <v>276</v>
      </c>
      <c r="AU1448" s="18" t="s">
        <v>89</v>
      </c>
    </row>
    <row r="1449" spans="1:51" s="13" customFormat="1" ht="12">
      <c r="A1449" s="13"/>
      <c r="B1449" s="245"/>
      <c r="C1449" s="246"/>
      <c r="D1449" s="247" t="s">
        <v>278</v>
      </c>
      <c r="E1449" s="248" t="s">
        <v>1</v>
      </c>
      <c r="F1449" s="249" t="s">
        <v>185</v>
      </c>
      <c r="G1449" s="246"/>
      <c r="H1449" s="250">
        <v>26</v>
      </c>
      <c r="I1449" s="251"/>
      <c r="J1449" s="246"/>
      <c r="K1449" s="246"/>
      <c r="L1449" s="252"/>
      <c r="M1449" s="253"/>
      <c r="N1449" s="254"/>
      <c r="O1449" s="254"/>
      <c r="P1449" s="254"/>
      <c r="Q1449" s="254"/>
      <c r="R1449" s="254"/>
      <c r="S1449" s="254"/>
      <c r="T1449" s="255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T1449" s="256" t="s">
        <v>278</v>
      </c>
      <c r="AU1449" s="256" t="s">
        <v>89</v>
      </c>
      <c r="AV1449" s="13" t="s">
        <v>89</v>
      </c>
      <c r="AW1449" s="13" t="s">
        <v>34</v>
      </c>
      <c r="AX1449" s="13" t="s">
        <v>79</v>
      </c>
      <c r="AY1449" s="256" t="s">
        <v>139</v>
      </c>
    </row>
    <row r="1450" spans="1:51" s="13" customFormat="1" ht="12">
      <c r="A1450" s="13"/>
      <c r="B1450" s="245"/>
      <c r="C1450" s="246"/>
      <c r="D1450" s="247" t="s">
        <v>278</v>
      </c>
      <c r="E1450" s="248" t="s">
        <v>1</v>
      </c>
      <c r="F1450" s="249" t="s">
        <v>191</v>
      </c>
      <c r="G1450" s="246"/>
      <c r="H1450" s="250">
        <v>63.8</v>
      </c>
      <c r="I1450" s="251"/>
      <c r="J1450" s="246"/>
      <c r="K1450" s="246"/>
      <c r="L1450" s="252"/>
      <c r="M1450" s="253"/>
      <c r="N1450" s="254"/>
      <c r="O1450" s="254"/>
      <c r="P1450" s="254"/>
      <c r="Q1450" s="254"/>
      <c r="R1450" s="254"/>
      <c r="S1450" s="254"/>
      <c r="T1450" s="255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T1450" s="256" t="s">
        <v>278</v>
      </c>
      <c r="AU1450" s="256" t="s">
        <v>89</v>
      </c>
      <c r="AV1450" s="13" t="s">
        <v>89</v>
      </c>
      <c r="AW1450" s="13" t="s">
        <v>34</v>
      </c>
      <c r="AX1450" s="13" t="s">
        <v>79</v>
      </c>
      <c r="AY1450" s="256" t="s">
        <v>139</v>
      </c>
    </row>
    <row r="1451" spans="1:51" s="13" customFormat="1" ht="12">
      <c r="A1451" s="13"/>
      <c r="B1451" s="245"/>
      <c r="C1451" s="246"/>
      <c r="D1451" s="247" t="s">
        <v>278</v>
      </c>
      <c r="E1451" s="248" t="s">
        <v>1</v>
      </c>
      <c r="F1451" s="249" t="s">
        <v>200</v>
      </c>
      <c r="G1451" s="246"/>
      <c r="H1451" s="250">
        <v>15.2</v>
      </c>
      <c r="I1451" s="251"/>
      <c r="J1451" s="246"/>
      <c r="K1451" s="246"/>
      <c r="L1451" s="252"/>
      <c r="M1451" s="253"/>
      <c r="N1451" s="254"/>
      <c r="O1451" s="254"/>
      <c r="P1451" s="254"/>
      <c r="Q1451" s="254"/>
      <c r="R1451" s="254"/>
      <c r="S1451" s="254"/>
      <c r="T1451" s="255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T1451" s="256" t="s">
        <v>278</v>
      </c>
      <c r="AU1451" s="256" t="s">
        <v>89</v>
      </c>
      <c r="AV1451" s="13" t="s">
        <v>89</v>
      </c>
      <c r="AW1451" s="13" t="s">
        <v>34</v>
      </c>
      <c r="AX1451" s="13" t="s">
        <v>79</v>
      </c>
      <c r="AY1451" s="256" t="s">
        <v>139</v>
      </c>
    </row>
    <row r="1452" spans="1:51" s="13" customFormat="1" ht="12">
      <c r="A1452" s="13"/>
      <c r="B1452" s="245"/>
      <c r="C1452" s="246"/>
      <c r="D1452" s="247" t="s">
        <v>278</v>
      </c>
      <c r="E1452" s="248" t="s">
        <v>1</v>
      </c>
      <c r="F1452" s="249" t="s">
        <v>203</v>
      </c>
      <c r="G1452" s="246"/>
      <c r="H1452" s="250">
        <v>5</v>
      </c>
      <c r="I1452" s="251"/>
      <c r="J1452" s="246"/>
      <c r="K1452" s="246"/>
      <c r="L1452" s="252"/>
      <c r="M1452" s="253"/>
      <c r="N1452" s="254"/>
      <c r="O1452" s="254"/>
      <c r="P1452" s="254"/>
      <c r="Q1452" s="254"/>
      <c r="R1452" s="254"/>
      <c r="S1452" s="254"/>
      <c r="T1452" s="255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T1452" s="256" t="s">
        <v>278</v>
      </c>
      <c r="AU1452" s="256" t="s">
        <v>89</v>
      </c>
      <c r="AV1452" s="13" t="s">
        <v>89</v>
      </c>
      <c r="AW1452" s="13" t="s">
        <v>34</v>
      </c>
      <c r="AX1452" s="13" t="s">
        <v>79</v>
      </c>
      <c r="AY1452" s="256" t="s">
        <v>139</v>
      </c>
    </row>
    <row r="1453" spans="1:51" s="13" customFormat="1" ht="12">
      <c r="A1453" s="13"/>
      <c r="B1453" s="245"/>
      <c r="C1453" s="246"/>
      <c r="D1453" s="247" t="s">
        <v>278</v>
      </c>
      <c r="E1453" s="248" t="s">
        <v>1</v>
      </c>
      <c r="F1453" s="249" t="s">
        <v>194</v>
      </c>
      <c r="G1453" s="246"/>
      <c r="H1453" s="250">
        <v>67.4</v>
      </c>
      <c r="I1453" s="251"/>
      <c r="J1453" s="246"/>
      <c r="K1453" s="246"/>
      <c r="L1453" s="252"/>
      <c r="M1453" s="253"/>
      <c r="N1453" s="254"/>
      <c r="O1453" s="254"/>
      <c r="P1453" s="254"/>
      <c r="Q1453" s="254"/>
      <c r="R1453" s="254"/>
      <c r="S1453" s="254"/>
      <c r="T1453" s="255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T1453" s="256" t="s">
        <v>278</v>
      </c>
      <c r="AU1453" s="256" t="s">
        <v>89</v>
      </c>
      <c r="AV1453" s="13" t="s">
        <v>89</v>
      </c>
      <c r="AW1453" s="13" t="s">
        <v>34</v>
      </c>
      <c r="AX1453" s="13" t="s">
        <v>79</v>
      </c>
      <c r="AY1453" s="256" t="s">
        <v>139</v>
      </c>
    </row>
    <row r="1454" spans="1:51" s="15" customFormat="1" ht="12">
      <c r="A1454" s="15"/>
      <c r="B1454" s="267"/>
      <c r="C1454" s="268"/>
      <c r="D1454" s="247" t="s">
        <v>278</v>
      </c>
      <c r="E1454" s="269" t="s">
        <v>1</v>
      </c>
      <c r="F1454" s="270" t="s">
        <v>287</v>
      </c>
      <c r="G1454" s="268"/>
      <c r="H1454" s="271">
        <v>177.4</v>
      </c>
      <c r="I1454" s="272"/>
      <c r="J1454" s="268"/>
      <c r="K1454" s="268"/>
      <c r="L1454" s="273"/>
      <c r="M1454" s="274"/>
      <c r="N1454" s="275"/>
      <c r="O1454" s="275"/>
      <c r="P1454" s="275"/>
      <c r="Q1454" s="275"/>
      <c r="R1454" s="275"/>
      <c r="S1454" s="275"/>
      <c r="T1454" s="276"/>
      <c r="U1454" s="15"/>
      <c r="V1454" s="15"/>
      <c r="W1454" s="15"/>
      <c r="X1454" s="15"/>
      <c r="Y1454" s="15"/>
      <c r="Z1454" s="15"/>
      <c r="AA1454" s="15"/>
      <c r="AB1454" s="15"/>
      <c r="AC1454" s="15"/>
      <c r="AD1454" s="15"/>
      <c r="AE1454" s="15"/>
      <c r="AT1454" s="277" t="s">
        <v>278</v>
      </c>
      <c r="AU1454" s="277" t="s">
        <v>89</v>
      </c>
      <c r="AV1454" s="15" t="s">
        <v>144</v>
      </c>
      <c r="AW1454" s="15" t="s">
        <v>34</v>
      </c>
      <c r="AX1454" s="15" t="s">
        <v>87</v>
      </c>
      <c r="AY1454" s="277" t="s">
        <v>139</v>
      </c>
    </row>
    <row r="1455" spans="1:65" s="2" customFormat="1" ht="24.15" customHeight="1">
      <c r="A1455" s="40"/>
      <c r="B1455" s="41"/>
      <c r="C1455" s="212" t="s">
        <v>1944</v>
      </c>
      <c r="D1455" s="212" t="s">
        <v>140</v>
      </c>
      <c r="E1455" s="213" t="s">
        <v>1945</v>
      </c>
      <c r="F1455" s="214" t="s">
        <v>1946</v>
      </c>
      <c r="G1455" s="215" t="s">
        <v>305</v>
      </c>
      <c r="H1455" s="216">
        <v>2.129</v>
      </c>
      <c r="I1455" s="217"/>
      <c r="J1455" s="218">
        <f>ROUND(I1455*H1455,2)</f>
        <v>0</v>
      </c>
      <c r="K1455" s="214" t="s">
        <v>274</v>
      </c>
      <c r="L1455" s="46"/>
      <c r="M1455" s="236" t="s">
        <v>1</v>
      </c>
      <c r="N1455" s="237" t="s">
        <v>44</v>
      </c>
      <c r="O1455" s="93"/>
      <c r="P1455" s="238">
        <f>O1455*H1455</f>
        <v>0</v>
      </c>
      <c r="Q1455" s="238">
        <v>0</v>
      </c>
      <c r="R1455" s="238">
        <f>Q1455*H1455</f>
        <v>0</v>
      </c>
      <c r="S1455" s="238">
        <v>0</v>
      </c>
      <c r="T1455" s="239">
        <f>S1455*H1455</f>
        <v>0</v>
      </c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R1455" s="224" t="s">
        <v>371</v>
      </c>
      <c r="AT1455" s="224" t="s">
        <v>140</v>
      </c>
      <c r="AU1455" s="224" t="s">
        <v>89</v>
      </c>
      <c r="AY1455" s="18" t="s">
        <v>139</v>
      </c>
      <c r="BE1455" s="225">
        <f>IF(N1455="základní",J1455,0)</f>
        <v>0</v>
      </c>
      <c r="BF1455" s="225">
        <f>IF(N1455="snížená",J1455,0)</f>
        <v>0</v>
      </c>
      <c r="BG1455" s="225">
        <f>IF(N1455="zákl. přenesená",J1455,0)</f>
        <v>0</v>
      </c>
      <c r="BH1455" s="225">
        <f>IF(N1455="sníž. přenesená",J1455,0)</f>
        <v>0</v>
      </c>
      <c r="BI1455" s="225">
        <f>IF(N1455="nulová",J1455,0)</f>
        <v>0</v>
      </c>
      <c r="BJ1455" s="18" t="s">
        <v>87</v>
      </c>
      <c r="BK1455" s="225">
        <f>ROUND(I1455*H1455,2)</f>
        <v>0</v>
      </c>
      <c r="BL1455" s="18" t="s">
        <v>371</v>
      </c>
      <c r="BM1455" s="224" t="s">
        <v>1947</v>
      </c>
    </row>
    <row r="1456" spans="1:47" s="2" customFormat="1" ht="12">
      <c r="A1456" s="40"/>
      <c r="B1456" s="41"/>
      <c r="C1456" s="42"/>
      <c r="D1456" s="240" t="s">
        <v>276</v>
      </c>
      <c r="E1456" s="42"/>
      <c r="F1456" s="241" t="s">
        <v>1948</v>
      </c>
      <c r="G1456" s="42"/>
      <c r="H1456" s="42"/>
      <c r="I1456" s="242"/>
      <c r="J1456" s="42"/>
      <c r="K1456" s="42"/>
      <c r="L1456" s="46"/>
      <c r="M1456" s="243"/>
      <c r="N1456" s="244"/>
      <c r="O1456" s="93"/>
      <c r="P1456" s="93"/>
      <c r="Q1456" s="93"/>
      <c r="R1456" s="93"/>
      <c r="S1456" s="93"/>
      <c r="T1456" s="94"/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T1456" s="18" t="s">
        <v>276</v>
      </c>
      <c r="AU1456" s="18" t="s">
        <v>89</v>
      </c>
    </row>
    <row r="1457" spans="1:63" s="11" customFormat="1" ht="22.8" customHeight="1">
      <c r="A1457" s="11"/>
      <c r="B1457" s="198"/>
      <c r="C1457" s="199"/>
      <c r="D1457" s="200" t="s">
        <v>78</v>
      </c>
      <c r="E1457" s="234" t="s">
        <v>1949</v>
      </c>
      <c r="F1457" s="234" t="s">
        <v>1950</v>
      </c>
      <c r="G1457" s="199"/>
      <c r="H1457" s="199"/>
      <c r="I1457" s="202"/>
      <c r="J1457" s="235">
        <f>BK1457</f>
        <v>0</v>
      </c>
      <c r="K1457" s="199"/>
      <c r="L1457" s="204"/>
      <c r="M1457" s="205"/>
      <c r="N1457" s="206"/>
      <c r="O1457" s="206"/>
      <c r="P1457" s="207">
        <f>SUM(P1458:P1500)</f>
        <v>0</v>
      </c>
      <c r="Q1457" s="206"/>
      <c r="R1457" s="207">
        <f>SUM(R1458:R1500)</f>
        <v>7.44058426</v>
      </c>
      <c r="S1457" s="206"/>
      <c r="T1457" s="208">
        <f>SUM(T1458:T1500)</f>
        <v>0</v>
      </c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R1457" s="209" t="s">
        <v>89</v>
      </c>
      <c r="AT1457" s="210" t="s">
        <v>78</v>
      </c>
      <c r="AU1457" s="210" t="s">
        <v>87</v>
      </c>
      <c r="AY1457" s="209" t="s">
        <v>139</v>
      </c>
      <c r="BK1457" s="211">
        <f>SUM(BK1458:BK1500)</f>
        <v>0</v>
      </c>
    </row>
    <row r="1458" spans="1:65" s="2" customFormat="1" ht="16.5" customHeight="1">
      <c r="A1458" s="40"/>
      <c r="B1458" s="41"/>
      <c r="C1458" s="212" t="s">
        <v>216</v>
      </c>
      <c r="D1458" s="212" t="s">
        <v>140</v>
      </c>
      <c r="E1458" s="213" t="s">
        <v>1951</v>
      </c>
      <c r="F1458" s="214" t="s">
        <v>1952</v>
      </c>
      <c r="G1458" s="215" t="s">
        <v>716</v>
      </c>
      <c r="H1458" s="216">
        <v>172.182</v>
      </c>
      <c r="I1458" s="217"/>
      <c r="J1458" s="218">
        <f>ROUND(I1458*H1458,2)</f>
        <v>0</v>
      </c>
      <c r="K1458" s="214" t="s">
        <v>1</v>
      </c>
      <c r="L1458" s="46"/>
      <c r="M1458" s="236" t="s">
        <v>1</v>
      </c>
      <c r="N1458" s="237" t="s">
        <v>44</v>
      </c>
      <c r="O1458" s="93"/>
      <c r="P1458" s="238">
        <f>O1458*H1458</f>
        <v>0</v>
      </c>
      <c r="Q1458" s="238">
        <v>3E-05</v>
      </c>
      <c r="R1458" s="238">
        <f>Q1458*H1458</f>
        <v>0.00516546</v>
      </c>
      <c r="S1458" s="238">
        <v>0</v>
      </c>
      <c r="T1458" s="239">
        <f>S1458*H1458</f>
        <v>0</v>
      </c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R1458" s="224" t="s">
        <v>371</v>
      </c>
      <c r="AT1458" s="224" t="s">
        <v>140</v>
      </c>
      <c r="AU1458" s="224" t="s">
        <v>89</v>
      </c>
      <c r="AY1458" s="18" t="s">
        <v>139</v>
      </c>
      <c r="BE1458" s="225">
        <f>IF(N1458="základní",J1458,0)</f>
        <v>0</v>
      </c>
      <c r="BF1458" s="225">
        <f>IF(N1458="snížená",J1458,0)</f>
        <v>0</v>
      </c>
      <c r="BG1458" s="225">
        <f>IF(N1458="zákl. přenesená",J1458,0)</f>
        <v>0</v>
      </c>
      <c r="BH1458" s="225">
        <f>IF(N1458="sníž. přenesená",J1458,0)</f>
        <v>0</v>
      </c>
      <c r="BI1458" s="225">
        <f>IF(N1458="nulová",J1458,0)</f>
        <v>0</v>
      </c>
      <c r="BJ1458" s="18" t="s">
        <v>87</v>
      </c>
      <c r="BK1458" s="225">
        <f>ROUND(I1458*H1458,2)</f>
        <v>0</v>
      </c>
      <c r="BL1458" s="18" t="s">
        <v>371</v>
      </c>
      <c r="BM1458" s="224" t="s">
        <v>1953</v>
      </c>
    </row>
    <row r="1459" spans="1:51" s="14" customFormat="1" ht="12">
      <c r="A1459" s="14"/>
      <c r="B1459" s="257"/>
      <c r="C1459" s="258"/>
      <c r="D1459" s="247" t="s">
        <v>278</v>
      </c>
      <c r="E1459" s="259" t="s">
        <v>1</v>
      </c>
      <c r="F1459" s="260" t="s">
        <v>418</v>
      </c>
      <c r="G1459" s="258"/>
      <c r="H1459" s="259" t="s">
        <v>1</v>
      </c>
      <c r="I1459" s="261"/>
      <c r="J1459" s="258"/>
      <c r="K1459" s="258"/>
      <c r="L1459" s="262"/>
      <c r="M1459" s="263"/>
      <c r="N1459" s="264"/>
      <c r="O1459" s="264"/>
      <c r="P1459" s="264"/>
      <c r="Q1459" s="264"/>
      <c r="R1459" s="264"/>
      <c r="S1459" s="264"/>
      <c r="T1459" s="265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T1459" s="266" t="s">
        <v>278</v>
      </c>
      <c r="AU1459" s="266" t="s">
        <v>89</v>
      </c>
      <c r="AV1459" s="14" t="s">
        <v>87</v>
      </c>
      <c r="AW1459" s="14" t="s">
        <v>34</v>
      </c>
      <c r="AX1459" s="14" t="s">
        <v>79</v>
      </c>
      <c r="AY1459" s="266" t="s">
        <v>139</v>
      </c>
    </row>
    <row r="1460" spans="1:51" s="13" customFormat="1" ht="12">
      <c r="A1460" s="13"/>
      <c r="B1460" s="245"/>
      <c r="C1460" s="246"/>
      <c r="D1460" s="247" t="s">
        <v>278</v>
      </c>
      <c r="E1460" s="248" t="s">
        <v>1</v>
      </c>
      <c r="F1460" s="249" t="s">
        <v>993</v>
      </c>
      <c r="G1460" s="246"/>
      <c r="H1460" s="250">
        <v>44.951</v>
      </c>
      <c r="I1460" s="251"/>
      <c r="J1460" s="246"/>
      <c r="K1460" s="246"/>
      <c r="L1460" s="252"/>
      <c r="M1460" s="253"/>
      <c r="N1460" s="254"/>
      <c r="O1460" s="254"/>
      <c r="P1460" s="254"/>
      <c r="Q1460" s="254"/>
      <c r="R1460" s="254"/>
      <c r="S1460" s="254"/>
      <c r="T1460" s="255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T1460" s="256" t="s">
        <v>278</v>
      </c>
      <c r="AU1460" s="256" t="s">
        <v>89</v>
      </c>
      <c r="AV1460" s="13" t="s">
        <v>89</v>
      </c>
      <c r="AW1460" s="13" t="s">
        <v>34</v>
      </c>
      <c r="AX1460" s="13" t="s">
        <v>79</v>
      </c>
      <c r="AY1460" s="256" t="s">
        <v>139</v>
      </c>
    </row>
    <row r="1461" spans="1:51" s="14" customFormat="1" ht="12">
      <c r="A1461" s="14"/>
      <c r="B1461" s="257"/>
      <c r="C1461" s="258"/>
      <c r="D1461" s="247" t="s">
        <v>278</v>
      </c>
      <c r="E1461" s="259" t="s">
        <v>1</v>
      </c>
      <c r="F1461" s="260" t="s">
        <v>407</v>
      </c>
      <c r="G1461" s="258"/>
      <c r="H1461" s="259" t="s">
        <v>1</v>
      </c>
      <c r="I1461" s="261"/>
      <c r="J1461" s="258"/>
      <c r="K1461" s="258"/>
      <c r="L1461" s="262"/>
      <c r="M1461" s="263"/>
      <c r="N1461" s="264"/>
      <c r="O1461" s="264"/>
      <c r="P1461" s="264"/>
      <c r="Q1461" s="264"/>
      <c r="R1461" s="264"/>
      <c r="S1461" s="264"/>
      <c r="T1461" s="265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T1461" s="266" t="s">
        <v>278</v>
      </c>
      <c r="AU1461" s="266" t="s">
        <v>89</v>
      </c>
      <c r="AV1461" s="14" t="s">
        <v>87</v>
      </c>
      <c r="AW1461" s="14" t="s">
        <v>34</v>
      </c>
      <c r="AX1461" s="14" t="s">
        <v>79</v>
      </c>
      <c r="AY1461" s="266" t="s">
        <v>139</v>
      </c>
    </row>
    <row r="1462" spans="1:51" s="13" customFormat="1" ht="12">
      <c r="A1462" s="13"/>
      <c r="B1462" s="245"/>
      <c r="C1462" s="246"/>
      <c r="D1462" s="247" t="s">
        <v>278</v>
      </c>
      <c r="E1462" s="248" t="s">
        <v>1</v>
      </c>
      <c r="F1462" s="249" t="s">
        <v>994</v>
      </c>
      <c r="G1462" s="246"/>
      <c r="H1462" s="250">
        <v>37.02</v>
      </c>
      <c r="I1462" s="251"/>
      <c r="J1462" s="246"/>
      <c r="K1462" s="246"/>
      <c r="L1462" s="252"/>
      <c r="M1462" s="253"/>
      <c r="N1462" s="254"/>
      <c r="O1462" s="254"/>
      <c r="P1462" s="254"/>
      <c r="Q1462" s="254"/>
      <c r="R1462" s="254"/>
      <c r="S1462" s="254"/>
      <c r="T1462" s="255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T1462" s="256" t="s">
        <v>278</v>
      </c>
      <c r="AU1462" s="256" t="s">
        <v>89</v>
      </c>
      <c r="AV1462" s="13" t="s">
        <v>89</v>
      </c>
      <c r="AW1462" s="13" t="s">
        <v>34</v>
      </c>
      <c r="AX1462" s="13" t="s">
        <v>79</v>
      </c>
      <c r="AY1462" s="256" t="s">
        <v>139</v>
      </c>
    </row>
    <row r="1463" spans="1:51" s="14" customFormat="1" ht="12">
      <c r="A1463" s="14"/>
      <c r="B1463" s="257"/>
      <c r="C1463" s="258"/>
      <c r="D1463" s="247" t="s">
        <v>278</v>
      </c>
      <c r="E1463" s="259" t="s">
        <v>1</v>
      </c>
      <c r="F1463" s="260" t="s">
        <v>772</v>
      </c>
      <c r="G1463" s="258"/>
      <c r="H1463" s="259" t="s">
        <v>1</v>
      </c>
      <c r="I1463" s="261"/>
      <c r="J1463" s="258"/>
      <c r="K1463" s="258"/>
      <c r="L1463" s="262"/>
      <c r="M1463" s="263"/>
      <c r="N1463" s="264"/>
      <c r="O1463" s="264"/>
      <c r="P1463" s="264"/>
      <c r="Q1463" s="264"/>
      <c r="R1463" s="264"/>
      <c r="S1463" s="264"/>
      <c r="T1463" s="265"/>
      <c r="U1463" s="14"/>
      <c r="V1463" s="14"/>
      <c r="W1463" s="14"/>
      <c r="X1463" s="14"/>
      <c r="Y1463" s="14"/>
      <c r="Z1463" s="14"/>
      <c r="AA1463" s="14"/>
      <c r="AB1463" s="14"/>
      <c r="AC1463" s="14"/>
      <c r="AD1463" s="14"/>
      <c r="AE1463" s="14"/>
      <c r="AT1463" s="266" t="s">
        <v>278</v>
      </c>
      <c r="AU1463" s="266" t="s">
        <v>89</v>
      </c>
      <c r="AV1463" s="14" t="s">
        <v>87</v>
      </c>
      <c r="AW1463" s="14" t="s">
        <v>34</v>
      </c>
      <c r="AX1463" s="14" t="s">
        <v>79</v>
      </c>
      <c r="AY1463" s="266" t="s">
        <v>139</v>
      </c>
    </row>
    <row r="1464" spans="1:51" s="13" customFormat="1" ht="12">
      <c r="A1464" s="13"/>
      <c r="B1464" s="245"/>
      <c r="C1464" s="246"/>
      <c r="D1464" s="247" t="s">
        <v>278</v>
      </c>
      <c r="E1464" s="248" t="s">
        <v>1</v>
      </c>
      <c r="F1464" s="249" t="s">
        <v>995</v>
      </c>
      <c r="G1464" s="246"/>
      <c r="H1464" s="250">
        <v>19.529</v>
      </c>
      <c r="I1464" s="251"/>
      <c r="J1464" s="246"/>
      <c r="K1464" s="246"/>
      <c r="L1464" s="252"/>
      <c r="M1464" s="253"/>
      <c r="N1464" s="254"/>
      <c r="O1464" s="254"/>
      <c r="P1464" s="254"/>
      <c r="Q1464" s="254"/>
      <c r="R1464" s="254"/>
      <c r="S1464" s="254"/>
      <c r="T1464" s="255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T1464" s="256" t="s">
        <v>278</v>
      </c>
      <c r="AU1464" s="256" t="s">
        <v>89</v>
      </c>
      <c r="AV1464" s="13" t="s">
        <v>89</v>
      </c>
      <c r="AW1464" s="13" t="s">
        <v>34</v>
      </c>
      <c r="AX1464" s="13" t="s">
        <v>79</v>
      </c>
      <c r="AY1464" s="256" t="s">
        <v>139</v>
      </c>
    </row>
    <row r="1465" spans="1:51" s="14" customFormat="1" ht="12">
      <c r="A1465" s="14"/>
      <c r="B1465" s="257"/>
      <c r="C1465" s="258"/>
      <c r="D1465" s="247" t="s">
        <v>278</v>
      </c>
      <c r="E1465" s="259" t="s">
        <v>1</v>
      </c>
      <c r="F1465" s="260" t="s">
        <v>751</v>
      </c>
      <c r="G1465" s="258"/>
      <c r="H1465" s="259" t="s">
        <v>1</v>
      </c>
      <c r="I1465" s="261"/>
      <c r="J1465" s="258"/>
      <c r="K1465" s="258"/>
      <c r="L1465" s="262"/>
      <c r="M1465" s="263"/>
      <c r="N1465" s="264"/>
      <c r="O1465" s="264"/>
      <c r="P1465" s="264"/>
      <c r="Q1465" s="264"/>
      <c r="R1465" s="264"/>
      <c r="S1465" s="264"/>
      <c r="T1465" s="265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T1465" s="266" t="s">
        <v>278</v>
      </c>
      <c r="AU1465" s="266" t="s">
        <v>89</v>
      </c>
      <c r="AV1465" s="14" t="s">
        <v>87</v>
      </c>
      <c r="AW1465" s="14" t="s">
        <v>34</v>
      </c>
      <c r="AX1465" s="14" t="s">
        <v>79</v>
      </c>
      <c r="AY1465" s="266" t="s">
        <v>139</v>
      </c>
    </row>
    <row r="1466" spans="1:51" s="13" customFormat="1" ht="12">
      <c r="A1466" s="13"/>
      <c r="B1466" s="245"/>
      <c r="C1466" s="246"/>
      <c r="D1466" s="247" t="s">
        <v>278</v>
      </c>
      <c r="E1466" s="248" t="s">
        <v>1</v>
      </c>
      <c r="F1466" s="249" t="s">
        <v>79</v>
      </c>
      <c r="G1466" s="246"/>
      <c r="H1466" s="250">
        <v>0</v>
      </c>
      <c r="I1466" s="251"/>
      <c r="J1466" s="246"/>
      <c r="K1466" s="246"/>
      <c r="L1466" s="252"/>
      <c r="M1466" s="253"/>
      <c r="N1466" s="254"/>
      <c r="O1466" s="254"/>
      <c r="P1466" s="254"/>
      <c r="Q1466" s="254"/>
      <c r="R1466" s="254"/>
      <c r="S1466" s="254"/>
      <c r="T1466" s="255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T1466" s="256" t="s">
        <v>278</v>
      </c>
      <c r="AU1466" s="256" t="s">
        <v>89</v>
      </c>
      <c r="AV1466" s="13" t="s">
        <v>89</v>
      </c>
      <c r="AW1466" s="13" t="s">
        <v>34</v>
      </c>
      <c r="AX1466" s="13" t="s">
        <v>79</v>
      </c>
      <c r="AY1466" s="256" t="s">
        <v>139</v>
      </c>
    </row>
    <row r="1467" spans="1:51" s="14" customFormat="1" ht="12">
      <c r="A1467" s="14"/>
      <c r="B1467" s="257"/>
      <c r="C1467" s="258"/>
      <c r="D1467" s="247" t="s">
        <v>278</v>
      </c>
      <c r="E1467" s="259" t="s">
        <v>1</v>
      </c>
      <c r="F1467" s="260" t="s">
        <v>752</v>
      </c>
      <c r="G1467" s="258"/>
      <c r="H1467" s="259" t="s">
        <v>1</v>
      </c>
      <c r="I1467" s="261"/>
      <c r="J1467" s="258"/>
      <c r="K1467" s="258"/>
      <c r="L1467" s="262"/>
      <c r="M1467" s="263"/>
      <c r="N1467" s="264"/>
      <c r="O1467" s="264"/>
      <c r="P1467" s="264"/>
      <c r="Q1467" s="264"/>
      <c r="R1467" s="264"/>
      <c r="S1467" s="264"/>
      <c r="T1467" s="265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T1467" s="266" t="s">
        <v>278</v>
      </c>
      <c r="AU1467" s="266" t="s">
        <v>89</v>
      </c>
      <c r="AV1467" s="14" t="s">
        <v>87</v>
      </c>
      <c r="AW1467" s="14" t="s">
        <v>34</v>
      </c>
      <c r="AX1467" s="14" t="s">
        <v>79</v>
      </c>
      <c r="AY1467" s="266" t="s">
        <v>139</v>
      </c>
    </row>
    <row r="1468" spans="1:51" s="13" customFormat="1" ht="12">
      <c r="A1468" s="13"/>
      <c r="B1468" s="245"/>
      <c r="C1468" s="246"/>
      <c r="D1468" s="247" t="s">
        <v>278</v>
      </c>
      <c r="E1468" s="248" t="s">
        <v>1</v>
      </c>
      <c r="F1468" s="249" t="s">
        <v>753</v>
      </c>
      <c r="G1468" s="246"/>
      <c r="H1468" s="250">
        <v>24.384</v>
      </c>
      <c r="I1468" s="251"/>
      <c r="J1468" s="246"/>
      <c r="K1468" s="246"/>
      <c r="L1468" s="252"/>
      <c r="M1468" s="253"/>
      <c r="N1468" s="254"/>
      <c r="O1468" s="254"/>
      <c r="P1468" s="254"/>
      <c r="Q1468" s="254"/>
      <c r="R1468" s="254"/>
      <c r="S1468" s="254"/>
      <c r="T1468" s="255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T1468" s="256" t="s">
        <v>278</v>
      </c>
      <c r="AU1468" s="256" t="s">
        <v>89</v>
      </c>
      <c r="AV1468" s="13" t="s">
        <v>89</v>
      </c>
      <c r="AW1468" s="13" t="s">
        <v>34</v>
      </c>
      <c r="AX1468" s="13" t="s">
        <v>79</v>
      </c>
      <c r="AY1468" s="256" t="s">
        <v>139</v>
      </c>
    </row>
    <row r="1469" spans="1:51" s="14" customFormat="1" ht="12">
      <c r="A1469" s="14"/>
      <c r="B1469" s="257"/>
      <c r="C1469" s="258"/>
      <c r="D1469" s="247" t="s">
        <v>278</v>
      </c>
      <c r="E1469" s="259" t="s">
        <v>1</v>
      </c>
      <c r="F1469" s="260" t="s">
        <v>756</v>
      </c>
      <c r="G1469" s="258"/>
      <c r="H1469" s="259" t="s">
        <v>1</v>
      </c>
      <c r="I1469" s="261"/>
      <c r="J1469" s="258"/>
      <c r="K1469" s="258"/>
      <c r="L1469" s="262"/>
      <c r="M1469" s="263"/>
      <c r="N1469" s="264"/>
      <c r="O1469" s="264"/>
      <c r="P1469" s="264"/>
      <c r="Q1469" s="264"/>
      <c r="R1469" s="264"/>
      <c r="S1469" s="264"/>
      <c r="T1469" s="265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T1469" s="266" t="s">
        <v>278</v>
      </c>
      <c r="AU1469" s="266" t="s">
        <v>89</v>
      </c>
      <c r="AV1469" s="14" t="s">
        <v>87</v>
      </c>
      <c r="AW1469" s="14" t="s">
        <v>34</v>
      </c>
      <c r="AX1469" s="14" t="s">
        <v>79</v>
      </c>
      <c r="AY1469" s="266" t="s">
        <v>139</v>
      </c>
    </row>
    <row r="1470" spans="1:51" s="13" customFormat="1" ht="12">
      <c r="A1470" s="13"/>
      <c r="B1470" s="245"/>
      <c r="C1470" s="246"/>
      <c r="D1470" s="247" t="s">
        <v>278</v>
      </c>
      <c r="E1470" s="248" t="s">
        <v>1</v>
      </c>
      <c r="F1470" s="249" t="s">
        <v>757</v>
      </c>
      <c r="G1470" s="246"/>
      <c r="H1470" s="250">
        <v>6.4</v>
      </c>
      <c r="I1470" s="251"/>
      <c r="J1470" s="246"/>
      <c r="K1470" s="246"/>
      <c r="L1470" s="252"/>
      <c r="M1470" s="253"/>
      <c r="N1470" s="254"/>
      <c r="O1470" s="254"/>
      <c r="P1470" s="254"/>
      <c r="Q1470" s="254"/>
      <c r="R1470" s="254"/>
      <c r="S1470" s="254"/>
      <c r="T1470" s="255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T1470" s="256" t="s">
        <v>278</v>
      </c>
      <c r="AU1470" s="256" t="s">
        <v>89</v>
      </c>
      <c r="AV1470" s="13" t="s">
        <v>89</v>
      </c>
      <c r="AW1470" s="13" t="s">
        <v>34</v>
      </c>
      <c r="AX1470" s="13" t="s">
        <v>79</v>
      </c>
      <c r="AY1470" s="256" t="s">
        <v>139</v>
      </c>
    </row>
    <row r="1471" spans="1:51" s="14" customFormat="1" ht="12">
      <c r="A1471" s="14"/>
      <c r="B1471" s="257"/>
      <c r="C1471" s="258"/>
      <c r="D1471" s="247" t="s">
        <v>278</v>
      </c>
      <c r="E1471" s="259" t="s">
        <v>1</v>
      </c>
      <c r="F1471" s="260" t="s">
        <v>758</v>
      </c>
      <c r="G1471" s="258"/>
      <c r="H1471" s="259" t="s">
        <v>1</v>
      </c>
      <c r="I1471" s="261"/>
      <c r="J1471" s="258"/>
      <c r="K1471" s="258"/>
      <c r="L1471" s="262"/>
      <c r="M1471" s="263"/>
      <c r="N1471" s="264"/>
      <c r="O1471" s="264"/>
      <c r="P1471" s="264"/>
      <c r="Q1471" s="264"/>
      <c r="R1471" s="264"/>
      <c r="S1471" s="264"/>
      <c r="T1471" s="265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T1471" s="266" t="s">
        <v>278</v>
      </c>
      <c r="AU1471" s="266" t="s">
        <v>89</v>
      </c>
      <c r="AV1471" s="14" t="s">
        <v>87</v>
      </c>
      <c r="AW1471" s="14" t="s">
        <v>34</v>
      </c>
      <c r="AX1471" s="14" t="s">
        <v>79</v>
      </c>
      <c r="AY1471" s="266" t="s">
        <v>139</v>
      </c>
    </row>
    <row r="1472" spans="1:51" s="13" customFormat="1" ht="12">
      <c r="A1472" s="13"/>
      <c r="B1472" s="245"/>
      <c r="C1472" s="246"/>
      <c r="D1472" s="247" t="s">
        <v>278</v>
      </c>
      <c r="E1472" s="248" t="s">
        <v>1</v>
      </c>
      <c r="F1472" s="249" t="s">
        <v>759</v>
      </c>
      <c r="G1472" s="246"/>
      <c r="H1472" s="250">
        <v>26.698</v>
      </c>
      <c r="I1472" s="251"/>
      <c r="J1472" s="246"/>
      <c r="K1472" s="246"/>
      <c r="L1472" s="252"/>
      <c r="M1472" s="253"/>
      <c r="N1472" s="254"/>
      <c r="O1472" s="254"/>
      <c r="P1472" s="254"/>
      <c r="Q1472" s="254"/>
      <c r="R1472" s="254"/>
      <c r="S1472" s="254"/>
      <c r="T1472" s="255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T1472" s="256" t="s">
        <v>278</v>
      </c>
      <c r="AU1472" s="256" t="s">
        <v>89</v>
      </c>
      <c r="AV1472" s="13" t="s">
        <v>89</v>
      </c>
      <c r="AW1472" s="13" t="s">
        <v>34</v>
      </c>
      <c r="AX1472" s="13" t="s">
        <v>79</v>
      </c>
      <c r="AY1472" s="256" t="s">
        <v>139</v>
      </c>
    </row>
    <row r="1473" spans="1:51" s="14" customFormat="1" ht="12">
      <c r="A1473" s="14"/>
      <c r="B1473" s="257"/>
      <c r="C1473" s="258"/>
      <c r="D1473" s="247" t="s">
        <v>278</v>
      </c>
      <c r="E1473" s="259" t="s">
        <v>1</v>
      </c>
      <c r="F1473" s="260" t="s">
        <v>762</v>
      </c>
      <c r="G1473" s="258"/>
      <c r="H1473" s="259" t="s">
        <v>1</v>
      </c>
      <c r="I1473" s="261"/>
      <c r="J1473" s="258"/>
      <c r="K1473" s="258"/>
      <c r="L1473" s="262"/>
      <c r="M1473" s="263"/>
      <c r="N1473" s="264"/>
      <c r="O1473" s="264"/>
      <c r="P1473" s="264"/>
      <c r="Q1473" s="264"/>
      <c r="R1473" s="264"/>
      <c r="S1473" s="264"/>
      <c r="T1473" s="265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T1473" s="266" t="s">
        <v>278</v>
      </c>
      <c r="AU1473" s="266" t="s">
        <v>89</v>
      </c>
      <c r="AV1473" s="14" t="s">
        <v>87</v>
      </c>
      <c r="AW1473" s="14" t="s">
        <v>34</v>
      </c>
      <c r="AX1473" s="14" t="s">
        <v>79</v>
      </c>
      <c r="AY1473" s="266" t="s">
        <v>139</v>
      </c>
    </row>
    <row r="1474" spans="1:51" s="13" customFormat="1" ht="12">
      <c r="A1474" s="13"/>
      <c r="B1474" s="245"/>
      <c r="C1474" s="246"/>
      <c r="D1474" s="247" t="s">
        <v>278</v>
      </c>
      <c r="E1474" s="248" t="s">
        <v>1</v>
      </c>
      <c r="F1474" s="249" t="s">
        <v>763</v>
      </c>
      <c r="G1474" s="246"/>
      <c r="H1474" s="250">
        <v>13.2</v>
      </c>
      <c r="I1474" s="251"/>
      <c r="J1474" s="246"/>
      <c r="K1474" s="246"/>
      <c r="L1474" s="252"/>
      <c r="M1474" s="253"/>
      <c r="N1474" s="254"/>
      <c r="O1474" s="254"/>
      <c r="P1474" s="254"/>
      <c r="Q1474" s="254"/>
      <c r="R1474" s="254"/>
      <c r="S1474" s="254"/>
      <c r="T1474" s="255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T1474" s="256" t="s">
        <v>278</v>
      </c>
      <c r="AU1474" s="256" t="s">
        <v>89</v>
      </c>
      <c r="AV1474" s="13" t="s">
        <v>89</v>
      </c>
      <c r="AW1474" s="13" t="s">
        <v>34</v>
      </c>
      <c r="AX1474" s="13" t="s">
        <v>79</v>
      </c>
      <c r="AY1474" s="256" t="s">
        <v>139</v>
      </c>
    </row>
    <row r="1475" spans="1:51" s="15" customFormat="1" ht="12">
      <c r="A1475" s="15"/>
      <c r="B1475" s="267"/>
      <c r="C1475" s="268"/>
      <c r="D1475" s="247" t="s">
        <v>278</v>
      </c>
      <c r="E1475" s="269" t="s">
        <v>1</v>
      </c>
      <c r="F1475" s="270" t="s">
        <v>287</v>
      </c>
      <c r="G1475" s="268"/>
      <c r="H1475" s="271">
        <v>172.182</v>
      </c>
      <c r="I1475" s="272"/>
      <c r="J1475" s="268"/>
      <c r="K1475" s="268"/>
      <c r="L1475" s="273"/>
      <c r="M1475" s="274"/>
      <c r="N1475" s="275"/>
      <c r="O1475" s="275"/>
      <c r="P1475" s="275"/>
      <c r="Q1475" s="275"/>
      <c r="R1475" s="275"/>
      <c r="S1475" s="275"/>
      <c r="T1475" s="276"/>
      <c r="U1475" s="15"/>
      <c r="V1475" s="15"/>
      <c r="W1475" s="15"/>
      <c r="X1475" s="15"/>
      <c r="Y1475" s="15"/>
      <c r="Z1475" s="15"/>
      <c r="AA1475" s="15"/>
      <c r="AB1475" s="15"/>
      <c r="AC1475" s="15"/>
      <c r="AD1475" s="15"/>
      <c r="AE1475" s="15"/>
      <c r="AT1475" s="277" t="s">
        <v>278</v>
      </c>
      <c r="AU1475" s="277" t="s">
        <v>89</v>
      </c>
      <c r="AV1475" s="15" t="s">
        <v>144</v>
      </c>
      <c r="AW1475" s="15" t="s">
        <v>34</v>
      </c>
      <c r="AX1475" s="15" t="s">
        <v>87</v>
      </c>
      <c r="AY1475" s="277" t="s">
        <v>139</v>
      </c>
    </row>
    <row r="1476" spans="1:65" s="2" customFormat="1" ht="16.5" customHeight="1">
      <c r="A1476" s="40"/>
      <c r="B1476" s="41"/>
      <c r="C1476" s="278" t="s">
        <v>1954</v>
      </c>
      <c r="D1476" s="278" t="s">
        <v>316</v>
      </c>
      <c r="E1476" s="279" t="s">
        <v>1955</v>
      </c>
      <c r="F1476" s="280" t="s">
        <v>1956</v>
      </c>
      <c r="G1476" s="281" t="s">
        <v>716</v>
      </c>
      <c r="H1476" s="282">
        <v>172.182</v>
      </c>
      <c r="I1476" s="283"/>
      <c r="J1476" s="284">
        <f>ROUND(I1476*H1476,2)</f>
        <v>0</v>
      </c>
      <c r="K1476" s="280" t="s">
        <v>1</v>
      </c>
      <c r="L1476" s="285"/>
      <c r="M1476" s="286" t="s">
        <v>1</v>
      </c>
      <c r="N1476" s="287" t="s">
        <v>44</v>
      </c>
      <c r="O1476" s="93"/>
      <c r="P1476" s="238">
        <f>O1476*H1476</f>
        <v>0</v>
      </c>
      <c r="Q1476" s="238">
        <v>0.0126</v>
      </c>
      <c r="R1476" s="238">
        <f>Q1476*H1476</f>
        <v>2.1694932</v>
      </c>
      <c r="S1476" s="238">
        <v>0</v>
      </c>
      <c r="T1476" s="239">
        <f>S1476*H1476</f>
        <v>0</v>
      </c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R1476" s="224" t="s">
        <v>496</v>
      </c>
      <c r="AT1476" s="224" t="s">
        <v>316</v>
      </c>
      <c r="AU1476" s="224" t="s">
        <v>89</v>
      </c>
      <c r="AY1476" s="18" t="s">
        <v>139</v>
      </c>
      <c r="BE1476" s="225">
        <f>IF(N1476="základní",J1476,0)</f>
        <v>0</v>
      </c>
      <c r="BF1476" s="225">
        <f>IF(N1476="snížená",J1476,0)</f>
        <v>0</v>
      </c>
      <c r="BG1476" s="225">
        <f>IF(N1476="zákl. přenesená",J1476,0)</f>
        <v>0</v>
      </c>
      <c r="BH1476" s="225">
        <f>IF(N1476="sníž. přenesená",J1476,0)</f>
        <v>0</v>
      </c>
      <c r="BI1476" s="225">
        <f>IF(N1476="nulová",J1476,0)</f>
        <v>0</v>
      </c>
      <c r="BJ1476" s="18" t="s">
        <v>87</v>
      </c>
      <c r="BK1476" s="225">
        <f>ROUND(I1476*H1476,2)</f>
        <v>0</v>
      </c>
      <c r="BL1476" s="18" t="s">
        <v>371</v>
      </c>
      <c r="BM1476" s="224" t="s">
        <v>1957</v>
      </c>
    </row>
    <row r="1477" spans="1:65" s="2" customFormat="1" ht="16.5" customHeight="1">
      <c r="A1477" s="40"/>
      <c r="B1477" s="41"/>
      <c r="C1477" s="212" t="s">
        <v>1958</v>
      </c>
      <c r="D1477" s="212" t="s">
        <v>140</v>
      </c>
      <c r="E1477" s="213" t="s">
        <v>1959</v>
      </c>
      <c r="F1477" s="214" t="s">
        <v>1960</v>
      </c>
      <c r="G1477" s="215" t="s">
        <v>299</v>
      </c>
      <c r="H1477" s="216">
        <v>278.8</v>
      </c>
      <c r="I1477" s="217"/>
      <c r="J1477" s="218">
        <f>ROUND(I1477*H1477,2)</f>
        <v>0</v>
      </c>
      <c r="K1477" s="214" t="s">
        <v>478</v>
      </c>
      <c r="L1477" s="46"/>
      <c r="M1477" s="236" t="s">
        <v>1</v>
      </c>
      <c r="N1477" s="237" t="s">
        <v>44</v>
      </c>
      <c r="O1477" s="93"/>
      <c r="P1477" s="238">
        <f>O1477*H1477</f>
        <v>0</v>
      </c>
      <c r="Q1477" s="238">
        <v>0</v>
      </c>
      <c r="R1477" s="238">
        <f>Q1477*H1477</f>
        <v>0</v>
      </c>
      <c r="S1477" s="238">
        <v>0</v>
      </c>
      <c r="T1477" s="239">
        <f>S1477*H1477</f>
        <v>0</v>
      </c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R1477" s="224" t="s">
        <v>371</v>
      </c>
      <c r="AT1477" s="224" t="s">
        <v>140</v>
      </c>
      <c r="AU1477" s="224" t="s">
        <v>89</v>
      </c>
      <c r="AY1477" s="18" t="s">
        <v>139</v>
      </c>
      <c r="BE1477" s="225">
        <f>IF(N1477="základní",J1477,0)</f>
        <v>0</v>
      </c>
      <c r="BF1477" s="225">
        <f>IF(N1477="snížená",J1477,0)</f>
        <v>0</v>
      </c>
      <c r="BG1477" s="225">
        <f>IF(N1477="zákl. přenesená",J1477,0)</f>
        <v>0</v>
      </c>
      <c r="BH1477" s="225">
        <f>IF(N1477="sníž. přenesená",J1477,0)</f>
        <v>0</v>
      </c>
      <c r="BI1477" s="225">
        <f>IF(N1477="nulová",J1477,0)</f>
        <v>0</v>
      </c>
      <c r="BJ1477" s="18" t="s">
        <v>87</v>
      </c>
      <c r="BK1477" s="225">
        <f>ROUND(I1477*H1477,2)</f>
        <v>0</v>
      </c>
      <c r="BL1477" s="18" t="s">
        <v>371</v>
      </c>
      <c r="BM1477" s="224" t="s">
        <v>1961</v>
      </c>
    </row>
    <row r="1478" spans="1:47" s="2" customFormat="1" ht="12">
      <c r="A1478" s="40"/>
      <c r="B1478" s="41"/>
      <c r="C1478" s="42"/>
      <c r="D1478" s="240" t="s">
        <v>276</v>
      </c>
      <c r="E1478" s="42"/>
      <c r="F1478" s="241" t="s">
        <v>1962</v>
      </c>
      <c r="G1478" s="42"/>
      <c r="H1478" s="42"/>
      <c r="I1478" s="242"/>
      <c r="J1478" s="42"/>
      <c r="K1478" s="42"/>
      <c r="L1478" s="46"/>
      <c r="M1478" s="243"/>
      <c r="N1478" s="244"/>
      <c r="O1478" s="93"/>
      <c r="P1478" s="93"/>
      <c r="Q1478" s="93"/>
      <c r="R1478" s="93"/>
      <c r="S1478" s="93"/>
      <c r="T1478" s="94"/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T1478" s="18" t="s">
        <v>276</v>
      </c>
      <c r="AU1478" s="18" t="s">
        <v>89</v>
      </c>
    </row>
    <row r="1479" spans="1:51" s="13" customFormat="1" ht="12">
      <c r="A1479" s="13"/>
      <c r="B1479" s="245"/>
      <c r="C1479" s="246"/>
      <c r="D1479" s="247" t="s">
        <v>278</v>
      </c>
      <c r="E1479" s="248" t="s">
        <v>1</v>
      </c>
      <c r="F1479" s="249" t="s">
        <v>955</v>
      </c>
      <c r="G1479" s="246"/>
      <c r="H1479" s="250">
        <v>83</v>
      </c>
      <c r="I1479" s="251"/>
      <c r="J1479" s="246"/>
      <c r="K1479" s="246"/>
      <c r="L1479" s="252"/>
      <c r="M1479" s="253"/>
      <c r="N1479" s="254"/>
      <c r="O1479" s="254"/>
      <c r="P1479" s="254"/>
      <c r="Q1479" s="254"/>
      <c r="R1479" s="254"/>
      <c r="S1479" s="254"/>
      <c r="T1479" s="255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T1479" s="256" t="s">
        <v>278</v>
      </c>
      <c r="AU1479" s="256" t="s">
        <v>89</v>
      </c>
      <c r="AV1479" s="13" t="s">
        <v>89</v>
      </c>
      <c r="AW1479" s="13" t="s">
        <v>34</v>
      </c>
      <c r="AX1479" s="13" t="s">
        <v>79</v>
      </c>
      <c r="AY1479" s="256" t="s">
        <v>139</v>
      </c>
    </row>
    <row r="1480" spans="1:51" s="13" customFormat="1" ht="12">
      <c r="A1480" s="13"/>
      <c r="B1480" s="245"/>
      <c r="C1480" s="246"/>
      <c r="D1480" s="247" t="s">
        <v>278</v>
      </c>
      <c r="E1480" s="248" t="s">
        <v>1</v>
      </c>
      <c r="F1480" s="249" t="s">
        <v>957</v>
      </c>
      <c r="G1480" s="246"/>
      <c r="H1480" s="250">
        <v>195.8</v>
      </c>
      <c r="I1480" s="251"/>
      <c r="J1480" s="246"/>
      <c r="K1480" s="246"/>
      <c r="L1480" s="252"/>
      <c r="M1480" s="253"/>
      <c r="N1480" s="254"/>
      <c r="O1480" s="254"/>
      <c r="P1480" s="254"/>
      <c r="Q1480" s="254"/>
      <c r="R1480" s="254"/>
      <c r="S1480" s="254"/>
      <c r="T1480" s="255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T1480" s="256" t="s">
        <v>278</v>
      </c>
      <c r="AU1480" s="256" t="s">
        <v>89</v>
      </c>
      <c r="AV1480" s="13" t="s">
        <v>89</v>
      </c>
      <c r="AW1480" s="13" t="s">
        <v>34</v>
      </c>
      <c r="AX1480" s="13" t="s">
        <v>79</v>
      </c>
      <c r="AY1480" s="256" t="s">
        <v>139</v>
      </c>
    </row>
    <row r="1481" spans="1:51" s="15" customFormat="1" ht="12">
      <c r="A1481" s="15"/>
      <c r="B1481" s="267"/>
      <c r="C1481" s="268"/>
      <c r="D1481" s="247" t="s">
        <v>278</v>
      </c>
      <c r="E1481" s="269" t="s">
        <v>1</v>
      </c>
      <c r="F1481" s="270" t="s">
        <v>287</v>
      </c>
      <c r="G1481" s="268"/>
      <c r="H1481" s="271">
        <v>278.8</v>
      </c>
      <c r="I1481" s="272"/>
      <c r="J1481" s="268"/>
      <c r="K1481" s="268"/>
      <c r="L1481" s="273"/>
      <c r="M1481" s="274"/>
      <c r="N1481" s="275"/>
      <c r="O1481" s="275"/>
      <c r="P1481" s="275"/>
      <c r="Q1481" s="275"/>
      <c r="R1481" s="275"/>
      <c r="S1481" s="275"/>
      <c r="T1481" s="276"/>
      <c r="U1481" s="15"/>
      <c r="V1481" s="15"/>
      <c r="W1481" s="15"/>
      <c r="X1481" s="15"/>
      <c r="Y1481" s="15"/>
      <c r="Z1481" s="15"/>
      <c r="AA1481" s="15"/>
      <c r="AB1481" s="15"/>
      <c r="AC1481" s="15"/>
      <c r="AD1481" s="15"/>
      <c r="AE1481" s="15"/>
      <c r="AT1481" s="277" t="s">
        <v>278</v>
      </c>
      <c r="AU1481" s="277" t="s">
        <v>89</v>
      </c>
      <c r="AV1481" s="15" t="s">
        <v>144</v>
      </c>
      <c r="AW1481" s="15" t="s">
        <v>34</v>
      </c>
      <c r="AX1481" s="15" t="s">
        <v>87</v>
      </c>
      <c r="AY1481" s="277" t="s">
        <v>139</v>
      </c>
    </row>
    <row r="1482" spans="1:65" s="2" customFormat="1" ht="24.15" customHeight="1">
      <c r="A1482" s="40"/>
      <c r="B1482" s="41"/>
      <c r="C1482" s="278" t="s">
        <v>1963</v>
      </c>
      <c r="D1482" s="278" t="s">
        <v>316</v>
      </c>
      <c r="E1482" s="279" t="s">
        <v>1964</v>
      </c>
      <c r="F1482" s="280" t="s">
        <v>1965</v>
      </c>
      <c r="G1482" s="281" t="s">
        <v>299</v>
      </c>
      <c r="H1482" s="282">
        <v>301.104</v>
      </c>
      <c r="I1482" s="283"/>
      <c r="J1482" s="284">
        <f>ROUND(I1482*H1482,2)</f>
        <v>0</v>
      </c>
      <c r="K1482" s="280" t="s">
        <v>478</v>
      </c>
      <c r="L1482" s="285"/>
      <c r="M1482" s="286" t="s">
        <v>1</v>
      </c>
      <c r="N1482" s="287" t="s">
        <v>44</v>
      </c>
      <c r="O1482" s="93"/>
      <c r="P1482" s="238">
        <f>O1482*H1482</f>
        <v>0</v>
      </c>
      <c r="Q1482" s="238">
        <v>0.0089</v>
      </c>
      <c r="R1482" s="238">
        <f>Q1482*H1482</f>
        <v>2.6798256</v>
      </c>
      <c r="S1482" s="238">
        <v>0</v>
      </c>
      <c r="T1482" s="239">
        <f>S1482*H1482</f>
        <v>0</v>
      </c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R1482" s="224" t="s">
        <v>496</v>
      </c>
      <c r="AT1482" s="224" t="s">
        <v>316</v>
      </c>
      <c r="AU1482" s="224" t="s">
        <v>89</v>
      </c>
      <c r="AY1482" s="18" t="s">
        <v>139</v>
      </c>
      <c r="BE1482" s="225">
        <f>IF(N1482="základní",J1482,0)</f>
        <v>0</v>
      </c>
      <c r="BF1482" s="225">
        <f>IF(N1482="snížená",J1482,0)</f>
        <v>0</v>
      </c>
      <c r="BG1482" s="225">
        <f>IF(N1482="zákl. přenesená",J1482,0)</f>
        <v>0</v>
      </c>
      <c r="BH1482" s="225">
        <f>IF(N1482="sníž. přenesená",J1482,0)</f>
        <v>0</v>
      </c>
      <c r="BI1482" s="225">
        <f>IF(N1482="nulová",J1482,0)</f>
        <v>0</v>
      </c>
      <c r="BJ1482" s="18" t="s">
        <v>87</v>
      </c>
      <c r="BK1482" s="225">
        <f>ROUND(I1482*H1482,2)</f>
        <v>0</v>
      </c>
      <c r="BL1482" s="18" t="s">
        <v>371</v>
      </c>
      <c r="BM1482" s="224" t="s">
        <v>1966</v>
      </c>
    </row>
    <row r="1483" spans="1:51" s="13" customFormat="1" ht="12">
      <c r="A1483" s="13"/>
      <c r="B1483" s="245"/>
      <c r="C1483" s="246"/>
      <c r="D1483" s="247" t="s">
        <v>278</v>
      </c>
      <c r="E1483" s="246"/>
      <c r="F1483" s="249" t="s">
        <v>1967</v>
      </c>
      <c r="G1483" s="246"/>
      <c r="H1483" s="250">
        <v>301.104</v>
      </c>
      <c r="I1483" s="251"/>
      <c r="J1483" s="246"/>
      <c r="K1483" s="246"/>
      <c r="L1483" s="252"/>
      <c r="M1483" s="253"/>
      <c r="N1483" s="254"/>
      <c r="O1483" s="254"/>
      <c r="P1483" s="254"/>
      <c r="Q1483" s="254"/>
      <c r="R1483" s="254"/>
      <c r="S1483" s="254"/>
      <c r="T1483" s="255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T1483" s="256" t="s">
        <v>278</v>
      </c>
      <c r="AU1483" s="256" t="s">
        <v>89</v>
      </c>
      <c r="AV1483" s="13" t="s">
        <v>89</v>
      </c>
      <c r="AW1483" s="13" t="s">
        <v>4</v>
      </c>
      <c r="AX1483" s="13" t="s">
        <v>87</v>
      </c>
      <c r="AY1483" s="256" t="s">
        <v>139</v>
      </c>
    </row>
    <row r="1484" spans="1:65" s="2" customFormat="1" ht="16.5" customHeight="1">
      <c r="A1484" s="40"/>
      <c r="B1484" s="41"/>
      <c r="C1484" s="278" t="s">
        <v>1968</v>
      </c>
      <c r="D1484" s="278" t="s">
        <v>316</v>
      </c>
      <c r="E1484" s="279" t="s">
        <v>1969</v>
      </c>
      <c r="F1484" s="280" t="s">
        <v>1970</v>
      </c>
      <c r="G1484" s="281" t="s">
        <v>299</v>
      </c>
      <c r="H1484" s="282">
        <v>278.8</v>
      </c>
      <c r="I1484" s="283"/>
      <c r="J1484" s="284">
        <f>ROUND(I1484*H1484,2)</f>
        <v>0</v>
      </c>
      <c r="K1484" s="280" t="s">
        <v>1</v>
      </c>
      <c r="L1484" s="285"/>
      <c r="M1484" s="286" t="s">
        <v>1</v>
      </c>
      <c r="N1484" s="287" t="s">
        <v>44</v>
      </c>
      <c r="O1484" s="93"/>
      <c r="P1484" s="238">
        <f>O1484*H1484</f>
        <v>0</v>
      </c>
      <c r="Q1484" s="238">
        <v>0.0089</v>
      </c>
      <c r="R1484" s="238">
        <f>Q1484*H1484</f>
        <v>2.48132</v>
      </c>
      <c r="S1484" s="238">
        <v>0</v>
      </c>
      <c r="T1484" s="239">
        <f>S1484*H1484</f>
        <v>0</v>
      </c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R1484" s="224" t="s">
        <v>496</v>
      </c>
      <c r="AT1484" s="224" t="s">
        <v>316</v>
      </c>
      <c r="AU1484" s="224" t="s">
        <v>89</v>
      </c>
      <c r="AY1484" s="18" t="s">
        <v>139</v>
      </c>
      <c r="BE1484" s="225">
        <f>IF(N1484="základní",J1484,0)</f>
        <v>0</v>
      </c>
      <c r="BF1484" s="225">
        <f>IF(N1484="snížená",J1484,0)</f>
        <v>0</v>
      </c>
      <c r="BG1484" s="225">
        <f>IF(N1484="zákl. přenesená",J1484,0)</f>
        <v>0</v>
      </c>
      <c r="BH1484" s="225">
        <f>IF(N1484="sníž. přenesená",J1484,0)</f>
        <v>0</v>
      </c>
      <c r="BI1484" s="225">
        <f>IF(N1484="nulová",J1484,0)</f>
        <v>0</v>
      </c>
      <c r="BJ1484" s="18" t="s">
        <v>87</v>
      </c>
      <c r="BK1484" s="225">
        <f>ROUND(I1484*H1484,2)</f>
        <v>0</v>
      </c>
      <c r="BL1484" s="18" t="s">
        <v>371</v>
      </c>
      <c r="BM1484" s="224" t="s">
        <v>1971</v>
      </c>
    </row>
    <row r="1485" spans="1:51" s="13" customFormat="1" ht="12">
      <c r="A1485" s="13"/>
      <c r="B1485" s="245"/>
      <c r="C1485" s="246"/>
      <c r="D1485" s="247" t="s">
        <v>278</v>
      </c>
      <c r="E1485" s="246"/>
      <c r="F1485" s="249" t="s">
        <v>1972</v>
      </c>
      <c r="G1485" s="246"/>
      <c r="H1485" s="250">
        <v>278.8</v>
      </c>
      <c r="I1485" s="251"/>
      <c r="J1485" s="246"/>
      <c r="K1485" s="246"/>
      <c r="L1485" s="252"/>
      <c r="M1485" s="253"/>
      <c r="N1485" s="254"/>
      <c r="O1485" s="254"/>
      <c r="P1485" s="254"/>
      <c r="Q1485" s="254"/>
      <c r="R1485" s="254"/>
      <c r="S1485" s="254"/>
      <c r="T1485" s="255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T1485" s="256" t="s">
        <v>278</v>
      </c>
      <c r="AU1485" s="256" t="s">
        <v>89</v>
      </c>
      <c r="AV1485" s="13" t="s">
        <v>89</v>
      </c>
      <c r="AW1485" s="13" t="s">
        <v>4</v>
      </c>
      <c r="AX1485" s="13" t="s">
        <v>87</v>
      </c>
      <c r="AY1485" s="256" t="s">
        <v>139</v>
      </c>
    </row>
    <row r="1486" spans="1:65" s="2" customFormat="1" ht="16.5" customHeight="1">
      <c r="A1486" s="40"/>
      <c r="B1486" s="41"/>
      <c r="C1486" s="212" t="s">
        <v>1973</v>
      </c>
      <c r="D1486" s="212" t="s">
        <v>140</v>
      </c>
      <c r="E1486" s="213" t="s">
        <v>1974</v>
      </c>
      <c r="F1486" s="214" t="s">
        <v>1975</v>
      </c>
      <c r="G1486" s="215" t="s">
        <v>299</v>
      </c>
      <c r="H1486" s="216">
        <v>278.8</v>
      </c>
      <c r="I1486" s="217"/>
      <c r="J1486" s="218">
        <f>ROUND(I1486*H1486,2)</f>
        <v>0</v>
      </c>
      <c r="K1486" s="214" t="s">
        <v>478</v>
      </c>
      <c r="L1486" s="46"/>
      <c r="M1486" s="236" t="s">
        <v>1</v>
      </c>
      <c r="N1486" s="237" t="s">
        <v>44</v>
      </c>
      <c r="O1486" s="93"/>
      <c r="P1486" s="238">
        <f>O1486*H1486</f>
        <v>0</v>
      </c>
      <c r="Q1486" s="238">
        <v>0.00016</v>
      </c>
      <c r="R1486" s="238">
        <f>Q1486*H1486</f>
        <v>0.04460800000000001</v>
      </c>
      <c r="S1486" s="238">
        <v>0</v>
      </c>
      <c r="T1486" s="239">
        <f>S1486*H1486</f>
        <v>0</v>
      </c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0"/>
      <c r="AE1486" s="40"/>
      <c r="AR1486" s="224" t="s">
        <v>371</v>
      </c>
      <c r="AT1486" s="224" t="s">
        <v>140</v>
      </c>
      <c r="AU1486" s="224" t="s">
        <v>89</v>
      </c>
      <c r="AY1486" s="18" t="s">
        <v>139</v>
      </c>
      <c r="BE1486" s="225">
        <f>IF(N1486="základní",J1486,0)</f>
        <v>0</v>
      </c>
      <c r="BF1486" s="225">
        <f>IF(N1486="snížená",J1486,0)</f>
        <v>0</v>
      </c>
      <c r="BG1486" s="225">
        <f>IF(N1486="zákl. přenesená",J1486,0)</f>
        <v>0</v>
      </c>
      <c r="BH1486" s="225">
        <f>IF(N1486="sníž. přenesená",J1486,0)</f>
        <v>0</v>
      </c>
      <c r="BI1486" s="225">
        <f>IF(N1486="nulová",J1486,0)</f>
        <v>0</v>
      </c>
      <c r="BJ1486" s="18" t="s">
        <v>87</v>
      </c>
      <c r="BK1486" s="225">
        <f>ROUND(I1486*H1486,2)</f>
        <v>0</v>
      </c>
      <c r="BL1486" s="18" t="s">
        <v>371</v>
      </c>
      <c r="BM1486" s="224" t="s">
        <v>1976</v>
      </c>
    </row>
    <row r="1487" spans="1:47" s="2" customFormat="1" ht="12">
      <c r="A1487" s="40"/>
      <c r="B1487" s="41"/>
      <c r="C1487" s="42"/>
      <c r="D1487" s="240" t="s">
        <v>276</v>
      </c>
      <c r="E1487" s="42"/>
      <c r="F1487" s="241" t="s">
        <v>1977</v>
      </c>
      <c r="G1487" s="42"/>
      <c r="H1487" s="42"/>
      <c r="I1487" s="242"/>
      <c r="J1487" s="42"/>
      <c r="K1487" s="42"/>
      <c r="L1487" s="46"/>
      <c r="M1487" s="243"/>
      <c r="N1487" s="244"/>
      <c r="O1487" s="93"/>
      <c r="P1487" s="93"/>
      <c r="Q1487" s="93"/>
      <c r="R1487" s="93"/>
      <c r="S1487" s="93"/>
      <c r="T1487" s="94"/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T1487" s="18" t="s">
        <v>276</v>
      </c>
      <c r="AU1487" s="18" t="s">
        <v>89</v>
      </c>
    </row>
    <row r="1488" spans="1:51" s="13" customFormat="1" ht="12">
      <c r="A1488" s="13"/>
      <c r="B1488" s="245"/>
      <c r="C1488" s="246"/>
      <c r="D1488" s="247" t="s">
        <v>278</v>
      </c>
      <c r="E1488" s="248" t="s">
        <v>1</v>
      </c>
      <c r="F1488" s="249" t="s">
        <v>955</v>
      </c>
      <c r="G1488" s="246"/>
      <c r="H1488" s="250">
        <v>83</v>
      </c>
      <c r="I1488" s="251"/>
      <c r="J1488" s="246"/>
      <c r="K1488" s="246"/>
      <c r="L1488" s="252"/>
      <c r="M1488" s="253"/>
      <c r="N1488" s="254"/>
      <c r="O1488" s="254"/>
      <c r="P1488" s="254"/>
      <c r="Q1488" s="254"/>
      <c r="R1488" s="254"/>
      <c r="S1488" s="254"/>
      <c r="T1488" s="255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T1488" s="256" t="s">
        <v>278</v>
      </c>
      <c r="AU1488" s="256" t="s">
        <v>89</v>
      </c>
      <c r="AV1488" s="13" t="s">
        <v>89</v>
      </c>
      <c r="AW1488" s="13" t="s">
        <v>34</v>
      </c>
      <c r="AX1488" s="13" t="s">
        <v>79</v>
      </c>
      <c r="AY1488" s="256" t="s">
        <v>139</v>
      </c>
    </row>
    <row r="1489" spans="1:51" s="13" customFormat="1" ht="12">
      <c r="A1489" s="13"/>
      <c r="B1489" s="245"/>
      <c r="C1489" s="246"/>
      <c r="D1489" s="247" t="s">
        <v>278</v>
      </c>
      <c r="E1489" s="248" t="s">
        <v>1</v>
      </c>
      <c r="F1489" s="249" t="s">
        <v>957</v>
      </c>
      <c r="G1489" s="246"/>
      <c r="H1489" s="250">
        <v>195.8</v>
      </c>
      <c r="I1489" s="251"/>
      <c r="J1489" s="246"/>
      <c r="K1489" s="246"/>
      <c r="L1489" s="252"/>
      <c r="M1489" s="253"/>
      <c r="N1489" s="254"/>
      <c r="O1489" s="254"/>
      <c r="P1489" s="254"/>
      <c r="Q1489" s="254"/>
      <c r="R1489" s="254"/>
      <c r="S1489" s="254"/>
      <c r="T1489" s="255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T1489" s="256" t="s">
        <v>278</v>
      </c>
      <c r="AU1489" s="256" t="s">
        <v>89</v>
      </c>
      <c r="AV1489" s="13" t="s">
        <v>89</v>
      </c>
      <c r="AW1489" s="13" t="s">
        <v>34</v>
      </c>
      <c r="AX1489" s="13" t="s">
        <v>79</v>
      </c>
      <c r="AY1489" s="256" t="s">
        <v>139</v>
      </c>
    </row>
    <row r="1490" spans="1:51" s="15" customFormat="1" ht="12">
      <c r="A1490" s="15"/>
      <c r="B1490" s="267"/>
      <c r="C1490" s="268"/>
      <c r="D1490" s="247" t="s">
        <v>278</v>
      </c>
      <c r="E1490" s="269" t="s">
        <v>1</v>
      </c>
      <c r="F1490" s="270" t="s">
        <v>287</v>
      </c>
      <c r="G1490" s="268"/>
      <c r="H1490" s="271">
        <v>278.8</v>
      </c>
      <c r="I1490" s="272"/>
      <c r="J1490" s="268"/>
      <c r="K1490" s="268"/>
      <c r="L1490" s="273"/>
      <c r="M1490" s="274"/>
      <c r="N1490" s="275"/>
      <c r="O1490" s="275"/>
      <c r="P1490" s="275"/>
      <c r="Q1490" s="275"/>
      <c r="R1490" s="275"/>
      <c r="S1490" s="275"/>
      <c r="T1490" s="276"/>
      <c r="U1490" s="15"/>
      <c r="V1490" s="15"/>
      <c r="W1490" s="15"/>
      <c r="X1490" s="15"/>
      <c r="Y1490" s="15"/>
      <c r="Z1490" s="15"/>
      <c r="AA1490" s="15"/>
      <c r="AB1490" s="15"/>
      <c r="AC1490" s="15"/>
      <c r="AD1490" s="15"/>
      <c r="AE1490" s="15"/>
      <c r="AT1490" s="277" t="s">
        <v>278</v>
      </c>
      <c r="AU1490" s="277" t="s">
        <v>89</v>
      </c>
      <c r="AV1490" s="15" t="s">
        <v>144</v>
      </c>
      <c r="AW1490" s="15" t="s">
        <v>34</v>
      </c>
      <c r="AX1490" s="15" t="s">
        <v>87</v>
      </c>
      <c r="AY1490" s="277" t="s">
        <v>139</v>
      </c>
    </row>
    <row r="1491" spans="1:65" s="2" customFormat="1" ht="21.75" customHeight="1">
      <c r="A1491" s="40"/>
      <c r="B1491" s="41"/>
      <c r="C1491" s="212" t="s">
        <v>1978</v>
      </c>
      <c r="D1491" s="212" t="s">
        <v>140</v>
      </c>
      <c r="E1491" s="213" t="s">
        <v>1979</v>
      </c>
      <c r="F1491" s="214" t="s">
        <v>1980</v>
      </c>
      <c r="G1491" s="215" t="s">
        <v>299</v>
      </c>
      <c r="H1491" s="216">
        <v>278.8</v>
      </c>
      <c r="I1491" s="217"/>
      <c r="J1491" s="218">
        <f>ROUND(I1491*H1491,2)</f>
        <v>0</v>
      </c>
      <c r="K1491" s="214" t="s">
        <v>478</v>
      </c>
      <c r="L1491" s="46"/>
      <c r="M1491" s="236" t="s">
        <v>1</v>
      </c>
      <c r="N1491" s="237" t="s">
        <v>44</v>
      </c>
      <c r="O1491" s="93"/>
      <c r="P1491" s="238">
        <f>O1491*H1491</f>
        <v>0</v>
      </c>
      <c r="Q1491" s="238">
        <v>0.00019</v>
      </c>
      <c r="R1491" s="238">
        <f>Q1491*H1491</f>
        <v>0.052972000000000005</v>
      </c>
      <c r="S1491" s="238">
        <v>0</v>
      </c>
      <c r="T1491" s="239">
        <f>S1491*H1491</f>
        <v>0</v>
      </c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R1491" s="224" t="s">
        <v>371</v>
      </c>
      <c r="AT1491" s="224" t="s">
        <v>140</v>
      </c>
      <c r="AU1491" s="224" t="s">
        <v>89</v>
      </c>
      <c r="AY1491" s="18" t="s">
        <v>139</v>
      </c>
      <c r="BE1491" s="225">
        <f>IF(N1491="základní",J1491,0)</f>
        <v>0</v>
      </c>
      <c r="BF1491" s="225">
        <f>IF(N1491="snížená",J1491,0)</f>
        <v>0</v>
      </c>
      <c r="BG1491" s="225">
        <f>IF(N1491="zákl. přenesená",J1491,0)</f>
        <v>0</v>
      </c>
      <c r="BH1491" s="225">
        <f>IF(N1491="sníž. přenesená",J1491,0)</f>
        <v>0</v>
      </c>
      <c r="BI1491" s="225">
        <f>IF(N1491="nulová",J1491,0)</f>
        <v>0</v>
      </c>
      <c r="BJ1491" s="18" t="s">
        <v>87</v>
      </c>
      <c r="BK1491" s="225">
        <f>ROUND(I1491*H1491,2)</f>
        <v>0</v>
      </c>
      <c r="BL1491" s="18" t="s">
        <v>371</v>
      </c>
      <c r="BM1491" s="224" t="s">
        <v>1981</v>
      </c>
    </row>
    <row r="1492" spans="1:47" s="2" customFormat="1" ht="12">
      <c r="A1492" s="40"/>
      <c r="B1492" s="41"/>
      <c r="C1492" s="42"/>
      <c r="D1492" s="240" t="s">
        <v>276</v>
      </c>
      <c r="E1492" s="42"/>
      <c r="F1492" s="241" t="s">
        <v>1982</v>
      </c>
      <c r="G1492" s="42"/>
      <c r="H1492" s="42"/>
      <c r="I1492" s="242"/>
      <c r="J1492" s="42"/>
      <c r="K1492" s="42"/>
      <c r="L1492" s="46"/>
      <c r="M1492" s="243"/>
      <c r="N1492" s="244"/>
      <c r="O1492" s="93"/>
      <c r="P1492" s="93"/>
      <c r="Q1492" s="93"/>
      <c r="R1492" s="93"/>
      <c r="S1492" s="93"/>
      <c r="T1492" s="94"/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T1492" s="18" t="s">
        <v>276</v>
      </c>
      <c r="AU1492" s="18" t="s">
        <v>89</v>
      </c>
    </row>
    <row r="1493" spans="1:51" s="13" customFormat="1" ht="12">
      <c r="A1493" s="13"/>
      <c r="B1493" s="245"/>
      <c r="C1493" s="246"/>
      <c r="D1493" s="247" t="s">
        <v>278</v>
      </c>
      <c r="E1493" s="248" t="s">
        <v>1</v>
      </c>
      <c r="F1493" s="249" t="s">
        <v>955</v>
      </c>
      <c r="G1493" s="246"/>
      <c r="H1493" s="250">
        <v>83</v>
      </c>
      <c r="I1493" s="251"/>
      <c r="J1493" s="246"/>
      <c r="K1493" s="246"/>
      <c r="L1493" s="252"/>
      <c r="M1493" s="253"/>
      <c r="N1493" s="254"/>
      <c r="O1493" s="254"/>
      <c r="P1493" s="254"/>
      <c r="Q1493" s="254"/>
      <c r="R1493" s="254"/>
      <c r="S1493" s="254"/>
      <c r="T1493" s="255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T1493" s="256" t="s">
        <v>278</v>
      </c>
      <c r="AU1493" s="256" t="s">
        <v>89</v>
      </c>
      <c r="AV1493" s="13" t="s">
        <v>89</v>
      </c>
      <c r="AW1493" s="13" t="s">
        <v>34</v>
      </c>
      <c r="AX1493" s="13" t="s">
        <v>79</v>
      </c>
      <c r="AY1493" s="256" t="s">
        <v>139</v>
      </c>
    </row>
    <row r="1494" spans="1:51" s="13" customFormat="1" ht="12">
      <c r="A1494" s="13"/>
      <c r="B1494" s="245"/>
      <c r="C1494" s="246"/>
      <c r="D1494" s="247" t="s">
        <v>278</v>
      </c>
      <c r="E1494" s="248" t="s">
        <v>1</v>
      </c>
      <c r="F1494" s="249" t="s">
        <v>957</v>
      </c>
      <c r="G1494" s="246"/>
      <c r="H1494" s="250">
        <v>195.8</v>
      </c>
      <c r="I1494" s="251"/>
      <c r="J1494" s="246"/>
      <c r="K1494" s="246"/>
      <c r="L1494" s="252"/>
      <c r="M1494" s="253"/>
      <c r="N1494" s="254"/>
      <c r="O1494" s="254"/>
      <c r="P1494" s="254"/>
      <c r="Q1494" s="254"/>
      <c r="R1494" s="254"/>
      <c r="S1494" s="254"/>
      <c r="T1494" s="255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T1494" s="256" t="s">
        <v>278</v>
      </c>
      <c r="AU1494" s="256" t="s">
        <v>89</v>
      </c>
      <c r="AV1494" s="13" t="s">
        <v>89</v>
      </c>
      <c r="AW1494" s="13" t="s">
        <v>34</v>
      </c>
      <c r="AX1494" s="13" t="s">
        <v>79</v>
      </c>
      <c r="AY1494" s="256" t="s">
        <v>139</v>
      </c>
    </row>
    <row r="1495" spans="1:51" s="15" customFormat="1" ht="12">
      <c r="A1495" s="15"/>
      <c r="B1495" s="267"/>
      <c r="C1495" s="268"/>
      <c r="D1495" s="247" t="s">
        <v>278</v>
      </c>
      <c r="E1495" s="269" t="s">
        <v>1</v>
      </c>
      <c r="F1495" s="270" t="s">
        <v>287</v>
      </c>
      <c r="G1495" s="268"/>
      <c r="H1495" s="271">
        <v>278.8</v>
      </c>
      <c r="I1495" s="272"/>
      <c r="J1495" s="268"/>
      <c r="K1495" s="268"/>
      <c r="L1495" s="273"/>
      <c r="M1495" s="274"/>
      <c r="N1495" s="275"/>
      <c r="O1495" s="275"/>
      <c r="P1495" s="275"/>
      <c r="Q1495" s="275"/>
      <c r="R1495" s="275"/>
      <c r="S1495" s="275"/>
      <c r="T1495" s="276"/>
      <c r="U1495" s="15"/>
      <c r="V1495" s="15"/>
      <c r="W1495" s="15"/>
      <c r="X1495" s="15"/>
      <c r="Y1495" s="15"/>
      <c r="Z1495" s="15"/>
      <c r="AA1495" s="15"/>
      <c r="AB1495" s="15"/>
      <c r="AC1495" s="15"/>
      <c r="AD1495" s="15"/>
      <c r="AE1495" s="15"/>
      <c r="AT1495" s="277" t="s">
        <v>278</v>
      </c>
      <c r="AU1495" s="277" t="s">
        <v>89</v>
      </c>
      <c r="AV1495" s="15" t="s">
        <v>144</v>
      </c>
      <c r="AW1495" s="15" t="s">
        <v>34</v>
      </c>
      <c r="AX1495" s="15" t="s">
        <v>87</v>
      </c>
      <c r="AY1495" s="277" t="s">
        <v>139</v>
      </c>
    </row>
    <row r="1496" spans="1:65" s="2" customFormat="1" ht="16.5" customHeight="1">
      <c r="A1496" s="40"/>
      <c r="B1496" s="41"/>
      <c r="C1496" s="212" t="s">
        <v>1983</v>
      </c>
      <c r="D1496" s="212" t="s">
        <v>140</v>
      </c>
      <c r="E1496" s="213" t="s">
        <v>1984</v>
      </c>
      <c r="F1496" s="214" t="s">
        <v>1985</v>
      </c>
      <c r="G1496" s="215" t="s">
        <v>299</v>
      </c>
      <c r="H1496" s="216">
        <v>72</v>
      </c>
      <c r="I1496" s="217"/>
      <c r="J1496" s="218">
        <f>ROUND(I1496*H1496,2)</f>
        <v>0</v>
      </c>
      <c r="K1496" s="214" t="s">
        <v>1</v>
      </c>
      <c r="L1496" s="46"/>
      <c r="M1496" s="236" t="s">
        <v>1</v>
      </c>
      <c r="N1496" s="237" t="s">
        <v>44</v>
      </c>
      <c r="O1496" s="93"/>
      <c r="P1496" s="238">
        <f>O1496*H1496</f>
        <v>0</v>
      </c>
      <c r="Q1496" s="238">
        <v>0.0001</v>
      </c>
      <c r="R1496" s="238">
        <f>Q1496*H1496</f>
        <v>0.007200000000000001</v>
      </c>
      <c r="S1496" s="238">
        <v>0</v>
      </c>
      <c r="T1496" s="239">
        <f>S1496*H1496</f>
        <v>0</v>
      </c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0"/>
      <c r="AE1496" s="40"/>
      <c r="AR1496" s="224" t="s">
        <v>371</v>
      </c>
      <c r="AT1496" s="224" t="s">
        <v>140</v>
      </c>
      <c r="AU1496" s="224" t="s">
        <v>89</v>
      </c>
      <c r="AY1496" s="18" t="s">
        <v>139</v>
      </c>
      <c r="BE1496" s="225">
        <f>IF(N1496="základní",J1496,0)</f>
        <v>0</v>
      </c>
      <c r="BF1496" s="225">
        <f>IF(N1496="snížená",J1496,0)</f>
        <v>0</v>
      </c>
      <c r="BG1496" s="225">
        <f>IF(N1496="zákl. přenesená",J1496,0)</f>
        <v>0</v>
      </c>
      <c r="BH1496" s="225">
        <f>IF(N1496="sníž. přenesená",J1496,0)</f>
        <v>0</v>
      </c>
      <c r="BI1496" s="225">
        <f>IF(N1496="nulová",J1496,0)</f>
        <v>0</v>
      </c>
      <c r="BJ1496" s="18" t="s">
        <v>87</v>
      </c>
      <c r="BK1496" s="225">
        <f>ROUND(I1496*H1496,2)</f>
        <v>0</v>
      </c>
      <c r="BL1496" s="18" t="s">
        <v>371</v>
      </c>
      <c r="BM1496" s="224" t="s">
        <v>1986</v>
      </c>
    </row>
    <row r="1497" spans="1:51" s="13" customFormat="1" ht="12">
      <c r="A1497" s="13"/>
      <c r="B1497" s="245"/>
      <c r="C1497" s="246"/>
      <c r="D1497" s="247" t="s">
        <v>278</v>
      </c>
      <c r="E1497" s="248" t="s">
        <v>1</v>
      </c>
      <c r="F1497" s="249" t="s">
        <v>1987</v>
      </c>
      <c r="G1497" s="246"/>
      <c r="H1497" s="250">
        <v>72</v>
      </c>
      <c r="I1497" s="251"/>
      <c r="J1497" s="246"/>
      <c r="K1497" s="246"/>
      <c r="L1497" s="252"/>
      <c r="M1497" s="253"/>
      <c r="N1497" s="254"/>
      <c r="O1497" s="254"/>
      <c r="P1497" s="254"/>
      <c r="Q1497" s="254"/>
      <c r="R1497" s="254"/>
      <c r="S1497" s="254"/>
      <c r="T1497" s="255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T1497" s="256" t="s">
        <v>278</v>
      </c>
      <c r="AU1497" s="256" t="s">
        <v>89</v>
      </c>
      <c r="AV1497" s="13" t="s">
        <v>89</v>
      </c>
      <c r="AW1497" s="13" t="s">
        <v>34</v>
      </c>
      <c r="AX1497" s="13" t="s">
        <v>79</v>
      </c>
      <c r="AY1497" s="256" t="s">
        <v>139</v>
      </c>
    </row>
    <row r="1498" spans="1:51" s="15" customFormat="1" ht="12">
      <c r="A1498" s="15"/>
      <c r="B1498" s="267"/>
      <c r="C1498" s="268"/>
      <c r="D1498" s="247" t="s">
        <v>278</v>
      </c>
      <c r="E1498" s="269" t="s">
        <v>1</v>
      </c>
      <c r="F1498" s="270" t="s">
        <v>287</v>
      </c>
      <c r="G1498" s="268"/>
      <c r="H1498" s="271">
        <v>72</v>
      </c>
      <c r="I1498" s="272"/>
      <c r="J1498" s="268"/>
      <c r="K1498" s="268"/>
      <c r="L1498" s="273"/>
      <c r="M1498" s="274"/>
      <c r="N1498" s="275"/>
      <c r="O1498" s="275"/>
      <c r="P1498" s="275"/>
      <c r="Q1498" s="275"/>
      <c r="R1498" s="275"/>
      <c r="S1498" s="275"/>
      <c r="T1498" s="276"/>
      <c r="U1498" s="15"/>
      <c r="V1498" s="15"/>
      <c r="W1498" s="15"/>
      <c r="X1498" s="15"/>
      <c r="Y1498" s="15"/>
      <c r="Z1498" s="15"/>
      <c r="AA1498" s="15"/>
      <c r="AB1498" s="15"/>
      <c r="AC1498" s="15"/>
      <c r="AD1498" s="15"/>
      <c r="AE1498" s="15"/>
      <c r="AT1498" s="277" t="s">
        <v>278</v>
      </c>
      <c r="AU1498" s="277" t="s">
        <v>89</v>
      </c>
      <c r="AV1498" s="15" t="s">
        <v>144</v>
      </c>
      <c r="AW1498" s="15" t="s">
        <v>34</v>
      </c>
      <c r="AX1498" s="15" t="s">
        <v>87</v>
      </c>
      <c r="AY1498" s="277" t="s">
        <v>139</v>
      </c>
    </row>
    <row r="1499" spans="1:65" s="2" customFormat="1" ht="24.15" customHeight="1">
      <c r="A1499" s="40"/>
      <c r="B1499" s="41"/>
      <c r="C1499" s="212" t="s">
        <v>1988</v>
      </c>
      <c r="D1499" s="212" t="s">
        <v>140</v>
      </c>
      <c r="E1499" s="213" t="s">
        <v>1989</v>
      </c>
      <c r="F1499" s="214" t="s">
        <v>1990</v>
      </c>
      <c r="G1499" s="215" t="s">
        <v>305</v>
      </c>
      <c r="H1499" s="216">
        <v>7.58</v>
      </c>
      <c r="I1499" s="217"/>
      <c r="J1499" s="218">
        <f>ROUND(I1499*H1499,2)</f>
        <v>0</v>
      </c>
      <c r="K1499" s="214" t="s">
        <v>274</v>
      </c>
      <c r="L1499" s="46"/>
      <c r="M1499" s="236" t="s">
        <v>1</v>
      </c>
      <c r="N1499" s="237" t="s">
        <v>44</v>
      </c>
      <c r="O1499" s="93"/>
      <c r="P1499" s="238">
        <f>O1499*H1499</f>
        <v>0</v>
      </c>
      <c r="Q1499" s="238">
        <v>0</v>
      </c>
      <c r="R1499" s="238">
        <f>Q1499*H1499</f>
        <v>0</v>
      </c>
      <c r="S1499" s="238">
        <v>0</v>
      </c>
      <c r="T1499" s="239">
        <f>S1499*H1499</f>
        <v>0</v>
      </c>
      <c r="U1499" s="40"/>
      <c r="V1499" s="40"/>
      <c r="W1499" s="40"/>
      <c r="X1499" s="40"/>
      <c r="Y1499" s="40"/>
      <c r="Z1499" s="40"/>
      <c r="AA1499" s="40"/>
      <c r="AB1499" s="40"/>
      <c r="AC1499" s="40"/>
      <c r="AD1499" s="40"/>
      <c r="AE1499" s="40"/>
      <c r="AR1499" s="224" t="s">
        <v>371</v>
      </c>
      <c r="AT1499" s="224" t="s">
        <v>140</v>
      </c>
      <c r="AU1499" s="224" t="s">
        <v>89</v>
      </c>
      <c r="AY1499" s="18" t="s">
        <v>139</v>
      </c>
      <c r="BE1499" s="225">
        <f>IF(N1499="základní",J1499,0)</f>
        <v>0</v>
      </c>
      <c r="BF1499" s="225">
        <f>IF(N1499="snížená",J1499,0)</f>
        <v>0</v>
      </c>
      <c r="BG1499" s="225">
        <f>IF(N1499="zákl. přenesená",J1499,0)</f>
        <v>0</v>
      </c>
      <c r="BH1499" s="225">
        <f>IF(N1499="sníž. přenesená",J1499,0)</f>
        <v>0</v>
      </c>
      <c r="BI1499" s="225">
        <f>IF(N1499="nulová",J1499,0)</f>
        <v>0</v>
      </c>
      <c r="BJ1499" s="18" t="s">
        <v>87</v>
      </c>
      <c r="BK1499" s="225">
        <f>ROUND(I1499*H1499,2)</f>
        <v>0</v>
      </c>
      <c r="BL1499" s="18" t="s">
        <v>371</v>
      </c>
      <c r="BM1499" s="224" t="s">
        <v>1991</v>
      </c>
    </row>
    <row r="1500" spans="1:47" s="2" customFormat="1" ht="12">
      <c r="A1500" s="40"/>
      <c r="B1500" s="41"/>
      <c r="C1500" s="42"/>
      <c r="D1500" s="240" t="s">
        <v>276</v>
      </c>
      <c r="E1500" s="42"/>
      <c r="F1500" s="241" t="s">
        <v>1992</v>
      </c>
      <c r="G1500" s="42"/>
      <c r="H1500" s="42"/>
      <c r="I1500" s="242"/>
      <c r="J1500" s="42"/>
      <c r="K1500" s="42"/>
      <c r="L1500" s="46"/>
      <c r="M1500" s="243"/>
      <c r="N1500" s="244"/>
      <c r="O1500" s="93"/>
      <c r="P1500" s="93"/>
      <c r="Q1500" s="93"/>
      <c r="R1500" s="93"/>
      <c r="S1500" s="93"/>
      <c r="T1500" s="94"/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T1500" s="18" t="s">
        <v>276</v>
      </c>
      <c r="AU1500" s="18" t="s">
        <v>89</v>
      </c>
    </row>
    <row r="1501" spans="1:63" s="11" customFormat="1" ht="22.8" customHeight="1">
      <c r="A1501" s="11"/>
      <c r="B1501" s="198"/>
      <c r="C1501" s="199"/>
      <c r="D1501" s="200" t="s">
        <v>78</v>
      </c>
      <c r="E1501" s="234" t="s">
        <v>1993</v>
      </c>
      <c r="F1501" s="234" t="s">
        <v>1994</v>
      </c>
      <c r="G1501" s="199"/>
      <c r="H1501" s="199"/>
      <c r="I1501" s="202"/>
      <c r="J1501" s="235">
        <f>BK1501</f>
        <v>0</v>
      </c>
      <c r="K1501" s="199"/>
      <c r="L1501" s="204"/>
      <c r="M1501" s="205"/>
      <c r="N1501" s="206"/>
      <c r="O1501" s="206"/>
      <c r="P1501" s="207">
        <f>SUM(P1502:P1523)</f>
        <v>0</v>
      </c>
      <c r="Q1501" s="206"/>
      <c r="R1501" s="207">
        <f>SUM(R1502:R1523)</f>
        <v>2.185741</v>
      </c>
      <c r="S1501" s="206"/>
      <c r="T1501" s="208">
        <f>SUM(T1502:T1523)</f>
        <v>0</v>
      </c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R1501" s="209" t="s">
        <v>89</v>
      </c>
      <c r="AT1501" s="210" t="s">
        <v>78</v>
      </c>
      <c r="AU1501" s="210" t="s">
        <v>87</v>
      </c>
      <c r="AY1501" s="209" t="s">
        <v>139</v>
      </c>
      <c r="BK1501" s="211">
        <f>SUM(BK1502:BK1523)</f>
        <v>0</v>
      </c>
    </row>
    <row r="1502" spans="1:65" s="2" customFormat="1" ht="16.5" customHeight="1">
      <c r="A1502" s="40"/>
      <c r="B1502" s="41"/>
      <c r="C1502" s="212" t="s">
        <v>1995</v>
      </c>
      <c r="D1502" s="212" t="s">
        <v>140</v>
      </c>
      <c r="E1502" s="213" t="s">
        <v>1996</v>
      </c>
      <c r="F1502" s="214" t="s">
        <v>1997</v>
      </c>
      <c r="G1502" s="215" t="s">
        <v>299</v>
      </c>
      <c r="H1502" s="216">
        <v>191.9</v>
      </c>
      <c r="I1502" s="217"/>
      <c r="J1502" s="218">
        <f>ROUND(I1502*H1502,2)</f>
        <v>0</v>
      </c>
      <c r="K1502" s="214" t="s">
        <v>274</v>
      </c>
      <c r="L1502" s="46"/>
      <c r="M1502" s="236" t="s">
        <v>1</v>
      </c>
      <c r="N1502" s="237" t="s">
        <v>44</v>
      </c>
      <c r="O1502" s="93"/>
      <c r="P1502" s="238">
        <f>O1502*H1502</f>
        <v>0</v>
      </c>
      <c r="Q1502" s="238">
        <v>0</v>
      </c>
      <c r="R1502" s="238">
        <f>Q1502*H1502</f>
        <v>0</v>
      </c>
      <c r="S1502" s="238">
        <v>0</v>
      </c>
      <c r="T1502" s="239">
        <f>S1502*H1502</f>
        <v>0</v>
      </c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R1502" s="224" t="s">
        <v>371</v>
      </c>
      <c r="AT1502" s="224" t="s">
        <v>140</v>
      </c>
      <c r="AU1502" s="224" t="s">
        <v>89</v>
      </c>
      <c r="AY1502" s="18" t="s">
        <v>139</v>
      </c>
      <c r="BE1502" s="225">
        <f>IF(N1502="základní",J1502,0)</f>
        <v>0</v>
      </c>
      <c r="BF1502" s="225">
        <f>IF(N1502="snížená",J1502,0)</f>
        <v>0</v>
      </c>
      <c r="BG1502" s="225">
        <f>IF(N1502="zákl. přenesená",J1502,0)</f>
        <v>0</v>
      </c>
      <c r="BH1502" s="225">
        <f>IF(N1502="sníž. přenesená",J1502,0)</f>
        <v>0</v>
      </c>
      <c r="BI1502" s="225">
        <f>IF(N1502="nulová",J1502,0)</f>
        <v>0</v>
      </c>
      <c r="BJ1502" s="18" t="s">
        <v>87</v>
      </c>
      <c r="BK1502" s="225">
        <f>ROUND(I1502*H1502,2)</f>
        <v>0</v>
      </c>
      <c r="BL1502" s="18" t="s">
        <v>371</v>
      </c>
      <c r="BM1502" s="224" t="s">
        <v>1998</v>
      </c>
    </row>
    <row r="1503" spans="1:47" s="2" customFormat="1" ht="12">
      <c r="A1503" s="40"/>
      <c r="B1503" s="41"/>
      <c r="C1503" s="42"/>
      <c r="D1503" s="240" t="s">
        <v>276</v>
      </c>
      <c r="E1503" s="42"/>
      <c r="F1503" s="241" t="s">
        <v>1999</v>
      </c>
      <c r="G1503" s="42"/>
      <c r="H1503" s="42"/>
      <c r="I1503" s="242"/>
      <c r="J1503" s="42"/>
      <c r="K1503" s="42"/>
      <c r="L1503" s="46"/>
      <c r="M1503" s="243"/>
      <c r="N1503" s="244"/>
      <c r="O1503" s="93"/>
      <c r="P1503" s="93"/>
      <c r="Q1503" s="93"/>
      <c r="R1503" s="93"/>
      <c r="S1503" s="93"/>
      <c r="T1503" s="94"/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T1503" s="18" t="s">
        <v>276</v>
      </c>
      <c r="AU1503" s="18" t="s">
        <v>89</v>
      </c>
    </row>
    <row r="1504" spans="1:51" s="13" customFormat="1" ht="12">
      <c r="A1504" s="13"/>
      <c r="B1504" s="245"/>
      <c r="C1504" s="246"/>
      <c r="D1504" s="247" t="s">
        <v>278</v>
      </c>
      <c r="E1504" s="248" t="s">
        <v>1</v>
      </c>
      <c r="F1504" s="249" t="s">
        <v>2000</v>
      </c>
      <c r="G1504" s="246"/>
      <c r="H1504" s="250">
        <v>191.9</v>
      </c>
      <c r="I1504" s="251"/>
      <c r="J1504" s="246"/>
      <c r="K1504" s="246"/>
      <c r="L1504" s="252"/>
      <c r="M1504" s="253"/>
      <c r="N1504" s="254"/>
      <c r="O1504" s="254"/>
      <c r="P1504" s="254"/>
      <c r="Q1504" s="254"/>
      <c r="R1504" s="254"/>
      <c r="S1504" s="254"/>
      <c r="T1504" s="255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T1504" s="256" t="s">
        <v>278</v>
      </c>
      <c r="AU1504" s="256" t="s">
        <v>89</v>
      </c>
      <c r="AV1504" s="13" t="s">
        <v>89</v>
      </c>
      <c r="AW1504" s="13" t="s">
        <v>34</v>
      </c>
      <c r="AX1504" s="13" t="s">
        <v>79</v>
      </c>
      <c r="AY1504" s="256" t="s">
        <v>139</v>
      </c>
    </row>
    <row r="1505" spans="1:51" s="15" customFormat="1" ht="12">
      <c r="A1505" s="15"/>
      <c r="B1505" s="267"/>
      <c r="C1505" s="268"/>
      <c r="D1505" s="247" t="s">
        <v>278</v>
      </c>
      <c r="E1505" s="269" t="s">
        <v>1</v>
      </c>
      <c r="F1505" s="270" t="s">
        <v>287</v>
      </c>
      <c r="G1505" s="268"/>
      <c r="H1505" s="271">
        <v>191.9</v>
      </c>
      <c r="I1505" s="272"/>
      <c r="J1505" s="268"/>
      <c r="K1505" s="268"/>
      <c r="L1505" s="273"/>
      <c r="M1505" s="274"/>
      <c r="N1505" s="275"/>
      <c r="O1505" s="275"/>
      <c r="P1505" s="275"/>
      <c r="Q1505" s="275"/>
      <c r="R1505" s="275"/>
      <c r="S1505" s="275"/>
      <c r="T1505" s="276"/>
      <c r="U1505" s="15"/>
      <c r="V1505" s="15"/>
      <c r="W1505" s="15"/>
      <c r="X1505" s="15"/>
      <c r="Y1505" s="15"/>
      <c r="Z1505" s="15"/>
      <c r="AA1505" s="15"/>
      <c r="AB1505" s="15"/>
      <c r="AC1505" s="15"/>
      <c r="AD1505" s="15"/>
      <c r="AE1505" s="15"/>
      <c r="AT1505" s="277" t="s">
        <v>278</v>
      </c>
      <c r="AU1505" s="277" t="s">
        <v>89</v>
      </c>
      <c r="AV1505" s="15" t="s">
        <v>144</v>
      </c>
      <c r="AW1505" s="15" t="s">
        <v>34</v>
      </c>
      <c r="AX1505" s="15" t="s">
        <v>87</v>
      </c>
      <c r="AY1505" s="277" t="s">
        <v>139</v>
      </c>
    </row>
    <row r="1506" spans="1:65" s="2" customFormat="1" ht="24.15" customHeight="1">
      <c r="A1506" s="40"/>
      <c r="B1506" s="41"/>
      <c r="C1506" s="212" t="s">
        <v>2001</v>
      </c>
      <c r="D1506" s="212" t="s">
        <v>140</v>
      </c>
      <c r="E1506" s="213" t="s">
        <v>2002</v>
      </c>
      <c r="F1506" s="214" t="s">
        <v>2003</v>
      </c>
      <c r="G1506" s="215" t="s">
        <v>299</v>
      </c>
      <c r="H1506" s="216">
        <v>191.9</v>
      </c>
      <c r="I1506" s="217"/>
      <c r="J1506" s="218">
        <f>ROUND(I1506*H1506,2)</f>
        <v>0</v>
      </c>
      <c r="K1506" s="214" t="s">
        <v>274</v>
      </c>
      <c r="L1506" s="46"/>
      <c r="M1506" s="236" t="s">
        <v>1</v>
      </c>
      <c r="N1506" s="237" t="s">
        <v>44</v>
      </c>
      <c r="O1506" s="93"/>
      <c r="P1506" s="238">
        <f>O1506*H1506</f>
        <v>0</v>
      </c>
      <c r="Q1506" s="238">
        <v>4E-05</v>
      </c>
      <c r="R1506" s="238">
        <f>Q1506*H1506</f>
        <v>0.0076760000000000005</v>
      </c>
      <c r="S1506" s="238">
        <v>0</v>
      </c>
      <c r="T1506" s="239">
        <f>S1506*H1506</f>
        <v>0</v>
      </c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R1506" s="224" t="s">
        <v>371</v>
      </c>
      <c r="AT1506" s="224" t="s">
        <v>140</v>
      </c>
      <c r="AU1506" s="224" t="s">
        <v>89</v>
      </c>
      <c r="AY1506" s="18" t="s">
        <v>139</v>
      </c>
      <c r="BE1506" s="225">
        <f>IF(N1506="základní",J1506,0)</f>
        <v>0</v>
      </c>
      <c r="BF1506" s="225">
        <f>IF(N1506="snížená",J1506,0)</f>
        <v>0</v>
      </c>
      <c r="BG1506" s="225">
        <f>IF(N1506="zákl. přenesená",J1506,0)</f>
        <v>0</v>
      </c>
      <c r="BH1506" s="225">
        <f>IF(N1506="sníž. přenesená",J1506,0)</f>
        <v>0</v>
      </c>
      <c r="BI1506" s="225">
        <f>IF(N1506="nulová",J1506,0)</f>
        <v>0</v>
      </c>
      <c r="BJ1506" s="18" t="s">
        <v>87</v>
      </c>
      <c r="BK1506" s="225">
        <f>ROUND(I1506*H1506,2)</f>
        <v>0</v>
      </c>
      <c r="BL1506" s="18" t="s">
        <v>371</v>
      </c>
      <c r="BM1506" s="224" t="s">
        <v>2004</v>
      </c>
    </row>
    <row r="1507" spans="1:47" s="2" customFormat="1" ht="12">
      <c r="A1507" s="40"/>
      <c r="B1507" s="41"/>
      <c r="C1507" s="42"/>
      <c r="D1507" s="240" t="s">
        <v>276</v>
      </c>
      <c r="E1507" s="42"/>
      <c r="F1507" s="241" t="s">
        <v>2005</v>
      </c>
      <c r="G1507" s="42"/>
      <c r="H1507" s="42"/>
      <c r="I1507" s="242"/>
      <c r="J1507" s="42"/>
      <c r="K1507" s="42"/>
      <c r="L1507" s="46"/>
      <c r="M1507" s="243"/>
      <c r="N1507" s="244"/>
      <c r="O1507" s="93"/>
      <c r="P1507" s="93"/>
      <c r="Q1507" s="93"/>
      <c r="R1507" s="93"/>
      <c r="S1507" s="93"/>
      <c r="T1507" s="94"/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0"/>
      <c r="AE1507" s="40"/>
      <c r="AT1507" s="18" t="s">
        <v>276</v>
      </c>
      <c r="AU1507" s="18" t="s">
        <v>89</v>
      </c>
    </row>
    <row r="1508" spans="1:51" s="13" customFormat="1" ht="12">
      <c r="A1508" s="13"/>
      <c r="B1508" s="245"/>
      <c r="C1508" s="246"/>
      <c r="D1508" s="247" t="s">
        <v>278</v>
      </c>
      <c r="E1508" s="248" t="s">
        <v>1</v>
      </c>
      <c r="F1508" s="249" t="s">
        <v>2000</v>
      </c>
      <c r="G1508" s="246"/>
      <c r="H1508" s="250">
        <v>191.9</v>
      </c>
      <c r="I1508" s="251"/>
      <c r="J1508" s="246"/>
      <c r="K1508" s="246"/>
      <c r="L1508" s="252"/>
      <c r="M1508" s="253"/>
      <c r="N1508" s="254"/>
      <c r="O1508" s="254"/>
      <c r="P1508" s="254"/>
      <c r="Q1508" s="254"/>
      <c r="R1508" s="254"/>
      <c r="S1508" s="254"/>
      <c r="T1508" s="255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T1508" s="256" t="s">
        <v>278</v>
      </c>
      <c r="AU1508" s="256" t="s">
        <v>89</v>
      </c>
      <c r="AV1508" s="13" t="s">
        <v>89</v>
      </c>
      <c r="AW1508" s="13" t="s">
        <v>34</v>
      </c>
      <c r="AX1508" s="13" t="s">
        <v>79</v>
      </c>
      <c r="AY1508" s="256" t="s">
        <v>139</v>
      </c>
    </row>
    <row r="1509" spans="1:51" s="15" customFormat="1" ht="12">
      <c r="A1509" s="15"/>
      <c r="B1509" s="267"/>
      <c r="C1509" s="268"/>
      <c r="D1509" s="247" t="s">
        <v>278</v>
      </c>
      <c r="E1509" s="269" t="s">
        <v>1</v>
      </c>
      <c r="F1509" s="270" t="s">
        <v>287</v>
      </c>
      <c r="G1509" s="268"/>
      <c r="H1509" s="271">
        <v>191.9</v>
      </c>
      <c r="I1509" s="272"/>
      <c r="J1509" s="268"/>
      <c r="K1509" s="268"/>
      <c r="L1509" s="273"/>
      <c r="M1509" s="274"/>
      <c r="N1509" s="275"/>
      <c r="O1509" s="275"/>
      <c r="P1509" s="275"/>
      <c r="Q1509" s="275"/>
      <c r="R1509" s="275"/>
      <c r="S1509" s="275"/>
      <c r="T1509" s="276"/>
      <c r="U1509" s="15"/>
      <c r="V1509" s="15"/>
      <c r="W1509" s="15"/>
      <c r="X1509" s="15"/>
      <c r="Y1509" s="15"/>
      <c r="Z1509" s="15"/>
      <c r="AA1509" s="15"/>
      <c r="AB1509" s="15"/>
      <c r="AC1509" s="15"/>
      <c r="AD1509" s="15"/>
      <c r="AE1509" s="15"/>
      <c r="AT1509" s="277" t="s">
        <v>278</v>
      </c>
      <c r="AU1509" s="277" t="s">
        <v>89</v>
      </c>
      <c r="AV1509" s="15" t="s">
        <v>144</v>
      </c>
      <c r="AW1509" s="15" t="s">
        <v>34</v>
      </c>
      <c r="AX1509" s="15" t="s">
        <v>87</v>
      </c>
      <c r="AY1509" s="277" t="s">
        <v>139</v>
      </c>
    </row>
    <row r="1510" spans="1:65" s="2" customFormat="1" ht="33" customHeight="1">
      <c r="A1510" s="40"/>
      <c r="B1510" s="41"/>
      <c r="C1510" s="212" t="s">
        <v>2006</v>
      </c>
      <c r="D1510" s="212" t="s">
        <v>140</v>
      </c>
      <c r="E1510" s="213" t="s">
        <v>2007</v>
      </c>
      <c r="F1510" s="214" t="s">
        <v>2008</v>
      </c>
      <c r="G1510" s="215" t="s">
        <v>299</v>
      </c>
      <c r="H1510" s="216">
        <v>191.9</v>
      </c>
      <c r="I1510" s="217"/>
      <c r="J1510" s="218">
        <f>ROUND(I1510*H1510,2)</f>
        <v>0</v>
      </c>
      <c r="K1510" s="214" t="s">
        <v>274</v>
      </c>
      <c r="L1510" s="46"/>
      <c r="M1510" s="236" t="s">
        <v>1</v>
      </c>
      <c r="N1510" s="237" t="s">
        <v>44</v>
      </c>
      <c r="O1510" s="93"/>
      <c r="P1510" s="238">
        <f>O1510*H1510</f>
        <v>0</v>
      </c>
      <c r="Q1510" s="238">
        <v>0.0054</v>
      </c>
      <c r="R1510" s="238">
        <f>Q1510*H1510</f>
        <v>1.0362600000000002</v>
      </c>
      <c r="S1510" s="238">
        <v>0</v>
      </c>
      <c r="T1510" s="239">
        <f>S1510*H1510</f>
        <v>0</v>
      </c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0"/>
      <c r="AE1510" s="40"/>
      <c r="AR1510" s="224" t="s">
        <v>371</v>
      </c>
      <c r="AT1510" s="224" t="s">
        <v>140</v>
      </c>
      <c r="AU1510" s="224" t="s">
        <v>89</v>
      </c>
      <c r="AY1510" s="18" t="s">
        <v>139</v>
      </c>
      <c r="BE1510" s="225">
        <f>IF(N1510="základní",J1510,0)</f>
        <v>0</v>
      </c>
      <c r="BF1510" s="225">
        <f>IF(N1510="snížená",J1510,0)</f>
        <v>0</v>
      </c>
      <c r="BG1510" s="225">
        <f>IF(N1510="zákl. přenesená",J1510,0)</f>
        <v>0</v>
      </c>
      <c r="BH1510" s="225">
        <f>IF(N1510="sníž. přenesená",J1510,0)</f>
        <v>0</v>
      </c>
      <c r="BI1510" s="225">
        <f>IF(N1510="nulová",J1510,0)</f>
        <v>0</v>
      </c>
      <c r="BJ1510" s="18" t="s">
        <v>87</v>
      </c>
      <c r="BK1510" s="225">
        <f>ROUND(I1510*H1510,2)</f>
        <v>0</v>
      </c>
      <c r="BL1510" s="18" t="s">
        <v>371</v>
      </c>
      <c r="BM1510" s="224" t="s">
        <v>2009</v>
      </c>
    </row>
    <row r="1511" spans="1:47" s="2" customFormat="1" ht="12">
      <c r="A1511" s="40"/>
      <c r="B1511" s="41"/>
      <c r="C1511" s="42"/>
      <c r="D1511" s="240" t="s">
        <v>276</v>
      </c>
      <c r="E1511" s="42"/>
      <c r="F1511" s="241" t="s">
        <v>2010</v>
      </c>
      <c r="G1511" s="42"/>
      <c r="H1511" s="42"/>
      <c r="I1511" s="242"/>
      <c r="J1511" s="42"/>
      <c r="K1511" s="42"/>
      <c r="L1511" s="46"/>
      <c r="M1511" s="243"/>
      <c r="N1511" s="244"/>
      <c r="O1511" s="93"/>
      <c r="P1511" s="93"/>
      <c r="Q1511" s="93"/>
      <c r="R1511" s="93"/>
      <c r="S1511" s="93"/>
      <c r="T1511" s="94"/>
      <c r="U1511" s="40"/>
      <c r="V1511" s="40"/>
      <c r="W1511" s="40"/>
      <c r="X1511" s="40"/>
      <c r="Y1511" s="40"/>
      <c r="Z1511" s="40"/>
      <c r="AA1511" s="40"/>
      <c r="AB1511" s="40"/>
      <c r="AC1511" s="40"/>
      <c r="AD1511" s="40"/>
      <c r="AE1511" s="40"/>
      <c r="AT1511" s="18" t="s">
        <v>276</v>
      </c>
      <c r="AU1511" s="18" t="s">
        <v>89</v>
      </c>
    </row>
    <row r="1512" spans="1:51" s="13" customFormat="1" ht="12">
      <c r="A1512" s="13"/>
      <c r="B1512" s="245"/>
      <c r="C1512" s="246"/>
      <c r="D1512" s="247" t="s">
        <v>278</v>
      </c>
      <c r="E1512" s="248" t="s">
        <v>1</v>
      </c>
      <c r="F1512" s="249" t="s">
        <v>2000</v>
      </c>
      <c r="G1512" s="246"/>
      <c r="H1512" s="250">
        <v>191.9</v>
      </c>
      <c r="I1512" s="251"/>
      <c r="J1512" s="246"/>
      <c r="K1512" s="246"/>
      <c r="L1512" s="252"/>
      <c r="M1512" s="253"/>
      <c r="N1512" s="254"/>
      <c r="O1512" s="254"/>
      <c r="P1512" s="254"/>
      <c r="Q1512" s="254"/>
      <c r="R1512" s="254"/>
      <c r="S1512" s="254"/>
      <c r="T1512" s="255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T1512" s="256" t="s">
        <v>278</v>
      </c>
      <c r="AU1512" s="256" t="s">
        <v>89</v>
      </c>
      <c r="AV1512" s="13" t="s">
        <v>89</v>
      </c>
      <c r="AW1512" s="13" t="s">
        <v>34</v>
      </c>
      <c r="AX1512" s="13" t="s">
        <v>79</v>
      </c>
      <c r="AY1512" s="256" t="s">
        <v>139</v>
      </c>
    </row>
    <row r="1513" spans="1:51" s="15" customFormat="1" ht="12">
      <c r="A1513" s="15"/>
      <c r="B1513" s="267"/>
      <c r="C1513" s="268"/>
      <c r="D1513" s="247" t="s">
        <v>278</v>
      </c>
      <c r="E1513" s="269" t="s">
        <v>1</v>
      </c>
      <c r="F1513" s="270" t="s">
        <v>287</v>
      </c>
      <c r="G1513" s="268"/>
      <c r="H1513" s="271">
        <v>191.9</v>
      </c>
      <c r="I1513" s="272"/>
      <c r="J1513" s="268"/>
      <c r="K1513" s="268"/>
      <c r="L1513" s="273"/>
      <c r="M1513" s="274"/>
      <c r="N1513" s="275"/>
      <c r="O1513" s="275"/>
      <c r="P1513" s="275"/>
      <c r="Q1513" s="275"/>
      <c r="R1513" s="275"/>
      <c r="S1513" s="275"/>
      <c r="T1513" s="276"/>
      <c r="U1513" s="15"/>
      <c r="V1513" s="15"/>
      <c r="W1513" s="15"/>
      <c r="X1513" s="15"/>
      <c r="Y1513" s="15"/>
      <c r="Z1513" s="15"/>
      <c r="AA1513" s="15"/>
      <c r="AB1513" s="15"/>
      <c r="AC1513" s="15"/>
      <c r="AD1513" s="15"/>
      <c r="AE1513" s="15"/>
      <c r="AT1513" s="277" t="s">
        <v>278</v>
      </c>
      <c r="AU1513" s="277" t="s">
        <v>89</v>
      </c>
      <c r="AV1513" s="15" t="s">
        <v>144</v>
      </c>
      <c r="AW1513" s="15" t="s">
        <v>34</v>
      </c>
      <c r="AX1513" s="15" t="s">
        <v>87</v>
      </c>
      <c r="AY1513" s="277" t="s">
        <v>139</v>
      </c>
    </row>
    <row r="1514" spans="1:65" s="2" customFormat="1" ht="21.75" customHeight="1">
      <c r="A1514" s="40"/>
      <c r="B1514" s="41"/>
      <c r="C1514" s="212" t="s">
        <v>296</v>
      </c>
      <c r="D1514" s="212" t="s">
        <v>140</v>
      </c>
      <c r="E1514" s="213" t="s">
        <v>2011</v>
      </c>
      <c r="F1514" s="214" t="s">
        <v>2012</v>
      </c>
      <c r="G1514" s="215" t="s">
        <v>299</v>
      </c>
      <c r="H1514" s="216">
        <v>191.9</v>
      </c>
      <c r="I1514" s="217"/>
      <c r="J1514" s="218">
        <f>ROUND(I1514*H1514,2)</f>
        <v>0</v>
      </c>
      <c r="K1514" s="214" t="s">
        <v>274</v>
      </c>
      <c r="L1514" s="46"/>
      <c r="M1514" s="236" t="s">
        <v>1</v>
      </c>
      <c r="N1514" s="237" t="s">
        <v>44</v>
      </c>
      <c r="O1514" s="93"/>
      <c r="P1514" s="238">
        <f>O1514*H1514</f>
        <v>0</v>
      </c>
      <c r="Q1514" s="238">
        <v>0.00055</v>
      </c>
      <c r="R1514" s="238">
        <f>Q1514*H1514</f>
        <v>0.10554500000000001</v>
      </c>
      <c r="S1514" s="238">
        <v>0</v>
      </c>
      <c r="T1514" s="239">
        <f>S1514*H1514</f>
        <v>0</v>
      </c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0"/>
      <c r="AE1514" s="40"/>
      <c r="AR1514" s="224" t="s">
        <v>371</v>
      </c>
      <c r="AT1514" s="224" t="s">
        <v>140</v>
      </c>
      <c r="AU1514" s="224" t="s">
        <v>89</v>
      </c>
      <c r="AY1514" s="18" t="s">
        <v>139</v>
      </c>
      <c r="BE1514" s="225">
        <f>IF(N1514="základní",J1514,0)</f>
        <v>0</v>
      </c>
      <c r="BF1514" s="225">
        <f>IF(N1514="snížená",J1514,0)</f>
        <v>0</v>
      </c>
      <c r="BG1514" s="225">
        <f>IF(N1514="zákl. přenesená",J1514,0)</f>
        <v>0</v>
      </c>
      <c r="BH1514" s="225">
        <f>IF(N1514="sníž. přenesená",J1514,0)</f>
        <v>0</v>
      </c>
      <c r="BI1514" s="225">
        <f>IF(N1514="nulová",J1514,0)</f>
        <v>0</v>
      </c>
      <c r="BJ1514" s="18" t="s">
        <v>87</v>
      </c>
      <c r="BK1514" s="225">
        <f>ROUND(I1514*H1514,2)</f>
        <v>0</v>
      </c>
      <c r="BL1514" s="18" t="s">
        <v>371</v>
      </c>
      <c r="BM1514" s="224" t="s">
        <v>2013</v>
      </c>
    </row>
    <row r="1515" spans="1:47" s="2" customFormat="1" ht="12">
      <c r="A1515" s="40"/>
      <c r="B1515" s="41"/>
      <c r="C1515" s="42"/>
      <c r="D1515" s="240" t="s">
        <v>276</v>
      </c>
      <c r="E1515" s="42"/>
      <c r="F1515" s="241" t="s">
        <v>2014</v>
      </c>
      <c r="G1515" s="42"/>
      <c r="H1515" s="42"/>
      <c r="I1515" s="242"/>
      <c r="J1515" s="42"/>
      <c r="K1515" s="42"/>
      <c r="L1515" s="46"/>
      <c r="M1515" s="243"/>
      <c r="N1515" s="244"/>
      <c r="O1515" s="93"/>
      <c r="P1515" s="93"/>
      <c r="Q1515" s="93"/>
      <c r="R1515" s="93"/>
      <c r="S1515" s="93"/>
      <c r="T1515" s="94"/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T1515" s="18" t="s">
        <v>276</v>
      </c>
      <c r="AU1515" s="18" t="s">
        <v>89</v>
      </c>
    </row>
    <row r="1516" spans="1:51" s="13" customFormat="1" ht="12">
      <c r="A1516" s="13"/>
      <c r="B1516" s="245"/>
      <c r="C1516" s="246"/>
      <c r="D1516" s="247" t="s">
        <v>278</v>
      </c>
      <c r="E1516" s="248" t="s">
        <v>1</v>
      </c>
      <c r="F1516" s="249" t="s">
        <v>2000</v>
      </c>
      <c r="G1516" s="246"/>
      <c r="H1516" s="250">
        <v>191.9</v>
      </c>
      <c r="I1516" s="251"/>
      <c r="J1516" s="246"/>
      <c r="K1516" s="246"/>
      <c r="L1516" s="252"/>
      <c r="M1516" s="253"/>
      <c r="N1516" s="254"/>
      <c r="O1516" s="254"/>
      <c r="P1516" s="254"/>
      <c r="Q1516" s="254"/>
      <c r="R1516" s="254"/>
      <c r="S1516" s="254"/>
      <c r="T1516" s="255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T1516" s="256" t="s">
        <v>278</v>
      </c>
      <c r="AU1516" s="256" t="s">
        <v>89</v>
      </c>
      <c r="AV1516" s="13" t="s">
        <v>89</v>
      </c>
      <c r="AW1516" s="13" t="s">
        <v>34</v>
      </c>
      <c r="AX1516" s="13" t="s">
        <v>79</v>
      </c>
      <c r="AY1516" s="256" t="s">
        <v>139</v>
      </c>
    </row>
    <row r="1517" spans="1:51" s="15" customFormat="1" ht="12">
      <c r="A1517" s="15"/>
      <c r="B1517" s="267"/>
      <c r="C1517" s="268"/>
      <c r="D1517" s="247" t="s">
        <v>278</v>
      </c>
      <c r="E1517" s="269" t="s">
        <v>1</v>
      </c>
      <c r="F1517" s="270" t="s">
        <v>287</v>
      </c>
      <c r="G1517" s="268"/>
      <c r="H1517" s="271">
        <v>191.9</v>
      </c>
      <c r="I1517" s="272"/>
      <c r="J1517" s="268"/>
      <c r="K1517" s="268"/>
      <c r="L1517" s="273"/>
      <c r="M1517" s="274"/>
      <c r="N1517" s="275"/>
      <c r="O1517" s="275"/>
      <c r="P1517" s="275"/>
      <c r="Q1517" s="275"/>
      <c r="R1517" s="275"/>
      <c r="S1517" s="275"/>
      <c r="T1517" s="276"/>
      <c r="U1517" s="15"/>
      <c r="V1517" s="15"/>
      <c r="W1517" s="15"/>
      <c r="X1517" s="15"/>
      <c r="Y1517" s="15"/>
      <c r="Z1517" s="15"/>
      <c r="AA1517" s="15"/>
      <c r="AB1517" s="15"/>
      <c r="AC1517" s="15"/>
      <c r="AD1517" s="15"/>
      <c r="AE1517" s="15"/>
      <c r="AT1517" s="277" t="s">
        <v>278</v>
      </c>
      <c r="AU1517" s="277" t="s">
        <v>89</v>
      </c>
      <c r="AV1517" s="15" t="s">
        <v>144</v>
      </c>
      <c r="AW1517" s="15" t="s">
        <v>34</v>
      </c>
      <c r="AX1517" s="15" t="s">
        <v>87</v>
      </c>
      <c r="AY1517" s="277" t="s">
        <v>139</v>
      </c>
    </row>
    <row r="1518" spans="1:65" s="2" customFormat="1" ht="24.15" customHeight="1">
      <c r="A1518" s="40"/>
      <c r="B1518" s="41"/>
      <c r="C1518" s="212" t="s">
        <v>2015</v>
      </c>
      <c r="D1518" s="212" t="s">
        <v>140</v>
      </c>
      <c r="E1518" s="213" t="s">
        <v>2016</v>
      </c>
      <c r="F1518" s="214" t="s">
        <v>2017</v>
      </c>
      <c r="G1518" s="215" t="s">
        <v>299</v>
      </c>
      <c r="H1518" s="216">
        <v>191.9</v>
      </c>
      <c r="I1518" s="217"/>
      <c r="J1518" s="218">
        <f>ROUND(I1518*H1518,2)</f>
        <v>0</v>
      </c>
      <c r="K1518" s="214" t="s">
        <v>274</v>
      </c>
      <c r="L1518" s="46"/>
      <c r="M1518" s="236" t="s">
        <v>1</v>
      </c>
      <c r="N1518" s="237" t="s">
        <v>44</v>
      </c>
      <c r="O1518" s="93"/>
      <c r="P1518" s="238">
        <f>O1518*H1518</f>
        <v>0</v>
      </c>
      <c r="Q1518" s="238">
        <v>0.0054</v>
      </c>
      <c r="R1518" s="238">
        <f>Q1518*H1518</f>
        <v>1.0362600000000002</v>
      </c>
      <c r="S1518" s="238">
        <v>0</v>
      </c>
      <c r="T1518" s="239">
        <f>S1518*H1518</f>
        <v>0</v>
      </c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R1518" s="224" t="s">
        <v>371</v>
      </c>
      <c r="AT1518" s="224" t="s">
        <v>140</v>
      </c>
      <c r="AU1518" s="224" t="s">
        <v>89</v>
      </c>
      <c r="AY1518" s="18" t="s">
        <v>139</v>
      </c>
      <c r="BE1518" s="225">
        <f>IF(N1518="základní",J1518,0)</f>
        <v>0</v>
      </c>
      <c r="BF1518" s="225">
        <f>IF(N1518="snížená",J1518,0)</f>
        <v>0</v>
      </c>
      <c r="BG1518" s="225">
        <f>IF(N1518="zákl. přenesená",J1518,0)</f>
        <v>0</v>
      </c>
      <c r="BH1518" s="225">
        <f>IF(N1518="sníž. přenesená",J1518,0)</f>
        <v>0</v>
      </c>
      <c r="BI1518" s="225">
        <f>IF(N1518="nulová",J1518,0)</f>
        <v>0</v>
      </c>
      <c r="BJ1518" s="18" t="s">
        <v>87</v>
      </c>
      <c r="BK1518" s="225">
        <f>ROUND(I1518*H1518,2)</f>
        <v>0</v>
      </c>
      <c r="BL1518" s="18" t="s">
        <v>371</v>
      </c>
      <c r="BM1518" s="224" t="s">
        <v>2018</v>
      </c>
    </row>
    <row r="1519" spans="1:47" s="2" customFormat="1" ht="12">
      <c r="A1519" s="40"/>
      <c r="B1519" s="41"/>
      <c r="C1519" s="42"/>
      <c r="D1519" s="240" t="s">
        <v>276</v>
      </c>
      <c r="E1519" s="42"/>
      <c r="F1519" s="241" t="s">
        <v>2019</v>
      </c>
      <c r="G1519" s="42"/>
      <c r="H1519" s="42"/>
      <c r="I1519" s="242"/>
      <c r="J1519" s="42"/>
      <c r="K1519" s="42"/>
      <c r="L1519" s="46"/>
      <c r="M1519" s="243"/>
      <c r="N1519" s="244"/>
      <c r="O1519" s="93"/>
      <c r="P1519" s="93"/>
      <c r="Q1519" s="93"/>
      <c r="R1519" s="93"/>
      <c r="S1519" s="93"/>
      <c r="T1519" s="94"/>
      <c r="U1519" s="40"/>
      <c r="V1519" s="40"/>
      <c r="W1519" s="40"/>
      <c r="X1519" s="40"/>
      <c r="Y1519" s="40"/>
      <c r="Z1519" s="40"/>
      <c r="AA1519" s="40"/>
      <c r="AB1519" s="40"/>
      <c r="AC1519" s="40"/>
      <c r="AD1519" s="40"/>
      <c r="AE1519" s="40"/>
      <c r="AT1519" s="18" t="s">
        <v>276</v>
      </c>
      <c r="AU1519" s="18" t="s">
        <v>89</v>
      </c>
    </row>
    <row r="1520" spans="1:51" s="13" customFormat="1" ht="12">
      <c r="A1520" s="13"/>
      <c r="B1520" s="245"/>
      <c r="C1520" s="246"/>
      <c r="D1520" s="247" t="s">
        <v>278</v>
      </c>
      <c r="E1520" s="248" t="s">
        <v>1</v>
      </c>
      <c r="F1520" s="249" t="s">
        <v>2000</v>
      </c>
      <c r="G1520" s="246"/>
      <c r="H1520" s="250">
        <v>191.9</v>
      </c>
      <c r="I1520" s="251"/>
      <c r="J1520" s="246"/>
      <c r="K1520" s="246"/>
      <c r="L1520" s="252"/>
      <c r="M1520" s="253"/>
      <c r="N1520" s="254"/>
      <c r="O1520" s="254"/>
      <c r="P1520" s="254"/>
      <c r="Q1520" s="254"/>
      <c r="R1520" s="254"/>
      <c r="S1520" s="254"/>
      <c r="T1520" s="255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T1520" s="256" t="s">
        <v>278</v>
      </c>
      <c r="AU1520" s="256" t="s">
        <v>89</v>
      </c>
      <c r="AV1520" s="13" t="s">
        <v>89</v>
      </c>
      <c r="AW1520" s="13" t="s">
        <v>34</v>
      </c>
      <c r="AX1520" s="13" t="s">
        <v>79</v>
      </c>
      <c r="AY1520" s="256" t="s">
        <v>139</v>
      </c>
    </row>
    <row r="1521" spans="1:51" s="15" customFormat="1" ht="12">
      <c r="A1521" s="15"/>
      <c r="B1521" s="267"/>
      <c r="C1521" s="268"/>
      <c r="D1521" s="247" t="s">
        <v>278</v>
      </c>
      <c r="E1521" s="269" t="s">
        <v>1</v>
      </c>
      <c r="F1521" s="270" t="s">
        <v>287</v>
      </c>
      <c r="G1521" s="268"/>
      <c r="H1521" s="271">
        <v>191.9</v>
      </c>
      <c r="I1521" s="272"/>
      <c r="J1521" s="268"/>
      <c r="K1521" s="268"/>
      <c r="L1521" s="273"/>
      <c r="M1521" s="274"/>
      <c r="N1521" s="275"/>
      <c r="O1521" s="275"/>
      <c r="P1521" s="275"/>
      <c r="Q1521" s="275"/>
      <c r="R1521" s="275"/>
      <c r="S1521" s="275"/>
      <c r="T1521" s="276"/>
      <c r="U1521" s="15"/>
      <c r="V1521" s="15"/>
      <c r="W1521" s="15"/>
      <c r="X1521" s="15"/>
      <c r="Y1521" s="15"/>
      <c r="Z1521" s="15"/>
      <c r="AA1521" s="15"/>
      <c r="AB1521" s="15"/>
      <c r="AC1521" s="15"/>
      <c r="AD1521" s="15"/>
      <c r="AE1521" s="15"/>
      <c r="AT1521" s="277" t="s">
        <v>278</v>
      </c>
      <c r="AU1521" s="277" t="s">
        <v>89</v>
      </c>
      <c r="AV1521" s="15" t="s">
        <v>144</v>
      </c>
      <c r="AW1521" s="15" t="s">
        <v>34</v>
      </c>
      <c r="AX1521" s="15" t="s">
        <v>87</v>
      </c>
      <c r="AY1521" s="277" t="s">
        <v>139</v>
      </c>
    </row>
    <row r="1522" spans="1:65" s="2" customFormat="1" ht="24.15" customHeight="1">
      <c r="A1522" s="40"/>
      <c r="B1522" s="41"/>
      <c r="C1522" s="212" t="s">
        <v>2020</v>
      </c>
      <c r="D1522" s="212" t="s">
        <v>140</v>
      </c>
      <c r="E1522" s="213" t="s">
        <v>2021</v>
      </c>
      <c r="F1522" s="214" t="s">
        <v>2022</v>
      </c>
      <c r="G1522" s="215" t="s">
        <v>305</v>
      </c>
      <c r="H1522" s="216">
        <v>2.186</v>
      </c>
      <c r="I1522" s="217"/>
      <c r="J1522" s="218">
        <f>ROUND(I1522*H1522,2)</f>
        <v>0</v>
      </c>
      <c r="K1522" s="214" t="s">
        <v>274</v>
      </c>
      <c r="L1522" s="46"/>
      <c r="M1522" s="236" t="s">
        <v>1</v>
      </c>
      <c r="N1522" s="237" t="s">
        <v>44</v>
      </c>
      <c r="O1522" s="93"/>
      <c r="P1522" s="238">
        <f>O1522*H1522</f>
        <v>0</v>
      </c>
      <c r="Q1522" s="238">
        <v>0</v>
      </c>
      <c r="R1522" s="238">
        <f>Q1522*H1522</f>
        <v>0</v>
      </c>
      <c r="S1522" s="238">
        <v>0</v>
      </c>
      <c r="T1522" s="239">
        <f>S1522*H1522</f>
        <v>0</v>
      </c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  <c r="AE1522" s="40"/>
      <c r="AR1522" s="224" t="s">
        <v>371</v>
      </c>
      <c r="AT1522" s="224" t="s">
        <v>140</v>
      </c>
      <c r="AU1522" s="224" t="s">
        <v>89</v>
      </c>
      <c r="AY1522" s="18" t="s">
        <v>139</v>
      </c>
      <c r="BE1522" s="225">
        <f>IF(N1522="základní",J1522,0)</f>
        <v>0</v>
      </c>
      <c r="BF1522" s="225">
        <f>IF(N1522="snížená",J1522,0)</f>
        <v>0</v>
      </c>
      <c r="BG1522" s="225">
        <f>IF(N1522="zákl. přenesená",J1522,0)</f>
        <v>0</v>
      </c>
      <c r="BH1522" s="225">
        <f>IF(N1522="sníž. přenesená",J1522,0)</f>
        <v>0</v>
      </c>
      <c r="BI1522" s="225">
        <f>IF(N1522="nulová",J1522,0)</f>
        <v>0</v>
      </c>
      <c r="BJ1522" s="18" t="s">
        <v>87</v>
      </c>
      <c r="BK1522" s="225">
        <f>ROUND(I1522*H1522,2)</f>
        <v>0</v>
      </c>
      <c r="BL1522" s="18" t="s">
        <v>371</v>
      </c>
      <c r="BM1522" s="224" t="s">
        <v>2023</v>
      </c>
    </row>
    <row r="1523" spans="1:47" s="2" customFormat="1" ht="12">
      <c r="A1523" s="40"/>
      <c r="B1523" s="41"/>
      <c r="C1523" s="42"/>
      <c r="D1523" s="240" t="s">
        <v>276</v>
      </c>
      <c r="E1523" s="42"/>
      <c r="F1523" s="241" t="s">
        <v>2024</v>
      </c>
      <c r="G1523" s="42"/>
      <c r="H1523" s="42"/>
      <c r="I1523" s="242"/>
      <c r="J1523" s="42"/>
      <c r="K1523" s="42"/>
      <c r="L1523" s="46"/>
      <c r="M1523" s="243"/>
      <c r="N1523" s="244"/>
      <c r="O1523" s="93"/>
      <c r="P1523" s="93"/>
      <c r="Q1523" s="93"/>
      <c r="R1523" s="93"/>
      <c r="S1523" s="93"/>
      <c r="T1523" s="94"/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T1523" s="18" t="s">
        <v>276</v>
      </c>
      <c r="AU1523" s="18" t="s">
        <v>89</v>
      </c>
    </row>
    <row r="1524" spans="1:63" s="11" customFormat="1" ht="22.8" customHeight="1">
      <c r="A1524" s="11"/>
      <c r="B1524" s="198"/>
      <c r="C1524" s="199"/>
      <c r="D1524" s="200" t="s">
        <v>78</v>
      </c>
      <c r="E1524" s="234" t="s">
        <v>2025</v>
      </c>
      <c r="F1524" s="234" t="s">
        <v>2026</v>
      </c>
      <c r="G1524" s="199"/>
      <c r="H1524" s="199"/>
      <c r="I1524" s="202"/>
      <c r="J1524" s="235">
        <f>BK1524</f>
        <v>0</v>
      </c>
      <c r="K1524" s="199"/>
      <c r="L1524" s="204"/>
      <c r="M1524" s="205"/>
      <c r="N1524" s="206"/>
      <c r="O1524" s="206"/>
      <c r="P1524" s="207">
        <f>SUM(P1525:P1536)</f>
        <v>0</v>
      </c>
      <c r="Q1524" s="206"/>
      <c r="R1524" s="207">
        <f>SUM(R1525:R1536)</f>
        <v>0.0637026</v>
      </c>
      <c r="S1524" s="206"/>
      <c r="T1524" s="208">
        <f>SUM(T1525:T1536)</f>
        <v>0</v>
      </c>
      <c r="U1524" s="11"/>
      <c r="V1524" s="11"/>
      <c r="W1524" s="11"/>
      <c r="X1524" s="11"/>
      <c r="Y1524" s="11"/>
      <c r="Z1524" s="11"/>
      <c r="AA1524" s="11"/>
      <c r="AB1524" s="11"/>
      <c r="AC1524" s="11"/>
      <c r="AD1524" s="11"/>
      <c r="AE1524" s="11"/>
      <c r="AR1524" s="209" t="s">
        <v>89</v>
      </c>
      <c r="AT1524" s="210" t="s">
        <v>78</v>
      </c>
      <c r="AU1524" s="210" t="s">
        <v>87</v>
      </c>
      <c r="AY1524" s="209" t="s">
        <v>139</v>
      </c>
      <c r="BK1524" s="211">
        <f>SUM(BK1525:BK1536)</f>
        <v>0</v>
      </c>
    </row>
    <row r="1525" spans="1:65" s="2" customFormat="1" ht="16.5" customHeight="1">
      <c r="A1525" s="40"/>
      <c r="B1525" s="41"/>
      <c r="C1525" s="212" t="s">
        <v>2027</v>
      </c>
      <c r="D1525" s="212" t="s">
        <v>140</v>
      </c>
      <c r="E1525" s="213" t="s">
        <v>2028</v>
      </c>
      <c r="F1525" s="214" t="s">
        <v>2029</v>
      </c>
      <c r="G1525" s="215" t="s">
        <v>299</v>
      </c>
      <c r="H1525" s="216">
        <v>212.342</v>
      </c>
      <c r="I1525" s="217"/>
      <c r="J1525" s="218">
        <f>ROUND(I1525*H1525,2)</f>
        <v>0</v>
      </c>
      <c r="K1525" s="214" t="s">
        <v>274</v>
      </c>
      <c r="L1525" s="46"/>
      <c r="M1525" s="236" t="s">
        <v>1</v>
      </c>
      <c r="N1525" s="237" t="s">
        <v>44</v>
      </c>
      <c r="O1525" s="93"/>
      <c r="P1525" s="238">
        <f>O1525*H1525</f>
        <v>0</v>
      </c>
      <c r="Q1525" s="238">
        <v>0</v>
      </c>
      <c r="R1525" s="238">
        <f>Q1525*H1525</f>
        <v>0</v>
      </c>
      <c r="S1525" s="238">
        <v>0</v>
      </c>
      <c r="T1525" s="239">
        <f>S1525*H1525</f>
        <v>0</v>
      </c>
      <c r="U1525" s="40"/>
      <c r="V1525" s="40"/>
      <c r="W1525" s="40"/>
      <c r="X1525" s="40"/>
      <c r="Y1525" s="40"/>
      <c r="Z1525" s="40"/>
      <c r="AA1525" s="40"/>
      <c r="AB1525" s="40"/>
      <c r="AC1525" s="40"/>
      <c r="AD1525" s="40"/>
      <c r="AE1525" s="40"/>
      <c r="AR1525" s="224" t="s">
        <v>371</v>
      </c>
      <c r="AT1525" s="224" t="s">
        <v>140</v>
      </c>
      <c r="AU1525" s="224" t="s">
        <v>89</v>
      </c>
      <c r="AY1525" s="18" t="s">
        <v>139</v>
      </c>
      <c r="BE1525" s="225">
        <f>IF(N1525="základní",J1525,0)</f>
        <v>0</v>
      </c>
      <c r="BF1525" s="225">
        <f>IF(N1525="snížená",J1525,0)</f>
        <v>0</v>
      </c>
      <c r="BG1525" s="225">
        <f>IF(N1525="zákl. přenesená",J1525,0)</f>
        <v>0</v>
      </c>
      <c r="BH1525" s="225">
        <f>IF(N1525="sníž. přenesená",J1525,0)</f>
        <v>0</v>
      </c>
      <c r="BI1525" s="225">
        <f>IF(N1525="nulová",J1525,0)</f>
        <v>0</v>
      </c>
      <c r="BJ1525" s="18" t="s">
        <v>87</v>
      </c>
      <c r="BK1525" s="225">
        <f>ROUND(I1525*H1525,2)</f>
        <v>0</v>
      </c>
      <c r="BL1525" s="18" t="s">
        <v>371</v>
      </c>
      <c r="BM1525" s="224" t="s">
        <v>2030</v>
      </c>
    </row>
    <row r="1526" spans="1:47" s="2" customFormat="1" ht="12">
      <c r="A1526" s="40"/>
      <c r="B1526" s="41"/>
      <c r="C1526" s="42"/>
      <c r="D1526" s="240" t="s">
        <v>276</v>
      </c>
      <c r="E1526" s="42"/>
      <c r="F1526" s="241" t="s">
        <v>2031</v>
      </c>
      <c r="G1526" s="42"/>
      <c r="H1526" s="42"/>
      <c r="I1526" s="242"/>
      <c r="J1526" s="42"/>
      <c r="K1526" s="42"/>
      <c r="L1526" s="46"/>
      <c r="M1526" s="243"/>
      <c r="N1526" s="244"/>
      <c r="O1526" s="93"/>
      <c r="P1526" s="93"/>
      <c r="Q1526" s="93"/>
      <c r="R1526" s="93"/>
      <c r="S1526" s="93"/>
      <c r="T1526" s="94"/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T1526" s="18" t="s">
        <v>276</v>
      </c>
      <c r="AU1526" s="18" t="s">
        <v>89</v>
      </c>
    </row>
    <row r="1527" spans="1:51" s="13" customFormat="1" ht="12">
      <c r="A1527" s="13"/>
      <c r="B1527" s="245"/>
      <c r="C1527" s="246"/>
      <c r="D1527" s="247" t="s">
        <v>278</v>
      </c>
      <c r="E1527" s="248" t="s">
        <v>1</v>
      </c>
      <c r="F1527" s="249" t="s">
        <v>2032</v>
      </c>
      <c r="G1527" s="246"/>
      <c r="H1527" s="250">
        <v>212.342</v>
      </c>
      <c r="I1527" s="251"/>
      <c r="J1527" s="246"/>
      <c r="K1527" s="246"/>
      <c r="L1527" s="252"/>
      <c r="M1527" s="253"/>
      <c r="N1527" s="254"/>
      <c r="O1527" s="254"/>
      <c r="P1527" s="254"/>
      <c r="Q1527" s="254"/>
      <c r="R1527" s="254"/>
      <c r="S1527" s="254"/>
      <c r="T1527" s="255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T1527" s="256" t="s">
        <v>278</v>
      </c>
      <c r="AU1527" s="256" t="s">
        <v>89</v>
      </c>
      <c r="AV1527" s="13" t="s">
        <v>89</v>
      </c>
      <c r="AW1527" s="13" t="s">
        <v>34</v>
      </c>
      <c r="AX1527" s="13" t="s">
        <v>87</v>
      </c>
      <c r="AY1527" s="256" t="s">
        <v>139</v>
      </c>
    </row>
    <row r="1528" spans="1:65" s="2" customFormat="1" ht="16.5" customHeight="1">
      <c r="A1528" s="40"/>
      <c r="B1528" s="41"/>
      <c r="C1528" s="212" t="s">
        <v>2033</v>
      </c>
      <c r="D1528" s="212" t="s">
        <v>140</v>
      </c>
      <c r="E1528" s="213" t="s">
        <v>2034</v>
      </c>
      <c r="F1528" s="214" t="s">
        <v>2035</v>
      </c>
      <c r="G1528" s="215" t="s">
        <v>299</v>
      </c>
      <c r="H1528" s="216">
        <v>212.342</v>
      </c>
      <c r="I1528" s="217"/>
      <c r="J1528" s="218">
        <f>ROUND(I1528*H1528,2)</f>
        <v>0</v>
      </c>
      <c r="K1528" s="214" t="s">
        <v>274</v>
      </c>
      <c r="L1528" s="46"/>
      <c r="M1528" s="236" t="s">
        <v>1</v>
      </c>
      <c r="N1528" s="237" t="s">
        <v>44</v>
      </c>
      <c r="O1528" s="93"/>
      <c r="P1528" s="238">
        <f>O1528*H1528</f>
        <v>0</v>
      </c>
      <c r="Q1528" s="238">
        <v>0.0003</v>
      </c>
      <c r="R1528" s="238">
        <f>Q1528*H1528</f>
        <v>0.0637026</v>
      </c>
      <c r="S1528" s="238">
        <v>0</v>
      </c>
      <c r="T1528" s="239">
        <f>S1528*H1528</f>
        <v>0</v>
      </c>
      <c r="U1528" s="40"/>
      <c r="V1528" s="40"/>
      <c r="W1528" s="40"/>
      <c r="X1528" s="40"/>
      <c r="Y1528" s="40"/>
      <c r="Z1528" s="40"/>
      <c r="AA1528" s="40"/>
      <c r="AB1528" s="40"/>
      <c r="AC1528" s="40"/>
      <c r="AD1528" s="40"/>
      <c r="AE1528" s="40"/>
      <c r="AR1528" s="224" t="s">
        <v>371</v>
      </c>
      <c r="AT1528" s="224" t="s">
        <v>140</v>
      </c>
      <c r="AU1528" s="224" t="s">
        <v>89</v>
      </c>
      <c r="AY1528" s="18" t="s">
        <v>139</v>
      </c>
      <c r="BE1528" s="225">
        <f>IF(N1528="základní",J1528,0)</f>
        <v>0</v>
      </c>
      <c r="BF1528" s="225">
        <f>IF(N1528="snížená",J1528,0)</f>
        <v>0</v>
      </c>
      <c r="BG1528" s="225">
        <f>IF(N1528="zákl. přenesená",J1528,0)</f>
        <v>0</v>
      </c>
      <c r="BH1528" s="225">
        <f>IF(N1528="sníž. přenesená",J1528,0)</f>
        <v>0</v>
      </c>
      <c r="BI1528" s="225">
        <f>IF(N1528="nulová",J1528,0)</f>
        <v>0</v>
      </c>
      <c r="BJ1528" s="18" t="s">
        <v>87</v>
      </c>
      <c r="BK1528" s="225">
        <f>ROUND(I1528*H1528,2)</f>
        <v>0</v>
      </c>
      <c r="BL1528" s="18" t="s">
        <v>371</v>
      </c>
      <c r="BM1528" s="224" t="s">
        <v>2036</v>
      </c>
    </row>
    <row r="1529" spans="1:47" s="2" customFormat="1" ht="12">
      <c r="A1529" s="40"/>
      <c r="B1529" s="41"/>
      <c r="C1529" s="42"/>
      <c r="D1529" s="240" t="s">
        <v>276</v>
      </c>
      <c r="E1529" s="42"/>
      <c r="F1529" s="241" t="s">
        <v>2037</v>
      </c>
      <c r="G1529" s="42"/>
      <c r="H1529" s="42"/>
      <c r="I1529" s="242"/>
      <c r="J1529" s="42"/>
      <c r="K1529" s="42"/>
      <c r="L1529" s="46"/>
      <c r="M1529" s="243"/>
      <c r="N1529" s="244"/>
      <c r="O1529" s="93"/>
      <c r="P1529" s="93"/>
      <c r="Q1529" s="93"/>
      <c r="R1529" s="93"/>
      <c r="S1529" s="93"/>
      <c r="T1529" s="94"/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T1529" s="18" t="s">
        <v>276</v>
      </c>
      <c r="AU1529" s="18" t="s">
        <v>89</v>
      </c>
    </row>
    <row r="1530" spans="1:51" s="13" customFormat="1" ht="12">
      <c r="A1530" s="13"/>
      <c r="B1530" s="245"/>
      <c r="C1530" s="246"/>
      <c r="D1530" s="247" t="s">
        <v>278</v>
      </c>
      <c r="E1530" s="248" t="s">
        <v>1</v>
      </c>
      <c r="F1530" s="249" t="s">
        <v>2032</v>
      </c>
      <c r="G1530" s="246"/>
      <c r="H1530" s="250">
        <v>212.342</v>
      </c>
      <c r="I1530" s="251"/>
      <c r="J1530" s="246"/>
      <c r="K1530" s="246"/>
      <c r="L1530" s="252"/>
      <c r="M1530" s="253"/>
      <c r="N1530" s="254"/>
      <c r="O1530" s="254"/>
      <c r="P1530" s="254"/>
      <c r="Q1530" s="254"/>
      <c r="R1530" s="254"/>
      <c r="S1530" s="254"/>
      <c r="T1530" s="255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T1530" s="256" t="s">
        <v>278</v>
      </c>
      <c r="AU1530" s="256" t="s">
        <v>89</v>
      </c>
      <c r="AV1530" s="13" t="s">
        <v>89</v>
      </c>
      <c r="AW1530" s="13" t="s">
        <v>34</v>
      </c>
      <c r="AX1530" s="13" t="s">
        <v>87</v>
      </c>
      <c r="AY1530" s="256" t="s">
        <v>139</v>
      </c>
    </row>
    <row r="1531" spans="1:65" s="2" customFormat="1" ht="16.5" customHeight="1">
      <c r="A1531" s="40"/>
      <c r="B1531" s="41"/>
      <c r="C1531" s="212" t="s">
        <v>2038</v>
      </c>
      <c r="D1531" s="212" t="s">
        <v>140</v>
      </c>
      <c r="E1531" s="213" t="s">
        <v>2039</v>
      </c>
      <c r="F1531" s="214" t="s">
        <v>2040</v>
      </c>
      <c r="G1531" s="215" t="s">
        <v>299</v>
      </c>
      <c r="H1531" s="216">
        <v>142.242</v>
      </c>
      <c r="I1531" s="217"/>
      <c r="J1531" s="218">
        <f>ROUND(I1531*H1531,2)</f>
        <v>0</v>
      </c>
      <c r="K1531" s="214" t="s">
        <v>1</v>
      </c>
      <c r="L1531" s="46"/>
      <c r="M1531" s="236" t="s">
        <v>1</v>
      </c>
      <c r="N1531" s="237" t="s">
        <v>44</v>
      </c>
      <c r="O1531" s="93"/>
      <c r="P1531" s="238">
        <f>O1531*H1531</f>
        <v>0</v>
      </c>
      <c r="Q1531" s="238">
        <v>0</v>
      </c>
      <c r="R1531" s="238">
        <f>Q1531*H1531</f>
        <v>0</v>
      </c>
      <c r="S1531" s="238">
        <v>0</v>
      </c>
      <c r="T1531" s="239">
        <f>S1531*H1531</f>
        <v>0</v>
      </c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R1531" s="224" t="s">
        <v>371</v>
      </c>
      <c r="AT1531" s="224" t="s">
        <v>140</v>
      </c>
      <c r="AU1531" s="224" t="s">
        <v>89</v>
      </c>
      <c r="AY1531" s="18" t="s">
        <v>139</v>
      </c>
      <c r="BE1531" s="225">
        <f>IF(N1531="základní",J1531,0)</f>
        <v>0</v>
      </c>
      <c r="BF1531" s="225">
        <f>IF(N1531="snížená",J1531,0)</f>
        <v>0</v>
      </c>
      <c r="BG1531" s="225">
        <f>IF(N1531="zákl. přenesená",J1531,0)</f>
        <v>0</v>
      </c>
      <c r="BH1531" s="225">
        <f>IF(N1531="sníž. přenesená",J1531,0)</f>
        <v>0</v>
      </c>
      <c r="BI1531" s="225">
        <f>IF(N1531="nulová",J1531,0)</f>
        <v>0</v>
      </c>
      <c r="BJ1531" s="18" t="s">
        <v>87</v>
      </c>
      <c r="BK1531" s="225">
        <f>ROUND(I1531*H1531,2)</f>
        <v>0</v>
      </c>
      <c r="BL1531" s="18" t="s">
        <v>371</v>
      </c>
      <c r="BM1531" s="224" t="s">
        <v>2041</v>
      </c>
    </row>
    <row r="1532" spans="1:51" s="13" customFormat="1" ht="12">
      <c r="A1532" s="13"/>
      <c r="B1532" s="245"/>
      <c r="C1532" s="246"/>
      <c r="D1532" s="247" t="s">
        <v>278</v>
      </c>
      <c r="E1532" s="248" t="s">
        <v>1</v>
      </c>
      <c r="F1532" s="249" t="s">
        <v>221</v>
      </c>
      <c r="G1532" s="246"/>
      <c r="H1532" s="250">
        <v>142.242</v>
      </c>
      <c r="I1532" s="251"/>
      <c r="J1532" s="246"/>
      <c r="K1532" s="246"/>
      <c r="L1532" s="252"/>
      <c r="M1532" s="253"/>
      <c r="N1532" s="254"/>
      <c r="O1532" s="254"/>
      <c r="P1532" s="254"/>
      <c r="Q1532" s="254"/>
      <c r="R1532" s="254"/>
      <c r="S1532" s="254"/>
      <c r="T1532" s="255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T1532" s="256" t="s">
        <v>278</v>
      </c>
      <c r="AU1532" s="256" t="s">
        <v>89</v>
      </c>
      <c r="AV1532" s="13" t="s">
        <v>89</v>
      </c>
      <c r="AW1532" s="13" t="s">
        <v>34</v>
      </c>
      <c r="AX1532" s="13" t="s">
        <v>87</v>
      </c>
      <c r="AY1532" s="256" t="s">
        <v>139</v>
      </c>
    </row>
    <row r="1533" spans="1:65" s="2" customFormat="1" ht="16.5" customHeight="1">
      <c r="A1533" s="40"/>
      <c r="B1533" s="41"/>
      <c r="C1533" s="212" t="s">
        <v>2042</v>
      </c>
      <c r="D1533" s="212" t="s">
        <v>140</v>
      </c>
      <c r="E1533" s="213" t="s">
        <v>2043</v>
      </c>
      <c r="F1533" s="214" t="s">
        <v>212</v>
      </c>
      <c r="G1533" s="215" t="s">
        <v>299</v>
      </c>
      <c r="H1533" s="216">
        <v>70.1</v>
      </c>
      <c r="I1533" s="217"/>
      <c r="J1533" s="218">
        <f>ROUND(I1533*H1533,2)</f>
        <v>0</v>
      </c>
      <c r="K1533" s="214" t="s">
        <v>1</v>
      </c>
      <c r="L1533" s="46"/>
      <c r="M1533" s="236" t="s">
        <v>1</v>
      </c>
      <c r="N1533" s="237" t="s">
        <v>44</v>
      </c>
      <c r="O1533" s="93"/>
      <c r="P1533" s="238">
        <f>O1533*H1533</f>
        <v>0</v>
      </c>
      <c r="Q1533" s="238">
        <v>0</v>
      </c>
      <c r="R1533" s="238">
        <f>Q1533*H1533</f>
        <v>0</v>
      </c>
      <c r="S1533" s="238">
        <v>0</v>
      </c>
      <c r="T1533" s="239">
        <f>S1533*H1533</f>
        <v>0</v>
      </c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0"/>
      <c r="AE1533" s="40"/>
      <c r="AR1533" s="224" t="s">
        <v>371</v>
      </c>
      <c r="AT1533" s="224" t="s">
        <v>140</v>
      </c>
      <c r="AU1533" s="224" t="s">
        <v>89</v>
      </c>
      <c r="AY1533" s="18" t="s">
        <v>139</v>
      </c>
      <c r="BE1533" s="225">
        <f>IF(N1533="základní",J1533,0)</f>
        <v>0</v>
      </c>
      <c r="BF1533" s="225">
        <f>IF(N1533="snížená",J1533,0)</f>
        <v>0</v>
      </c>
      <c r="BG1533" s="225">
        <f>IF(N1533="zákl. přenesená",J1533,0)</f>
        <v>0</v>
      </c>
      <c r="BH1533" s="225">
        <f>IF(N1533="sníž. přenesená",J1533,0)</f>
        <v>0</v>
      </c>
      <c r="BI1533" s="225">
        <f>IF(N1533="nulová",J1533,0)</f>
        <v>0</v>
      </c>
      <c r="BJ1533" s="18" t="s">
        <v>87</v>
      </c>
      <c r="BK1533" s="225">
        <f>ROUND(I1533*H1533,2)</f>
        <v>0</v>
      </c>
      <c r="BL1533" s="18" t="s">
        <v>371</v>
      </c>
      <c r="BM1533" s="224" t="s">
        <v>2044</v>
      </c>
    </row>
    <row r="1534" spans="1:51" s="13" customFormat="1" ht="12">
      <c r="A1534" s="13"/>
      <c r="B1534" s="245"/>
      <c r="C1534" s="246"/>
      <c r="D1534" s="247" t="s">
        <v>278</v>
      </c>
      <c r="E1534" s="248" t="s">
        <v>1</v>
      </c>
      <c r="F1534" s="249" t="s">
        <v>211</v>
      </c>
      <c r="G1534" s="246"/>
      <c r="H1534" s="250">
        <v>70.1</v>
      </c>
      <c r="I1534" s="251"/>
      <c r="J1534" s="246"/>
      <c r="K1534" s="246"/>
      <c r="L1534" s="252"/>
      <c r="M1534" s="253"/>
      <c r="N1534" s="254"/>
      <c r="O1534" s="254"/>
      <c r="P1534" s="254"/>
      <c r="Q1534" s="254"/>
      <c r="R1534" s="254"/>
      <c r="S1534" s="254"/>
      <c r="T1534" s="255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T1534" s="256" t="s">
        <v>278</v>
      </c>
      <c r="AU1534" s="256" t="s">
        <v>89</v>
      </c>
      <c r="AV1534" s="13" t="s">
        <v>89</v>
      </c>
      <c r="AW1534" s="13" t="s">
        <v>34</v>
      </c>
      <c r="AX1534" s="13" t="s">
        <v>87</v>
      </c>
      <c r="AY1534" s="256" t="s">
        <v>139</v>
      </c>
    </row>
    <row r="1535" spans="1:65" s="2" customFormat="1" ht="24.15" customHeight="1">
      <c r="A1535" s="40"/>
      <c r="B1535" s="41"/>
      <c r="C1535" s="212" t="s">
        <v>2045</v>
      </c>
      <c r="D1535" s="212" t="s">
        <v>140</v>
      </c>
      <c r="E1535" s="213" t="s">
        <v>2046</v>
      </c>
      <c r="F1535" s="214" t="s">
        <v>2047</v>
      </c>
      <c r="G1535" s="215" t="s">
        <v>305</v>
      </c>
      <c r="H1535" s="216">
        <v>0.064</v>
      </c>
      <c r="I1535" s="217"/>
      <c r="J1535" s="218">
        <f>ROUND(I1535*H1535,2)</f>
        <v>0</v>
      </c>
      <c r="K1535" s="214" t="s">
        <v>274</v>
      </c>
      <c r="L1535" s="46"/>
      <c r="M1535" s="236" t="s">
        <v>1</v>
      </c>
      <c r="N1535" s="237" t="s">
        <v>44</v>
      </c>
      <c r="O1535" s="93"/>
      <c r="P1535" s="238">
        <f>O1535*H1535</f>
        <v>0</v>
      </c>
      <c r="Q1535" s="238">
        <v>0</v>
      </c>
      <c r="R1535" s="238">
        <f>Q1535*H1535</f>
        <v>0</v>
      </c>
      <c r="S1535" s="238">
        <v>0</v>
      </c>
      <c r="T1535" s="239">
        <f>S1535*H1535</f>
        <v>0</v>
      </c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R1535" s="224" t="s">
        <v>371</v>
      </c>
      <c r="AT1535" s="224" t="s">
        <v>140</v>
      </c>
      <c r="AU1535" s="224" t="s">
        <v>89</v>
      </c>
      <c r="AY1535" s="18" t="s">
        <v>139</v>
      </c>
      <c r="BE1535" s="225">
        <f>IF(N1535="základní",J1535,0)</f>
        <v>0</v>
      </c>
      <c r="BF1535" s="225">
        <f>IF(N1535="snížená",J1535,0)</f>
        <v>0</v>
      </c>
      <c r="BG1535" s="225">
        <f>IF(N1535="zákl. přenesená",J1535,0)</f>
        <v>0</v>
      </c>
      <c r="BH1535" s="225">
        <f>IF(N1535="sníž. přenesená",J1535,0)</f>
        <v>0</v>
      </c>
      <c r="BI1535" s="225">
        <f>IF(N1535="nulová",J1535,0)</f>
        <v>0</v>
      </c>
      <c r="BJ1535" s="18" t="s">
        <v>87</v>
      </c>
      <c r="BK1535" s="225">
        <f>ROUND(I1535*H1535,2)</f>
        <v>0</v>
      </c>
      <c r="BL1535" s="18" t="s">
        <v>371</v>
      </c>
      <c r="BM1535" s="224" t="s">
        <v>2048</v>
      </c>
    </row>
    <row r="1536" spans="1:47" s="2" customFormat="1" ht="12">
      <c r="A1536" s="40"/>
      <c r="B1536" s="41"/>
      <c r="C1536" s="42"/>
      <c r="D1536" s="240" t="s">
        <v>276</v>
      </c>
      <c r="E1536" s="42"/>
      <c r="F1536" s="241" t="s">
        <v>2049</v>
      </c>
      <c r="G1536" s="42"/>
      <c r="H1536" s="42"/>
      <c r="I1536" s="242"/>
      <c r="J1536" s="42"/>
      <c r="K1536" s="42"/>
      <c r="L1536" s="46"/>
      <c r="M1536" s="243"/>
      <c r="N1536" s="244"/>
      <c r="O1536" s="93"/>
      <c r="P1536" s="93"/>
      <c r="Q1536" s="93"/>
      <c r="R1536" s="93"/>
      <c r="S1536" s="93"/>
      <c r="T1536" s="94"/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T1536" s="18" t="s">
        <v>276</v>
      </c>
      <c r="AU1536" s="18" t="s">
        <v>89</v>
      </c>
    </row>
    <row r="1537" spans="1:63" s="11" customFormat="1" ht="22.8" customHeight="1">
      <c r="A1537" s="11"/>
      <c r="B1537" s="198"/>
      <c r="C1537" s="199"/>
      <c r="D1537" s="200" t="s">
        <v>78</v>
      </c>
      <c r="E1537" s="234" t="s">
        <v>2050</v>
      </c>
      <c r="F1537" s="234" t="s">
        <v>2051</v>
      </c>
      <c r="G1537" s="199"/>
      <c r="H1537" s="199"/>
      <c r="I1537" s="202"/>
      <c r="J1537" s="235">
        <f>BK1537</f>
        <v>0</v>
      </c>
      <c r="K1537" s="199"/>
      <c r="L1537" s="204"/>
      <c r="M1537" s="205"/>
      <c r="N1537" s="206"/>
      <c r="O1537" s="206"/>
      <c r="P1537" s="207">
        <f>SUM(P1538:P1548)</f>
        <v>0</v>
      </c>
      <c r="Q1537" s="206"/>
      <c r="R1537" s="207">
        <f>SUM(R1538:R1548)</f>
        <v>0.22704</v>
      </c>
      <c r="S1537" s="206"/>
      <c r="T1537" s="208">
        <f>SUM(T1538:T1548)</f>
        <v>0</v>
      </c>
      <c r="U1537" s="11"/>
      <c r="V1537" s="11"/>
      <c r="W1537" s="11"/>
      <c r="X1537" s="11"/>
      <c r="Y1537" s="11"/>
      <c r="Z1537" s="11"/>
      <c r="AA1537" s="11"/>
      <c r="AB1537" s="11"/>
      <c r="AC1537" s="11"/>
      <c r="AD1537" s="11"/>
      <c r="AE1537" s="11"/>
      <c r="AR1537" s="209" t="s">
        <v>89</v>
      </c>
      <c r="AT1537" s="210" t="s">
        <v>78</v>
      </c>
      <c r="AU1537" s="210" t="s">
        <v>87</v>
      </c>
      <c r="AY1537" s="209" t="s">
        <v>139</v>
      </c>
      <c r="BK1537" s="211">
        <f>SUM(BK1538:BK1548)</f>
        <v>0</v>
      </c>
    </row>
    <row r="1538" spans="1:65" s="2" customFormat="1" ht="16.5" customHeight="1">
      <c r="A1538" s="40"/>
      <c r="B1538" s="41"/>
      <c r="C1538" s="212" t="s">
        <v>2052</v>
      </c>
      <c r="D1538" s="212" t="s">
        <v>140</v>
      </c>
      <c r="E1538" s="213" t="s">
        <v>2053</v>
      </c>
      <c r="F1538" s="214" t="s">
        <v>2054</v>
      </c>
      <c r="G1538" s="215" t="s">
        <v>299</v>
      </c>
      <c r="H1538" s="216">
        <v>344</v>
      </c>
      <c r="I1538" s="217"/>
      <c r="J1538" s="218">
        <f>ROUND(I1538*H1538,2)</f>
        <v>0</v>
      </c>
      <c r="K1538" s="214" t="s">
        <v>274</v>
      </c>
      <c r="L1538" s="46"/>
      <c r="M1538" s="236" t="s">
        <v>1</v>
      </c>
      <c r="N1538" s="237" t="s">
        <v>44</v>
      </c>
      <c r="O1538" s="93"/>
      <c r="P1538" s="238">
        <f>O1538*H1538</f>
        <v>0</v>
      </c>
      <c r="Q1538" s="238">
        <v>0.00058</v>
      </c>
      <c r="R1538" s="238">
        <f>Q1538*H1538</f>
        <v>0.19952</v>
      </c>
      <c r="S1538" s="238">
        <v>0</v>
      </c>
      <c r="T1538" s="239">
        <f>S1538*H1538</f>
        <v>0</v>
      </c>
      <c r="U1538" s="40"/>
      <c r="V1538" s="40"/>
      <c r="W1538" s="40"/>
      <c r="X1538" s="40"/>
      <c r="Y1538" s="40"/>
      <c r="Z1538" s="40"/>
      <c r="AA1538" s="40"/>
      <c r="AB1538" s="40"/>
      <c r="AC1538" s="40"/>
      <c r="AD1538" s="40"/>
      <c r="AE1538" s="40"/>
      <c r="AR1538" s="224" t="s">
        <v>371</v>
      </c>
      <c r="AT1538" s="224" t="s">
        <v>140</v>
      </c>
      <c r="AU1538" s="224" t="s">
        <v>89</v>
      </c>
      <c r="AY1538" s="18" t="s">
        <v>139</v>
      </c>
      <c r="BE1538" s="225">
        <f>IF(N1538="základní",J1538,0)</f>
        <v>0</v>
      </c>
      <c r="BF1538" s="225">
        <f>IF(N1538="snížená",J1538,0)</f>
        <v>0</v>
      </c>
      <c r="BG1538" s="225">
        <f>IF(N1538="zákl. přenesená",J1538,0)</f>
        <v>0</v>
      </c>
      <c r="BH1538" s="225">
        <f>IF(N1538="sníž. přenesená",J1538,0)</f>
        <v>0</v>
      </c>
      <c r="BI1538" s="225">
        <f>IF(N1538="nulová",J1538,0)</f>
        <v>0</v>
      </c>
      <c r="BJ1538" s="18" t="s">
        <v>87</v>
      </c>
      <c r="BK1538" s="225">
        <f>ROUND(I1538*H1538,2)</f>
        <v>0</v>
      </c>
      <c r="BL1538" s="18" t="s">
        <v>371</v>
      </c>
      <c r="BM1538" s="224" t="s">
        <v>2055</v>
      </c>
    </row>
    <row r="1539" spans="1:47" s="2" customFormat="1" ht="12">
      <c r="A1539" s="40"/>
      <c r="B1539" s="41"/>
      <c r="C1539" s="42"/>
      <c r="D1539" s="240" t="s">
        <v>276</v>
      </c>
      <c r="E1539" s="42"/>
      <c r="F1539" s="241" t="s">
        <v>2056</v>
      </c>
      <c r="G1539" s="42"/>
      <c r="H1539" s="42"/>
      <c r="I1539" s="242"/>
      <c r="J1539" s="42"/>
      <c r="K1539" s="42"/>
      <c r="L1539" s="46"/>
      <c r="M1539" s="243"/>
      <c r="N1539" s="244"/>
      <c r="O1539" s="93"/>
      <c r="P1539" s="93"/>
      <c r="Q1539" s="93"/>
      <c r="R1539" s="93"/>
      <c r="S1539" s="93"/>
      <c r="T1539" s="94"/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T1539" s="18" t="s">
        <v>276</v>
      </c>
      <c r="AU1539" s="18" t="s">
        <v>89</v>
      </c>
    </row>
    <row r="1540" spans="1:51" s="14" customFormat="1" ht="12">
      <c r="A1540" s="14"/>
      <c r="B1540" s="257"/>
      <c r="C1540" s="258"/>
      <c r="D1540" s="247" t="s">
        <v>278</v>
      </c>
      <c r="E1540" s="259" t="s">
        <v>1</v>
      </c>
      <c r="F1540" s="260" t="s">
        <v>2057</v>
      </c>
      <c r="G1540" s="258"/>
      <c r="H1540" s="259" t="s">
        <v>1</v>
      </c>
      <c r="I1540" s="261"/>
      <c r="J1540" s="258"/>
      <c r="K1540" s="258"/>
      <c r="L1540" s="262"/>
      <c r="M1540" s="263"/>
      <c r="N1540" s="264"/>
      <c r="O1540" s="264"/>
      <c r="P1540" s="264"/>
      <c r="Q1540" s="264"/>
      <c r="R1540" s="264"/>
      <c r="S1540" s="264"/>
      <c r="T1540" s="265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T1540" s="266" t="s">
        <v>278</v>
      </c>
      <c r="AU1540" s="266" t="s">
        <v>89</v>
      </c>
      <c r="AV1540" s="14" t="s">
        <v>87</v>
      </c>
      <c r="AW1540" s="14" t="s">
        <v>34</v>
      </c>
      <c r="AX1540" s="14" t="s">
        <v>79</v>
      </c>
      <c r="AY1540" s="266" t="s">
        <v>139</v>
      </c>
    </row>
    <row r="1541" spans="1:51" s="14" customFormat="1" ht="12">
      <c r="A1541" s="14"/>
      <c r="B1541" s="257"/>
      <c r="C1541" s="258"/>
      <c r="D1541" s="247" t="s">
        <v>278</v>
      </c>
      <c r="E1541" s="259" t="s">
        <v>1</v>
      </c>
      <c r="F1541" s="260" t="s">
        <v>2058</v>
      </c>
      <c r="G1541" s="258"/>
      <c r="H1541" s="259" t="s">
        <v>1</v>
      </c>
      <c r="I1541" s="261"/>
      <c r="J1541" s="258"/>
      <c r="K1541" s="258"/>
      <c r="L1541" s="262"/>
      <c r="M1541" s="263"/>
      <c r="N1541" s="264"/>
      <c r="O1541" s="264"/>
      <c r="P1541" s="264"/>
      <c r="Q1541" s="264"/>
      <c r="R1541" s="264"/>
      <c r="S1541" s="264"/>
      <c r="T1541" s="265"/>
      <c r="U1541" s="14"/>
      <c r="V1541" s="14"/>
      <c r="W1541" s="14"/>
      <c r="X1541" s="14"/>
      <c r="Y1541" s="14"/>
      <c r="Z1541" s="14"/>
      <c r="AA1541" s="14"/>
      <c r="AB1541" s="14"/>
      <c r="AC1541" s="14"/>
      <c r="AD1541" s="14"/>
      <c r="AE1541" s="14"/>
      <c r="AT1541" s="266" t="s">
        <v>278</v>
      </c>
      <c r="AU1541" s="266" t="s">
        <v>89</v>
      </c>
      <c r="AV1541" s="14" t="s">
        <v>87</v>
      </c>
      <c r="AW1541" s="14" t="s">
        <v>34</v>
      </c>
      <c r="AX1541" s="14" t="s">
        <v>79</v>
      </c>
      <c r="AY1541" s="266" t="s">
        <v>139</v>
      </c>
    </row>
    <row r="1542" spans="1:51" s="13" customFormat="1" ht="12">
      <c r="A1542" s="13"/>
      <c r="B1542" s="245"/>
      <c r="C1542" s="246"/>
      <c r="D1542" s="247" t="s">
        <v>278</v>
      </c>
      <c r="E1542" s="248" t="s">
        <v>1</v>
      </c>
      <c r="F1542" s="249" t="s">
        <v>2059</v>
      </c>
      <c r="G1542" s="246"/>
      <c r="H1542" s="250">
        <v>344</v>
      </c>
      <c r="I1542" s="251"/>
      <c r="J1542" s="246"/>
      <c r="K1542" s="246"/>
      <c r="L1542" s="252"/>
      <c r="M1542" s="253"/>
      <c r="N1542" s="254"/>
      <c r="O1542" s="254"/>
      <c r="P1542" s="254"/>
      <c r="Q1542" s="254"/>
      <c r="R1542" s="254"/>
      <c r="S1542" s="254"/>
      <c r="T1542" s="255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T1542" s="256" t="s">
        <v>278</v>
      </c>
      <c r="AU1542" s="256" t="s">
        <v>89</v>
      </c>
      <c r="AV1542" s="13" t="s">
        <v>89</v>
      </c>
      <c r="AW1542" s="13" t="s">
        <v>34</v>
      </c>
      <c r="AX1542" s="13" t="s">
        <v>87</v>
      </c>
      <c r="AY1542" s="256" t="s">
        <v>139</v>
      </c>
    </row>
    <row r="1543" spans="1:51" s="14" customFormat="1" ht="12">
      <c r="A1543" s="14"/>
      <c r="B1543" s="257"/>
      <c r="C1543" s="258"/>
      <c r="D1543" s="247" t="s">
        <v>278</v>
      </c>
      <c r="E1543" s="259" t="s">
        <v>1</v>
      </c>
      <c r="F1543" s="260" t="s">
        <v>2060</v>
      </c>
      <c r="G1543" s="258"/>
      <c r="H1543" s="259" t="s">
        <v>1</v>
      </c>
      <c r="I1543" s="261"/>
      <c r="J1543" s="258"/>
      <c r="K1543" s="258"/>
      <c r="L1543" s="262"/>
      <c r="M1543" s="263"/>
      <c r="N1543" s="264"/>
      <c r="O1543" s="264"/>
      <c r="P1543" s="264"/>
      <c r="Q1543" s="264"/>
      <c r="R1543" s="264"/>
      <c r="S1543" s="264"/>
      <c r="T1543" s="265"/>
      <c r="U1543" s="14"/>
      <c r="V1543" s="14"/>
      <c r="W1543" s="14"/>
      <c r="X1543" s="14"/>
      <c r="Y1543" s="14"/>
      <c r="Z1543" s="14"/>
      <c r="AA1543" s="14"/>
      <c r="AB1543" s="14"/>
      <c r="AC1543" s="14"/>
      <c r="AD1543" s="14"/>
      <c r="AE1543" s="14"/>
      <c r="AT1543" s="266" t="s">
        <v>278</v>
      </c>
      <c r="AU1543" s="266" t="s">
        <v>89</v>
      </c>
      <c r="AV1543" s="14" t="s">
        <v>87</v>
      </c>
      <c r="AW1543" s="14" t="s">
        <v>34</v>
      </c>
      <c r="AX1543" s="14" t="s">
        <v>79</v>
      </c>
      <c r="AY1543" s="266" t="s">
        <v>139</v>
      </c>
    </row>
    <row r="1544" spans="1:65" s="2" customFormat="1" ht="24.15" customHeight="1">
      <c r="A1544" s="40"/>
      <c r="B1544" s="41"/>
      <c r="C1544" s="212" t="s">
        <v>2061</v>
      </c>
      <c r="D1544" s="212" t="s">
        <v>140</v>
      </c>
      <c r="E1544" s="213" t="s">
        <v>2062</v>
      </c>
      <c r="F1544" s="214" t="s">
        <v>2063</v>
      </c>
      <c r="G1544" s="215" t="s">
        <v>299</v>
      </c>
      <c r="H1544" s="216">
        <v>344</v>
      </c>
      <c r="I1544" s="217"/>
      <c r="J1544" s="218">
        <f>ROUND(I1544*H1544,2)</f>
        <v>0</v>
      </c>
      <c r="K1544" s="214" t="s">
        <v>274</v>
      </c>
      <c r="L1544" s="46"/>
      <c r="M1544" s="236" t="s">
        <v>1</v>
      </c>
      <c r="N1544" s="237" t="s">
        <v>44</v>
      </c>
      <c r="O1544" s="93"/>
      <c r="P1544" s="238">
        <f>O1544*H1544</f>
        <v>0</v>
      </c>
      <c r="Q1544" s="238">
        <v>4E-05</v>
      </c>
      <c r="R1544" s="238">
        <f>Q1544*H1544</f>
        <v>0.013760000000000001</v>
      </c>
      <c r="S1544" s="238">
        <v>0</v>
      </c>
      <c r="T1544" s="239">
        <f>S1544*H1544</f>
        <v>0</v>
      </c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R1544" s="224" t="s">
        <v>371</v>
      </c>
      <c r="AT1544" s="224" t="s">
        <v>140</v>
      </c>
      <c r="AU1544" s="224" t="s">
        <v>89</v>
      </c>
      <c r="AY1544" s="18" t="s">
        <v>139</v>
      </c>
      <c r="BE1544" s="225">
        <f>IF(N1544="základní",J1544,0)</f>
        <v>0</v>
      </c>
      <c r="BF1544" s="225">
        <f>IF(N1544="snížená",J1544,0)</f>
        <v>0</v>
      </c>
      <c r="BG1544" s="225">
        <f>IF(N1544="zákl. přenesená",J1544,0)</f>
        <v>0</v>
      </c>
      <c r="BH1544" s="225">
        <f>IF(N1544="sníž. přenesená",J1544,0)</f>
        <v>0</v>
      </c>
      <c r="BI1544" s="225">
        <f>IF(N1544="nulová",J1544,0)</f>
        <v>0</v>
      </c>
      <c r="BJ1544" s="18" t="s">
        <v>87</v>
      </c>
      <c r="BK1544" s="225">
        <f>ROUND(I1544*H1544,2)</f>
        <v>0</v>
      </c>
      <c r="BL1544" s="18" t="s">
        <v>371</v>
      </c>
      <c r="BM1544" s="224" t="s">
        <v>2064</v>
      </c>
    </row>
    <row r="1545" spans="1:47" s="2" customFormat="1" ht="12">
      <c r="A1545" s="40"/>
      <c r="B1545" s="41"/>
      <c r="C1545" s="42"/>
      <c r="D1545" s="240" t="s">
        <v>276</v>
      </c>
      <c r="E1545" s="42"/>
      <c r="F1545" s="241" t="s">
        <v>2065</v>
      </c>
      <c r="G1545" s="42"/>
      <c r="H1545" s="42"/>
      <c r="I1545" s="242"/>
      <c r="J1545" s="42"/>
      <c r="K1545" s="42"/>
      <c r="L1545" s="46"/>
      <c r="M1545" s="243"/>
      <c r="N1545" s="244"/>
      <c r="O1545" s="93"/>
      <c r="P1545" s="93"/>
      <c r="Q1545" s="93"/>
      <c r="R1545" s="93"/>
      <c r="S1545" s="93"/>
      <c r="T1545" s="94"/>
      <c r="U1545" s="40"/>
      <c r="V1545" s="40"/>
      <c r="W1545" s="40"/>
      <c r="X1545" s="40"/>
      <c r="Y1545" s="40"/>
      <c r="Z1545" s="40"/>
      <c r="AA1545" s="40"/>
      <c r="AB1545" s="40"/>
      <c r="AC1545" s="40"/>
      <c r="AD1545" s="40"/>
      <c r="AE1545" s="40"/>
      <c r="AT1545" s="18" t="s">
        <v>276</v>
      </c>
      <c r="AU1545" s="18" t="s">
        <v>89</v>
      </c>
    </row>
    <row r="1546" spans="1:65" s="2" customFormat="1" ht="24.15" customHeight="1">
      <c r="A1546" s="40"/>
      <c r="B1546" s="41"/>
      <c r="C1546" s="212" t="s">
        <v>2066</v>
      </c>
      <c r="D1546" s="212" t="s">
        <v>140</v>
      </c>
      <c r="E1546" s="213" t="s">
        <v>2067</v>
      </c>
      <c r="F1546" s="214" t="s">
        <v>2068</v>
      </c>
      <c r="G1546" s="215" t="s">
        <v>299</v>
      </c>
      <c r="H1546" s="216">
        <v>344</v>
      </c>
      <c r="I1546" s="217"/>
      <c r="J1546" s="218">
        <f>ROUND(I1546*H1546,2)</f>
        <v>0</v>
      </c>
      <c r="K1546" s="214" t="s">
        <v>274</v>
      </c>
      <c r="L1546" s="46"/>
      <c r="M1546" s="236" t="s">
        <v>1</v>
      </c>
      <c r="N1546" s="237" t="s">
        <v>44</v>
      </c>
      <c r="O1546" s="93"/>
      <c r="P1546" s="238">
        <f>O1546*H1546</f>
        <v>0</v>
      </c>
      <c r="Q1546" s="238">
        <v>4E-05</v>
      </c>
      <c r="R1546" s="238">
        <f>Q1546*H1546</f>
        <v>0.013760000000000001</v>
      </c>
      <c r="S1546" s="238">
        <v>0</v>
      </c>
      <c r="T1546" s="239">
        <f>S1546*H1546</f>
        <v>0</v>
      </c>
      <c r="U1546" s="40"/>
      <c r="V1546" s="40"/>
      <c r="W1546" s="40"/>
      <c r="X1546" s="40"/>
      <c r="Y1546" s="40"/>
      <c r="Z1546" s="40"/>
      <c r="AA1546" s="40"/>
      <c r="AB1546" s="40"/>
      <c r="AC1546" s="40"/>
      <c r="AD1546" s="40"/>
      <c r="AE1546" s="40"/>
      <c r="AR1546" s="224" t="s">
        <v>371</v>
      </c>
      <c r="AT1546" s="224" t="s">
        <v>140</v>
      </c>
      <c r="AU1546" s="224" t="s">
        <v>89</v>
      </c>
      <c r="AY1546" s="18" t="s">
        <v>139</v>
      </c>
      <c r="BE1546" s="225">
        <f>IF(N1546="základní",J1546,0)</f>
        <v>0</v>
      </c>
      <c r="BF1546" s="225">
        <f>IF(N1546="snížená",J1546,0)</f>
        <v>0</v>
      </c>
      <c r="BG1546" s="225">
        <f>IF(N1546="zákl. přenesená",J1546,0)</f>
        <v>0</v>
      </c>
      <c r="BH1546" s="225">
        <f>IF(N1546="sníž. přenesená",J1546,0)</f>
        <v>0</v>
      </c>
      <c r="BI1546" s="225">
        <f>IF(N1546="nulová",J1546,0)</f>
        <v>0</v>
      </c>
      <c r="BJ1546" s="18" t="s">
        <v>87</v>
      </c>
      <c r="BK1546" s="225">
        <f>ROUND(I1546*H1546,2)</f>
        <v>0</v>
      </c>
      <c r="BL1546" s="18" t="s">
        <v>371</v>
      </c>
      <c r="BM1546" s="224" t="s">
        <v>2069</v>
      </c>
    </row>
    <row r="1547" spans="1:47" s="2" customFormat="1" ht="12">
      <c r="A1547" s="40"/>
      <c r="B1547" s="41"/>
      <c r="C1547" s="42"/>
      <c r="D1547" s="240" t="s">
        <v>276</v>
      </c>
      <c r="E1547" s="42"/>
      <c r="F1547" s="241" t="s">
        <v>2070</v>
      </c>
      <c r="G1547" s="42"/>
      <c r="H1547" s="42"/>
      <c r="I1547" s="242"/>
      <c r="J1547" s="42"/>
      <c r="K1547" s="42"/>
      <c r="L1547" s="46"/>
      <c r="M1547" s="243"/>
      <c r="N1547" s="244"/>
      <c r="O1547" s="93"/>
      <c r="P1547" s="93"/>
      <c r="Q1547" s="93"/>
      <c r="R1547" s="93"/>
      <c r="S1547" s="93"/>
      <c r="T1547" s="94"/>
      <c r="U1547" s="40"/>
      <c r="V1547" s="40"/>
      <c r="W1547" s="40"/>
      <c r="X1547" s="40"/>
      <c r="Y1547" s="40"/>
      <c r="Z1547" s="40"/>
      <c r="AA1547" s="40"/>
      <c r="AB1547" s="40"/>
      <c r="AC1547" s="40"/>
      <c r="AD1547" s="40"/>
      <c r="AE1547" s="40"/>
      <c r="AT1547" s="18" t="s">
        <v>276</v>
      </c>
      <c r="AU1547" s="18" t="s">
        <v>89</v>
      </c>
    </row>
    <row r="1548" spans="1:51" s="13" customFormat="1" ht="12">
      <c r="A1548" s="13"/>
      <c r="B1548" s="245"/>
      <c r="C1548" s="246"/>
      <c r="D1548" s="247" t="s">
        <v>278</v>
      </c>
      <c r="E1548" s="248" t="s">
        <v>1</v>
      </c>
      <c r="F1548" s="249" t="s">
        <v>2059</v>
      </c>
      <c r="G1548" s="246"/>
      <c r="H1548" s="250">
        <v>344</v>
      </c>
      <c r="I1548" s="251"/>
      <c r="J1548" s="246"/>
      <c r="K1548" s="246"/>
      <c r="L1548" s="252"/>
      <c r="M1548" s="253"/>
      <c r="N1548" s="254"/>
      <c r="O1548" s="254"/>
      <c r="P1548" s="254"/>
      <c r="Q1548" s="254"/>
      <c r="R1548" s="254"/>
      <c r="S1548" s="254"/>
      <c r="T1548" s="255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T1548" s="256" t="s">
        <v>278</v>
      </c>
      <c r="AU1548" s="256" t="s">
        <v>89</v>
      </c>
      <c r="AV1548" s="13" t="s">
        <v>89</v>
      </c>
      <c r="AW1548" s="13" t="s">
        <v>34</v>
      </c>
      <c r="AX1548" s="13" t="s">
        <v>87</v>
      </c>
      <c r="AY1548" s="256" t="s">
        <v>139</v>
      </c>
    </row>
    <row r="1549" spans="1:63" s="11" customFormat="1" ht="22.8" customHeight="1">
      <c r="A1549" s="11"/>
      <c r="B1549" s="198"/>
      <c r="C1549" s="199"/>
      <c r="D1549" s="200" t="s">
        <v>78</v>
      </c>
      <c r="E1549" s="234" t="s">
        <v>2071</v>
      </c>
      <c r="F1549" s="234" t="s">
        <v>2072</v>
      </c>
      <c r="G1549" s="199"/>
      <c r="H1549" s="199"/>
      <c r="I1549" s="202"/>
      <c r="J1549" s="235">
        <f>BK1549</f>
        <v>0</v>
      </c>
      <c r="K1549" s="199"/>
      <c r="L1549" s="204"/>
      <c r="M1549" s="205"/>
      <c r="N1549" s="206"/>
      <c r="O1549" s="206"/>
      <c r="P1549" s="207">
        <f>SUM(P1550:P1667)</f>
        <v>0</v>
      </c>
      <c r="Q1549" s="206"/>
      <c r="R1549" s="207">
        <f>SUM(R1550:R1667)</f>
        <v>0.42507036</v>
      </c>
      <c r="S1549" s="206"/>
      <c r="T1549" s="208">
        <f>SUM(T1550:T1667)</f>
        <v>0</v>
      </c>
      <c r="U1549" s="11"/>
      <c r="V1549" s="11"/>
      <c r="W1549" s="11"/>
      <c r="X1549" s="11"/>
      <c r="Y1549" s="11"/>
      <c r="Z1549" s="11"/>
      <c r="AA1549" s="11"/>
      <c r="AB1549" s="11"/>
      <c r="AC1549" s="11"/>
      <c r="AD1549" s="11"/>
      <c r="AE1549" s="11"/>
      <c r="AR1549" s="209" t="s">
        <v>89</v>
      </c>
      <c r="AT1549" s="210" t="s">
        <v>78</v>
      </c>
      <c r="AU1549" s="210" t="s">
        <v>87</v>
      </c>
      <c r="AY1549" s="209" t="s">
        <v>139</v>
      </c>
      <c r="BK1549" s="211">
        <f>SUM(BK1550:BK1667)</f>
        <v>0</v>
      </c>
    </row>
    <row r="1550" spans="1:65" s="2" customFormat="1" ht="24.15" customHeight="1">
      <c r="A1550" s="40"/>
      <c r="B1550" s="41"/>
      <c r="C1550" s="212" t="s">
        <v>2073</v>
      </c>
      <c r="D1550" s="212" t="s">
        <v>140</v>
      </c>
      <c r="E1550" s="213" t="s">
        <v>2074</v>
      </c>
      <c r="F1550" s="214" t="s">
        <v>2075</v>
      </c>
      <c r="G1550" s="215" t="s">
        <v>299</v>
      </c>
      <c r="H1550" s="216">
        <v>582.816</v>
      </c>
      <c r="I1550" s="217"/>
      <c r="J1550" s="218">
        <f>ROUND(I1550*H1550,2)</f>
        <v>0</v>
      </c>
      <c r="K1550" s="214" t="s">
        <v>274</v>
      </c>
      <c r="L1550" s="46"/>
      <c r="M1550" s="236" t="s">
        <v>1</v>
      </c>
      <c r="N1550" s="237" t="s">
        <v>44</v>
      </c>
      <c r="O1550" s="93"/>
      <c r="P1550" s="238">
        <f>O1550*H1550</f>
        <v>0</v>
      </c>
      <c r="Q1550" s="238">
        <v>0</v>
      </c>
      <c r="R1550" s="238">
        <f>Q1550*H1550</f>
        <v>0</v>
      </c>
      <c r="S1550" s="238">
        <v>0</v>
      </c>
      <c r="T1550" s="239">
        <f>S1550*H1550</f>
        <v>0</v>
      </c>
      <c r="U1550" s="40"/>
      <c r="V1550" s="40"/>
      <c r="W1550" s="40"/>
      <c r="X1550" s="40"/>
      <c r="Y1550" s="40"/>
      <c r="Z1550" s="40"/>
      <c r="AA1550" s="40"/>
      <c r="AB1550" s="40"/>
      <c r="AC1550" s="40"/>
      <c r="AD1550" s="40"/>
      <c r="AE1550" s="40"/>
      <c r="AR1550" s="224" t="s">
        <v>371</v>
      </c>
      <c r="AT1550" s="224" t="s">
        <v>140</v>
      </c>
      <c r="AU1550" s="224" t="s">
        <v>89</v>
      </c>
      <c r="AY1550" s="18" t="s">
        <v>139</v>
      </c>
      <c r="BE1550" s="225">
        <f>IF(N1550="základní",J1550,0)</f>
        <v>0</v>
      </c>
      <c r="BF1550" s="225">
        <f>IF(N1550="snížená",J1550,0)</f>
        <v>0</v>
      </c>
      <c r="BG1550" s="225">
        <f>IF(N1550="zákl. přenesená",J1550,0)</f>
        <v>0</v>
      </c>
      <c r="BH1550" s="225">
        <f>IF(N1550="sníž. přenesená",J1550,0)</f>
        <v>0</v>
      </c>
      <c r="BI1550" s="225">
        <f>IF(N1550="nulová",J1550,0)</f>
        <v>0</v>
      </c>
      <c r="BJ1550" s="18" t="s">
        <v>87</v>
      </c>
      <c r="BK1550" s="225">
        <f>ROUND(I1550*H1550,2)</f>
        <v>0</v>
      </c>
      <c r="BL1550" s="18" t="s">
        <v>371</v>
      </c>
      <c r="BM1550" s="224" t="s">
        <v>2076</v>
      </c>
    </row>
    <row r="1551" spans="1:47" s="2" customFormat="1" ht="12">
      <c r="A1551" s="40"/>
      <c r="B1551" s="41"/>
      <c r="C1551" s="42"/>
      <c r="D1551" s="240" t="s">
        <v>276</v>
      </c>
      <c r="E1551" s="42"/>
      <c r="F1551" s="241" t="s">
        <v>2077</v>
      </c>
      <c r="G1551" s="42"/>
      <c r="H1551" s="42"/>
      <c r="I1551" s="242"/>
      <c r="J1551" s="42"/>
      <c r="K1551" s="42"/>
      <c r="L1551" s="46"/>
      <c r="M1551" s="243"/>
      <c r="N1551" s="244"/>
      <c r="O1551" s="93"/>
      <c r="P1551" s="93"/>
      <c r="Q1551" s="93"/>
      <c r="R1551" s="93"/>
      <c r="S1551" s="93"/>
      <c r="T1551" s="94"/>
      <c r="U1551" s="40"/>
      <c r="V1551" s="40"/>
      <c r="W1551" s="40"/>
      <c r="X1551" s="40"/>
      <c r="Y1551" s="40"/>
      <c r="Z1551" s="40"/>
      <c r="AA1551" s="40"/>
      <c r="AB1551" s="40"/>
      <c r="AC1551" s="40"/>
      <c r="AD1551" s="40"/>
      <c r="AE1551" s="40"/>
      <c r="AT1551" s="18" t="s">
        <v>276</v>
      </c>
      <c r="AU1551" s="18" t="s">
        <v>89</v>
      </c>
    </row>
    <row r="1552" spans="1:51" s="14" customFormat="1" ht="12">
      <c r="A1552" s="14"/>
      <c r="B1552" s="257"/>
      <c r="C1552" s="258"/>
      <c r="D1552" s="247" t="s">
        <v>278</v>
      </c>
      <c r="E1552" s="259" t="s">
        <v>1</v>
      </c>
      <c r="F1552" s="260" t="s">
        <v>769</v>
      </c>
      <c r="G1552" s="258"/>
      <c r="H1552" s="259" t="s">
        <v>1</v>
      </c>
      <c r="I1552" s="261"/>
      <c r="J1552" s="258"/>
      <c r="K1552" s="258"/>
      <c r="L1552" s="262"/>
      <c r="M1552" s="263"/>
      <c r="N1552" s="264"/>
      <c r="O1552" s="264"/>
      <c r="P1552" s="264"/>
      <c r="Q1552" s="264"/>
      <c r="R1552" s="264"/>
      <c r="S1552" s="264"/>
      <c r="T1552" s="265"/>
      <c r="U1552" s="14"/>
      <c r="V1552" s="14"/>
      <c r="W1552" s="14"/>
      <c r="X1552" s="14"/>
      <c r="Y1552" s="14"/>
      <c r="Z1552" s="14"/>
      <c r="AA1552" s="14"/>
      <c r="AB1552" s="14"/>
      <c r="AC1552" s="14"/>
      <c r="AD1552" s="14"/>
      <c r="AE1552" s="14"/>
      <c r="AT1552" s="266" t="s">
        <v>278</v>
      </c>
      <c r="AU1552" s="266" t="s">
        <v>89</v>
      </c>
      <c r="AV1552" s="14" t="s">
        <v>87</v>
      </c>
      <c r="AW1552" s="14" t="s">
        <v>34</v>
      </c>
      <c r="AX1552" s="14" t="s">
        <v>79</v>
      </c>
      <c r="AY1552" s="266" t="s">
        <v>139</v>
      </c>
    </row>
    <row r="1553" spans="1:51" s="14" customFormat="1" ht="12">
      <c r="A1553" s="14"/>
      <c r="B1553" s="257"/>
      <c r="C1553" s="258"/>
      <c r="D1553" s="247" t="s">
        <v>278</v>
      </c>
      <c r="E1553" s="259" t="s">
        <v>1</v>
      </c>
      <c r="F1553" s="260" t="s">
        <v>418</v>
      </c>
      <c r="G1553" s="258"/>
      <c r="H1553" s="259" t="s">
        <v>1</v>
      </c>
      <c r="I1553" s="261"/>
      <c r="J1553" s="258"/>
      <c r="K1553" s="258"/>
      <c r="L1553" s="262"/>
      <c r="M1553" s="263"/>
      <c r="N1553" s="264"/>
      <c r="O1553" s="264"/>
      <c r="P1553" s="264"/>
      <c r="Q1553" s="264"/>
      <c r="R1553" s="264"/>
      <c r="S1553" s="264"/>
      <c r="T1553" s="265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T1553" s="266" t="s">
        <v>278</v>
      </c>
      <c r="AU1553" s="266" t="s">
        <v>89</v>
      </c>
      <c r="AV1553" s="14" t="s">
        <v>87</v>
      </c>
      <c r="AW1553" s="14" t="s">
        <v>34</v>
      </c>
      <c r="AX1553" s="14" t="s">
        <v>79</v>
      </c>
      <c r="AY1553" s="266" t="s">
        <v>139</v>
      </c>
    </row>
    <row r="1554" spans="1:51" s="13" customFormat="1" ht="12">
      <c r="A1554" s="13"/>
      <c r="B1554" s="245"/>
      <c r="C1554" s="246"/>
      <c r="D1554" s="247" t="s">
        <v>278</v>
      </c>
      <c r="E1554" s="248" t="s">
        <v>1</v>
      </c>
      <c r="F1554" s="249" t="s">
        <v>770</v>
      </c>
      <c r="G1554" s="246"/>
      <c r="H1554" s="250">
        <v>148.338</v>
      </c>
      <c r="I1554" s="251"/>
      <c r="J1554" s="246"/>
      <c r="K1554" s="246"/>
      <c r="L1554" s="252"/>
      <c r="M1554" s="253"/>
      <c r="N1554" s="254"/>
      <c r="O1554" s="254"/>
      <c r="P1554" s="254"/>
      <c r="Q1554" s="254"/>
      <c r="R1554" s="254"/>
      <c r="S1554" s="254"/>
      <c r="T1554" s="255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T1554" s="256" t="s">
        <v>278</v>
      </c>
      <c r="AU1554" s="256" t="s">
        <v>89</v>
      </c>
      <c r="AV1554" s="13" t="s">
        <v>89</v>
      </c>
      <c r="AW1554" s="13" t="s">
        <v>34</v>
      </c>
      <c r="AX1554" s="13" t="s">
        <v>79</v>
      </c>
      <c r="AY1554" s="256" t="s">
        <v>139</v>
      </c>
    </row>
    <row r="1555" spans="1:51" s="14" customFormat="1" ht="12">
      <c r="A1555" s="14"/>
      <c r="B1555" s="257"/>
      <c r="C1555" s="258"/>
      <c r="D1555" s="247" t="s">
        <v>278</v>
      </c>
      <c r="E1555" s="259" t="s">
        <v>1</v>
      </c>
      <c r="F1555" s="260" t="s">
        <v>407</v>
      </c>
      <c r="G1555" s="258"/>
      <c r="H1555" s="259" t="s">
        <v>1</v>
      </c>
      <c r="I1555" s="261"/>
      <c r="J1555" s="258"/>
      <c r="K1555" s="258"/>
      <c r="L1555" s="262"/>
      <c r="M1555" s="263"/>
      <c r="N1555" s="264"/>
      <c r="O1555" s="264"/>
      <c r="P1555" s="264"/>
      <c r="Q1555" s="264"/>
      <c r="R1555" s="264"/>
      <c r="S1555" s="264"/>
      <c r="T1555" s="265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T1555" s="266" t="s">
        <v>278</v>
      </c>
      <c r="AU1555" s="266" t="s">
        <v>89</v>
      </c>
      <c r="AV1555" s="14" t="s">
        <v>87</v>
      </c>
      <c r="AW1555" s="14" t="s">
        <v>34</v>
      </c>
      <c r="AX1555" s="14" t="s">
        <v>79</v>
      </c>
      <c r="AY1555" s="266" t="s">
        <v>139</v>
      </c>
    </row>
    <row r="1556" spans="1:51" s="13" customFormat="1" ht="12">
      <c r="A1556" s="13"/>
      <c r="B1556" s="245"/>
      <c r="C1556" s="246"/>
      <c r="D1556" s="247" t="s">
        <v>278</v>
      </c>
      <c r="E1556" s="248" t="s">
        <v>1</v>
      </c>
      <c r="F1556" s="249" t="s">
        <v>771</v>
      </c>
      <c r="G1556" s="246"/>
      <c r="H1556" s="250">
        <v>111.06</v>
      </c>
      <c r="I1556" s="251"/>
      <c r="J1556" s="246"/>
      <c r="K1556" s="246"/>
      <c r="L1556" s="252"/>
      <c r="M1556" s="253"/>
      <c r="N1556" s="254"/>
      <c r="O1556" s="254"/>
      <c r="P1556" s="254"/>
      <c r="Q1556" s="254"/>
      <c r="R1556" s="254"/>
      <c r="S1556" s="254"/>
      <c r="T1556" s="255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T1556" s="256" t="s">
        <v>278</v>
      </c>
      <c r="AU1556" s="256" t="s">
        <v>89</v>
      </c>
      <c r="AV1556" s="13" t="s">
        <v>89</v>
      </c>
      <c r="AW1556" s="13" t="s">
        <v>34</v>
      </c>
      <c r="AX1556" s="13" t="s">
        <v>79</v>
      </c>
      <c r="AY1556" s="256" t="s">
        <v>139</v>
      </c>
    </row>
    <row r="1557" spans="1:51" s="14" customFormat="1" ht="12">
      <c r="A1557" s="14"/>
      <c r="B1557" s="257"/>
      <c r="C1557" s="258"/>
      <c r="D1557" s="247" t="s">
        <v>278</v>
      </c>
      <c r="E1557" s="259" t="s">
        <v>1</v>
      </c>
      <c r="F1557" s="260" t="s">
        <v>772</v>
      </c>
      <c r="G1557" s="258"/>
      <c r="H1557" s="259" t="s">
        <v>1</v>
      </c>
      <c r="I1557" s="261"/>
      <c r="J1557" s="258"/>
      <c r="K1557" s="258"/>
      <c r="L1557" s="262"/>
      <c r="M1557" s="263"/>
      <c r="N1557" s="264"/>
      <c r="O1557" s="264"/>
      <c r="P1557" s="264"/>
      <c r="Q1557" s="264"/>
      <c r="R1557" s="264"/>
      <c r="S1557" s="264"/>
      <c r="T1557" s="265"/>
      <c r="U1557" s="14"/>
      <c r="V1557" s="14"/>
      <c r="W1557" s="14"/>
      <c r="X1557" s="14"/>
      <c r="Y1557" s="14"/>
      <c r="Z1557" s="14"/>
      <c r="AA1557" s="14"/>
      <c r="AB1557" s="14"/>
      <c r="AC1557" s="14"/>
      <c r="AD1557" s="14"/>
      <c r="AE1557" s="14"/>
      <c r="AT1557" s="266" t="s">
        <v>278</v>
      </c>
      <c r="AU1557" s="266" t="s">
        <v>89</v>
      </c>
      <c r="AV1557" s="14" t="s">
        <v>87</v>
      </c>
      <c r="AW1557" s="14" t="s">
        <v>34</v>
      </c>
      <c r="AX1557" s="14" t="s">
        <v>79</v>
      </c>
      <c r="AY1557" s="266" t="s">
        <v>139</v>
      </c>
    </row>
    <row r="1558" spans="1:51" s="13" customFormat="1" ht="12">
      <c r="A1558" s="13"/>
      <c r="B1558" s="245"/>
      <c r="C1558" s="246"/>
      <c r="D1558" s="247" t="s">
        <v>278</v>
      </c>
      <c r="E1558" s="248" t="s">
        <v>1</v>
      </c>
      <c r="F1558" s="249" t="s">
        <v>773</v>
      </c>
      <c r="G1558" s="246"/>
      <c r="H1558" s="250">
        <v>52.728</v>
      </c>
      <c r="I1558" s="251"/>
      <c r="J1558" s="246"/>
      <c r="K1558" s="246"/>
      <c r="L1558" s="252"/>
      <c r="M1558" s="253"/>
      <c r="N1558" s="254"/>
      <c r="O1558" s="254"/>
      <c r="P1558" s="254"/>
      <c r="Q1558" s="254"/>
      <c r="R1558" s="254"/>
      <c r="S1558" s="254"/>
      <c r="T1558" s="255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T1558" s="256" t="s">
        <v>278</v>
      </c>
      <c r="AU1558" s="256" t="s">
        <v>89</v>
      </c>
      <c r="AV1558" s="13" t="s">
        <v>89</v>
      </c>
      <c r="AW1558" s="13" t="s">
        <v>34</v>
      </c>
      <c r="AX1558" s="13" t="s">
        <v>79</v>
      </c>
      <c r="AY1558" s="256" t="s">
        <v>139</v>
      </c>
    </row>
    <row r="1559" spans="1:51" s="14" customFormat="1" ht="12">
      <c r="A1559" s="14"/>
      <c r="B1559" s="257"/>
      <c r="C1559" s="258"/>
      <c r="D1559" s="247" t="s">
        <v>278</v>
      </c>
      <c r="E1559" s="259" t="s">
        <v>1</v>
      </c>
      <c r="F1559" s="260" t="s">
        <v>774</v>
      </c>
      <c r="G1559" s="258"/>
      <c r="H1559" s="259" t="s">
        <v>1</v>
      </c>
      <c r="I1559" s="261"/>
      <c r="J1559" s="258"/>
      <c r="K1559" s="258"/>
      <c r="L1559" s="262"/>
      <c r="M1559" s="263"/>
      <c r="N1559" s="264"/>
      <c r="O1559" s="264"/>
      <c r="P1559" s="264"/>
      <c r="Q1559" s="264"/>
      <c r="R1559" s="264"/>
      <c r="S1559" s="264"/>
      <c r="T1559" s="265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T1559" s="266" t="s">
        <v>278</v>
      </c>
      <c r="AU1559" s="266" t="s">
        <v>89</v>
      </c>
      <c r="AV1559" s="14" t="s">
        <v>87</v>
      </c>
      <c r="AW1559" s="14" t="s">
        <v>34</v>
      </c>
      <c r="AX1559" s="14" t="s">
        <v>79</v>
      </c>
      <c r="AY1559" s="266" t="s">
        <v>139</v>
      </c>
    </row>
    <row r="1560" spans="1:51" s="13" customFormat="1" ht="12">
      <c r="A1560" s="13"/>
      <c r="B1560" s="245"/>
      <c r="C1560" s="246"/>
      <c r="D1560" s="247" t="s">
        <v>278</v>
      </c>
      <c r="E1560" s="248" t="s">
        <v>1</v>
      </c>
      <c r="F1560" s="249" t="s">
        <v>775</v>
      </c>
      <c r="G1560" s="246"/>
      <c r="H1560" s="250">
        <v>51.3</v>
      </c>
      <c r="I1560" s="251"/>
      <c r="J1560" s="246"/>
      <c r="K1560" s="246"/>
      <c r="L1560" s="252"/>
      <c r="M1560" s="253"/>
      <c r="N1560" s="254"/>
      <c r="O1560" s="254"/>
      <c r="P1560" s="254"/>
      <c r="Q1560" s="254"/>
      <c r="R1560" s="254"/>
      <c r="S1560" s="254"/>
      <c r="T1560" s="255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T1560" s="256" t="s">
        <v>278</v>
      </c>
      <c r="AU1560" s="256" t="s">
        <v>89</v>
      </c>
      <c r="AV1560" s="13" t="s">
        <v>89</v>
      </c>
      <c r="AW1560" s="13" t="s">
        <v>34</v>
      </c>
      <c r="AX1560" s="13" t="s">
        <v>79</v>
      </c>
      <c r="AY1560" s="256" t="s">
        <v>139</v>
      </c>
    </row>
    <row r="1561" spans="1:51" s="14" customFormat="1" ht="12">
      <c r="A1561" s="14"/>
      <c r="B1561" s="257"/>
      <c r="C1561" s="258"/>
      <c r="D1561" s="247" t="s">
        <v>278</v>
      </c>
      <c r="E1561" s="259" t="s">
        <v>1</v>
      </c>
      <c r="F1561" s="260" t="s">
        <v>743</v>
      </c>
      <c r="G1561" s="258"/>
      <c r="H1561" s="259" t="s">
        <v>1</v>
      </c>
      <c r="I1561" s="261"/>
      <c r="J1561" s="258"/>
      <c r="K1561" s="258"/>
      <c r="L1561" s="262"/>
      <c r="M1561" s="263"/>
      <c r="N1561" s="264"/>
      <c r="O1561" s="264"/>
      <c r="P1561" s="264"/>
      <c r="Q1561" s="264"/>
      <c r="R1561" s="264"/>
      <c r="S1561" s="264"/>
      <c r="T1561" s="265"/>
      <c r="U1561" s="14"/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T1561" s="266" t="s">
        <v>278</v>
      </c>
      <c r="AU1561" s="266" t="s">
        <v>89</v>
      </c>
      <c r="AV1561" s="14" t="s">
        <v>87</v>
      </c>
      <c r="AW1561" s="14" t="s">
        <v>34</v>
      </c>
      <c r="AX1561" s="14" t="s">
        <v>79</v>
      </c>
      <c r="AY1561" s="266" t="s">
        <v>139</v>
      </c>
    </row>
    <row r="1562" spans="1:51" s="13" customFormat="1" ht="12">
      <c r="A1562" s="13"/>
      <c r="B1562" s="245"/>
      <c r="C1562" s="246"/>
      <c r="D1562" s="247" t="s">
        <v>278</v>
      </c>
      <c r="E1562" s="248" t="s">
        <v>1</v>
      </c>
      <c r="F1562" s="249" t="s">
        <v>776</v>
      </c>
      <c r="G1562" s="246"/>
      <c r="H1562" s="250">
        <v>11.4</v>
      </c>
      <c r="I1562" s="251"/>
      <c r="J1562" s="246"/>
      <c r="K1562" s="246"/>
      <c r="L1562" s="252"/>
      <c r="M1562" s="253"/>
      <c r="N1562" s="254"/>
      <c r="O1562" s="254"/>
      <c r="P1562" s="254"/>
      <c r="Q1562" s="254"/>
      <c r="R1562" s="254"/>
      <c r="S1562" s="254"/>
      <c r="T1562" s="255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T1562" s="256" t="s">
        <v>278</v>
      </c>
      <c r="AU1562" s="256" t="s">
        <v>89</v>
      </c>
      <c r="AV1562" s="13" t="s">
        <v>89</v>
      </c>
      <c r="AW1562" s="13" t="s">
        <v>34</v>
      </c>
      <c r="AX1562" s="13" t="s">
        <v>79</v>
      </c>
      <c r="AY1562" s="256" t="s">
        <v>139</v>
      </c>
    </row>
    <row r="1563" spans="1:51" s="14" customFormat="1" ht="12">
      <c r="A1563" s="14"/>
      <c r="B1563" s="257"/>
      <c r="C1563" s="258"/>
      <c r="D1563" s="247" t="s">
        <v>278</v>
      </c>
      <c r="E1563" s="259" t="s">
        <v>1</v>
      </c>
      <c r="F1563" s="260" t="s">
        <v>745</v>
      </c>
      <c r="G1563" s="258"/>
      <c r="H1563" s="259" t="s">
        <v>1</v>
      </c>
      <c r="I1563" s="261"/>
      <c r="J1563" s="258"/>
      <c r="K1563" s="258"/>
      <c r="L1563" s="262"/>
      <c r="M1563" s="263"/>
      <c r="N1563" s="264"/>
      <c r="O1563" s="264"/>
      <c r="P1563" s="264"/>
      <c r="Q1563" s="264"/>
      <c r="R1563" s="264"/>
      <c r="S1563" s="264"/>
      <c r="T1563" s="265"/>
      <c r="U1563" s="14"/>
      <c r="V1563" s="14"/>
      <c r="W1563" s="14"/>
      <c r="X1563" s="14"/>
      <c r="Y1563" s="14"/>
      <c r="Z1563" s="14"/>
      <c r="AA1563" s="14"/>
      <c r="AB1563" s="14"/>
      <c r="AC1563" s="14"/>
      <c r="AD1563" s="14"/>
      <c r="AE1563" s="14"/>
      <c r="AT1563" s="266" t="s">
        <v>278</v>
      </c>
      <c r="AU1563" s="266" t="s">
        <v>89</v>
      </c>
      <c r="AV1563" s="14" t="s">
        <v>87</v>
      </c>
      <c r="AW1563" s="14" t="s">
        <v>34</v>
      </c>
      <c r="AX1563" s="14" t="s">
        <v>79</v>
      </c>
      <c r="AY1563" s="266" t="s">
        <v>139</v>
      </c>
    </row>
    <row r="1564" spans="1:51" s="13" customFormat="1" ht="12">
      <c r="A1564" s="13"/>
      <c r="B1564" s="245"/>
      <c r="C1564" s="246"/>
      <c r="D1564" s="247" t="s">
        <v>278</v>
      </c>
      <c r="E1564" s="248" t="s">
        <v>1</v>
      </c>
      <c r="F1564" s="249" t="s">
        <v>777</v>
      </c>
      <c r="G1564" s="246"/>
      <c r="H1564" s="250">
        <v>6.6</v>
      </c>
      <c r="I1564" s="251"/>
      <c r="J1564" s="246"/>
      <c r="K1564" s="246"/>
      <c r="L1564" s="252"/>
      <c r="M1564" s="253"/>
      <c r="N1564" s="254"/>
      <c r="O1564" s="254"/>
      <c r="P1564" s="254"/>
      <c r="Q1564" s="254"/>
      <c r="R1564" s="254"/>
      <c r="S1564" s="254"/>
      <c r="T1564" s="255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T1564" s="256" t="s">
        <v>278</v>
      </c>
      <c r="AU1564" s="256" t="s">
        <v>89</v>
      </c>
      <c r="AV1564" s="13" t="s">
        <v>89</v>
      </c>
      <c r="AW1564" s="13" t="s">
        <v>34</v>
      </c>
      <c r="AX1564" s="13" t="s">
        <v>79</v>
      </c>
      <c r="AY1564" s="256" t="s">
        <v>139</v>
      </c>
    </row>
    <row r="1565" spans="1:51" s="14" customFormat="1" ht="12">
      <c r="A1565" s="14"/>
      <c r="B1565" s="257"/>
      <c r="C1565" s="258"/>
      <c r="D1565" s="247" t="s">
        <v>278</v>
      </c>
      <c r="E1565" s="259" t="s">
        <v>1</v>
      </c>
      <c r="F1565" s="260" t="s">
        <v>747</v>
      </c>
      <c r="G1565" s="258"/>
      <c r="H1565" s="259" t="s">
        <v>1</v>
      </c>
      <c r="I1565" s="261"/>
      <c r="J1565" s="258"/>
      <c r="K1565" s="258"/>
      <c r="L1565" s="262"/>
      <c r="M1565" s="263"/>
      <c r="N1565" s="264"/>
      <c r="O1565" s="264"/>
      <c r="P1565" s="264"/>
      <c r="Q1565" s="264"/>
      <c r="R1565" s="264"/>
      <c r="S1565" s="264"/>
      <c r="T1565" s="265"/>
      <c r="U1565" s="14"/>
      <c r="V1565" s="14"/>
      <c r="W1565" s="14"/>
      <c r="X1565" s="14"/>
      <c r="Y1565" s="14"/>
      <c r="Z1565" s="14"/>
      <c r="AA1565" s="14"/>
      <c r="AB1565" s="14"/>
      <c r="AC1565" s="14"/>
      <c r="AD1565" s="14"/>
      <c r="AE1565" s="14"/>
      <c r="AT1565" s="266" t="s">
        <v>278</v>
      </c>
      <c r="AU1565" s="266" t="s">
        <v>89</v>
      </c>
      <c r="AV1565" s="14" t="s">
        <v>87</v>
      </c>
      <c r="AW1565" s="14" t="s">
        <v>34</v>
      </c>
      <c r="AX1565" s="14" t="s">
        <v>79</v>
      </c>
      <c r="AY1565" s="266" t="s">
        <v>139</v>
      </c>
    </row>
    <row r="1566" spans="1:51" s="13" customFormat="1" ht="12">
      <c r="A1566" s="13"/>
      <c r="B1566" s="245"/>
      <c r="C1566" s="246"/>
      <c r="D1566" s="247" t="s">
        <v>278</v>
      </c>
      <c r="E1566" s="248" t="s">
        <v>1</v>
      </c>
      <c r="F1566" s="249" t="s">
        <v>778</v>
      </c>
      <c r="G1566" s="246"/>
      <c r="H1566" s="250">
        <v>11.1</v>
      </c>
      <c r="I1566" s="251"/>
      <c r="J1566" s="246"/>
      <c r="K1566" s="246"/>
      <c r="L1566" s="252"/>
      <c r="M1566" s="253"/>
      <c r="N1566" s="254"/>
      <c r="O1566" s="254"/>
      <c r="P1566" s="254"/>
      <c r="Q1566" s="254"/>
      <c r="R1566" s="254"/>
      <c r="S1566" s="254"/>
      <c r="T1566" s="255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T1566" s="256" t="s">
        <v>278</v>
      </c>
      <c r="AU1566" s="256" t="s">
        <v>89</v>
      </c>
      <c r="AV1566" s="13" t="s">
        <v>89</v>
      </c>
      <c r="AW1566" s="13" t="s">
        <v>34</v>
      </c>
      <c r="AX1566" s="13" t="s">
        <v>79</v>
      </c>
      <c r="AY1566" s="256" t="s">
        <v>139</v>
      </c>
    </row>
    <row r="1567" spans="1:51" s="14" customFormat="1" ht="12">
      <c r="A1567" s="14"/>
      <c r="B1567" s="257"/>
      <c r="C1567" s="258"/>
      <c r="D1567" s="247" t="s">
        <v>278</v>
      </c>
      <c r="E1567" s="259" t="s">
        <v>1</v>
      </c>
      <c r="F1567" s="260" t="s">
        <v>749</v>
      </c>
      <c r="G1567" s="258"/>
      <c r="H1567" s="259" t="s">
        <v>1</v>
      </c>
      <c r="I1567" s="261"/>
      <c r="J1567" s="258"/>
      <c r="K1567" s="258"/>
      <c r="L1567" s="262"/>
      <c r="M1567" s="263"/>
      <c r="N1567" s="264"/>
      <c r="O1567" s="264"/>
      <c r="P1567" s="264"/>
      <c r="Q1567" s="264"/>
      <c r="R1567" s="264"/>
      <c r="S1567" s="264"/>
      <c r="T1567" s="265"/>
      <c r="U1567" s="14"/>
      <c r="V1567" s="14"/>
      <c r="W1567" s="14"/>
      <c r="X1567" s="14"/>
      <c r="Y1567" s="14"/>
      <c r="Z1567" s="14"/>
      <c r="AA1567" s="14"/>
      <c r="AB1567" s="14"/>
      <c r="AC1567" s="14"/>
      <c r="AD1567" s="14"/>
      <c r="AE1567" s="14"/>
      <c r="AT1567" s="266" t="s">
        <v>278</v>
      </c>
      <c r="AU1567" s="266" t="s">
        <v>89</v>
      </c>
      <c r="AV1567" s="14" t="s">
        <v>87</v>
      </c>
      <c r="AW1567" s="14" t="s">
        <v>34</v>
      </c>
      <c r="AX1567" s="14" t="s">
        <v>79</v>
      </c>
      <c r="AY1567" s="266" t="s">
        <v>139</v>
      </c>
    </row>
    <row r="1568" spans="1:51" s="13" customFormat="1" ht="12">
      <c r="A1568" s="13"/>
      <c r="B1568" s="245"/>
      <c r="C1568" s="246"/>
      <c r="D1568" s="247" t="s">
        <v>278</v>
      </c>
      <c r="E1568" s="248" t="s">
        <v>1</v>
      </c>
      <c r="F1568" s="249" t="s">
        <v>779</v>
      </c>
      <c r="G1568" s="246"/>
      <c r="H1568" s="250">
        <v>20.772</v>
      </c>
      <c r="I1568" s="251"/>
      <c r="J1568" s="246"/>
      <c r="K1568" s="246"/>
      <c r="L1568" s="252"/>
      <c r="M1568" s="253"/>
      <c r="N1568" s="254"/>
      <c r="O1568" s="254"/>
      <c r="P1568" s="254"/>
      <c r="Q1568" s="254"/>
      <c r="R1568" s="254"/>
      <c r="S1568" s="254"/>
      <c r="T1568" s="255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T1568" s="256" t="s">
        <v>278</v>
      </c>
      <c r="AU1568" s="256" t="s">
        <v>89</v>
      </c>
      <c r="AV1568" s="13" t="s">
        <v>89</v>
      </c>
      <c r="AW1568" s="13" t="s">
        <v>34</v>
      </c>
      <c r="AX1568" s="13" t="s">
        <v>79</v>
      </c>
      <c r="AY1568" s="256" t="s">
        <v>139</v>
      </c>
    </row>
    <row r="1569" spans="1:51" s="14" customFormat="1" ht="12">
      <c r="A1569" s="14"/>
      <c r="B1569" s="257"/>
      <c r="C1569" s="258"/>
      <c r="D1569" s="247" t="s">
        <v>278</v>
      </c>
      <c r="E1569" s="259" t="s">
        <v>1</v>
      </c>
      <c r="F1569" s="260" t="s">
        <v>780</v>
      </c>
      <c r="G1569" s="258"/>
      <c r="H1569" s="259" t="s">
        <v>1</v>
      </c>
      <c r="I1569" s="261"/>
      <c r="J1569" s="258"/>
      <c r="K1569" s="258"/>
      <c r="L1569" s="262"/>
      <c r="M1569" s="263"/>
      <c r="N1569" s="264"/>
      <c r="O1569" s="264"/>
      <c r="P1569" s="264"/>
      <c r="Q1569" s="264"/>
      <c r="R1569" s="264"/>
      <c r="S1569" s="264"/>
      <c r="T1569" s="265"/>
      <c r="U1569" s="14"/>
      <c r="V1569" s="14"/>
      <c r="W1569" s="14"/>
      <c r="X1569" s="14"/>
      <c r="Y1569" s="14"/>
      <c r="Z1569" s="14"/>
      <c r="AA1569" s="14"/>
      <c r="AB1569" s="14"/>
      <c r="AC1569" s="14"/>
      <c r="AD1569" s="14"/>
      <c r="AE1569" s="14"/>
      <c r="AT1569" s="266" t="s">
        <v>278</v>
      </c>
      <c r="AU1569" s="266" t="s">
        <v>89</v>
      </c>
      <c r="AV1569" s="14" t="s">
        <v>87</v>
      </c>
      <c r="AW1569" s="14" t="s">
        <v>34</v>
      </c>
      <c r="AX1569" s="14" t="s">
        <v>79</v>
      </c>
      <c r="AY1569" s="266" t="s">
        <v>139</v>
      </c>
    </row>
    <row r="1570" spans="1:51" s="13" customFormat="1" ht="12">
      <c r="A1570" s="13"/>
      <c r="B1570" s="245"/>
      <c r="C1570" s="246"/>
      <c r="D1570" s="247" t="s">
        <v>278</v>
      </c>
      <c r="E1570" s="248" t="s">
        <v>1</v>
      </c>
      <c r="F1570" s="249" t="s">
        <v>781</v>
      </c>
      <c r="G1570" s="246"/>
      <c r="H1570" s="250">
        <v>27.147</v>
      </c>
      <c r="I1570" s="251"/>
      <c r="J1570" s="246"/>
      <c r="K1570" s="246"/>
      <c r="L1570" s="252"/>
      <c r="M1570" s="253"/>
      <c r="N1570" s="254"/>
      <c r="O1570" s="254"/>
      <c r="P1570" s="254"/>
      <c r="Q1570" s="254"/>
      <c r="R1570" s="254"/>
      <c r="S1570" s="254"/>
      <c r="T1570" s="255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T1570" s="256" t="s">
        <v>278</v>
      </c>
      <c r="AU1570" s="256" t="s">
        <v>89</v>
      </c>
      <c r="AV1570" s="13" t="s">
        <v>89</v>
      </c>
      <c r="AW1570" s="13" t="s">
        <v>34</v>
      </c>
      <c r="AX1570" s="13" t="s">
        <v>79</v>
      </c>
      <c r="AY1570" s="256" t="s">
        <v>139</v>
      </c>
    </row>
    <row r="1571" spans="1:51" s="14" customFormat="1" ht="12">
      <c r="A1571" s="14"/>
      <c r="B1571" s="257"/>
      <c r="C1571" s="258"/>
      <c r="D1571" s="247" t="s">
        <v>278</v>
      </c>
      <c r="E1571" s="259" t="s">
        <v>1</v>
      </c>
      <c r="F1571" s="260" t="s">
        <v>751</v>
      </c>
      <c r="G1571" s="258"/>
      <c r="H1571" s="259" t="s">
        <v>1</v>
      </c>
      <c r="I1571" s="261"/>
      <c r="J1571" s="258"/>
      <c r="K1571" s="258"/>
      <c r="L1571" s="262"/>
      <c r="M1571" s="263"/>
      <c r="N1571" s="264"/>
      <c r="O1571" s="264"/>
      <c r="P1571" s="264"/>
      <c r="Q1571" s="264"/>
      <c r="R1571" s="264"/>
      <c r="S1571" s="264"/>
      <c r="T1571" s="265"/>
      <c r="U1571" s="14"/>
      <c r="V1571" s="14"/>
      <c r="W1571" s="14"/>
      <c r="X1571" s="14"/>
      <c r="Y1571" s="14"/>
      <c r="Z1571" s="14"/>
      <c r="AA1571" s="14"/>
      <c r="AB1571" s="14"/>
      <c r="AC1571" s="14"/>
      <c r="AD1571" s="14"/>
      <c r="AE1571" s="14"/>
      <c r="AT1571" s="266" t="s">
        <v>278</v>
      </c>
      <c r="AU1571" s="266" t="s">
        <v>89</v>
      </c>
      <c r="AV1571" s="14" t="s">
        <v>87</v>
      </c>
      <c r="AW1571" s="14" t="s">
        <v>34</v>
      </c>
      <c r="AX1571" s="14" t="s">
        <v>79</v>
      </c>
      <c r="AY1571" s="266" t="s">
        <v>139</v>
      </c>
    </row>
    <row r="1572" spans="1:51" s="13" customFormat="1" ht="12">
      <c r="A1572" s="13"/>
      <c r="B1572" s="245"/>
      <c r="C1572" s="246"/>
      <c r="D1572" s="247" t="s">
        <v>278</v>
      </c>
      <c r="E1572" s="248" t="s">
        <v>1</v>
      </c>
      <c r="F1572" s="249" t="s">
        <v>79</v>
      </c>
      <c r="G1572" s="246"/>
      <c r="H1572" s="250">
        <v>0</v>
      </c>
      <c r="I1572" s="251"/>
      <c r="J1572" s="246"/>
      <c r="K1572" s="246"/>
      <c r="L1572" s="252"/>
      <c r="M1572" s="253"/>
      <c r="N1572" s="254"/>
      <c r="O1572" s="254"/>
      <c r="P1572" s="254"/>
      <c r="Q1572" s="254"/>
      <c r="R1572" s="254"/>
      <c r="S1572" s="254"/>
      <c r="T1572" s="255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T1572" s="256" t="s">
        <v>278</v>
      </c>
      <c r="AU1572" s="256" t="s">
        <v>89</v>
      </c>
      <c r="AV1572" s="13" t="s">
        <v>89</v>
      </c>
      <c r="AW1572" s="13" t="s">
        <v>34</v>
      </c>
      <c r="AX1572" s="13" t="s">
        <v>79</v>
      </c>
      <c r="AY1572" s="256" t="s">
        <v>139</v>
      </c>
    </row>
    <row r="1573" spans="1:51" s="14" customFormat="1" ht="12">
      <c r="A1573" s="14"/>
      <c r="B1573" s="257"/>
      <c r="C1573" s="258"/>
      <c r="D1573" s="247" t="s">
        <v>278</v>
      </c>
      <c r="E1573" s="259" t="s">
        <v>1</v>
      </c>
      <c r="F1573" s="260" t="s">
        <v>752</v>
      </c>
      <c r="G1573" s="258"/>
      <c r="H1573" s="259" t="s">
        <v>1</v>
      </c>
      <c r="I1573" s="261"/>
      <c r="J1573" s="258"/>
      <c r="K1573" s="258"/>
      <c r="L1573" s="262"/>
      <c r="M1573" s="263"/>
      <c r="N1573" s="264"/>
      <c r="O1573" s="264"/>
      <c r="P1573" s="264"/>
      <c r="Q1573" s="264"/>
      <c r="R1573" s="264"/>
      <c r="S1573" s="264"/>
      <c r="T1573" s="265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T1573" s="266" t="s">
        <v>278</v>
      </c>
      <c r="AU1573" s="266" t="s">
        <v>89</v>
      </c>
      <c r="AV1573" s="14" t="s">
        <v>87</v>
      </c>
      <c r="AW1573" s="14" t="s">
        <v>34</v>
      </c>
      <c r="AX1573" s="14" t="s">
        <v>79</v>
      </c>
      <c r="AY1573" s="266" t="s">
        <v>139</v>
      </c>
    </row>
    <row r="1574" spans="1:51" s="13" customFormat="1" ht="12">
      <c r="A1574" s="13"/>
      <c r="B1574" s="245"/>
      <c r="C1574" s="246"/>
      <c r="D1574" s="247" t="s">
        <v>278</v>
      </c>
      <c r="E1574" s="248" t="s">
        <v>1</v>
      </c>
      <c r="F1574" s="249" t="s">
        <v>782</v>
      </c>
      <c r="G1574" s="246"/>
      <c r="H1574" s="250">
        <v>80.467</v>
      </c>
      <c r="I1574" s="251"/>
      <c r="J1574" s="246"/>
      <c r="K1574" s="246"/>
      <c r="L1574" s="252"/>
      <c r="M1574" s="253"/>
      <c r="N1574" s="254"/>
      <c r="O1574" s="254"/>
      <c r="P1574" s="254"/>
      <c r="Q1574" s="254"/>
      <c r="R1574" s="254"/>
      <c r="S1574" s="254"/>
      <c r="T1574" s="255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T1574" s="256" t="s">
        <v>278</v>
      </c>
      <c r="AU1574" s="256" t="s">
        <v>89</v>
      </c>
      <c r="AV1574" s="13" t="s">
        <v>89</v>
      </c>
      <c r="AW1574" s="13" t="s">
        <v>34</v>
      </c>
      <c r="AX1574" s="13" t="s">
        <v>79</v>
      </c>
      <c r="AY1574" s="256" t="s">
        <v>139</v>
      </c>
    </row>
    <row r="1575" spans="1:51" s="14" customFormat="1" ht="12">
      <c r="A1575" s="14"/>
      <c r="B1575" s="257"/>
      <c r="C1575" s="258"/>
      <c r="D1575" s="247" t="s">
        <v>278</v>
      </c>
      <c r="E1575" s="259" t="s">
        <v>1</v>
      </c>
      <c r="F1575" s="260" t="s">
        <v>754</v>
      </c>
      <c r="G1575" s="258"/>
      <c r="H1575" s="259" t="s">
        <v>1</v>
      </c>
      <c r="I1575" s="261"/>
      <c r="J1575" s="258"/>
      <c r="K1575" s="258"/>
      <c r="L1575" s="262"/>
      <c r="M1575" s="263"/>
      <c r="N1575" s="264"/>
      <c r="O1575" s="264"/>
      <c r="P1575" s="264"/>
      <c r="Q1575" s="264"/>
      <c r="R1575" s="264"/>
      <c r="S1575" s="264"/>
      <c r="T1575" s="265"/>
      <c r="U1575" s="14"/>
      <c r="V1575" s="14"/>
      <c r="W1575" s="14"/>
      <c r="X1575" s="14"/>
      <c r="Y1575" s="14"/>
      <c r="Z1575" s="14"/>
      <c r="AA1575" s="14"/>
      <c r="AB1575" s="14"/>
      <c r="AC1575" s="14"/>
      <c r="AD1575" s="14"/>
      <c r="AE1575" s="14"/>
      <c r="AT1575" s="266" t="s">
        <v>278</v>
      </c>
      <c r="AU1575" s="266" t="s">
        <v>89</v>
      </c>
      <c r="AV1575" s="14" t="s">
        <v>87</v>
      </c>
      <c r="AW1575" s="14" t="s">
        <v>34</v>
      </c>
      <c r="AX1575" s="14" t="s">
        <v>79</v>
      </c>
      <c r="AY1575" s="266" t="s">
        <v>139</v>
      </c>
    </row>
    <row r="1576" spans="1:51" s="13" customFormat="1" ht="12">
      <c r="A1576" s="13"/>
      <c r="B1576" s="245"/>
      <c r="C1576" s="246"/>
      <c r="D1576" s="247" t="s">
        <v>278</v>
      </c>
      <c r="E1576" s="248" t="s">
        <v>1</v>
      </c>
      <c r="F1576" s="249" t="s">
        <v>783</v>
      </c>
      <c r="G1576" s="246"/>
      <c r="H1576" s="250">
        <v>61.05</v>
      </c>
      <c r="I1576" s="251"/>
      <c r="J1576" s="246"/>
      <c r="K1576" s="246"/>
      <c r="L1576" s="252"/>
      <c r="M1576" s="253"/>
      <c r="N1576" s="254"/>
      <c r="O1576" s="254"/>
      <c r="P1576" s="254"/>
      <c r="Q1576" s="254"/>
      <c r="R1576" s="254"/>
      <c r="S1576" s="254"/>
      <c r="T1576" s="255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T1576" s="256" t="s">
        <v>278</v>
      </c>
      <c r="AU1576" s="256" t="s">
        <v>89</v>
      </c>
      <c r="AV1576" s="13" t="s">
        <v>89</v>
      </c>
      <c r="AW1576" s="13" t="s">
        <v>34</v>
      </c>
      <c r="AX1576" s="13" t="s">
        <v>79</v>
      </c>
      <c r="AY1576" s="256" t="s">
        <v>139</v>
      </c>
    </row>
    <row r="1577" spans="1:51" s="14" customFormat="1" ht="12">
      <c r="A1577" s="14"/>
      <c r="B1577" s="257"/>
      <c r="C1577" s="258"/>
      <c r="D1577" s="247" t="s">
        <v>278</v>
      </c>
      <c r="E1577" s="259" t="s">
        <v>1</v>
      </c>
      <c r="F1577" s="260" t="s">
        <v>756</v>
      </c>
      <c r="G1577" s="258"/>
      <c r="H1577" s="259" t="s">
        <v>1</v>
      </c>
      <c r="I1577" s="261"/>
      <c r="J1577" s="258"/>
      <c r="K1577" s="258"/>
      <c r="L1577" s="262"/>
      <c r="M1577" s="263"/>
      <c r="N1577" s="264"/>
      <c r="O1577" s="264"/>
      <c r="P1577" s="264"/>
      <c r="Q1577" s="264"/>
      <c r="R1577" s="264"/>
      <c r="S1577" s="264"/>
      <c r="T1577" s="265"/>
      <c r="U1577" s="14"/>
      <c r="V1577" s="14"/>
      <c r="W1577" s="14"/>
      <c r="X1577" s="14"/>
      <c r="Y1577" s="14"/>
      <c r="Z1577" s="14"/>
      <c r="AA1577" s="14"/>
      <c r="AB1577" s="14"/>
      <c r="AC1577" s="14"/>
      <c r="AD1577" s="14"/>
      <c r="AE1577" s="14"/>
      <c r="AT1577" s="266" t="s">
        <v>278</v>
      </c>
      <c r="AU1577" s="266" t="s">
        <v>89</v>
      </c>
      <c r="AV1577" s="14" t="s">
        <v>87</v>
      </c>
      <c r="AW1577" s="14" t="s">
        <v>34</v>
      </c>
      <c r="AX1577" s="14" t="s">
        <v>79</v>
      </c>
      <c r="AY1577" s="266" t="s">
        <v>139</v>
      </c>
    </row>
    <row r="1578" spans="1:51" s="13" customFormat="1" ht="12">
      <c r="A1578" s="13"/>
      <c r="B1578" s="245"/>
      <c r="C1578" s="246"/>
      <c r="D1578" s="247" t="s">
        <v>278</v>
      </c>
      <c r="E1578" s="248" t="s">
        <v>1</v>
      </c>
      <c r="F1578" s="249" t="s">
        <v>784</v>
      </c>
      <c r="G1578" s="246"/>
      <c r="H1578" s="250">
        <v>13.2</v>
      </c>
      <c r="I1578" s="251"/>
      <c r="J1578" s="246"/>
      <c r="K1578" s="246"/>
      <c r="L1578" s="252"/>
      <c r="M1578" s="253"/>
      <c r="N1578" s="254"/>
      <c r="O1578" s="254"/>
      <c r="P1578" s="254"/>
      <c r="Q1578" s="254"/>
      <c r="R1578" s="254"/>
      <c r="S1578" s="254"/>
      <c r="T1578" s="255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T1578" s="256" t="s">
        <v>278</v>
      </c>
      <c r="AU1578" s="256" t="s">
        <v>89</v>
      </c>
      <c r="AV1578" s="13" t="s">
        <v>89</v>
      </c>
      <c r="AW1578" s="13" t="s">
        <v>34</v>
      </c>
      <c r="AX1578" s="13" t="s">
        <v>79</v>
      </c>
      <c r="AY1578" s="256" t="s">
        <v>139</v>
      </c>
    </row>
    <row r="1579" spans="1:51" s="14" customFormat="1" ht="12">
      <c r="A1579" s="14"/>
      <c r="B1579" s="257"/>
      <c r="C1579" s="258"/>
      <c r="D1579" s="247" t="s">
        <v>278</v>
      </c>
      <c r="E1579" s="259" t="s">
        <v>1</v>
      </c>
      <c r="F1579" s="260" t="s">
        <v>758</v>
      </c>
      <c r="G1579" s="258"/>
      <c r="H1579" s="259" t="s">
        <v>1</v>
      </c>
      <c r="I1579" s="261"/>
      <c r="J1579" s="258"/>
      <c r="K1579" s="258"/>
      <c r="L1579" s="262"/>
      <c r="M1579" s="263"/>
      <c r="N1579" s="264"/>
      <c r="O1579" s="264"/>
      <c r="P1579" s="264"/>
      <c r="Q1579" s="264"/>
      <c r="R1579" s="264"/>
      <c r="S1579" s="264"/>
      <c r="T1579" s="265"/>
      <c r="U1579" s="14"/>
      <c r="V1579" s="14"/>
      <c r="W1579" s="14"/>
      <c r="X1579" s="14"/>
      <c r="Y1579" s="14"/>
      <c r="Z1579" s="14"/>
      <c r="AA1579" s="14"/>
      <c r="AB1579" s="14"/>
      <c r="AC1579" s="14"/>
      <c r="AD1579" s="14"/>
      <c r="AE1579" s="14"/>
      <c r="AT1579" s="266" t="s">
        <v>278</v>
      </c>
      <c r="AU1579" s="266" t="s">
        <v>89</v>
      </c>
      <c r="AV1579" s="14" t="s">
        <v>87</v>
      </c>
      <c r="AW1579" s="14" t="s">
        <v>34</v>
      </c>
      <c r="AX1579" s="14" t="s">
        <v>79</v>
      </c>
      <c r="AY1579" s="266" t="s">
        <v>139</v>
      </c>
    </row>
    <row r="1580" spans="1:51" s="13" customFormat="1" ht="12">
      <c r="A1580" s="13"/>
      <c r="B1580" s="245"/>
      <c r="C1580" s="246"/>
      <c r="D1580" s="247" t="s">
        <v>278</v>
      </c>
      <c r="E1580" s="248" t="s">
        <v>1</v>
      </c>
      <c r="F1580" s="249" t="s">
        <v>785</v>
      </c>
      <c r="G1580" s="246"/>
      <c r="H1580" s="250">
        <v>85.434</v>
      </c>
      <c r="I1580" s="251"/>
      <c r="J1580" s="246"/>
      <c r="K1580" s="246"/>
      <c r="L1580" s="252"/>
      <c r="M1580" s="253"/>
      <c r="N1580" s="254"/>
      <c r="O1580" s="254"/>
      <c r="P1580" s="254"/>
      <c r="Q1580" s="254"/>
      <c r="R1580" s="254"/>
      <c r="S1580" s="254"/>
      <c r="T1580" s="255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T1580" s="256" t="s">
        <v>278</v>
      </c>
      <c r="AU1580" s="256" t="s">
        <v>89</v>
      </c>
      <c r="AV1580" s="13" t="s">
        <v>89</v>
      </c>
      <c r="AW1580" s="13" t="s">
        <v>34</v>
      </c>
      <c r="AX1580" s="13" t="s">
        <v>79</v>
      </c>
      <c r="AY1580" s="256" t="s">
        <v>139</v>
      </c>
    </row>
    <row r="1581" spans="1:51" s="14" customFormat="1" ht="12">
      <c r="A1581" s="14"/>
      <c r="B1581" s="257"/>
      <c r="C1581" s="258"/>
      <c r="D1581" s="247" t="s">
        <v>278</v>
      </c>
      <c r="E1581" s="259" t="s">
        <v>1</v>
      </c>
      <c r="F1581" s="260" t="s">
        <v>760</v>
      </c>
      <c r="G1581" s="258"/>
      <c r="H1581" s="259" t="s">
        <v>1</v>
      </c>
      <c r="I1581" s="261"/>
      <c r="J1581" s="258"/>
      <c r="K1581" s="258"/>
      <c r="L1581" s="262"/>
      <c r="M1581" s="263"/>
      <c r="N1581" s="264"/>
      <c r="O1581" s="264"/>
      <c r="P1581" s="264"/>
      <c r="Q1581" s="264"/>
      <c r="R1581" s="264"/>
      <c r="S1581" s="264"/>
      <c r="T1581" s="265"/>
      <c r="U1581" s="14"/>
      <c r="V1581" s="14"/>
      <c r="W1581" s="14"/>
      <c r="X1581" s="14"/>
      <c r="Y1581" s="14"/>
      <c r="Z1581" s="14"/>
      <c r="AA1581" s="14"/>
      <c r="AB1581" s="14"/>
      <c r="AC1581" s="14"/>
      <c r="AD1581" s="14"/>
      <c r="AE1581" s="14"/>
      <c r="AT1581" s="266" t="s">
        <v>278</v>
      </c>
      <c r="AU1581" s="266" t="s">
        <v>89</v>
      </c>
      <c r="AV1581" s="14" t="s">
        <v>87</v>
      </c>
      <c r="AW1581" s="14" t="s">
        <v>34</v>
      </c>
      <c r="AX1581" s="14" t="s">
        <v>79</v>
      </c>
      <c r="AY1581" s="266" t="s">
        <v>139</v>
      </c>
    </row>
    <row r="1582" spans="1:51" s="13" customFormat="1" ht="12">
      <c r="A1582" s="13"/>
      <c r="B1582" s="245"/>
      <c r="C1582" s="246"/>
      <c r="D1582" s="247" t="s">
        <v>278</v>
      </c>
      <c r="E1582" s="248" t="s">
        <v>1</v>
      </c>
      <c r="F1582" s="249" t="s">
        <v>786</v>
      </c>
      <c r="G1582" s="246"/>
      <c r="H1582" s="250">
        <v>3.96</v>
      </c>
      <c r="I1582" s="251"/>
      <c r="J1582" s="246"/>
      <c r="K1582" s="246"/>
      <c r="L1582" s="252"/>
      <c r="M1582" s="253"/>
      <c r="N1582" s="254"/>
      <c r="O1582" s="254"/>
      <c r="P1582" s="254"/>
      <c r="Q1582" s="254"/>
      <c r="R1582" s="254"/>
      <c r="S1582" s="254"/>
      <c r="T1582" s="255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T1582" s="256" t="s">
        <v>278</v>
      </c>
      <c r="AU1582" s="256" t="s">
        <v>89</v>
      </c>
      <c r="AV1582" s="13" t="s">
        <v>89</v>
      </c>
      <c r="AW1582" s="13" t="s">
        <v>34</v>
      </c>
      <c r="AX1582" s="13" t="s">
        <v>79</v>
      </c>
      <c r="AY1582" s="256" t="s">
        <v>139</v>
      </c>
    </row>
    <row r="1583" spans="1:51" s="14" customFormat="1" ht="12">
      <c r="A1583" s="14"/>
      <c r="B1583" s="257"/>
      <c r="C1583" s="258"/>
      <c r="D1583" s="247" t="s">
        <v>278</v>
      </c>
      <c r="E1583" s="259" t="s">
        <v>1</v>
      </c>
      <c r="F1583" s="260" t="s">
        <v>762</v>
      </c>
      <c r="G1583" s="258"/>
      <c r="H1583" s="259" t="s">
        <v>1</v>
      </c>
      <c r="I1583" s="261"/>
      <c r="J1583" s="258"/>
      <c r="K1583" s="258"/>
      <c r="L1583" s="262"/>
      <c r="M1583" s="263"/>
      <c r="N1583" s="264"/>
      <c r="O1583" s="264"/>
      <c r="P1583" s="264"/>
      <c r="Q1583" s="264"/>
      <c r="R1583" s="264"/>
      <c r="S1583" s="264"/>
      <c r="T1583" s="265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T1583" s="266" t="s">
        <v>278</v>
      </c>
      <c r="AU1583" s="266" t="s">
        <v>89</v>
      </c>
      <c r="AV1583" s="14" t="s">
        <v>87</v>
      </c>
      <c r="AW1583" s="14" t="s">
        <v>34</v>
      </c>
      <c r="AX1583" s="14" t="s">
        <v>79</v>
      </c>
      <c r="AY1583" s="266" t="s">
        <v>139</v>
      </c>
    </row>
    <row r="1584" spans="1:51" s="13" customFormat="1" ht="12">
      <c r="A1584" s="13"/>
      <c r="B1584" s="245"/>
      <c r="C1584" s="246"/>
      <c r="D1584" s="247" t="s">
        <v>278</v>
      </c>
      <c r="E1584" s="248" t="s">
        <v>1</v>
      </c>
      <c r="F1584" s="249" t="s">
        <v>787</v>
      </c>
      <c r="G1584" s="246"/>
      <c r="H1584" s="250">
        <v>43.56</v>
      </c>
      <c r="I1584" s="251"/>
      <c r="J1584" s="246"/>
      <c r="K1584" s="246"/>
      <c r="L1584" s="252"/>
      <c r="M1584" s="253"/>
      <c r="N1584" s="254"/>
      <c r="O1584" s="254"/>
      <c r="P1584" s="254"/>
      <c r="Q1584" s="254"/>
      <c r="R1584" s="254"/>
      <c r="S1584" s="254"/>
      <c r="T1584" s="255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T1584" s="256" t="s">
        <v>278</v>
      </c>
      <c r="AU1584" s="256" t="s">
        <v>89</v>
      </c>
      <c r="AV1584" s="13" t="s">
        <v>89</v>
      </c>
      <c r="AW1584" s="13" t="s">
        <v>34</v>
      </c>
      <c r="AX1584" s="13" t="s">
        <v>79</v>
      </c>
      <c r="AY1584" s="256" t="s">
        <v>139</v>
      </c>
    </row>
    <row r="1585" spans="1:51" s="14" customFormat="1" ht="12">
      <c r="A1585" s="14"/>
      <c r="B1585" s="257"/>
      <c r="C1585" s="258"/>
      <c r="D1585" s="247" t="s">
        <v>278</v>
      </c>
      <c r="E1585" s="259" t="s">
        <v>1</v>
      </c>
      <c r="F1585" s="260" t="s">
        <v>788</v>
      </c>
      <c r="G1585" s="258"/>
      <c r="H1585" s="259" t="s">
        <v>1</v>
      </c>
      <c r="I1585" s="261"/>
      <c r="J1585" s="258"/>
      <c r="K1585" s="258"/>
      <c r="L1585" s="262"/>
      <c r="M1585" s="263"/>
      <c r="N1585" s="264"/>
      <c r="O1585" s="264"/>
      <c r="P1585" s="264"/>
      <c r="Q1585" s="264"/>
      <c r="R1585" s="264"/>
      <c r="S1585" s="264"/>
      <c r="T1585" s="265"/>
      <c r="U1585" s="14"/>
      <c r="V1585" s="14"/>
      <c r="W1585" s="14"/>
      <c r="X1585" s="14"/>
      <c r="Y1585" s="14"/>
      <c r="Z1585" s="14"/>
      <c r="AA1585" s="14"/>
      <c r="AB1585" s="14"/>
      <c r="AC1585" s="14"/>
      <c r="AD1585" s="14"/>
      <c r="AE1585" s="14"/>
      <c r="AT1585" s="266" t="s">
        <v>278</v>
      </c>
      <c r="AU1585" s="266" t="s">
        <v>89</v>
      </c>
      <c r="AV1585" s="14" t="s">
        <v>87</v>
      </c>
      <c r="AW1585" s="14" t="s">
        <v>34</v>
      </c>
      <c r="AX1585" s="14" t="s">
        <v>79</v>
      </c>
      <c r="AY1585" s="266" t="s">
        <v>139</v>
      </c>
    </row>
    <row r="1586" spans="1:51" s="13" customFormat="1" ht="12">
      <c r="A1586" s="13"/>
      <c r="B1586" s="245"/>
      <c r="C1586" s="246"/>
      <c r="D1586" s="247" t="s">
        <v>278</v>
      </c>
      <c r="E1586" s="248" t="s">
        <v>1</v>
      </c>
      <c r="F1586" s="249" t="s">
        <v>789</v>
      </c>
      <c r="G1586" s="246"/>
      <c r="H1586" s="250">
        <v>-145.3</v>
      </c>
      <c r="I1586" s="251"/>
      <c r="J1586" s="246"/>
      <c r="K1586" s="246"/>
      <c r="L1586" s="252"/>
      <c r="M1586" s="253"/>
      <c r="N1586" s="254"/>
      <c r="O1586" s="254"/>
      <c r="P1586" s="254"/>
      <c r="Q1586" s="254"/>
      <c r="R1586" s="254"/>
      <c r="S1586" s="254"/>
      <c r="T1586" s="255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T1586" s="256" t="s">
        <v>278</v>
      </c>
      <c r="AU1586" s="256" t="s">
        <v>89</v>
      </c>
      <c r="AV1586" s="13" t="s">
        <v>89</v>
      </c>
      <c r="AW1586" s="13" t="s">
        <v>34</v>
      </c>
      <c r="AX1586" s="13" t="s">
        <v>79</v>
      </c>
      <c r="AY1586" s="256" t="s">
        <v>139</v>
      </c>
    </row>
    <row r="1587" spans="1:51" s="15" customFormat="1" ht="12">
      <c r="A1587" s="15"/>
      <c r="B1587" s="267"/>
      <c r="C1587" s="268"/>
      <c r="D1587" s="247" t="s">
        <v>278</v>
      </c>
      <c r="E1587" s="269" t="s">
        <v>1</v>
      </c>
      <c r="F1587" s="270" t="s">
        <v>287</v>
      </c>
      <c r="G1587" s="268"/>
      <c r="H1587" s="271">
        <v>582.816</v>
      </c>
      <c r="I1587" s="272"/>
      <c r="J1587" s="268"/>
      <c r="K1587" s="268"/>
      <c r="L1587" s="273"/>
      <c r="M1587" s="274"/>
      <c r="N1587" s="275"/>
      <c r="O1587" s="275"/>
      <c r="P1587" s="275"/>
      <c r="Q1587" s="275"/>
      <c r="R1587" s="275"/>
      <c r="S1587" s="275"/>
      <c r="T1587" s="276"/>
      <c r="U1587" s="15"/>
      <c r="V1587" s="15"/>
      <c r="W1587" s="15"/>
      <c r="X1587" s="15"/>
      <c r="Y1587" s="15"/>
      <c r="Z1587" s="15"/>
      <c r="AA1587" s="15"/>
      <c r="AB1587" s="15"/>
      <c r="AC1587" s="15"/>
      <c r="AD1587" s="15"/>
      <c r="AE1587" s="15"/>
      <c r="AT1587" s="277" t="s">
        <v>278</v>
      </c>
      <c r="AU1587" s="277" t="s">
        <v>89</v>
      </c>
      <c r="AV1587" s="15" t="s">
        <v>144</v>
      </c>
      <c r="AW1587" s="15" t="s">
        <v>34</v>
      </c>
      <c r="AX1587" s="15" t="s">
        <v>87</v>
      </c>
      <c r="AY1587" s="277" t="s">
        <v>139</v>
      </c>
    </row>
    <row r="1588" spans="1:65" s="2" customFormat="1" ht="16.5" customHeight="1">
      <c r="A1588" s="40"/>
      <c r="B1588" s="41"/>
      <c r="C1588" s="212" t="s">
        <v>2078</v>
      </c>
      <c r="D1588" s="212" t="s">
        <v>140</v>
      </c>
      <c r="E1588" s="213" t="s">
        <v>2079</v>
      </c>
      <c r="F1588" s="214" t="s">
        <v>2080</v>
      </c>
      <c r="G1588" s="215" t="s">
        <v>299</v>
      </c>
      <c r="H1588" s="216">
        <v>448.5</v>
      </c>
      <c r="I1588" s="217"/>
      <c r="J1588" s="218">
        <f>ROUND(I1588*H1588,2)</f>
        <v>0</v>
      </c>
      <c r="K1588" s="214" t="s">
        <v>274</v>
      </c>
      <c r="L1588" s="46"/>
      <c r="M1588" s="236" t="s">
        <v>1</v>
      </c>
      <c r="N1588" s="237" t="s">
        <v>44</v>
      </c>
      <c r="O1588" s="93"/>
      <c r="P1588" s="238">
        <f>O1588*H1588</f>
        <v>0</v>
      </c>
      <c r="Q1588" s="238">
        <v>0</v>
      </c>
      <c r="R1588" s="238">
        <f>Q1588*H1588</f>
        <v>0</v>
      </c>
      <c r="S1588" s="238">
        <v>0</v>
      </c>
      <c r="T1588" s="239">
        <f>S1588*H1588</f>
        <v>0</v>
      </c>
      <c r="U1588" s="40"/>
      <c r="V1588" s="40"/>
      <c r="W1588" s="40"/>
      <c r="X1588" s="40"/>
      <c r="Y1588" s="40"/>
      <c r="Z1588" s="40"/>
      <c r="AA1588" s="40"/>
      <c r="AB1588" s="40"/>
      <c r="AC1588" s="40"/>
      <c r="AD1588" s="40"/>
      <c r="AE1588" s="40"/>
      <c r="AR1588" s="224" t="s">
        <v>371</v>
      </c>
      <c r="AT1588" s="224" t="s">
        <v>140</v>
      </c>
      <c r="AU1588" s="224" t="s">
        <v>89</v>
      </c>
      <c r="AY1588" s="18" t="s">
        <v>139</v>
      </c>
      <c r="BE1588" s="225">
        <f>IF(N1588="základní",J1588,0)</f>
        <v>0</v>
      </c>
      <c r="BF1588" s="225">
        <f>IF(N1588="snížená",J1588,0)</f>
        <v>0</v>
      </c>
      <c r="BG1588" s="225">
        <f>IF(N1588="zákl. přenesená",J1588,0)</f>
        <v>0</v>
      </c>
      <c r="BH1588" s="225">
        <f>IF(N1588="sníž. přenesená",J1588,0)</f>
        <v>0</v>
      </c>
      <c r="BI1588" s="225">
        <f>IF(N1588="nulová",J1588,0)</f>
        <v>0</v>
      </c>
      <c r="BJ1588" s="18" t="s">
        <v>87</v>
      </c>
      <c r="BK1588" s="225">
        <f>ROUND(I1588*H1588,2)</f>
        <v>0</v>
      </c>
      <c r="BL1588" s="18" t="s">
        <v>371</v>
      </c>
      <c r="BM1588" s="224" t="s">
        <v>2081</v>
      </c>
    </row>
    <row r="1589" spans="1:47" s="2" customFormat="1" ht="12">
      <c r="A1589" s="40"/>
      <c r="B1589" s="41"/>
      <c r="C1589" s="42"/>
      <c r="D1589" s="240" t="s">
        <v>276</v>
      </c>
      <c r="E1589" s="42"/>
      <c r="F1589" s="241" t="s">
        <v>2082</v>
      </c>
      <c r="G1589" s="42"/>
      <c r="H1589" s="42"/>
      <c r="I1589" s="242"/>
      <c r="J1589" s="42"/>
      <c r="K1589" s="42"/>
      <c r="L1589" s="46"/>
      <c r="M1589" s="243"/>
      <c r="N1589" s="244"/>
      <c r="O1589" s="93"/>
      <c r="P1589" s="93"/>
      <c r="Q1589" s="93"/>
      <c r="R1589" s="93"/>
      <c r="S1589" s="93"/>
      <c r="T1589" s="94"/>
      <c r="U1589" s="40"/>
      <c r="V1589" s="40"/>
      <c r="W1589" s="40"/>
      <c r="X1589" s="40"/>
      <c r="Y1589" s="40"/>
      <c r="Z1589" s="40"/>
      <c r="AA1589" s="40"/>
      <c r="AB1589" s="40"/>
      <c r="AC1589" s="40"/>
      <c r="AD1589" s="40"/>
      <c r="AE1589" s="40"/>
      <c r="AT1589" s="18" t="s">
        <v>276</v>
      </c>
      <c r="AU1589" s="18" t="s">
        <v>89</v>
      </c>
    </row>
    <row r="1590" spans="1:51" s="13" customFormat="1" ht="12">
      <c r="A1590" s="13"/>
      <c r="B1590" s="245"/>
      <c r="C1590" s="246"/>
      <c r="D1590" s="247" t="s">
        <v>278</v>
      </c>
      <c r="E1590" s="248" t="s">
        <v>1</v>
      </c>
      <c r="F1590" s="249" t="s">
        <v>2083</v>
      </c>
      <c r="G1590" s="246"/>
      <c r="H1590" s="250">
        <v>448.5</v>
      </c>
      <c r="I1590" s="251"/>
      <c r="J1590" s="246"/>
      <c r="K1590" s="246"/>
      <c r="L1590" s="252"/>
      <c r="M1590" s="253"/>
      <c r="N1590" s="254"/>
      <c r="O1590" s="254"/>
      <c r="P1590" s="254"/>
      <c r="Q1590" s="254"/>
      <c r="R1590" s="254"/>
      <c r="S1590" s="254"/>
      <c r="T1590" s="255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T1590" s="256" t="s">
        <v>278</v>
      </c>
      <c r="AU1590" s="256" t="s">
        <v>89</v>
      </c>
      <c r="AV1590" s="13" t="s">
        <v>89</v>
      </c>
      <c r="AW1590" s="13" t="s">
        <v>34</v>
      </c>
      <c r="AX1590" s="13" t="s">
        <v>87</v>
      </c>
      <c r="AY1590" s="256" t="s">
        <v>139</v>
      </c>
    </row>
    <row r="1591" spans="1:65" s="2" customFormat="1" ht="16.5" customHeight="1">
      <c r="A1591" s="40"/>
      <c r="B1591" s="41"/>
      <c r="C1591" s="278" t="s">
        <v>2084</v>
      </c>
      <c r="D1591" s="278" t="s">
        <v>316</v>
      </c>
      <c r="E1591" s="279" t="s">
        <v>2085</v>
      </c>
      <c r="F1591" s="280" t="s">
        <v>2086</v>
      </c>
      <c r="G1591" s="281" t="s">
        <v>299</v>
      </c>
      <c r="H1591" s="282">
        <v>448.5</v>
      </c>
      <c r="I1591" s="283"/>
      <c r="J1591" s="284">
        <f>ROUND(I1591*H1591,2)</f>
        <v>0</v>
      </c>
      <c r="K1591" s="280" t="s">
        <v>274</v>
      </c>
      <c r="L1591" s="285"/>
      <c r="M1591" s="286" t="s">
        <v>1</v>
      </c>
      <c r="N1591" s="287" t="s">
        <v>44</v>
      </c>
      <c r="O1591" s="93"/>
      <c r="P1591" s="238">
        <f>O1591*H1591</f>
        <v>0</v>
      </c>
      <c r="Q1591" s="238">
        <v>0.00035</v>
      </c>
      <c r="R1591" s="238">
        <f>Q1591*H1591</f>
        <v>0.156975</v>
      </c>
      <c r="S1591" s="238">
        <v>0</v>
      </c>
      <c r="T1591" s="239">
        <f>S1591*H1591</f>
        <v>0</v>
      </c>
      <c r="U1591" s="40"/>
      <c r="V1591" s="40"/>
      <c r="W1591" s="40"/>
      <c r="X1591" s="40"/>
      <c r="Y1591" s="40"/>
      <c r="Z1591" s="40"/>
      <c r="AA1591" s="40"/>
      <c r="AB1591" s="40"/>
      <c r="AC1591" s="40"/>
      <c r="AD1591" s="40"/>
      <c r="AE1591" s="40"/>
      <c r="AR1591" s="224" t="s">
        <v>496</v>
      </c>
      <c r="AT1591" s="224" t="s">
        <v>316</v>
      </c>
      <c r="AU1591" s="224" t="s">
        <v>89</v>
      </c>
      <c r="AY1591" s="18" t="s">
        <v>139</v>
      </c>
      <c r="BE1591" s="225">
        <f>IF(N1591="základní",J1591,0)</f>
        <v>0</v>
      </c>
      <c r="BF1591" s="225">
        <f>IF(N1591="snížená",J1591,0)</f>
        <v>0</v>
      </c>
      <c r="BG1591" s="225">
        <f>IF(N1591="zákl. přenesená",J1591,0)</f>
        <v>0</v>
      </c>
      <c r="BH1591" s="225">
        <f>IF(N1591="sníž. přenesená",J1591,0)</f>
        <v>0</v>
      </c>
      <c r="BI1591" s="225">
        <f>IF(N1591="nulová",J1591,0)</f>
        <v>0</v>
      </c>
      <c r="BJ1591" s="18" t="s">
        <v>87</v>
      </c>
      <c r="BK1591" s="225">
        <f>ROUND(I1591*H1591,2)</f>
        <v>0</v>
      </c>
      <c r="BL1591" s="18" t="s">
        <v>371</v>
      </c>
      <c r="BM1591" s="224" t="s">
        <v>2087</v>
      </c>
    </row>
    <row r="1592" spans="1:51" s="13" customFormat="1" ht="12">
      <c r="A1592" s="13"/>
      <c r="B1592" s="245"/>
      <c r="C1592" s="246"/>
      <c r="D1592" s="247" t="s">
        <v>278</v>
      </c>
      <c r="E1592" s="248" t="s">
        <v>1</v>
      </c>
      <c r="F1592" s="249" t="s">
        <v>2083</v>
      </c>
      <c r="G1592" s="246"/>
      <c r="H1592" s="250">
        <v>448.5</v>
      </c>
      <c r="I1592" s="251"/>
      <c r="J1592" s="246"/>
      <c r="K1592" s="246"/>
      <c r="L1592" s="252"/>
      <c r="M1592" s="253"/>
      <c r="N1592" s="254"/>
      <c r="O1592" s="254"/>
      <c r="P1592" s="254"/>
      <c r="Q1592" s="254"/>
      <c r="R1592" s="254"/>
      <c r="S1592" s="254"/>
      <c r="T1592" s="255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T1592" s="256" t="s">
        <v>278</v>
      </c>
      <c r="AU1592" s="256" t="s">
        <v>89</v>
      </c>
      <c r="AV1592" s="13" t="s">
        <v>89</v>
      </c>
      <c r="AW1592" s="13" t="s">
        <v>34</v>
      </c>
      <c r="AX1592" s="13" t="s">
        <v>87</v>
      </c>
      <c r="AY1592" s="256" t="s">
        <v>139</v>
      </c>
    </row>
    <row r="1593" spans="1:65" s="2" customFormat="1" ht="24.15" customHeight="1">
      <c r="A1593" s="40"/>
      <c r="B1593" s="41"/>
      <c r="C1593" s="212" t="s">
        <v>2088</v>
      </c>
      <c r="D1593" s="212" t="s">
        <v>140</v>
      </c>
      <c r="E1593" s="213" t="s">
        <v>2089</v>
      </c>
      <c r="F1593" s="214" t="s">
        <v>2090</v>
      </c>
      <c r="G1593" s="215" t="s">
        <v>299</v>
      </c>
      <c r="H1593" s="216">
        <v>582.816</v>
      </c>
      <c r="I1593" s="217"/>
      <c r="J1593" s="218">
        <f>ROUND(I1593*H1593,2)</f>
        <v>0</v>
      </c>
      <c r="K1593" s="214" t="s">
        <v>274</v>
      </c>
      <c r="L1593" s="46"/>
      <c r="M1593" s="236" t="s">
        <v>1</v>
      </c>
      <c r="N1593" s="237" t="s">
        <v>44</v>
      </c>
      <c r="O1593" s="93"/>
      <c r="P1593" s="238">
        <f>O1593*H1593</f>
        <v>0</v>
      </c>
      <c r="Q1593" s="238">
        <v>0.0002</v>
      </c>
      <c r="R1593" s="238">
        <f>Q1593*H1593</f>
        <v>0.1165632</v>
      </c>
      <c r="S1593" s="238">
        <v>0</v>
      </c>
      <c r="T1593" s="239">
        <f>S1593*H1593</f>
        <v>0</v>
      </c>
      <c r="U1593" s="40"/>
      <c r="V1593" s="40"/>
      <c r="W1593" s="40"/>
      <c r="X1593" s="40"/>
      <c r="Y1593" s="40"/>
      <c r="Z1593" s="40"/>
      <c r="AA1593" s="40"/>
      <c r="AB1593" s="40"/>
      <c r="AC1593" s="40"/>
      <c r="AD1593" s="40"/>
      <c r="AE1593" s="40"/>
      <c r="AR1593" s="224" t="s">
        <v>371</v>
      </c>
      <c r="AT1593" s="224" t="s">
        <v>140</v>
      </c>
      <c r="AU1593" s="224" t="s">
        <v>89</v>
      </c>
      <c r="AY1593" s="18" t="s">
        <v>139</v>
      </c>
      <c r="BE1593" s="225">
        <f>IF(N1593="základní",J1593,0)</f>
        <v>0</v>
      </c>
      <c r="BF1593" s="225">
        <f>IF(N1593="snížená",J1593,0)</f>
        <v>0</v>
      </c>
      <c r="BG1593" s="225">
        <f>IF(N1593="zákl. přenesená",J1593,0)</f>
        <v>0</v>
      </c>
      <c r="BH1593" s="225">
        <f>IF(N1593="sníž. přenesená",J1593,0)</f>
        <v>0</v>
      </c>
      <c r="BI1593" s="225">
        <f>IF(N1593="nulová",J1593,0)</f>
        <v>0</v>
      </c>
      <c r="BJ1593" s="18" t="s">
        <v>87</v>
      </c>
      <c r="BK1593" s="225">
        <f>ROUND(I1593*H1593,2)</f>
        <v>0</v>
      </c>
      <c r="BL1593" s="18" t="s">
        <v>371</v>
      </c>
      <c r="BM1593" s="224" t="s">
        <v>2091</v>
      </c>
    </row>
    <row r="1594" spans="1:47" s="2" customFormat="1" ht="12">
      <c r="A1594" s="40"/>
      <c r="B1594" s="41"/>
      <c r="C1594" s="42"/>
      <c r="D1594" s="240" t="s">
        <v>276</v>
      </c>
      <c r="E1594" s="42"/>
      <c r="F1594" s="241" t="s">
        <v>2092</v>
      </c>
      <c r="G1594" s="42"/>
      <c r="H1594" s="42"/>
      <c r="I1594" s="242"/>
      <c r="J1594" s="42"/>
      <c r="K1594" s="42"/>
      <c r="L1594" s="46"/>
      <c r="M1594" s="243"/>
      <c r="N1594" s="244"/>
      <c r="O1594" s="93"/>
      <c r="P1594" s="93"/>
      <c r="Q1594" s="93"/>
      <c r="R1594" s="93"/>
      <c r="S1594" s="93"/>
      <c r="T1594" s="94"/>
      <c r="U1594" s="40"/>
      <c r="V1594" s="40"/>
      <c r="W1594" s="40"/>
      <c r="X1594" s="40"/>
      <c r="Y1594" s="40"/>
      <c r="Z1594" s="40"/>
      <c r="AA1594" s="40"/>
      <c r="AB1594" s="40"/>
      <c r="AC1594" s="40"/>
      <c r="AD1594" s="40"/>
      <c r="AE1594" s="40"/>
      <c r="AT1594" s="18" t="s">
        <v>276</v>
      </c>
      <c r="AU1594" s="18" t="s">
        <v>89</v>
      </c>
    </row>
    <row r="1595" spans="1:51" s="14" customFormat="1" ht="12">
      <c r="A1595" s="14"/>
      <c r="B1595" s="257"/>
      <c r="C1595" s="258"/>
      <c r="D1595" s="247" t="s">
        <v>278</v>
      </c>
      <c r="E1595" s="259" t="s">
        <v>1</v>
      </c>
      <c r="F1595" s="260" t="s">
        <v>769</v>
      </c>
      <c r="G1595" s="258"/>
      <c r="H1595" s="259" t="s">
        <v>1</v>
      </c>
      <c r="I1595" s="261"/>
      <c r="J1595" s="258"/>
      <c r="K1595" s="258"/>
      <c r="L1595" s="262"/>
      <c r="M1595" s="263"/>
      <c r="N1595" s="264"/>
      <c r="O1595" s="264"/>
      <c r="P1595" s="264"/>
      <c r="Q1595" s="264"/>
      <c r="R1595" s="264"/>
      <c r="S1595" s="264"/>
      <c r="T1595" s="265"/>
      <c r="U1595" s="14"/>
      <c r="V1595" s="14"/>
      <c r="W1595" s="14"/>
      <c r="X1595" s="14"/>
      <c r="Y1595" s="14"/>
      <c r="Z1595" s="14"/>
      <c r="AA1595" s="14"/>
      <c r="AB1595" s="14"/>
      <c r="AC1595" s="14"/>
      <c r="AD1595" s="14"/>
      <c r="AE1595" s="14"/>
      <c r="AT1595" s="266" t="s">
        <v>278</v>
      </c>
      <c r="AU1595" s="266" t="s">
        <v>89</v>
      </c>
      <c r="AV1595" s="14" t="s">
        <v>87</v>
      </c>
      <c r="AW1595" s="14" t="s">
        <v>34</v>
      </c>
      <c r="AX1595" s="14" t="s">
        <v>79</v>
      </c>
      <c r="AY1595" s="266" t="s">
        <v>139</v>
      </c>
    </row>
    <row r="1596" spans="1:51" s="14" customFormat="1" ht="12">
      <c r="A1596" s="14"/>
      <c r="B1596" s="257"/>
      <c r="C1596" s="258"/>
      <c r="D1596" s="247" t="s">
        <v>278</v>
      </c>
      <c r="E1596" s="259" t="s">
        <v>1</v>
      </c>
      <c r="F1596" s="260" t="s">
        <v>418</v>
      </c>
      <c r="G1596" s="258"/>
      <c r="H1596" s="259" t="s">
        <v>1</v>
      </c>
      <c r="I1596" s="261"/>
      <c r="J1596" s="258"/>
      <c r="K1596" s="258"/>
      <c r="L1596" s="262"/>
      <c r="M1596" s="263"/>
      <c r="N1596" s="264"/>
      <c r="O1596" s="264"/>
      <c r="P1596" s="264"/>
      <c r="Q1596" s="264"/>
      <c r="R1596" s="264"/>
      <c r="S1596" s="264"/>
      <c r="T1596" s="265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T1596" s="266" t="s">
        <v>278</v>
      </c>
      <c r="AU1596" s="266" t="s">
        <v>89</v>
      </c>
      <c r="AV1596" s="14" t="s">
        <v>87</v>
      </c>
      <c r="AW1596" s="14" t="s">
        <v>34</v>
      </c>
      <c r="AX1596" s="14" t="s">
        <v>79</v>
      </c>
      <c r="AY1596" s="266" t="s">
        <v>139</v>
      </c>
    </row>
    <row r="1597" spans="1:51" s="13" customFormat="1" ht="12">
      <c r="A1597" s="13"/>
      <c r="B1597" s="245"/>
      <c r="C1597" s="246"/>
      <c r="D1597" s="247" t="s">
        <v>278</v>
      </c>
      <c r="E1597" s="248" t="s">
        <v>1</v>
      </c>
      <c r="F1597" s="249" t="s">
        <v>770</v>
      </c>
      <c r="G1597" s="246"/>
      <c r="H1597" s="250">
        <v>148.338</v>
      </c>
      <c r="I1597" s="251"/>
      <c r="J1597" s="246"/>
      <c r="K1597" s="246"/>
      <c r="L1597" s="252"/>
      <c r="M1597" s="253"/>
      <c r="N1597" s="254"/>
      <c r="O1597" s="254"/>
      <c r="P1597" s="254"/>
      <c r="Q1597" s="254"/>
      <c r="R1597" s="254"/>
      <c r="S1597" s="254"/>
      <c r="T1597" s="255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T1597" s="256" t="s">
        <v>278</v>
      </c>
      <c r="AU1597" s="256" t="s">
        <v>89</v>
      </c>
      <c r="AV1597" s="13" t="s">
        <v>89</v>
      </c>
      <c r="AW1597" s="13" t="s">
        <v>34</v>
      </c>
      <c r="AX1597" s="13" t="s">
        <v>79</v>
      </c>
      <c r="AY1597" s="256" t="s">
        <v>139</v>
      </c>
    </row>
    <row r="1598" spans="1:51" s="14" customFormat="1" ht="12">
      <c r="A1598" s="14"/>
      <c r="B1598" s="257"/>
      <c r="C1598" s="258"/>
      <c r="D1598" s="247" t="s">
        <v>278</v>
      </c>
      <c r="E1598" s="259" t="s">
        <v>1</v>
      </c>
      <c r="F1598" s="260" t="s">
        <v>407</v>
      </c>
      <c r="G1598" s="258"/>
      <c r="H1598" s="259" t="s">
        <v>1</v>
      </c>
      <c r="I1598" s="261"/>
      <c r="J1598" s="258"/>
      <c r="K1598" s="258"/>
      <c r="L1598" s="262"/>
      <c r="M1598" s="263"/>
      <c r="N1598" s="264"/>
      <c r="O1598" s="264"/>
      <c r="P1598" s="264"/>
      <c r="Q1598" s="264"/>
      <c r="R1598" s="264"/>
      <c r="S1598" s="264"/>
      <c r="T1598" s="265"/>
      <c r="U1598" s="14"/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T1598" s="266" t="s">
        <v>278</v>
      </c>
      <c r="AU1598" s="266" t="s">
        <v>89</v>
      </c>
      <c r="AV1598" s="14" t="s">
        <v>87</v>
      </c>
      <c r="AW1598" s="14" t="s">
        <v>34</v>
      </c>
      <c r="AX1598" s="14" t="s">
        <v>79</v>
      </c>
      <c r="AY1598" s="266" t="s">
        <v>139</v>
      </c>
    </row>
    <row r="1599" spans="1:51" s="13" customFormat="1" ht="12">
      <c r="A1599" s="13"/>
      <c r="B1599" s="245"/>
      <c r="C1599" s="246"/>
      <c r="D1599" s="247" t="s">
        <v>278</v>
      </c>
      <c r="E1599" s="248" t="s">
        <v>1</v>
      </c>
      <c r="F1599" s="249" t="s">
        <v>771</v>
      </c>
      <c r="G1599" s="246"/>
      <c r="H1599" s="250">
        <v>111.06</v>
      </c>
      <c r="I1599" s="251"/>
      <c r="J1599" s="246"/>
      <c r="K1599" s="246"/>
      <c r="L1599" s="252"/>
      <c r="M1599" s="253"/>
      <c r="N1599" s="254"/>
      <c r="O1599" s="254"/>
      <c r="P1599" s="254"/>
      <c r="Q1599" s="254"/>
      <c r="R1599" s="254"/>
      <c r="S1599" s="254"/>
      <c r="T1599" s="255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T1599" s="256" t="s">
        <v>278</v>
      </c>
      <c r="AU1599" s="256" t="s">
        <v>89</v>
      </c>
      <c r="AV1599" s="13" t="s">
        <v>89</v>
      </c>
      <c r="AW1599" s="13" t="s">
        <v>34</v>
      </c>
      <c r="AX1599" s="13" t="s">
        <v>79</v>
      </c>
      <c r="AY1599" s="256" t="s">
        <v>139</v>
      </c>
    </row>
    <row r="1600" spans="1:51" s="14" customFormat="1" ht="12">
      <c r="A1600" s="14"/>
      <c r="B1600" s="257"/>
      <c r="C1600" s="258"/>
      <c r="D1600" s="247" t="s">
        <v>278</v>
      </c>
      <c r="E1600" s="259" t="s">
        <v>1</v>
      </c>
      <c r="F1600" s="260" t="s">
        <v>772</v>
      </c>
      <c r="G1600" s="258"/>
      <c r="H1600" s="259" t="s">
        <v>1</v>
      </c>
      <c r="I1600" s="261"/>
      <c r="J1600" s="258"/>
      <c r="K1600" s="258"/>
      <c r="L1600" s="262"/>
      <c r="M1600" s="263"/>
      <c r="N1600" s="264"/>
      <c r="O1600" s="264"/>
      <c r="P1600" s="264"/>
      <c r="Q1600" s="264"/>
      <c r="R1600" s="264"/>
      <c r="S1600" s="264"/>
      <c r="T1600" s="265"/>
      <c r="U1600" s="14"/>
      <c r="V1600" s="14"/>
      <c r="W1600" s="14"/>
      <c r="X1600" s="14"/>
      <c r="Y1600" s="14"/>
      <c r="Z1600" s="14"/>
      <c r="AA1600" s="14"/>
      <c r="AB1600" s="14"/>
      <c r="AC1600" s="14"/>
      <c r="AD1600" s="14"/>
      <c r="AE1600" s="14"/>
      <c r="AT1600" s="266" t="s">
        <v>278</v>
      </c>
      <c r="AU1600" s="266" t="s">
        <v>89</v>
      </c>
      <c r="AV1600" s="14" t="s">
        <v>87</v>
      </c>
      <c r="AW1600" s="14" t="s">
        <v>34</v>
      </c>
      <c r="AX1600" s="14" t="s">
        <v>79</v>
      </c>
      <c r="AY1600" s="266" t="s">
        <v>139</v>
      </c>
    </row>
    <row r="1601" spans="1:51" s="13" customFormat="1" ht="12">
      <c r="A1601" s="13"/>
      <c r="B1601" s="245"/>
      <c r="C1601" s="246"/>
      <c r="D1601" s="247" t="s">
        <v>278</v>
      </c>
      <c r="E1601" s="248" t="s">
        <v>1</v>
      </c>
      <c r="F1601" s="249" t="s">
        <v>773</v>
      </c>
      <c r="G1601" s="246"/>
      <c r="H1601" s="250">
        <v>52.728</v>
      </c>
      <c r="I1601" s="251"/>
      <c r="J1601" s="246"/>
      <c r="K1601" s="246"/>
      <c r="L1601" s="252"/>
      <c r="M1601" s="253"/>
      <c r="N1601" s="254"/>
      <c r="O1601" s="254"/>
      <c r="P1601" s="254"/>
      <c r="Q1601" s="254"/>
      <c r="R1601" s="254"/>
      <c r="S1601" s="254"/>
      <c r="T1601" s="255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T1601" s="256" t="s">
        <v>278</v>
      </c>
      <c r="AU1601" s="256" t="s">
        <v>89</v>
      </c>
      <c r="AV1601" s="13" t="s">
        <v>89</v>
      </c>
      <c r="AW1601" s="13" t="s">
        <v>34</v>
      </c>
      <c r="AX1601" s="13" t="s">
        <v>79</v>
      </c>
      <c r="AY1601" s="256" t="s">
        <v>139</v>
      </c>
    </row>
    <row r="1602" spans="1:51" s="14" customFormat="1" ht="12">
      <c r="A1602" s="14"/>
      <c r="B1602" s="257"/>
      <c r="C1602" s="258"/>
      <c r="D1602" s="247" t="s">
        <v>278</v>
      </c>
      <c r="E1602" s="259" t="s">
        <v>1</v>
      </c>
      <c r="F1602" s="260" t="s">
        <v>774</v>
      </c>
      <c r="G1602" s="258"/>
      <c r="H1602" s="259" t="s">
        <v>1</v>
      </c>
      <c r="I1602" s="261"/>
      <c r="J1602" s="258"/>
      <c r="K1602" s="258"/>
      <c r="L1602" s="262"/>
      <c r="M1602" s="263"/>
      <c r="N1602" s="264"/>
      <c r="O1602" s="264"/>
      <c r="P1602" s="264"/>
      <c r="Q1602" s="264"/>
      <c r="R1602" s="264"/>
      <c r="S1602" s="264"/>
      <c r="T1602" s="265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T1602" s="266" t="s">
        <v>278</v>
      </c>
      <c r="AU1602" s="266" t="s">
        <v>89</v>
      </c>
      <c r="AV1602" s="14" t="s">
        <v>87</v>
      </c>
      <c r="AW1602" s="14" t="s">
        <v>34</v>
      </c>
      <c r="AX1602" s="14" t="s">
        <v>79</v>
      </c>
      <c r="AY1602" s="266" t="s">
        <v>139</v>
      </c>
    </row>
    <row r="1603" spans="1:51" s="13" customFormat="1" ht="12">
      <c r="A1603" s="13"/>
      <c r="B1603" s="245"/>
      <c r="C1603" s="246"/>
      <c r="D1603" s="247" t="s">
        <v>278</v>
      </c>
      <c r="E1603" s="248" t="s">
        <v>1</v>
      </c>
      <c r="F1603" s="249" t="s">
        <v>775</v>
      </c>
      <c r="G1603" s="246"/>
      <c r="H1603" s="250">
        <v>51.3</v>
      </c>
      <c r="I1603" s="251"/>
      <c r="J1603" s="246"/>
      <c r="K1603" s="246"/>
      <c r="L1603" s="252"/>
      <c r="M1603" s="253"/>
      <c r="N1603" s="254"/>
      <c r="O1603" s="254"/>
      <c r="P1603" s="254"/>
      <c r="Q1603" s="254"/>
      <c r="R1603" s="254"/>
      <c r="S1603" s="254"/>
      <c r="T1603" s="255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T1603" s="256" t="s">
        <v>278</v>
      </c>
      <c r="AU1603" s="256" t="s">
        <v>89</v>
      </c>
      <c r="AV1603" s="13" t="s">
        <v>89</v>
      </c>
      <c r="AW1603" s="13" t="s">
        <v>34</v>
      </c>
      <c r="AX1603" s="13" t="s">
        <v>79</v>
      </c>
      <c r="AY1603" s="256" t="s">
        <v>139</v>
      </c>
    </row>
    <row r="1604" spans="1:51" s="14" customFormat="1" ht="12">
      <c r="A1604" s="14"/>
      <c r="B1604" s="257"/>
      <c r="C1604" s="258"/>
      <c r="D1604" s="247" t="s">
        <v>278</v>
      </c>
      <c r="E1604" s="259" t="s">
        <v>1</v>
      </c>
      <c r="F1604" s="260" t="s">
        <v>743</v>
      </c>
      <c r="G1604" s="258"/>
      <c r="H1604" s="259" t="s">
        <v>1</v>
      </c>
      <c r="I1604" s="261"/>
      <c r="J1604" s="258"/>
      <c r="K1604" s="258"/>
      <c r="L1604" s="262"/>
      <c r="M1604" s="263"/>
      <c r="N1604" s="264"/>
      <c r="O1604" s="264"/>
      <c r="P1604" s="264"/>
      <c r="Q1604" s="264"/>
      <c r="R1604" s="264"/>
      <c r="S1604" s="264"/>
      <c r="T1604" s="265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T1604" s="266" t="s">
        <v>278</v>
      </c>
      <c r="AU1604" s="266" t="s">
        <v>89</v>
      </c>
      <c r="AV1604" s="14" t="s">
        <v>87</v>
      </c>
      <c r="AW1604" s="14" t="s">
        <v>34</v>
      </c>
      <c r="AX1604" s="14" t="s">
        <v>79</v>
      </c>
      <c r="AY1604" s="266" t="s">
        <v>139</v>
      </c>
    </row>
    <row r="1605" spans="1:51" s="13" customFormat="1" ht="12">
      <c r="A1605" s="13"/>
      <c r="B1605" s="245"/>
      <c r="C1605" s="246"/>
      <c r="D1605" s="247" t="s">
        <v>278</v>
      </c>
      <c r="E1605" s="248" t="s">
        <v>1</v>
      </c>
      <c r="F1605" s="249" t="s">
        <v>776</v>
      </c>
      <c r="G1605" s="246"/>
      <c r="H1605" s="250">
        <v>11.4</v>
      </c>
      <c r="I1605" s="251"/>
      <c r="J1605" s="246"/>
      <c r="K1605" s="246"/>
      <c r="L1605" s="252"/>
      <c r="M1605" s="253"/>
      <c r="N1605" s="254"/>
      <c r="O1605" s="254"/>
      <c r="P1605" s="254"/>
      <c r="Q1605" s="254"/>
      <c r="R1605" s="254"/>
      <c r="S1605" s="254"/>
      <c r="T1605" s="255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T1605" s="256" t="s">
        <v>278</v>
      </c>
      <c r="AU1605" s="256" t="s">
        <v>89</v>
      </c>
      <c r="AV1605" s="13" t="s">
        <v>89</v>
      </c>
      <c r="AW1605" s="13" t="s">
        <v>34</v>
      </c>
      <c r="AX1605" s="13" t="s">
        <v>79</v>
      </c>
      <c r="AY1605" s="256" t="s">
        <v>139</v>
      </c>
    </row>
    <row r="1606" spans="1:51" s="14" customFormat="1" ht="12">
      <c r="A1606" s="14"/>
      <c r="B1606" s="257"/>
      <c r="C1606" s="258"/>
      <c r="D1606" s="247" t="s">
        <v>278</v>
      </c>
      <c r="E1606" s="259" t="s">
        <v>1</v>
      </c>
      <c r="F1606" s="260" t="s">
        <v>745</v>
      </c>
      <c r="G1606" s="258"/>
      <c r="H1606" s="259" t="s">
        <v>1</v>
      </c>
      <c r="I1606" s="261"/>
      <c r="J1606" s="258"/>
      <c r="K1606" s="258"/>
      <c r="L1606" s="262"/>
      <c r="M1606" s="263"/>
      <c r="N1606" s="264"/>
      <c r="O1606" s="264"/>
      <c r="P1606" s="264"/>
      <c r="Q1606" s="264"/>
      <c r="R1606" s="264"/>
      <c r="S1606" s="264"/>
      <c r="T1606" s="265"/>
      <c r="U1606" s="14"/>
      <c r="V1606" s="14"/>
      <c r="W1606" s="14"/>
      <c r="X1606" s="14"/>
      <c r="Y1606" s="14"/>
      <c r="Z1606" s="14"/>
      <c r="AA1606" s="14"/>
      <c r="AB1606" s="14"/>
      <c r="AC1606" s="14"/>
      <c r="AD1606" s="14"/>
      <c r="AE1606" s="14"/>
      <c r="AT1606" s="266" t="s">
        <v>278</v>
      </c>
      <c r="AU1606" s="266" t="s">
        <v>89</v>
      </c>
      <c r="AV1606" s="14" t="s">
        <v>87</v>
      </c>
      <c r="AW1606" s="14" t="s">
        <v>34</v>
      </c>
      <c r="AX1606" s="14" t="s">
        <v>79</v>
      </c>
      <c r="AY1606" s="266" t="s">
        <v>139</v>
      </c>
    </row>
    <row r="1607" spans="1:51" s="13" customFormat="1" ht="12">
      <c r="A1607" s="13"/>
      <c r="B1607" s="245"/>
      <c r="C1607" s="246"/>
      <c r="D1607" s="247" t="s">
        <v>278</v>
      </c>
      <c r="E1607" s="248" t="s">
        <v>1</v>
      </c>
      <c r="F1607" s="249" t="s">
        <v>777</v>
      </c>
      <c r="G1607" s="246"/>
      <c r="H1607" s="250">
        <v>6.6</v>
      </c>
      <c r="I1607" s="251"/>
      <c r="J1607" s="246"/>
      <c r="K1607" s="246"/>
      <c r="L1607" s="252"/>
      <c r="M1607" s="253"/>
      <c r="N1607" s="254"/>
      <c r="O1607" s="254"/>
      <c r="P1607" s="254"/>
      <c r="Q1607" s="254"/>
      <c r="R1607" s="254"/>
      <c r="S1607" s="254"/>
      <c r="T1607" s="255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T1607" s="256" t="s">
        <v>278</v>
      </c>
      <c r="AU1607" s="256" t="s">
        <v>89</v>
      </c>
      <c r="AV1607" s="13" t="s">
        <v>89</v>
      </c>
      <c r="AW1607" s="13" t="s">
        <v>34</v>
      </c>
      <c r="AX1607" s="13" t="s">
        <v>79</v>
      </c>
      <c r="AY1607" s="256" t="s">
        <v>139</v>
      </c>
    </row>
    <row r="1608" spans="1:51" s="14" customFormat="1" ht="12">
      <c r="A1608" s="14"/>
      <c r="B1608" s="257"/>
      <c r="C1608" s="258"/>
      <c r="D1608" s="247" t="s">
        <v>278</v>
      </c>
      <c r="E1608" s="259" t="s">
        <v>1</v>
      </c>
      <c r="F1608" s="260" t="s">
        <v>747</v>
      </c>
      <c r="G1608" s="258"/>
      <c r="H1608" s="259" t="s">
        <v>1</v>
      </c>
      <c r="I1608" s="261"/>
      <c r="J1608" s="258"/>
      <c r="K1608" s="258"/>
      <c r="L1608" s="262"/>
      <c r="M1608" s="263"/>
      <c r="N1608" s="264"/>
      <c r="O1608" s="264"/>
      <c r="P1608" s="264"/>
      <c r="Q1608" s="264"/>
      <c r="R1608" s="264"/>
      <c r="S1608" s="264"/>
      <c r="T1608" s="265"/>
      <c r="U1608" s="14"/>
      <c r="V1608" s="14"/>
      <c r="W1608" s="14"/>
      <c r="X1608" s="14"/>
      <c r="Y1608" s="14"/>
      <c r="Z1608" s="14"/>
      <c r="AA1608" s="14"/>
      <c r="AB1608" s="14"/>
      <c r="AC1608" s="14"/>
      <c r="AD1608" s="14"/>
      <c r="AE1608" s="14"/>
      <c r="AT1608" s="266" t="s">
        <v>278</v>
      </c>
      <c r="AU1608" s="266" t="s">
        <v>89</v>
      </c>
      <c r="AV1608" s="14" t="s">
        <v>87</v>
      </c>
      <c r="AW1608" s="14" t="s">
        <v>34</v>
      </c>
      <c r="AX1608" s="14" t="s">
        <v>79</v>
      </c>
      <c r="AY1608" s="266" t="s">
        <v>139</v>
      </c>
    </row>
    <row r="1609" spans="1:51" s="13" customFormat="1" ht="12">
      <c r="A1609" s="13"/>
      <c r="B1609" s="245"/>
      <c r="C1609" s="246"/>
      <c r="D1609" s="247" t="s">
        <v>278</v>
      </c>
      <c r="E1609" s="248" t="s">
        <v>1</v>
      </c>
      <c r="F1609" s="249" t="s">
        <v>778</v>
      </c>
      <c r="G1609" s="246"/>
      <c r="H1609" s="250">
        <v>11.1</v>
      </c>
      <c r="I1609" s="251"/>
      <c r="J1609" s="246"/>
      <c r="K1609" s="246"/>
      <c r="L1609" s="252"/>
      <c r="M1609" s="253"/>
      <c r="N1609" s="254"/>
      <c r="O1609" s="254"/>
      <c r="P1609" s="254"/>
      <c r="Q1609" s="254"/>
      <c r="R1609" s="254"/>
      <c r="S1609" s="254"/>
      <c r="T1609" s="255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T1609" s="256" t="s">
        <v>278</v>
      </c>
      <c r="AU1609" s="256" t="s">
        <v>89</v>
      </c>
      <c r="AV1609" s="13" t="s">
        <v>89</v>
      </c>
      <c r="AW1609" s="13" t="s">
        <v>34</v>
      </c>
      <c r="AX1609" s="13" t="s">
        <v>79</v>
      </c>
      <c r="AY1609" s="256" t="s">
        <v>139</v>
      </c>
    </row>
    <row r="1610" spans="1:51" s="14" customFormat="1" ht="12">
      <c r="A1610" s="14"/>
      <c r="B1610" s="257"/>
      <c r="C1610" s="258"/>
      <c r="D1610" s="247" t="s">
        <v>278</v>
      </c>
      <c r="E1610" s="259" t="s">
        <v>1</v>
      </c>
      <c r="F1610" s="260" t="s">
        <v>749</v>
      </c>
      <c r="G1610" s="258"/>
      <c r="H1610" s="259" t="s">
        <v>1</v>
      </c>
      <c r="I1610" s="261"/>
      <c r="J1610" s="258"/>
      <c r="K1610" s="258"/>
      <c r="L1610" s="262"/>
      <c r="M1610" s="263"/>
      <c r="N1610" s="264"/>
      <c r="O1610" s="264"/>
      <c r="P1610" s="264"/>
      <c r="Q1610" s="264"/>
      <c r="R1610" s="264"/>
      <c r="S1610" s="264"/>
      <c r="T1610" s="265"/>
      <c r="U1610" s="14"/>
      <c r="V1610" s="14"/>
      <c r="W1610" s="14"/>
      <c r="X1610" s="14"/>
      <c r="Y1610" s="14"/>
      <c r="Z1610" s="14"/>
      <c r="AA1610" s="14"/>
      <c r="AB1610" s="14"/>
      <c r="AC1610" s="14"/>
      <c r="AD1610" s="14"/>
      <c r="AE1610" s="14"/>
      <c r="AT1610" s="266" t="s">
        <v>278</v>
      </c>
      <c r="AU1610" s="266" t="s">
        <v>89</v>
      </c>
      <c r="AV1610" s="14" t="s">
        <v>87</v>
      </c>
      <c r="AW1610" s="14" t="s">
        <v>34</v>
      </c>
      <c r="AX1610" s="14" t="s">
        <v>79</v>
      </c>
      <c r="AY1610" s="266" t="s">
        <v>139</v>
      </c>
    </row>
    <row r="1611" spans="1:51" s="13" customFormat="1" ht="12">
      <c r="A1611" s="13"/>
      <c r="B1611" s="245"/>
      <c r="C1611" s="246"/>
      <c r="D1611" s="247" t="s">
        <v>278</v>
      </c>
      <c r="E1611" s="248" t="s">
        <v>1</v>
      </c>
      <c r="F1611" s="249" t="s">
        <v>779</v>
      </c>
      <c r="G1611" s="246"/>
      <c r="H1611" s="250">
        <v>20.772</v>
      </c>
      <c r="I1611" s="251"/>
      <c r="J1611" s="246"/>
      <c r="K1611" s="246"/>
      <c r="L1611" s="252"/>
      <c r="M1611" s="253"/>
      <c r="N1611" s="254"/>
      <c r="O1611" s="254"/>
      <c r="P1611" s="254"/>
      <c r="Q1611" s="254"/>
      <c r="R1611" s="254"/>
      <c r="S1611" s="254"/>
      <c r="T1611" s="255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T1611" s="256" t="s">
        <v>278</v>
      </c>
      <c r="AU1611" s="256" t="s">
        <v>89</v>
      </c>
      <c r="AV1611" s="13" t="s">
        <v>89</v>
      </c>
      <c r="AW1611" s="13" t="s">
        <v>34</v>
      </c>
      <c r="AX1611" s="13" t="s">
        <v>79</v>
      </c>
      <c r="AY1611" s="256" t="s">
        <v>139</v>
      </c>
    </row>
    <row r="1612" spans="1:51" s="14" customFormat="1" ht="12">
      <c r="A1612" s="14"/>
      <c r="B1612" s="257"/>
      <c r="C1612" s="258"/>
      <c r="D1612" s="247" t="s">
        <v>278</v>
      </c>
      <c r="E1612" s="259" t="s">
        <v>1</v>
      </c>
      <c r="F1612" s="260" t="s">
        <v>780</v>
      </c>
      <c r="G1612" s="258"/>
      <c r="H1612" s="259" t="s">
        <v>1</v>
      </c>
      <c r="I1612" s="261"/>
      <c r="J1612" s="258"/>
      <c r="K1612" s="258"/>
      <c r="L1612" s="262"/>
      <c r="M1612" s="263"/>
      <c r="N1612" s="264"/>
      <c r="O1612" s="264"/>
      <c r="P1612" s="264"/>
      <c r="Q1612" s="264"/>
      <c r="R1612" s="264"/>
      <c r="S1612" s="264"/>
      <c r="T1612" s="265"/>
      <c r="U1612" s="14"/>
      <c r="V1612" s="14"/>
      <c r="W1612" s="14"/>
      <c r="X1612" s="14"/>
      <c r="Y1612" s="14"/>
      <c r="Z1612" s="14"/>
      <c r="AA1612" s="14"/>
      <c r="AB1612" s="14"/>
      <c r="AC1612" s="14"/>
      <c r="AD1612" s="14"/>
      <c r="AE1612" s="14"/>
      <c r="AT1612" s="266" t="s">
        <v>278</v>
      </c>
      <c r="AU1612" s="266" t="s">
        <v>89</v>
      </c>
      <c r="AV1612" s="14" t="s">
        <v>87</v>
      </c>
      <c r="AW1612" s="14" t="s">
        <v>34</v>
      </c>
      <c r="AX1612" s="14" t="s">
        <v>79</v>
      </c>
      <c r="AY1612" s="266" t="s">
        <v>139</v>
      </c>
    </row>
    <row r="1613" spans="1:51" s="13" customFormat="1" ht="12">
      <c r="A1613" s="13"/>
      <c r="B1613" s="245"/>
      <c r="C1613" s="246"/>
      <c r="D1613" s="247" t="s">
        <v>278</v>
      </c>
      <c r="E1613" s="248" t="s">
        <v>1</v>
      </c>
      <c r="F1613" s="249" t="s">
        <v>781</v>
      </c>
      <c r="G1613" s="246"/>
      <c r="H1613" s="250">
        <v>27.147</v>
      </c>
      <c r="I1613" s="251"/>
      <c r="J1613" s="246"/>
      <c r="K1613" s="246"/>
      <c r="L1613" s="252"/>
      <c r="M1613" s="253"/>
      <c r="N1613" s="254"/>
      <c r="O1613" s="254"/>
      <c r="P1613" s="254"/>
      <c r="Q1613" s="254"/>
      <c r="R1613" s="254"/>
      <c r="S1613" s="254"/>
      <c r="T1613" s="255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T1613" s="256" t="s">
        <v>278</v>
      </c>
      <c r="AU1613" s="256" t="s">
        <v>89</v>
      </c>
      <c r="AV1613" s="13" t="s">
        <v>89</v>
      </c>
      <c r="AW1613" s="13" t="s">
        <v>34</v>
      </c>
      <c r="AX1613" s="13" t="s">
        <v>79</v>
      </c>
      <c r="AY1613" s="256" t="s">
        <v>139</v>
      </c>
    </row>
    <row r="1614" spans="1:51" s="14" customFormat="1" ht="12">
      <c r="A1614" s="14"/>
      <c r="B1614" s="257"/>
      <c r="C1614" s="258"/>
      <c r="D1614" s="247" t="s">
        <v>278</v>
      </c>
      <c r="E1614" s="259" t="s">
        <v>1</v>
      </c>
      <c r="F1614" s="260" t="s">
        <v>751</v>
      </c>
      <c r="G1614" s="258"/>
      <c r="H1614" s="259" t="s">
        <v>1</v>
      </c>
      <c r="I1614" s="261"/>
      <c r="J1614" s="258"/>
      <c r="K1614" s="258"/>
      <c r="L1614" s="262"/>
      <c r="M1614" s="263"/>
      <c r="N1614" s="264"/>
      <c r="O1614" s="264"/>
      <c r="P1614" s="264"/>
      <c r="Q1614" s="264"/>
      <c r="R1614" s="264"/>
      <c r="S1614" s="264"/>
      <c r="T1614" s="265"/>
      <c r="U1614" s="14"/>
      <c r="V1614" s="14"/>
      <c r="W1614" s="14"/>
      <c r="X1614" s="14"/>
      <c r="Y1614" s="14"/>
      <c r="Z1614" s="14"/>
      <c r="AA1614" s="14"/>
      <c r="AB1614" s="14"/>
      <c r="AC1614" s="14"/>
      <c r="AD1614" s="14"/>
      <c r="AE1614" s="14"/>
      <c r="AT1614" s="266" t="s">
        <v>278</v>
      </c>
      <c r="AU1614" s="266" t="s">
        <v>89</v>
      </c>
      <c r="AV1614" s="14" t="s">
        <v>87</v>
      </c>
      <c r="AW1614" s="14" t="s">
        <v>34</v>
      </c>
      <c r="AX1614" s="14" t="s">
        <v>79</v>
      </c>
      <c r="AY1614" s="266" t="s">
        <v>139</v>
      </c>
    </row>
    <row r="1615" spans="1:51" s="13" customFormat="1" ht="12">
      <c r="A1615" s="13"/>
      <c r="B1615" s="245"/>
      <c r="C1615" s="246"/>
      <c r="D1615" s="247" t="s">
        <v>278</v>
      </c>
      <c r="E1615" s="248" t="s">
        <v>1</v>
      </c>
      <c r="F1615" s="249" t="s">
        <v>79</v>
      </c>
      <c r="G1615" s="246"/>
      <c r="H1615" s="250">
        <v>0</v>
      </c>
      <c r="I1615" s="251"/>
      <c r="J1615" s="246"/>
      <c r="K1615" s="246"/>
      <c r="L1615" s="252"/>
      <c r="M1615" s="253"/>
      <c r="N1615" s="254"/>
      <c r="O1615" s="254"/>
      <c r="P1615" s="254"/>
      <c r="Q1615" s="254"/>
      <c r="R1615" s="254"/>
      <c r="S1615" s="254"/>
      <c r="T1615" s="255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T1615" s="256" t="s">
        <v>278</v>
      </c>
      <c r="AU1615" s="256" t="s">
        <v>89</v>
      </c>
      <c r="AV1615" s="13" t="s">
        <v>89</v>
      </c>
      <c r="AW1615" s="13" t="s">
        <v>34</v>
      </c>
      <c r="AX1615" s="13" t="s">
        <v>79</v>
      </c>
      <c r="AY1615" s="256" t="s">
        <v>139</v>
      </c>
    </row>
    <row r="1616" spans="1:51" s="14" customFormat="1" ht="12">
      <c r="A1616" s="14"/>
      <c r="B1616" s="257"/>
      <c r="C1616" s="258"/>
      <c r="D1616" s="247" t="s">
        <v>278</v>
      </c>
      <c r="E1616" s="259" t="s">
        <v>1</v>
      </c>
      <c r="F1616" s="260" t="s">
        <v>752</v>
      </c>
      <c r="G1616" s="258"/>
      <c r="H1616" s="259" t="s">
        <v>1</v>
      </c>
      <c r="I1616" s="261"/>
      <c r="J1616" s="258"/>
      <c r="K1616" s="258"/>
      <c r="L1616" s="262"/>
      <c r="M1616" s="263"/>
      <c r="N1616" s="264"/>
      <c r="O1616" s="264"/>
      <c r="P1616" s="264"/>
      <c r="Q1616" s="264"/>
      <c r="R1616" s="264"/>
      <c r="S1616" s="264"/>
      <c r="T1616" s="265"/>
      <c r="U1616" s="14"/>
      <c r="V1616" s="14"/>
      <c r="W1616" s="14"/>
      <c r="X1616" s="14"/>
      <c r="Y1616" s="14"/>
      <c r="Z1616" s="14"/>
      <c r="AA1616" s="14"/>
      <c r="AB1616" s="14"/>
      <c r="AC1616" s="14"/>
      <c r="AD1616" s="14"/>
      <c r="AE1616" s="14"/>
      <c r="AT1616" s="266" t="s">
        <v>278</v>
      </c>
      <c r="AU1616" s="266" t="s">
        <v>89</v>
      </c>
      <c r="AV1616" s="14" t="s">
        <v>87</v>
      </c>
      <c r="AW1616" s="14" t="s">
        <v>34</v>
      </c>
      <c r="AX1616" s="14" t="s">
        <v>79</v>
      </c>
      <c r="AY1616" s="266" t="s">
        <v>139</v>
      </c>
    </row>
    <row r="1617" spans="1:51" s="13" customFormat="1" ht="12">
      <c r="A1617" s="13"/>
      <c r="B1617" s="245"/>
      <c r="C1617" s="246"/>
      <c r="D1617" s="247" t="s">
        <v>278</v>
      </c>
      <c r="E1617" s="248" t="s">
        <v>1</v>
      </c>
      <c r="F1617" s="249" t="s">
        <v>782</v>
      </c>
      <c r="G1617" s="246"/>
      <c r="H1617" s="250">
        <v>80.467</v>
      </c>
      <c r="I1617" s="251"/>
      <c r="J1617" s="246"/>
      <c r="K1617" s="246"/>
      <c r="L1617" s="252"/>
      <c r="M1617" s="253"/>
      <c r="N1617" s="254"/>
      <c r="O1617" s="254"/>
      <c r="P1617" s="254"/>
      <c r="Q1617" s="254"/>
      <c r="R1617" s="254"/>
      <c r="S1617" s="254"/>
      <c r="T1617" s="255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T1617" s="256" t="s">
        <v>278</v>
      </c>
      <c r="AU1617" s="256" t="s">
        <v>89</v>
      </c>
      <c r="AV1617" s="13" t="s">
        <v>89</v>
      </c>
      <c r="AW1617" s="13" t="s">
        <v>34</v>
      </c>
      <c r="AX1617" s="13" t="s">
        <v>79</v>
      </c>
      <c r="AY1617" s="256" t="s">
        <v>139</v>
      </c>
    </row>
    <row r="1618" spans="1:51" s="14" customFormat="1" ht="12">
      <c r="A1618" s="14"/>
      <c r="B1618" s="257"/>
      <c r="C1618" s="258"/>
      <c r="D1618" s="247" t="s">
        <v>278</v>
      </c>
      <c r="E1618" s="259" t="s">
        <v>1</v>
      </c>
      <c r="F1618" s="260" t="s">
        <v>754</v>
      </c>
      <c r="G1618" s="258"/>
      <c r="H1618" s="259" t="s">
        <v>1</v>
      </c>
      <c r="I1618" s="261"/>
      <c r="J1618" s="258"/>
      <c r="K1618" s="258"/>
      <c r="L1618" s="262"/>
      <c r="M1618" s="263"/>
      <c r="N1618" s="264"/>
      <c r="O1618" s="264"/>
      <c r="P1618" s="264"/>
      <c r="Q1618" s="264"/>
      <c r="R1618" s="264"/>
      <c r="S1618" s="264"/>
      <c r="T1618" s="265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T1618" s="266" t="s">
        <v>278</v>
      </c>
      <c r="AU1618" s="266" t="s">
        <v>89</v>
      </c>
      <c r="AV1618" s="14" t="s">
        <v>87</v>
      </c>
      <c r="AW1618" s="14" t="s">
        <v>34</v>
      </c>
      <c r="AX1618" s="14" t="s">
        <v>79</v>
      </c>
      <c r="AY1618" s="266" t="s">
        <v>139</v>
      </c>
    </row>
    <row r="1619" spans="1:51" s="13" customFormat="1" ht="12">
      <c r="A1619" s="13"/>
      <c r="B1619" s="245"/>
      <c r="C1619" s="246"/>
      <c r="D1619" s="247" t="s">
        <v>278</v>
      </c>
      <c r="E1619" s="248" t="s">
        <v>1</v>
      </c>
      <c r="F1619" s="249" t="s">
        <v>783</v>
      </c>
      <c r="G1619" s="246"/>
      <c r="H1619" s="250">
        <v>61.05</v>
      </c>
      <c r="I1619" s="251"/>
      <c r="J1619" s="246"/>
      <c r="K1619" s="246"/>
      <c r="L1619" s="252"/>
      <c r="M1619" s="253"/>
      <c r="N1619" s="254"/>
      <c r="O1619" s="254"/>
      <c r="P1619" s="254"/>
      <c r="Q1619" s="254"/>
      <c r="R1619" s="254"/>
      <c r="S1619" s="254"/>
      <c r="T1619" s="255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T1619" s="256" t="s">
        <v>278</v>
      </c>
      <c r="AU1619" s="256" t="s">
        <v>89</v>
      </c>
      <c r="AV1619" s="13" t="s">
        <v>89</v>
      </c>
      <c r="AW1619" s="13" t="s">
        <v>34</v>
      </c>
      <c r="AX1619" s="13" t="s">
        <v>79</v>
      </c>
      <c r="AY1619" s="256" t="s">
        <v>139</v>
      </c>
    </row>
    <row r="1620" spans="1:51" s="14" customFormat="1" ht="12">
      <c r="A1620" s="14"/>
      <c r="B1620" s="257"/>
      <c r="C1620" s="258"/>
      <c r="D1620" s="247" t="s">
        <v>278</v>
      </c>
      <c r="E1620" s="259" t="s">
        <v>1</v>
      </c>
      <c r="F1620" s="260" t="s">
        <v>756</v>
      </c>
      <c r="G1620" s="258"/>
      <c r="H1620" s="259" t="s">
        <v>1</v>
      </c>
      <c r="I1620" s="261"/>
      <c r="J1620" s="258"/>
      <c r="K1620" s="258"/>
      <c r="L1620" s="262"/>
      <c r="M1620" s="263"/>
      <c r="N1620" s="264"/>
      <c r="O1620" s="264"/>
      <c r="P1620" s="264"/>
      <c r="Q1620" s="264"/>
      <c r="R1620" s="264"/>
      <c r="S1620" s="264"/>
      <c r="T1620" s="265"/>
      <c r="U1620" s="14"/>
      <c r="V1620" s="14"/>
      <c r="W1620" s="14"/>
      <c r="X1620" s="14"/>
      <c r="Y1620" s="14"/>
      <c r="Z1620" s="14"/>
      <c r="AA1620" s="14"/>
      <c r="AB1620" s="14"/>
      <c r="AC1620" s="14"/>
      <c r="AD1620" s="14"/>
      <c r="AE1620" s="14"/>
      <c r="AT1620" s="266" t="s">
        <v>278</v>
      </c>
      <c r="AU1620" s="266" t="s">
        <v>89</v>
      </c>
      <c r="AV1620" s="14" t="s">
        <v>87</v>
      </c>
      <c r="AW1620" s="14" t="s">
        <v>34</v>
      </c>
      <c r="AX1620" s="14" t="s">
        <v>79</v>
      </c>
      <c r="AY1620" s="266" t="s">
        <v>139</v>
      </c>
    </row>
    <row r="1621" spans="1:51" s="13" customFormat="1" ht="12">
      <c r="A1621" s="13"/>
      <c r="B1621" s="245"/>
      <c r="C1621" s="246"/>
      <c r="D1621" s="247" t="s">
        <v>278</v>
      </c>
      <c r="E1621" s="248" t="s">
        <v>1</v>
      </c>
      <c r="F1621" s="249" t="s">
        <v>784</v>
      </c>
      <c r="G1621" s="246"/>
      <c r="H1621" s="250">
        <v>13.2</v>
      </c>
      <c r="I1621" s="251"/>
      <c r="J1621" s="246"/>
      <c r="K1621" s="246"/>
      <c r="L1621" s="252"/>
      <c r="M1621" s="253"/>
      <c r="N1621" s="254"/>
      <c r="O1621" s="254"/>
      <c r="P1621" s="254"/>
      <c r="Q1621" s="254"/>
      <c r="R1621" s="254"/>
      <c r="S1621" s="254"/>
      <c r="T1621" s="255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T1621" s="256" t="s">
        <v>278</v>
      </c>
      <c r="AU1621" s="256" t="s">
        <v>89</v>
      </c>
      <c r="AV1621" s="13" t="s">
        <v>89</v>
      </c>
      <c r="AW1621" s="13" t="s">
        <v>34</v>
      </c>
      <c r="AX1621" s="13" t="s">
        <v>79</v>
      </c>
      <c r="AY1621" s="256" t="s">
        <v>139</v>
      </c>
    </row>
    <row r="1622" spans="1:51" s="14" customFormat="1" ht="12">
      <c r="A1622" s="14"/>
      <c r="B1622" s="257"/>
      <c r="C1622" s="258"/>
      <c r="D1622" s="247" t="s">
        <v>278</v>
      </c>
      <c r="E1622" s="259" t="s">
        <v>1</v>
      </c>
      <c r="F1622" s="260" t="s">
        <v>758</v>
      </c>
      <c r="G1622" s="258"/>
      <c r="H1622" s="259" t="s">
        <v>1</v>
      </c>
      <c r="I1622" s="261"/>
      <c r="J1622" s="258"/>
      <c r="K1622" s="258"/>
      <c r="L1622" s="262"/>
      <c r="M1622" s="263"/>
      <c r="N1622" s="264"/>
      <c r="O1622" s="264"/>
      <c r="P1622" s="264"/>
      <c r="Q1622" s="264"/>
      <c r="R1622" s="264"/>
      <c r="S1622" s="264"/>
      <c r="T1622" s="265"/>
      <c r="U1622" s="14"/>
      <c r="V1622" s="14"/>
      <c r="W1622" s="14"/>
      <c r="X1622" s="14"/>
      <c r="Y1622" s="14"/>
      <c r="Z1622" s="14"/>
      <c r="AA1622" s="14"/>
      <c r="AB1622" s="14"/>
      <c r="AC1622" s="14"/>
      <c r="AD1622" s="14"/>
      <c r="AE1622" s="14"/>
      <c r="AT1622" s="266" t="s">
        <v>278</v>
      </c>
      <c r="AU1622" s="266" t="s">
        <v>89</v>
      </c>
      <c r="AV1622" s="14" t="s">
        <v>87</v>
      </c>
      <c r="AW1622" s="14" t="s">
        <v>34</v>
      </c>
      <c r="AX1622" s="14" t="s">
        <v>79</v>
      </c>
      <c r="AY1622" s="266" t="s">
        <v>139</v>
      </c>
    </row>
    <row r="1623" spans="1:51" s="13" customFormat="1" ht="12">
      <c r="A1623" s="13"/>
      <c r="B1623" s="245"/>
      <c r="C1623" s="246"/>
      <c r="D1623" s="247" t="s">
        <v>278</v>
      </c>
      <c r="E1623" s="248" t="s">
        <v>1</v>
      </c>
      <c r="F1623" s="249" t="s">
        <v>785</v>
      </c>
      <c r="G1623" s="246"/>
      <c r="H1623" s="250">
        <v>85.434</v>
      </c>
      <c r="I1623" s="251"/>
      <c r="J1623" s="246"/>
      <c r="K1623" s="246"/>
      <c r="L1623" s="252"/>
      <c r="M1623" s="253"/>
      <c r="N1623" s="254"/>
      <c r="O1623" s="254"/>
      <c r="P1623" s="254"/>
      <c r="Q1623" s="254"/>
      <c r="R1623" s="254"/>
      <c r="S1623" s="254"/>
      <c r="T1623" s="255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T1623" s="256" t="s">
        <v>278</v>
      </c>
      <c r="AU1623" s="256" t="s">
        <v>89</v>
      </c>
      <c r="AV1623" s="13" t="s">
        <v>89</v>
      </c>
      <c r="AW1623" s="13" t="s">
        <v>34</v>
      </c>
      <c r="AX1623" s="13" t="s">
        <v>79</v>
      </c>
      <c r="AY1623" s="256" t="s">
        <v>139</v>
      </c>
    </row>
    <row r="1624" spans="1:51" s="14" customFormat="1" ht="12">
      <c r="A1624" s="14"/>
      <c r="B1624" s="257"/>
      <c r="C1624" s="258"/>
      <c r="D1624" s="247" t="s">
        <v>278</v>
      </c>
      <c r="E1624" s="259" t="s">
        <v>1</v>
      </c>
      <c r="F1624" s="260" t="s">
        <v>760</v>
      </c>
      <c r="G1624" s="258"/>
      <c r="H1624" s="259" t="s">
        <v>1</v>
      </c>
      <c r="I1624" s="261"/>
      <c r="J1624" s="258"/>
      <c r="K1624" s="258"/>
      <c r="L1624" s="262"/>
      <c r="M1624" s="263"/>
      <c r="N1624" s="264"/>
      <c r="O1624" s="264"/>
      <c r="P1624" s="264"/>
      <c r="Q1624" s="264"/>
      <c r="R1624" s="264"/>
      <c r="S1624" s="264"/>
      <c r="T1624" s="265"/>
      <c r="U1624" s="14"/>
      <c r="V1624" s="14"/>
      <c r="W1624" s="14"/>
      <c r="X1624" s="14"/>
      <c r="Y1624" s="14"/>
      <c r="Z1624" s="14"/>
      <c r="AA1624" s="14"/>
      <c r="AB1624" s="14"/>
      <c r="AC1624" s="14"/>
      <c r="AD1624" s="14"/>
      <c r="AE1624" s="14"/>
      <c r="AT1624" s="266" t="s">
        <v>278</v>
      </c>
      <c r="AU1624" s="266" t="s">
        <v>89</v>
      </c>
      <c r="AV1624" s="14" t="s">
        <v>87</v>
      </c>
      <c r="AW1624" s="14" t="s">
        <v>34</v>
      </c>
      <c r="AX1624" s="14" t="s">
        <v>79</v>
      </c>
      <c r="AY1624" s="266" t="s">
        <v>139</v>
      </c>
    </row>
    <row r="1625" spans="1:51" s="13" customFormat="1" ht="12">
      <c r="A1625" s="13"/>
      <c r="B1625" s="245"/>
      <c r="C1625" s="246"/>
      <c r="D1625" s="247" t="s">
        <v>278</v>
      </c>
      <c r="E1625" s="248" t="s">
        <v>1</v>
      </c>
      <c r="F1625" s="249" t="s">
        <v>786</v>
      </c>
      <c r="G1625" s="246"/>
      <c r="H1625" s="250">
        <v>3.96</v>
      </c>
      <c r="I1625" s="251"/>
      <c r="J1625" s="246"/>
      <c r="K1625" s="246"/>
      <c r="L1625" s="252"/>
      <c r="M1625" s="253"/>
      <c r="N1625" s="254"/>
      <c r="O1625" s="254"/>
      <c r="P1625" s="254"/>
      <c r="Q1625" s="254"/>
      <c r="R1625" s="254"/>
      <c r="S1625" s="254"/>
      <c r="T1625" s="255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T1625" s="256" t="s">
        <v>278</v>
      </c>
      <c r="AU1625" s="256" t="s">
        <v>89</v>
      </c>
      <c r="AV1625" s="13" t="s">
        <v>89</v>
      </c>
      <c r="AW1625" s="13" t="s">
        <v>34</v>
      </c>
      <c r="AX1625" s="13" t="s">
        <v>79</v>
      </c>
      <c r="AY1625" s="256" t="s">
        <v>139</v>
      </c>
    </row>
    <row r="1626" spans="1:51" s="14" customFormat="1" ht="12">
      <c r="A1626" s="14"/>
      <c r="B1626" s="257"/>
      <c r="C1626" s="258"/>
      <c r="D1626" s="247" t="s">
        <v>278</v>
      </c>
      <c r="E1626" s="259" t="s">
        <v>1</v>
      </c>
      <c r="F1626" s="260" t="s">
        <v>762</v>
      </c>
      <c r="G1626" s="258"/>
      <c r="H1626" s="259" t="s">
        <v>1</v>
      </c>
      <c r="I1626" s="261"/>
      <c r="J1626" s="258"/>
      <c r="K1626" s="258"/>
      <c r="L1626" s="262"/>
      <c r="M1626" s="263"/>
      <c r="N1626" s="264"/>
      <c r="O1626" s="264"/>
      <c r="P1626" s="264"/>
      <c r="Q1626" s="264"/>
      <c r="R1626" s="264"/>
      <c r="S1626" s="264"/>
      <c r="T1626" s="265"/>
      <c r="U1626" s="14"/>
      <c r="V1626" s="14"/>
      <c r="W1626" s="14"/>
      <c r="X1626" s="14"/>
      <c r="Y1626" s="14"/>
      <c r="Z1626" s="14"/>
      <c r="AA1626" s="14"/>
      <c r="AB1626" s="14"/>
      <c r="AC1626" s="14"/>
      <c r="AD1626" s="14"/>
      <c r="AE1626" s="14"/>
      <c r="AT1626" s="266" t="s">
        <v>278</v>
      </c>
      <c r="AU1626" s="266" t="s">
        <v>89</v>
      </c>
      <c r="AV1626" s="14" t="s">
        <v>87</v>
      </c>
      <c r="AW1626" s="14" t="s">
        <v>34</v>
      </c>
      <c r="AX1626" s="14" t="s">
        <v>79</v>
      </c>
      <c r="AY1626" s="266" t="s">
        <v>139</v>
      </c>
    </row>
    <row r="1627" spans="1:51" s="13" customFormat="1" ht="12">
      <c r="A1627" s="13"/>
      <c r="B1627" s="245"/>
      <c r="C1627" s="246"/>
      <c r="D1627" s="247" t="s">
        <v>278</v>
      </c>
      <c r="E1627" s="248" t="s">
        <v>1</v>
      </c>
      <c r="F1627" s="249" t="s">
        <v>787</v>
      </c>
      <c r="G1627" s="246"/>
      <c r="H1627" s="250">
        <v>43.56</v>
      </c>
      <c r="I1627" s="251"/>
      <c r="J1627" s="246"/>
      <c r="K1627" s="246"/>
      <c r="L1627" s="252"/>
      <c r="M1627" s="253"/>
      <c r="N1627" s="254"/>
      <c r="O1627" s="254"/>
      <c r="P1627" s="254"/>
      <c r="Q1627" s="254"/>
      <c r="R1627" s="254"/>
      <c r="S1627" s="254"/>
      <c r="T1627" s="255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T1627" s="256" t="s">
        <v>278</v>
      </c>
      <c r="AU1627" s="256" t="s">
        <v>89</v>
      </c>
      <c r="AV1627" s="13" t="s">
        <v>89</v>
      </c>
      <c r="AW1627" s="13" t="s">
        <v>34</v>
      </c>
      <c r="AX1627" s="13" t="s">
        <v>79</v>
      </c>
      <c r="AY1627" s="256" t="s">
        <v>139</v>
      </c>
    </row>
    <row r="1628" spans="1:51" s="14" customFormat="1" ht="12">
      <c r="A1628" s="14"/>
      <c r="B1628" s="257"/>
      <c r="C1628" s="258"/>
      <c r="D1628" s="247" t="s">
        <v>278</v>
      </c>
      <c r="E1628" s="259" t="s">
        <v>1</v>
      </c>
      <c r="F1628" s="260" t="s">
        <v>788</v>
      </c>
      <c r="G1628" s="258"/>
      <c r="H1628" s="259" t="s">
        <v>1</v>
      </c>
      <c r="I1628" s="261"/>
      <c r="J1628" s="258"/>
      <c r="K1628" s="258"/>
      <c r="L1628" s="262"/>
      <c r="M1628" s="263"/>
      <c r="N1628" s="264"/>
      <c r="O1628" s="264"/>
      <c r="P1628" s="264"/>
      <c r="Q1628" s="264"/>
      <c r="R1628" s="264"/>
      <c r="S1628" s="264"/>
      <c r="T1628" s="265"/>
      <c r="U1628" s="14"/>
      <c r="V1628" s="14"/>
      <c r="W1628" s="14"/>
      <c r="X1628" s="14"/>
      <c r="Y1628" s="14"/>
      <c r="Z1628" s="14"/>
      <c r="AA1628" s="14"/>
      <c r="AB1628" s="14"/>
      <c r="AC1628" s="14"/>
      <c r="AD1628" s="14"/>
      <c r="AE1628" s="14"/>
      <c r="AT1628" s="266" t="s">
        <v>278</v>
      </c>
      <c r="AU1628" s="266" t="s">
        <v>89</v>
      </c>
      <c r="AV1628" s="14" t="s">
        <v>87</v>
      </c>
      <c r="AW1628" s="14" t="s">
        <v>34</v>
      </c>
      <c r="AX1628" s="14" t="s">
        <v>79</v>
      </c>
      <c r="AY1628" s="266" t="s">
        <v>139</v>
      </c>
    </row>
    <row r="1629" spans="1:51" s="13" customFormat="1" ht="12">
      <c r="A1629" s="13"/>
      <c r="B1629" s="245"/>
      <c r="C1629" s="246"/>
      <c r="D1629" s="247" t="s">
        <v>278</v>
      </c>
      <c r="E1629" s="248" t="s">
        <v>1</v>
      </c>
      <c r="F1629" s="249" t="s">
        <v>789</v>
      </c>
      <c r="G1629" s="246"/>
      <c r="H1629" s="250">
        <v>-145.3</v>
      </c>
      <c r="I1629" s="251"/>
      <c r="J1629" s="246"/>
      <c r="K1629" s="246"/>
      <c r="L1629" s="252"/>
      <c r="M1629" s="253"/>
      <c r="N1629" s="254"/>
      <c r="O1629" s="254"/>
      <c r="P1629" s="254"/>
      <c r="Q1629" s="254"/>
      <c r="R1629" s="254"/>
      <c r="S1629" s="254"/>
      <c r="T1629" s="255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T1629" s="256" t="s">
        <v>278</v>
      </c>
      <c r="AU1629" s="256" t="s">
        <v>89</v>
      </c>
      <c r="AV1629" s="13" t="s">
        <v>89</v>
      </c>
      <c r="AW1629" s="13" t="s">
        <v>34</v>
      </c>
      <c r="AX1629" s="13" t="s">
        <v>79</v>
      </c>
      <c r="AY1629" s="256" t="s">
        <v>139</v>
      </c>
    </row>
    <row r="1630" spans="1:51" s="15" customFormat="1" ht="12">
      <c r="A1630" s="15"/>
      <c r="B1630" s="267"/>
      <c r="C1630" s="268"/>
      <c r="D1630" s="247" t="s">
        <v>278</v>
      </c>
      <c r="E1630" s="269" t="s">
        <v>1</v>
      </c>
      <c r="F1630" s="270" t="s">
        <v>287</v>
      </c>
      <c r="G1630" s="268"/>
      <c r="H1630" s="271">
        <v>582.816</v>
      </c>
      <c r="I1630" s="272"/>
      <c r="J1630" s="268"/>
      <c r="K1630" s="268"/>
      <c r="L1630" s="273"/>
      <c r="M1630" s="274"/>
      <c r="N1630" s="275"/>
      <c r="O1630" s="275"/>
      <c r="P1630" s="275"/>
      <c r="Q1630" s="275"/>
      <c r="R1630" s="275"/>
      <c r="S1630" s="275"/>
      <c r="T1630" s="276"/>
      <c r="U1630" s="15"/>
      <c r="V1630" s="15"/>
      <c r="W1630" s="15"/>
      <c r="X1630" s="15"/>
      <c r="Y1630" s="15"/>
      <c r="Z1630" s="15"/>
      <c r="AA1630" s="15"/>
      <c r="AB1630" s="15"/>
      <c r="AC1630" s="15"/>
      <c r="AD1630" s="15"/>
      <c r="AE1630" s="15"/>
      <c r="AT1630" s="277" t="s">
        <v>278</v>
      </c>
      <c r="AU1630" s="277" t="s">
        <v>89</v>
      </c>
      <c r="AV1630" s="15" t="s">
        <v>144</v>
      </c>
      <c r="AW1630" s="15" t="s">
        <v>34</v>
      </c>
      <c r="AX1630" s="15" t="s">
        <v>87</v>
      </c>
      <c r="AY1630" s="277" t="s">
        <v>139</v>
      </c>
    </row>
    <row r="1631" spans="1:65" s="2" customFormat="1" ht="24.15" customHeight="1">
      <c r="A1631" s="40"/>
      <c r="B1631" s="41"/>
      <c r="C1631" s="212" t="s">
        <v>2093</v>
      </c>
      <c r="D1631" s="212" t="s">
        <v>140</v>
      </c>
      <c r="E1631" s="213" t="s">
        <v>2094</v>
      </c>
      <c r="F1631" s="214" t="s">
        <v>2095</v>
      </c>
      <c r="G1631" s="215" t="s">
        <v>299</v>
      </c>
      <c r="H1631" s="216">
        <v>582.816</v>
      </c>
      <c r="I1631" s="217"/>
      <c r="J1631" s="218">
        <f>ROUND(I1631*H1631,2)</f>
        <v>0</v>
      </c>
      <c r="K1631" s="214" t="s">
        <v>1</v>
      </c>
      <c r="L1631" s="46"/>
      <c r="M1631" s="236" t="s">
        <v>1</v>
      </c>
      <c r="N1631" s="237" t="s">
        <v>44</v>
      </c>
      <c r="O1631" s="93"/>
      <c r="P1631" s="238">
        <f>O1631*H1631</f>
        <v>0</v>
      </c>
      <c r="Q1631" s="238">
        <v>0.00026</v>
      </c>
      <c r="R1631" s="238">
        <f>Q1631*H1631</f>
        <v>0.15153216</v>
      </c>
      <c r="S1631" s="238">
        <v>0</v>
      </c>
      <c r="T1631" s="239">
        <f>S1631*H1631</f>
        <v>0</v>
      </c>
      <c r="U1631" s="40"/>
      <c r="V1631" s="40"/>
      <c r="W1631" s="40"/>
      <c r="X1631" s="40"/>
      <c r="Y1631" s="40"/>
      <c r="Z1631" s="40"/>
      <c r="AA1631" s="40"/>
      <c r="AB1631" s="40"/>
      <c r="AC1631" s="40"/>
      <c r="AD1631" s="40"/>
      <c r="AE1631" s="40"/>
      <c r="AR1631" s="224" t="s">
        <v>371</v>
      </c>
      <c r="AT1631" s="224" t="s">
        <v>140</v>
      </c>
      <c r="AU1631" s="224" t="s">
        <v>89</v>
      </c>
      <c r="AY1631" s="18" t="s">
        <v>139</v>
      </c>
      <c r="BE1631" s="225">
        <f>IF(N1631="základní",J1631,0)</f>
        <v>0</v>
      </c>
      <c r="BF1631" s="225">
        <f>IF(N1631="snížená",J1631,0)</f>
        <v>0</v>
      </c>
      <c r="BG1631" s="225">
        <f>IF(N1631="zákl. přenesená",J1631,0)</f>
        <v>0</v>
      </c>
      <c r="BH1631" s="225">
        <f>IF(N1631="sníž. přenesená",J1631,0)</f>
        <v>0</v>
      </c>
      <c r="BI1631" s="225">
        <f>IF(N1631="nulová",J1631,0)</f>
        <v>0</v>
      </c>
      <c r="BJ1631" s="18" t="s">
        <v>87</v>
      </c>
      <c r="BK1631" s="225">
        <f>ROUND(I1631*H1631,2)</f>
        <v>0</v>
      </c>
      <c r="BL1631" s="18" t="s">
        <v>371</v>
      </c>
      <c r="BM1631" s="224" t="s">
        <v>2096</v>
      </c>
    </row>
    <row r="1632" spans="1:51" s="14" customFormat="1" ht="12">
      <c r="A1632" s="14"/>
      <c r="B1632" s="257"/>
      <c r="C1632" s="258"/>
      <c r="D1632" s="247" t="s">
        <v>278</v>
      </c>
      <c r="E1632" s="259" t="s">
        <v>1</v>
      </c>
      <c r="F1632" s="260" t="s">
        <v>769</v>
      </c>
      <c r="G1632" s="258"/>
      <c r="H1632" s="259" t="s">
        <v>1</v>
      </c>
      <c r="I1632" s="261"/>
      <c r="J1632" s="258"/>
      <c r="K1632" s="258"/>
      <c r="L1632" s="262"/>
      <c r="M1632" s="263"/>
      <c r="N1632" s="264"/>
      <c r="O1632" s="264"/>
      <c r="P1632" s="264"/>
      <c r="Q1632" s="264"/>
      <c r="R1632" s="264"/>
      <c r="S1632" s="264"/>
      <c r="T1632" s="265"/>
      <c r="U1632" s="14"/>
      <c r="V1632" s="14"/>
      <c r="W1632" s="14"/>
      <c r="X1632" s="14"/>
      <c r="Y1632" s="14"/>
      <c r="Z1632" s="14"/>
      <c r="AA1632" s="14"/>
      <c r="AB1632" s="14"/>
      <c r="AC1632" s="14"/>
      <c r="AD1632" s="14"/>
      <c r="AE1632" s="14"/>
      <c r="AT1632" s="266" t="s">
        <v>278</v>
      </c>
      <c r="AU1632" s="266" t="s">
        <v>89</v>
      </c>
      <c r="AV1632" s="14" t="s">
        <v>87</v>
      </c>
      <c r="AW1632" s="14" t="s">
        <v>34</v>
      </c>
      <c r="AX1632" s="14" t="s">
        <v>79</v>
      </c>
      <c r="AY1632" s="266" t="s">
        <v>139</v>
      </c>
    </row>
    <row r="1633" spans="1:51" s="14" customFormat="1" ht="12">
      <c r="A1633" s="14"/>
      <c r="B1633" s="257"/>
      <c r="C1633" s="258"/>
      <c r="D1633" s="247" t="s">
        <v>278</v>
      </c>
      <c r="E1633" s="259" t="s">
        <v>1</v>
      </c>
      <c r="F1633" s="260" t="s">
        <v>418</v>
      </c>
      <c r="G1633" s="258"/>
      <c r="H1633" s="259" t="s">
        <v>1</v>
      </c>
      <c r="I1633" s="261"/>
      <c r="J1633" s="258"/>
      <c r="K1633" s="258"/>
      <c r="L1633" s="262"/>
      <c r="M1633" s="263"/>
      <c r="N1633" s="264"/>
      <c r="O1633" s="264"/>
      <c r="P1633" s="264"/>
      <c r="Q1633" s="264"/>
      <c r="R1633" s="264"/>
      <c r="S1633" s="264"/>
      <c r="T1633" s="265"/>
      <c r="U1633" s="14"/>
      <c r="V1633" s="14"/>
      <c r="W1633" s="14"/>
      <c r="X1633" s="14"/>
      <c r="Y1633" s="14"/>
      <c r="Z1633" s="14"/>
      <c r="AA1633" s="14"/>
      <c r="AB1633" s="14"/>
      <c r="AC1633" s="14"/>
      <c r="AD1633" s="14"/>
      <c r="AE1633" s="14"/>
      <c r="AT1633" s="266" t="s">
        <v>278</v>
      </c>
      <c r="AU1633" s="266" t="s">
        <v>89</v>
      </c>
      <c r="AV1633" s="14" t="s">
        <v>87</v>
      </c>
      <c r="AW1633" s="14" t="s">
        <v>34</v>
      </c>
      <c r="AX1633" s="14" t="s">
        <v>79</v>
      </c>
      <c r="AY1633" s="266" t="s">
        <v>139</v>
      </c>
    </row>
    <row r="1634" spans="1:51" s="13" customFormat="1" ht="12">
      <c r="A1634" s="13"/>
      <c r="B1634" s="245"/>
      <c r="C1634" s="246"/>
      <c r="D1634" s="247" t="s">
        <v>278</v>
      </c>
      <c r="E1634" s="248" t="s">
        <v>1</v>
      </c>
      <c r="F1634" s="249" t="s">
        <v>770</v>
      </c>
      <c r="G1634" s="246"/>
      <c r="H1634" s="250">
        <v>148.338</v>
      </c>
      <c r="I1634" s="251"/>
      <c r="J1634" s="246"/>
      <c r="K1634" s="246"/>
      <c r="L1634" s="252"/>
      <c r="M1634" s="253"/>
      <c r="N1634" s="254"/>
      <c r="O1634" s="254"/>
      <c r="P1634" s="254"/>
      <c r="Q1634" s="254"/>
      <c r="R1634" s="254"/>
      <c r="S1634" s="254"/>
      <c r="T1634" s="255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T1634" s="256" t="s">
        <v>278</v>
      </c>
      <c r="AU1634" s="256" t="s">
        <v>89</v>
      </c>
      <c r="AV1634" s="13" t="s">
        <v>89</v>
      </c>
      <c r="AW1634" s="13" t="s">
        <v>34</v>
      </c>
      <c r="AX1634" s="13" t="s">
        <v>79</v>
      </c>
      <c r="AY1634" s="256" t="s">
        <v>139</v>
      </c>
    </row>
    <row r="1635" spans="1:51" s="14" customFormat="1" ht="12">
      <c r="A1635" s="14"/>
      <c r="B1635" s="257"/>
      <c r="C1635" s="258"/>
      <c r="D1635" s="247" t="s">
        <v>278</v>
      </c>
      <c r="E1635" s="259" t="s">
        <v>1</v>
      </c>
      <c r="F1635" s="260" t="s">
        <v>407</v>
      </c>
      <c r="G1635" s="258"/>
      <c r="H1635" s="259" t="s">
        <v>1</v>
      </c>
      <c r="I1635" s="261"/>
      <c r="J1635" s="258"/>
      <c r="K1635" s="258"/>
      <c r="L1635" s="262"/>
      <c r="M1635" s="263"/>
      <c r="N1635" s="264"/>
      <c r="O1635" s="264"/>
      <c r="P1635" s="264"/>
      <c r="Q1635" s="264"/>
      <c r="R1635" s="264"/>
      <c r="S1635" s="264"/>
      <c r="T1635" s="265"/>
      <c r="U1635" s="14"/>
      <c r="V1635" s="14"/>
      <c r="W1635" s="14"/>
      <c r="X1635" s="14"/>
      <c r="Y1635" s="14"/>
      <c r="Z1635" s="14"/>
      <c r="AA1635" s="14"/>
      <c r="AB1635" s="14"/>
      <c r="AC1635" s="14"/>
      <c r="AD1635" s="14"/>
      <c r="AE1635" s="14"/>
      <c r="AT1635" s="266" t="s">
        <v>278</v>
      </c>
      <c r="AU1635" s="266" t="s">
        <v>89</v>
      </c>
      <c r="AV1635" s="14" t="s">
        <v>87</v>
      </c>
      <c r="AW1635" s="14" t="s">
        <v>34</v>
      </c>
      <c r="AX1635" s="14" t="s">
        <v>79</v>
      </c>
      <c r="AY1635" s="266" t="s">
        <v>139</v>
      </c>
    </row>
    <row r="1636" spans="1:51" s="13" customFormat="1" ht="12">
      <c r="A1636" s="13"/>
      <c r="B1636" s="245"/>
      <c r="C1636" s="246"/>
      <c r="D1636" s="247" t="s">
        <v>278</v>
      </c>
      <c r="E1636" s="248" t="s">
        <v>1</v>
      </c>
      <c r="F1636" s="249" t="s">
        <v>771</v>
      </c>
      <c r="G1636" s="246"/>
      <c r="H1636" s="250">
        <v>111.06</v>
      </c>
      <c r="I1636" s="251"/>
      <c r="J1636" s="246"/>
      <c r="K1636" s="246"/>
      <c r="L1636" s="252"/>
      <c r="M1636" s="253"/>
      <c r="N1636" s="254"/>
      <c r="O1636" s="254"/>
      <c r="P1636" s="254"/>
      <c r="Q1636" s="254"/>
      <c r="R1636" s="254"/>
      <c r="S1636" s="254"/>
      <c r="T1636" s="255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T1636" s="256" t="s">
        <v>278</v>
      </c>
      <c r="AU1636" s="256" t="s">
        <v>89</v>
      </c>
      <c r="AV1636" s="13" t="s">
        <v>89</v>
      </c>
      <c r="AW1636" s="13" t="s">
        <v>34</v>
      </c>
      <c r="AX1636" s="13" t="s">
        <v>79</v>
      </c>
      <c r="AY1636" s="256" t="s">
        <v>139</v>
      </c>
    </row>
    <row r="1637" spans="1:51" s="14" customFormat="1" ht="12">
      <c r="A1637" s="14"/>
      <c r="B1637" s="257"/>
      <c r="C1637" s="258"/>
      <c r="D1637" s="247" t="s">
        <v>278</v>
      </c>
      <c r="E1637" s="259" t="s">
        <v>1</v>
      </c>
      <c r="F1637" s="260" t="s">
        <v>772</v>
      </c>
      <c r="G1637" s="258"/>
      <c r="H1637" s="259" t="s">
        <v>1</v>
      </c>
      <c r="I1637" s="261"/>
      <c r="J1637" s="258"/>
      <c r="K1637" s="258"/>
      <c r="L1637" s="262"/>
      <c r="M1637" s="263"/>
      <c r="N1637" s="264"/>
      <c r="O1637" s="264"/>
      <c r="P1637" s="264"/>
      <c r="Q1637" s="264"/>
      <c r="R1637" s="264"/>
      <c r="S1637" s="264"/>
      <c r="T1637" s="265"/>
      <c r="U1637" s="14"/>
      <c r="V1637" s="14"/>
      <c r="W1637" s="14"/>
      <c r="X1637" s="14"/>
      <c r="Y1637" s="14"/>
      <c r="Z1637" s="14"/>
      <c r="AA1637" s="14"/>
      <c r="AB1637" s="14"/>
      <c r="AC1637" s="14"/>
      <c r="AD1637" s="14"/>
      <c r="AE1637" s="14"/>
      <c r="AT1637" s="266" t="s">
        <v>278</v>
      </c>
      <c r="AU1637" s="266" t="s">
        <v>89</v>
      </c>
      <c r="AV1637" s="14" t="s">
        <v>87</v>
      </c>
      <c r="AW1637" s="14" t="s">
        <v>34</v>
      </c>
      <c r="AX1637" s="14" t="s">
        <v>79</v>
      </c>
      <c r="AY1637" s="266" t="s">
        <v>139</v>
      </c>
    </row>
    <row r="1638" spans="1:51" s="13" customFormat="1" ht="12">
      <c r="A1638" s="13"/>
      <c r="B1638" s="245"/>
      <c r="C1638" s="246"/>
      <c r="D1638" s="247" t="s">
        <v>278</v>
      </c>
      <c r="E1638" s="248" t="s">
        <v>1</v>
      </c>
      <c r="F1638" s="249" t="s">
        <v>773</v>
      </c>
      <c r="G1638" s="246"/>
      <c r="H1638" s="250">
        <v>52.728</v>
      </c>
      <c r="I1638" s="251"/>
      <c r="J1638" s="246"/>
      <c r="K1638" s="246"/>
      <c r="L1638" s="252"/>
      <c r="M1638" s="253"/>
      <c r="N1638" s="254"/>
      <c r="O1638" s="254"/>
      <c r="P1638" s="254"/>
      <c r="Q1638" s="254"/>
      <c r="R1638" s="254"/>
      <c r="S1638" s="254"/>
      <c r="T1638" s="255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T1638" s="256" t="s">
        <v>278</v>
      </c>
      <c r="AU1638" s="256" t="s">
        <v>89</v>
      </c>
      <c r="AV1638" s="13" t="s">
        <v>89</v>
      </c>
      <c r="AW1638" s="13" t="s">
        <v>34</v>
      </c>
      <c r="AX1638" s="13" t="s">
        <v>79</v>
      </c>
      <c r="AY1638" s="256" t="s">
        <v>139</v>
      </c>
    </row>
    <row r="1639" spans="1:51" s="14" customFormat="1" ht="12">
      <c r="A1639" s="14"/>
      <c r="B1639" s="257"/>
      <c r="C1639" s="258"/>
      <c r="D1639" s="247" t="s">
        <v>278</v>
      </c>
      <c r="E1639" s="259" t="s">
        <v>1</v>
      </c>
      <c r="F1639" s="260" t="s">
        <v>774</v>
      </c>
      <c r="G1639" s="258"/>
      <c r="H1639" s="259" t="s">
        <v>1</v>
      </c>
      <c r="I1639" s="261"/>
      <c r="J1639" s="258"/>
      <c r="K1639" s="258"/>
      <c r="L1639" s="262"/>
      <c r="M1639" s="263"/>
      <c r="N1639" s="264"/>
      <c r="O1639" s="264"/>
      <c r="P1639" s="264"/>
      <c r="Q1639" s="264"/>
      <c r="R1639" s="264"/>
      <c r="S1639" s="264"/>
      <c r="T1639" s="265"/>
      <c r="U1639" s="14"/>
      <c r="V1639" s="14"/>
      <c r="W1639" s="14"/>
      <c r="X1639" s="14"/>
      <c r="Y1639" s="14"/>
      <c r="Z1639" s="14"/>
      <c r="AA1639" s="14"/>
      <c r="AB1639" s="14"/>
      <c r="AC1639" s="14"/>
      <c r="AD1639" s="14"/>
      <c r="AE1639" s="14"/>
      <c r="AT1639" s="266" t="s">
        <v>278</v>
      </c>
      <c r="AU1639" s="266" t="s">
        <v>89</v>
      </c>
      <c r="AV1639" s="14" t="s">
        <v>87</v>
      </c>
      <c r="AW1639" s="14" t="s">
        <v>34</v>
      </c>
      <c r="AX1639" s="14" t="s">
        <v>79</v>
      </c>
      <c r="AY1639" s="266" t="s">
        <v>139</v>
      </c>
    </row>
    <row r="1640" spans="1:51" s="13" customFormat="1" ht="12">
      <c r="A1640" s="13"/>
      <c r="B1640" s="245"/>
      <c r="C1640" s="246"/>
      <c r="D1640" s="247" t="s">
        <v>278</v>
      </c>
      <c r="E1640" s="248" t="s">
        <v>1</v>
      </c>
      <c r="F1640" s="249" t="s">
        <v>775</v>
      </c>
      <c r="G1640" s="246"/>
      <c r="H1640" s="250">
        <v>51.3</v>
      </c>
      <c r="I1640" s="251"/>
      <c r="J1640" s="246"/>
      <c r="K1640" s="246"/>
      <c r="L1640" s="252"/>
      <c r="M1640" s="253"/>
      <c r="N1640" s="254"/>
      <c r="O1640" s="254"/>
      <c r="P1640" s="254"/>
      <c r="Q1640" s="254"/>
      <c r="R1640" s="254"/>
      <c r="S1640" s="254"/>
      <c r="T1640" s="255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T1640" s="256" t="s">
        <v>278</v>
      </c>
      <c r="AU1640" s="256" t="s">
        <v>89</v>
      </c>
      <c r="AV1640" s="13" t="s">
        <v>89</v>
      </c>
      <c r="AW1640" s="13" t="s">
        <v>34</v>
      </c>
      <c r="AX1640" s="13" t="s">
        <v>79</v>
      </c>
      <c r="AY1640" s="256" t="s">
        <v>139</v>
      </c>
    </row>
    <row r="1641" spans="1:51" s="14" customFormat="1" ht="12">
      <c r="A1641" s="14"/>
      <c r="B1641" s="257"/>
      <c r="C1641" s="258"/>
      <c r="D1641" s="247" t="s">
        <v>278</v>
      </c>
      <c r="E1641" s="259" t="s">
        <v>1</v>
      </c>
      <c r="F1641" s="260" t="s">
        <v>743</v>
      </c>
      <c r="G1641" s="258"/>
      <c r="H1641" s="259" t="s">
        <v>1</v>
      </c>
      <c r="I1641" s="261"/>
      <c r="J1641" s="258"/>
      <c r="K1641" s="258"/>
      <c r="L1641" s="262"/>
      <c r="M1641" s="263"/>
      <c r="N1641" s="264"/>
      <c r="O1641" s="264"/>
      <c r="P1641" s="264"/>
      <c r="Q1641" s="264"/>
      <c r="R1641" s="264"/>
      <c r="S1641" s="264"/>
      <c r="T1641" s="265"/>
      <c r="U1641" s="14"/>
      <c r="V1641" s="14"/>
      <c r="W1641" s="14"/>
      <c r="X1641" s="14"/>
      <c r="Y1641" s="14"/>
      <c r="Z1641" s="14"/>
      <c r="AA1641" s="14"/>
      <c r="AB1641" s="14"/>
      <c r="AC1641" s="14"/>
      <c r="AD1641" s="14"/>
      <c r="AE1641" s="14"/>
      <c r="AT1641" s="266" t="s">
        <v>278</v>
      </c>
      <c r="AU1641" s="266" t="s">
        <v>89</v>
      </c>
      <c r="AV1641" s="14" t="s">
        <v>87</v>
      </c>
      <c r="AW1641" s="14" t="s">
        <v>34</v>
      </c>
      <c r="AX1641" s="14" t="s">
        <v>79</v>
      </c>
      <c r="AY1641" s="266" t="s">
        <v>139</v>
      </c>
    </row>
    <row r="1642" spans="1:51" s="13" customFormat="1" ht="12">
      <c r="A1642" s="13"/>
      <c r="B1642" s="245"/>
      <c r="C1642" s="246"/>
      <c r="D1642" s="247" t="s">
        <v>278</v>
      </c>
      <c r="E1642" s="248" t="s">
        <v>1</v>
      </c>
      <c r="F1642" s="249" t="s">
        <v>776</v>
      </c>
      <c r="G1642" s="246"/>
      <c r="H1642" s="250">
        <v>11.4</v>
      </c>
      <c r="I1642" s="251"/>
      <c r="J1642" s="246"/>
      <c r="K1642" s="246"/>
      <c r="L1642" s="252"/>
      <c r="M1642" s="253"/>
      <c r="N1642" s="254"/>
      <c r="O1642" s="254"/>
      <c r="P1642" s="254"/>
      <c r="Q1642" s="254"/>
      <c r="R1642" s="254"/>
      <c r="S1642" s="254"/>
      <c r="T1642" s="255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T1642" s="256" t="s">
        <v>278</v>
      </c>
      <c r="AU1642" s="256" t="s">
        <v>89</v>
      </c>
      <c r="AV1642" s="13" t="s">
        <v>89</v>
      </c>
      <c r="AW1642" s="13" t="s">
        <v>34</v>
      </c>
      <c r="AX1642" s="13" t="s">
        <v>79</v>
      </c>
      <c r="AY1642" s="256" t="s">
        <v>139</v>
      </c>
    </row>
    <row r="1643" spans="1:51" s="14" customFormat="1" ht="12">
      <c r="A1643" s="14"/>
      <c r="B1643" s="257"/>
      <c r="C1643" s="258"/>
      <c r="D1643" s="247" t="s">
        <v>278</v>
      </c>
      <c r="E1643" s="259" t="s">
        <v>1</v>
      </c>
      <c r="F1643" s="260" t="s">
        <v>745</v>
      </c>
      <c r="G1643" s="258"/>
      <c r="H1643" s="259" t="s">
        <v>1</v>
      </c>
      <c r="I1643" s="261"/>
      <c r="J1643" s="258"/>
      <c r="K1643" s="258"/>
      <c r="L1643" s="262"/>
      <c r="M1643" s="263"/>
      <c r="N1643" s="264"/>
      <c r="O1643" s="264"/>
      <c r="P1643" s="264"/>
      <c r="Q1643" s="264"/>
      <c r="R1643" s="264"/>
      <c r="S1643" s="264"/>
      <c r="T1643" s="265"/>
      <c r="U1643" s="14"/>
      <c r="V1643" s="14"/>
      <c r="W1643" s="14"/>
      <c r="X1643" s="14"/>
      <c r="Y1643" s="14"/>
      <c r="Z1643" s="14"/>
      <c r="AA1643" s="14"/>
      <c r="AB1643" s="14"/>
      <c r="AC1643" s="14"/>
      <c r="AD1643" s="14"/>
      <c r="AE1643" s="14"/>
      <c r="AT1643" s="266" t="s">
        <v>278</v>
      </c>
      <c r="AU1643" s="266" t="s">
        <v>89</v>
      </c>
      <c r="AV1643" s="14" t="s">
        <v>87</v>
      </c>
      <c r="AW1643" s="14" t="s">
        <v>34</v>
      </c>
      <c r="AX1643" s="14" t="s">
        <v>79</v>
      </c>
      <c r="AY1643" s="266" t="s">
        <v>139</v>
      </c>
    </row>
    <row r="1644" spans="1:51" s="13" customFormat="1" ht="12">
      <c r="A1644" s="13"/>
      <c r="B1644" s="245"/>
      <c r="C1644" s="246"/>
      <c r="D1644" s="247" t="s">
        <v>278</v>
      </c>
      <c r="E1644" s="248" t="s">
        <v>1</v>
      </c>
      <c r="F1644" s="249" t="s">
        <v>777</v>
      </c>
      <c r="G1644" s="246"/>
      <c r="H1644" s="250">
        <v>6.6</v>
      </c>
      <c r="I1644" s="251"/>
      <c r="J1644" s="246"/>
      <c r="K1644" s="246"/>
      <c r="L1644" s="252"/>
      <c r="M1644" s="253"/>
      <c r="N1644" s="254"/>
      <c r="O1644" s="254"/>
      <c r="P1644" s="254"/>
      <c r="Q1644" s="254"/>
      <c r="R1644" s="254"/>
      <c r="S1644" s="254"/>
      <c r="T1644" s="255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T1644" s="256" t="s">
        <v>278</v>
      </c>
      <c r="AU1644" s="256" t="s">
        <v>89</v>
      </c>
      <c r="AV1644" s="13" t="s">
        <v>89</v>
      </c>
      <c r="AW1644" s="13" t="s">
        <v>34</v>
      </c>
      <c r="AX1644" s="13" t="s">
        <v>79</v>
      </c>
      <c r="AY1644" s="256" t="s">
        <v>139</v>
      </c>
    </row>
    <row r="1645" spans="1:51" s="14" customFormat="1" ht="12">
      <c r="A1645" s="14"/>
      <c r="B1645" s="257"/>
      <c r="C1645" s="258"/>
      <c r="D1645" s="247" t="s">
        <v>278</v>
      </c>
      <c r="E1645" s="259" t="s">
        <v>1</v>
      </c>
      <c r="F1645" s="260" t="s">
        <v>747</v>
      </c>
      <c r="G1645" s="258"/>
      <c r="H1645" s="259" t="s">
        <v>1</v>
      </c>
      <c r="I1645" s="261"/>
      <c r="J1645" s="258"/>
      <c r="K1645" s="258"/>
      <c r="L1645" s="262"/>
      <c r="M1645" s="263"/>
      <c r="N1645" s="264"/>
      <c r="O1645" s="264"/>
      <c r="P1645" s="264"/>
      <c r="Q1645" s="264"/>
      <c r="R1645" s="264"/>
      <c r="S1645" s="264"/>
      <c r="T1645" s="265"/>
      <c r="U1645" s="14"/>
      <c r="V1645" s="14"/>
      <c r="W1645" s="14"/>
      <c r="X1645" s="14"/>
      <c r="Y1645" s="14"/>
      <c r="Z1645" s="14"/>
      <c r="AA1645" s="14"/>
      <c r="AB1645" s="14"/>
      <c r="AC1645" s="14"/>
      <c r="AD1645" s="14"/>
      <c r="AE1645" s="14"/>
      <c r="AT1645" s="266" t="s">
        <v>278</v>
      </c>
      <c r="AU1645" s="266" t="s">
        <v>89</v>
      </c>
      <c r="AV1645" s="14" t="s">
        <v>87</v>
      </c>
      <c r="AW1645" s="14" t="s">
        <v>34</v>
      </c>
      <c r="AX1645" s="14" t="s">
        <v>79</v>
      </c>
      <c r="AY1645" s="266" t="s">
        <v>139</v>
      </c>
    </row>
    <row r="1646" spans="1:51" s="13" customFormat="1" ht="12">
      <c r="A1646" s="13"/>
      <c r="B1646" s="245"/>
      <c r="C1646" s="246"/>
      <c r="D1646" s="247" t="s">
        <v>278</v>
      </c>
      <c r="E1646" s="248" t="s">
        <v>1</v>
      </c>
      <c r="F1646" s="249" t="s">
        <v>778</v>
      </c>
      <c r="G1646" s="246"/>
      <c r="H1646" s="250">
        <v>11.1</v>
      </c>
      <c r="I1646" s="251"/>
      <c r="J1646" s="246"/>
      <c r="K1646" s="246"/>
      <c r="L1646" s="252"/>
      <c r="M1646" s="253"/>
      <c r="N1646" s="254"/>
      <c r="O1646" s="254"/>
      <c r="P1646" s="254"/>
      <c r="Q1646" s="254"/>
      <c r="R1646" s="254"/>
      <c r="S1646" s="254"/>
      <c r="T1646" s="255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T1646" s="256" t="s">
        <v>278</v>
      </c>
      <c r="AU1646" s="256" t="s">
        <v>89</v>
      </c>
      <c r="AV1646" s="13" t="s">
        <v>89</v>
      </c>
      <c r="AW1646" s="13" t="s">
        <v>34</v>
      </c>
      <c r="AX1646" s="13" t="s">
        <v>79</v>
      </c>
      <c r="AY1646" s="256" t="s">
        <v>139</v>
      </c>
    </row>
    <row r="1647" spans="1:51" s="14" customFormat="1" ht="12">
      <c r="A1647" s="14"/>
      <c r="B1647" s="257"/>
      <c r="C1647" s="258"/>
      <c r="D1647" s="247" t="s">
        <v>278</v>
      </c>
      <c r="E1647" s="259" t="s">
        <v>1</v>
      </c>
      <c r="F1647" s="260" t="s">
        <v>749</v>
      </c>
      <c r="G1647" s="258"/>
      <c r="H1647" s="259" t="s">
        <v>1</v>
      </c>
      <c r="I1647" s="261"/>
      <c r="J1647" s="258"/>
      <c r="K1647" s="258"/>
      <c r="L1647" s="262"/>
      <c r="M1647" s="263"/>
      <c r="N1647" s="264"/>
      <c r="O1647" s="264"/>
      <c r="P1647" s="264"/>
      <c r="Q1647" s="264"/>
      <c r="R1647" s="264"/>
      <c r="S1647" s="264"/>
      <c r="T1647" s="265"/>
      <c r="U1647" s="14"/>
      <c r="V1647" s="14"/>
      <c r="W1647" s="14"/>
      <c r="X1647" s="14"/>
      <c r="Y1647" s="14"/>
      <c r="Z1647" s="14"/>
      <c r="AA1647" s="14"/>
      <c r="AB1647" s="14"/>
      <c r="AC1647" s="14"/>
      <c r="AD1647" s="14"/>
      <c r="AE1647" s="14"/>
      <c r="AT1647" s="266" t="s">
        <v>278</v>
      </c>
      <c r="AU1647" s="266" t="s">
        <v>89</v>
      </c>
      <c r="AV1647" s="14" t="s">
        <v>87</v>
      </c>
      <c r="AW1647" s="14" t="s">
        <v>34</v>
      </c>
      <c r="AX1647" s="14" t="s">
        <v>79</v>
      </c>
      <c r="AY1647" s="266" t="s">
        <v>139</v>
      </c>
    </row>
    <row r="1648" spans="1:51" s="13" customFormat="1" ht="12">
      <c r="A1648" s="13"/>
      <c r="B1648" s="245"/>
      <c r="C1648" s="246"/>
      <c r="D1648" s="247" t="s">
        <v>278</v>
      </c>
      <c r="E1648" s="248" t="s">
        <v>1</v>
      </c>
      <c r="F1648" s="249" t="s">
        <v>779</v>
      </c>
      <c r="G1648" s="246"/>
      <c r="H1648" s="250">
        <v>20.772</v>
      </c>
      <c r="I1648" s="251"/>
      <c r="J1648" s="246"/>
      <c r="K1648" s="246"/>
      <c r="L1648" s="252"/>
      <c r="M1648" s="253"/>
      <c r="N1648" s="254"/>
      <c r="O1648" s="254"/>
      <c r="P1648" s="254"/>
      <c r="Q1648" s="254"/>
      <c r="R1648" s="254"/>
      <c r="S1648" s="254"/>
      <c r="T1648" s="255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T1648" s="256" t="s">
        <v>278</v>
      </c>
      <c r="AU1648" s="256" t="s">
        <v>89</v>
      </c>
      <c r="AV1648" s="13" t="s">
        <v>89</v>
      </c>
      <c r="AW1648" s="13" t="s">
        <v>34</v>
      </c>
      <c r="AX1648" s="13" t="s">
        <v>79</v>
      </c>
      <c r="AY1648" s="256" t="s">
        <v>139</v>
      </c>
    </row>
    <row r="1649" spans="1:51" s="14" customFormat="1" ht="12">
      <c r="A1649" s="14"/>
      <c r="B1649" s="257"/>
      <c r="C1649" s="258"/>
      <c r="D1649" s="247" t="s">
        <v>278</v>
      </c>
      <c r="E1649" s="259" t="s">
        <v>1</v>
      </c>
      <c r="F1649" s="260" t="s">
        <v>780</v>
      </c>
      <c r="G1649" s="258"/>
      <c r="H1649" s="259" t="s">
        <v>1</v>
      </c>
      <c r="I1649" s="261"/>
      <c r="J1649" s="258"/>
      <c r="K1649" s="258"/>
      <c r="L1649" s="262"/>
      <c r="M1649" s="263"/>
      <c r="N1649" s="264"/>
      <c r="O1649" s="264"/>
      <c r="P1649" s="264"/>
      <c r="Q1649" s="264"/>
      <c r="R1649" s="264"/>
      <c r="S1649" s="264"/>
      <c r="T1649" s="265"/>
      <c r="U1649" s="14"/>
      <c r="V1649" s="14"/>
      <c r="W1649" s="14"/>
      <c r="X1649" s="14"/>
      <c r="Y1649" s="14"/>
      <c r="Z1649" s="14"/>
      <c r="AA1649" s="14"/>
      <c r="AB1649" s="14"/>
      <c r="AC1649" s="14"/>
      <c r="AD1649" s="14"/>
      <c r="AE1649" s="14"/>
      <c r="AT1649" s="266" t="s">
        <v>278</v>
      </c>
      <c r="AU1649" s="266" t="s">
        <v>89</v>
      </c>
      <c r="AV1649" s="14" t="s">
        <v>87</v>
      </c>
      <c r="AW1649" s="14" t="s">
        <v>34</v>
      </c>
      <c r="AX1649" s="14" t="s">
        <v>79</v>
      </c>
      <c r="AY1649" s="266" t="s">
        <v>139</v>
      </c>
    </row>
    <row r="1650" spans="1:51" s="13" customFormat="1" ht="12">
      <c r="A1650" s="13"/>
      <c r="B1650" s="245"/>
      <c r="C1650" s="246"/>
      <c r="D1650" s="247" t="s">
        <v>278</v>
      </c>
      <c r="E1650" s="248" t="s">
        <v>1</v>
      </c>
      <c r="F1650" s="249" t="s">
        <v>781</v>
      </c>
      <c r="G1650" s="246"/>
      <c r="H1650" s="250">
        <v>27.147</v>
      </c>
      <c r="I1650" s="251"/>
      <c r="J1650" s="246"/>
      <c r="K1650" s="246"/>
      <c r="L1650" s="252"/>
      <c r="M1650" s="253"/>
      <c r="N1650" s="254"/>
      <c r="O1650" s="254"/>
      <c r="P1650" s="254"/>
      <c r="Q1650" s="254"/>
      <c r="R1650" s="254"/>
      <c r="S1650" s="254"/>
      <c r="T1650" s="255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T1650" s="256" t="s">
        <v>278</v>
      </c>
      <c r="AU1650" s="256" t="s">
        <v>89</v>
      </c>
      <c r="AV1650" s="13" t="s">
        <v>89</v>
      </c>
      <c r="AW1650" s="13" t="s">
        <v>34</v>
      </c>
      <c r="AX1650" s="13" t="s">
        <v>79</v>
      </c>
      <c r="AY1650" s="256" t="s">
        <v>139</v>
      </c>
    </row>
    <row r="1651" spans="1:51" s="14" customFormat="1" ht="12">
      <c r="A1651" s="14"/>
      <c r="B1651" s="257"/>
      <c r="C1651" s="258"/>
      <c r="D1651" s="247" t="s">
        <v>278</v>
      </c>
      <c r="E1651" s="259" t="s">
        <v>1</v>
      </c>
      <c r="F1651" s="260" t="s">
        <v>751</v>
      </c>
      <c r="G1651" s="258"/>
      <c r="H1651" s="259" t="s">
        <v>1</v>
      </c>
      <c r="I1651" s="261"/>
      <c r="J1651" s="258"/>
      <c r="K1651" s="258"/>
      <c r="L1651" s="262"/>
      <c r="M1651" s="263"/>
      <c r="N1651" s="264"/>
      <c r="O1651" s="264"/>
      <c r="P1651" s="264"/>
      <c r="Q1651" s="264"/>
      <c r="R1651" s="264"/>
      <c r="S1651" s="264"/>
      <c r="T1651" s="265"/>
      <c r="U1651" s="14"/>
      <c r="V1651" s="14"/>
      <c r="W1651" s="14"/>
      <c r="X1651" s="14"/>
      <c r="Y1651" s="14"/>
      <c r="Z1651" s="14"/>
      <c r="AA1651" s="14"/>
      <c r="AB1651" s="14"/>
      <c r="AC1651" s="14"/>
      <c r="AD1651" s="14"/>
      <c r="AE1651" s="14"/>
      <c r="AT1651" s="266" t="s">
        <v>278</v>
      </c>
      <c r="AU1651" s="266" t="s">
        <v>89</v>
      </c>
      <c r="AV1651" s="14" t="s">
        <v>87</v>
      </c>
      <c r="AW1651" s="14" t="s">
        <v>34</v>
      </c>
      <c r="AX1651" s="14" t="s">
        <v>79</v>
      </c>
      <c r="AY1651" s="266" t="s">
        <v>139</v>
      </c>
    </row>
    <row r="1652" spans="1:51" s="13" customFormat="1" ht="12">
      <c r="A1652" s="13"/>
      <c r="B1652" s="245"/>
      <c r="C1652" s="246"/>
      <c r="D1652" s="247" t="s">
        <v>278</v>
      </c>
      <c r="E1652" s="248" t="s">
        <v>1</v>
      </c>
      <c r="F1652" s="249" t="s">
        <v>79</v>
      </c>
      <c r="G1652" s="246"/>
      <c r="H1652" s="250">
        <v>0</v>
      </c>
      <c r="I1652" s="251"/>
      <c r="J1652" s="246"/>
      <c r="K1652" s="246"/>
      <c r="L1652" s="252"/>
      <c r="M1652" s="253"/>
      <c r="N1652" s="254"/>
      <c r="O1652" s="254"/>
      <c r="P1652" s="254"/>
      <c r="Q1652" s="254"/>
      <c r="R1652" s="254"/>
      <c r="S1652" s="254"/>
      <c r="T1652" s="255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T1652" s="256" t="s">
        <v>278</v>
      </c>
      <c r="AU1652" s="256" t="s">
        <v>89</v>
      </c>
      <c r="AV1652" s="13" t="s">
        <v>89</v>
      </c>
      <c r="AW1652" s="13" t="s">
        <v>34</v>
      </c>
      <c r="AX1652" s="13" t="s">
        <v>79</v>
      </c>
      <c r="AY1652" s="256" t="s">
        <v>139</v>
      </c>
    </row>
    <row r="1653" spans="1:51" s="14" customFormat="1" ht="12">
      <c r="A1653" s="14"/>
      <c r="B1653" s="257"/>
      <c r="C1653" s="258"/>
      <c r="D1653" s="247" t="s">
        <v>278</v>
      </c>
      <c r="E1653" s="259" t="s">
        <v>1</v>
      </c>
      <c r="F1653" s="260" t="s">
        <v>752</v>
      </c>
      <c r="G1653" s="258"/>
      <c r="H1653" s="259" t="s">
        <v>1</v>
      </c>
      <c r="I1653" s="261"/>
      <c r="J1653" s="258"/>
      <c r="K1653" s="258"/>
      <c r="L1653" s="262"/>
      <c r="M1653" s="263"/>
      <c r="N1653" s="264"/>
      <c r="O1653" s="264"/>
      <c r="P1653" s="264"/>
      <c r="Q1653" s="264"/>
      <c r="R1653" s="264"/>
      <c r="S1653" s="264"/>
      <c r="T1653" s="265"/>
      <c r="U1653" s="14"/>
      <c r="V1653" s="14"/>
      <c r="W1653" s="14"/>
      <c r="X1653" s="14"/>
      <c r="Y1653" s="14"/>
      <c r="Z1653" s="14"/>
      <c r="AA1653" s="14"/>
      <c r="AB1653" s="14"/>
      <c r="AC1653" s="14"/>
      <c r="AD1653" s="14"/>
      <c r="AE1653" s="14"/>
      <c r="AT1653" s="266" t="s">
        <v>278</v>
      </c>
      <c r="AU1653" s="266" t="s">
        <v>89</v>
      </c>
      <c r="AV1653" s="14" t="s">
        <v>87</v>
      </c>
      <c r="AW1653" s="14" t="s">
        <v>34</v>
      </c>
      <c r="AX1653" s="14" t="s">
        <v>79</v>
      </c>
      <c r="AY1653" s="266" t="s">
        <v>139</v>
      </c>
    </row>
    <row r="1654" spans="1:51" s="13" customFormat="1" ht="12">
      <c r="A1654" s="13"/>
      <c r="B1654" s="245"/>
      <c r="C1654" s="246"/>
      <c r="D1654" s="247" t="s">
        <v>278</v>
      </c>
      <c r="E1654" s="248" t="s">
        <v>1</v>
      </c>
      <c r="F1654" s="249" t="s">
        <v>782</v>
      </c>
      <c r="G1654" s="246"/>
      <c r="H1654" s="250">
        <v>80.467</v>
      </c>
      <c r="I1654" s="251"/>
      <c r="J1654" s="246"/>
      <c r="K1654" s="246"/>
      <c r="L1654" s="252"/>
      <c r="M1654" s="253"/>
      <c r="N1654" s="254"/>
      <c r="O1654" s="254"/>
      <c r="P1654" s="254"/>
      <c r="Q1654" s="254"/>
      <c r="R1654" s="254"/>
      <c r="S1654" s="254"/>
      <c r="T1654" s="255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T1654" s="256" t="s">
        <v>278</v>
      </c>
      <c r="AU1654" s="256" t="s">
        <v>89</v>
      </c>
      <c r="AV1654" s="13" t="s">
        <v>89</v>
      </c>
      <c r="AW1654" s="13" t="s">
        <v>34</v>
      </c>
      <c r="AX1654" s="13" t="s">
        <v>79</v>
      </c>
      <c r="AY1654" s="256" t="s">
        <v>139</v>
      </c>
    </row>
    <row r="1655" spans="1:51" s="14" customFormat="1" ht="12">
      <c r="A1655" s="14"/>
      <c r="B1655" s="257"/>
      <c r="C1655" s="258"/>
      <c r="D1655" s="247" t="s">
        <v>278</v>
      </c>
      <c r="E1655" s="259" t="s">
        <v>1</v>
      </c>
      <c r="F1655" s="260" t="s">
        <v>754</v>
      </c>
      <c r="G1655" s="258"/>
      <c r="H1655" s="259" t="s">
        <v>1</v>
      </c>
      <c r="I1655" s="261"/>
      <c r="J1655" s="258"/>
      <c r="K1655" s="258"/>
      <c r="L1655" s="262"/>
      <c r="M1655" s="263"/>
      <c r="N1655" s="264"/>
      <c r="O1655" s="264"/>
      <c r="P1655" s="264"/>
      <c r="Q1655" s="264"/>
      <c r="R1655" s="264"/>
      <c r="S1655" s="264"/>
      <c r="T1655" s="265"/>
      <c r="U1655" s="14"/>
      <c r="V1655" s="14"/>
      <c r="W1655" s="14"/>
      <c r="X1655" s="14"/>
      <c r="Y1655" s="14"/>
      <c r="Z1655" s="14"/>
      <c r="AA1655" s="14"/>
      <c r="AB1655" s="14"/>
      <c r="AC1655" s="14"/>
      <c r="AD1655" s="14"/>
      <c r="AE1655" s="14"/>
      <c r="AT1655" s="266" t="s">
        <v>278</v>
      </c>
      <c r="AU1655" s="266" t="s">
        <v>89</v>
      </c>
      <c r="AV1655" s="14" t="s">
        <v>87</v>
      </c>
      <c r="AW1655" s="14" t="s">
        <v>34</v>
      </c>
      <c r="AX1655" s="14" t="s">
        <v>79</v>
      </c>
      <c r="AY1655" s="266" t="s">
        <v>139</v>
      </c>
    </row>
    <row r="1656" spans="1:51" s="13" customFormat="1" ht="12">
      <c r="A1656" s="13"/>
      <c r="B1656" s="245"/>
      <c r="C1656" s="246"/>
      <c r="D1656" s="247" t="s">
        <v>278</v>
      </c>
      <c r="E1656" s="248" t="s">
        <v>1</v>
      </c>
      <c r="F1656" s="249" t="s">
        <v>783</v>
      </c>
      <c r="G1656" s="246"/>
      <c r="H1656" s="250">
        <v>61.05</v>
      </c>
      <c r="I1656" s="251"/>
      <c r="J1656" s="246"/>
      <c r="K1656" s="246"/>
      <c r="L1656" s="252"/>
      <c r="M1656" s="253"/>
      <c r="N1656" s="254"/>
      <c r="O1656" s="254"/>
      <c r="P1656" s="254"/>
      <c r="Q1656" s="254"/>
      <c r="R1656" s="254"/>
      <c r="S1656" s="254"/>
      <c r="T1656" s="255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T1656" s="256" t="s">
        <v>278</v>
      </c>
      <c r="AU1656" s="256" t="s">
        <v>89</v>
      </c>
      <c r="AV1656" s="13" t="s">
        <v>89</v>
      </c>
      <c r="AW1656" s="13" t="s">
        <v>34</v>
      </c>
      <c r="AX1656" s="13" t="s">
        <v>79</v>
      </c>
      <c r="AY1656" s="256" t="s">
        <v>139</v>
      </c>
    </row>
    <row r="1657" spans="1:51" s="14" customFormat="1" ht="12">
      <c r="A1657" s="14"/>
      <c r="B1657" s="257"/>
      <c r="C1657" s="258"/>
      <c r="D1657" s="247" t="s">
        <v>278</v>
      </c>
      <c r="E1657" s="259" t="s">
        <v>1</v>
      </c>
      <c r="F1657" s="260" t="s">
        <v>756</v>
      </c>
      <c r="G1657" s="258"/>
      <c r="H1657" s="259" t="s">
        <v>1</v>
      </c>
      <c r="I1657" s="261"/>
      <c r="J1657" s="258"/>
      <c r="K1657" s="258"/>
      <c r="L1657" s="262"/>
      <c r="M1657" s="263"/>
      <c r="N1657" s="264"/>
      <c r="O1657" s="264"/>
      <c r="P1657" s="264"/>
      <c r="Q1657" s="264"/>
      <c r="R1657" s="264"/>
      <c r="S1657" s="264"/>
      <c r="T1657" s="265"/>
      <c r="U1657" s="14"/>
      <c r="V1657" s="14"/>
      <c r="W1657" s="14"/>
      <c r="X1657" s="14"/>
      <c r="Y1657" s="14"/>
      <c r="Z1657" s="14"/>
      <c r="AA1657" s="14"/>
      <c r="AB1657" s="14"/>
      <c r="AC1657" s="14"/>
      <c r="AD1657" s="14"/>
      <c r="AE1657" s="14"/>
      <c r="AT1657" s="266" t="s">
        <v>278</v>
      </c>
      <c r="AU1657" s="266" t="s">
        <v>89</v>
      </c>
      <c r="AV1657" s="14" t="s">
        <v>87</v>
      </c>
      <c r="AW1657" s="14" t="s">
        <v>34</v>
      </c>
      <c r="AX1657" s="14" t="s">
        <v>79</v>
      </c>
      <c r="AY1657" s="266" t="s">
        <v>139</v>
      </c>
    </row>
    <row r="1658" spans="1:51" s="13" customFormat="1" ht="12">
      <c r="A1658" s="13"/>
      <c r="B1658" s="245"/>
      <c r="C1658" s="246"/>
      <c r="D1658" s="247" t="s">
        <v>278</v>
      </c>
      <c r="E1658" s="248" t="s">
        <v>1</v>
      </c>
      <c r="F1658" s="249" t="s">
        <v>784</v>
      </c>
      <c r="G1658" s="246"/>
      <c r="H1658" s="250">
        <v>13.2</v>
      </c>
      <c r="I1658" s="251"/>
      <c r="J1658" s="246"/>
      <c r="K1658" s="246"/>
      <c r="L1658" s="252"/>
      <c r="M1658" s="253"/>
      <c r="N1658" s="254"/>
      <c r="O1658" s="254"/>
      <c r="P1658" s="254"/>
      <c r="Q1658" s="254"/>
      <c r="R1658" s="254"/>
      <c r="S1658" s="254"/>
      <c r="T1658" s="255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T1658" s="256" t="s">
        <v>278</v>
      </c>
      <c r="AU1658" s="256" t="s">
        <v>89</v>
      </c>
      <c r="AV1658" s="13" t="s">
        <v>89</v>
      </c>
      <c r="AW1658" s="13" t="s">
        <v>34</v>
      </c>
      <c r="AX1658" s="13" t="s">
        <v>79</v>
      </c>
      <c r="AY1658" s="256" t="s">
        <v>139</v>
      </c>
    </row>
    <row r="1659" spans="1:51" s="14" customFormat="1" ht="12">
      <c r="A1659" s="14"/>
      <c r="B1659" s="257"/>
      <c r="C1659" s="258"/>
      <c r="D1659" s="247" t="s">
        <v>278</v>
      </c>
      <c r="E1659" s="259" t="s">
        <v>1</v>
      </c>
      <c r="F1659" s="260" t="s">
        <v>758</v>
      </c>
      <c r="G1659" s="258"/>
      <c r="H1659" s="259" t="s">
        <v>1</v>
      </c>
      <c r="I1659" s="261"/>
      <c r="J1659" s="258"/>
      <c r="K1659" s="258"/>
      <c r="L1659" s="262"/>
      <c r="M1659" s="263"/>
      <c r="N1659" s="264"/>
      <c r="O1659" s="264"/>
      <c r="P1659" s="264"/>
      <c r="Q1659" s="264"/>
      <c r="R1659" s="264"/>
      <c r="S1659" s="264"/>
      <c r="T1659" s="265"/>
      <c r="U1659" s="14"/>
      <c r="V1659" s="14"/>
      <c r="W1659" s="14"/>
      <c r="X1659" s="14"/>
      <c r="Y1659" s="14"/>
      <c r="Z1659" s="14"/>
      <c r="AA1659" s="14"/>
      <c r="AB1659" s="14"/>
      <c r="AC1659" s="14"/>
      <c r="AD1659" s="14"/>
      <c r="AE1659" s="14"/>
      <c r="AT1659" s="266" t="s">
        <v>278</v>
      </c>
      <c r="AU1659" s="266" t="s">
        <v>89</v>
      </c>
      <c r="AV1659" s="14" t="s">
        <v>87</v>
      </c>
      <c r="AW1659" s="14" t="s">
        <v>34</v>
      </c>
      <c r="AX1659" s="14" t="s">
        <v>79</v>
      </c>
      <c r="AY1659" s="266" t="s">
        <v>139</v>
      </c>
    </row>
    <row r="1660" spans="1:51" s="13" customFormat="1" ht="12">
      <c r="A1660" s="13"/>
      <c r="B1660" s="245"/>
      <c r="C1660" s="246"/>
      <c r="D1660" s="247" t="s">
        <v>278</v>
      </c>
      <c r="E1660" s="248" t="s">
        <v>1</v>
      </c>
      <c r="F1660" s="249" t="s">
        <v>785</v>
      </c>
      <c r="G1660" s="246"/>
      <c r="H1660" s="250">
        <v>85.434</v>
      </c>
      <c r="I1660" s="251"/>
      <c r="J1660" s="246"/>
      <c r="K1660" s="246"/>
      <c r="L1660" s="252"/>
      <c r="M1660" s="253"/>
      <c r="N1660" s="254"/>
      <c r="O1660" s="254"/>
      <c r="P1660" s="254"/>
      <c r="Q1660" s="254"/>
      <c r="R1660" s="254"/>
      <c r="S1660" s="254"/>
      <c r="T1660" s="255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T1660" s="256" t="s">
        <v>278</v>
      </c>
      <c r="AU1660" s="256" t="s">
        <v>89</v>
      </c>
      <c r="AV1660" s="13" t="s">
        <v>89</v>
      </c>
      <c r="AW1660" s="13" t="s">
        <v>34</v>
      </c>
      <c r="AX1660" s="13" t="s">
        <v>79</v>
      </c>
      <c r="AY1660" s="256" t="s">
        <v>139</v>
      </c>
    </row>
    <row r="1661" spans="1:51" s="14" customFormat="1" ht="12">
      <c r="A1661" s="14"/>
      <c r="B1661" s="257"/>
      <c r="C1661" s="258"/>
      <c r="D1661" s="247" t="s">
        <v>278</v>
      </c>
      <c r="E1661" s="259" t="s">
        <v>1</v>
      </c>
      <c r="F1661" s="260" t="s">
        <v>760</v>
      </c>
      <c r="G1661" s="258"/>
      <c r="H1661" s="259" t="s">
        <v>1</v>
      </c>
      <c r="I1661" s="261"/>
      <c r="J1661" s="258"/>
      <c r="K1661" s="258"/>
      <c r="L1661" s="262"/>
      <c r="M1661" s="263"/>
      <c r="N1661" s="264"/>
      <c r="O1661" s="264"/>
      <c r="P1661" s="264"/>
      <c r="Q1661" s="264"/>
      <c r="R1661" s="264"/>
      <c r="S1661" s="264"/>
      <c r="T1661" s="265"/>
      <c r="U1661" s="14"/>
      <c r="V1661" s="14"/>
      <c r="W1661" s="14"/>
      <c r="X1661" s="14"/>
      <c r="Y1661" s="14"/>
      <c r="Z1661" s="14"/>
      <c r="AA1661" s="14"/>
      <c r="AB1661" s="14"/>
      <c r="AC1661" s="14"/>
      <c r="AD1661" s="14"/>
      <c r="AE1661" s="14"/>
      <c r="AT1661" s="266" t="s">
        <v>278</v>
      </c>
      <c r="AU1661" s="266" t="s">
        <v>89</v>
      </c>
      <c r="AV1661" s="14" t="s">
        <v>87</v>
      </c>
      <c r="AW1661" s="14" t="s">
        <v>34</v>
      </c>
      <c r="AX1661" s="14" t="s">
        <v>79</v>
      </c>
      <c r="AY1661" s="266" t="s">
        <v>139</v>
      </c>
    </row>
    <row r="1662" spans="1:51" s="13" customFormat="1" ht="12">
      <c r="A1662" s="13"/>
      <c r="B1662" s="245"/>
      <c r="C1662" s="246"/>
      <c r="D1662" s="247" t="s">
        <v>278</v>
      </c>
      <c r="E1662" s="248" t="s">
        <v>1</v>
      </c>
      <c r="F1662" s="249" t="s">
        <v>786</v>
      </c>
      <c r="G1662" s="246"/>
      <c r="H1662" s="250">
        <v>3.96</v>
      </c>
      <c r="I1662" s="251"/>
      <c r="J1662" s="246"/>
      <c r="K1662" s="246"/>
      <c r="L1662" s="252"/>
      <c r="M1662" s="253"/>
      <c r="N1662" s="254"/>
      <c r="O1662" s="254"/>
      <c r="P1662" s="254"/>
      <c r="Q1662" s="254"/>
      <c r="R1662" s="254"/>
      <c r="S1662" s="254"/>
      <c r="T1662" s="255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T1662" s="256" t="s">
        <v>278</v>
      </c>
      <c r="AU1662" s="256" t="s">
        <v>89</v>
      </c>
      <c r="AV1662" s="13" t="s">
        <v>89</v>
      </c>
      <c r="AW1662" s="13" t="s">
        <v>34</v>
      </c>
      <c r="AX1662" s="13" t="s">
        <v>79</v>
      </c>
      <c r="AY1662" s="256" t="s">
        <v>139</v>
      </c>
    </row>
    <row r="1663" spans="1:51" s="14" customFormat="1" ht="12">
      <c r="A1663" s="14"/>
      <c r="B1663" s="257"/>
      <c r="C1663" s="258"/>
      <c r="D1663" s="247" t="s">
        <v>278</v>
      </c>
      <c r="E1663" s="259" t="s">
        <v>1</v>
      </c>
      <c r="F1663" s="260" t="s">
        <v>762</v>
      </c>
      <c r="G1663" s="258"/>
      <c r="H1663" s="259" t="s">
        <v>1</v>
      </c>
      <c r="I1663" s="261"/>
      <c r="J1663" s="258"/>
      <c r="K1663" s="258"/>
      <c r="L1663" s="262"/>
      <c r="M1663" s="263"/>
      <c r="N1663" s="264"/>
      <c r="O1663" s="264"/>
      <c r="P1663" s="264"/>
      <c r="Q1663" s="264"/>
      <c r="R1663" s="264"/>
      <c r="S1663" s="264"/>
      <c r="T1663" s="265"/>
      <c r="U1663" s="14"/>
      <c r="V1663" s="14"/>
      <c r="W1663" s="14"/>
      <c r="X1663" s="14"/>
      <c r="Y1663" s="14"/>
      <c r="Z1663" s="14"/>
      <c r="AA1663" s="14"/>
      <c r="AB1663" s="14"/>
      <c r="AC1663" s="14"/>
      <c r="AD1663" s="14"/>
      <c r="AE1663" s="14"/>
      <c r="AT1663" s="266" t="s">
        <v>278</v>
      </c>
      <c r="AU1663" s="266" t="s">
        <v>89</v>
      </c>
      <c r="AV1663" s="14" t="s">
        <v>87</v>
      </c>
      <c r="AW1663" s="14" t="s">
        <v>34</v>
      </c>
      <c r="AX1663" s="14" t="s">
        <v>79</v>
      </c>
      <c r="AY1663" s="266" t="s">
        <v>139</v>
      </c>
    </row>
    <row r="1664" spans="1:51" s="13" customFormat="1" ht="12">
      <c r="A1664" s="13"/>
      <c r="B1664" s="245"/>
      <c r="C1664" s="246"/>
      <c r="D1664" s="247" t="s">
        <v>278</v>
      </c>
      <c r="E1664" s="248" t="s">
        <v>1</v>
      </c>
      <c r="F1664" s="249" t="s">
        <v>787</v>
      </c>
      <c r="G1664" s="246"/>
      <c r="H1664" s="250">
        <v>43.56</v>
      </c>
      <c r="I1664" s="251"/>
      <c r="J1664" s="246"/>
      <c r="K1664" s="246"/>
      <c r="L1664" s="252"/>
      <c r="M1664" s="253"/>
      <c r="N1664" s="254"/>
      <c r="O1664" s="254"/>
      <c r="P1664" s="254"/>
      <c r="Q1664" s="254"/>
      <c r="R1664" s="254"/>
      <c r="S1664" s="254"/>
      <c r="T1664" s="255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T1664" s="256" t="s">
        <v>278</v>
      </c>
      <c r="AU1664" s="256" t="s">
        <v>89</v>
      </c>
      <c r="AV1664" s="13" t="s">
        <v>89</v>
      </c>
      <c r="AW1664" s="13" t="s">
        <v>34</v>
      </c>
      <c r="AX1664" s="13" t="s">
        <v>79</v>
      </c>
      <c r="AY1664" s="256" t="s">
        <v>139</v>
      </c>
    </row>
    <row r="1665" spans="1:51" s="14" customFormat="1" ht="12">
      <c r="A1665" s="14"/>
      <c r="B1665" s="257"/>
      <c r="C1665" s="258"/>
      <c r="D1665" s="247" t="s">
        <v>278</v>
      </c>
      <c r="E1665" s="259" t="s">
        <v>1</v>
      </c>
      <c r="F1665" s="260" t="s">
        <v>788</v>
      </c>
      <c r="G1665" s="258"/>
      <c r="H1665" s="259" t="s">
        <v>1</v>
      </c>
      <c r="I1665" s="261"/>
      <c r="J1665" s="258"/>
      <c r="K1665" s="258"/>
      <c r="L1665" s="262"/>
      <c r="M1665" s="263"/>
      <c r="N1665" s="264"/>
      <c r="O1665" s="264"/>
      <c r="P1665" s="264"/>
      <c r="Q1665" s="264"/>
      <c r="R1665" s="264"/>
      <c r="S1665" s="264"/>
      <c r="T1665" s="265"/>
      <c r="U1665" s="14"/>
      <c r="V1665" s="14"/>
      <c r="W1665" s="14"/>
      <c r="X1665" s="14"/>
      <c r="Y1665" s="14"/>
      <c r="Z1665" s="14"/>
      <c r="AA1665" s="14"/>
      <c r="AB1665" s="14"/>
      <c r="AC1665" s="14"/>
      <c r="AD1665" s="14"/>
      <c r="AE1665" s="14"/>
      <c r="AT1665" s="266" t="s">
        <v>278</v>
      </c>
      <c r="AU1665" s="266" t="s">
        <v>89</v>
      </c>
      <c r="AV1665" s="14" t="s">
        <v>87</v>
      </c>
      <c r="AW1665" s="14" t="s">
        <v>34</v>
      </c>
      <c r="AX1665" s="14" t="s">
        <v>79</v>
      </c>
      <c r="AY1665" s="266" t="s">
        <v>139</v>
      </c>
    </row>
    <row r="1666" spans="1:51" s="13" customFormat="1" ht="12">
      <c r="A1666" s="13"/>
      <c r="B1666" s="245"/>
      <c r="C1666" s="246"/>
      <c r="D1666" s="247" t="s">
        <v>278</v>
      </c>
      <c r="E1666" s="248" t="s">
        <v>1</v>
      </c>
      <c r="F1666" s="249" t="s">
        <v>789</v>
      </c>
      <c r="G1666" s="246"/>
      <c r="H1666" s="250">
        <v>-145.3</v>
      </c>
      <c r="I1666" s="251"/>
      <c r="J1666" s="246"/>
      <c r="K1666" s="246"/>
      <c r="L1666" s="252"/>
      <c r="M1666" s="253"/>
      <c r="N1666" s="254"/>
      <c r="O1666" s="254"/>
      <c r="P1666" s="254"/>
      <c r="Q1666" s="254"/>
      <c r="R1666" s="254"/>
      <c r="S1666" s="254"/>
      <c r="T1666" s="255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T1666" s="256" t="s">
        <v>278</v>
      </c>
      <c r="AU1666" s="256" t="s">
        <v>89</v>
      </c>
      <c r="AV1666" s="13" t="s">
        <v>89</v>
      </c>
      <c r="AW1666" s="13" t="s">
        <v>34</v>
      </c>
      <c r="AX1666" s="13" t="s">
        <v>79</v>
      </c>
      <c r="AY1666" s="256" t="s">
        <v>139</v>
      </c>
    </row>
    <row r="1667" spans="1:51" s="15" customFormat="1" ht="12">
      <c r="A1667" s="15"/>
      <c r="B1667" s="267"/>
      <c r="C1667" s="268"/>
      <c r="D1667" s="247" t="s">
        <v>278</v>
      </c>
      <c r="E1667" s="269" t="s">
        <v>1</v>
      </c>
      <c r="F1667" s="270" t="s">
        <v>287</v>
      </c>
      <c r="G1667" s="268"/>
      <c r="H1667" s="271">
        <v>582.816</v>
      </c>
      <c r="I1667" s="272"/>
      <c r="J1667" s="268"/>
      <c r="K1667" s="268"/>
      <c r="L1667" s="273"/>
      <c r="M1667" s="274"/>
      <c r="N1667" s="275"/>
      <c r="O1667" s="275"/>
      <c r="P1667" s="275"/>
      <c r="Q1667" s="275"/>
      <c r="R1667" s="275"/>
      <c r="S1667" s="275"/>
      <c r="T1667" s="276"/>
      <c r="U1667" s="15"/>
      <c r="V1667" s="15"/>
      <c r="W1667" s="15"/>
      <c r="X1667" s="15"/>
      <c r="Y1667" s="15"/>
      <c r="Z1667" s="15"/>
      <c r="AA1667" s="15"/>
      <c r="AB1667" s="15"/>
      <c r="AC1667" s="15"/>
      <c r="AD1667" s="15"/>
      <c r="AE1667" s="15"/>
      <c r="AT1667" s="277" t="s">
        <v>278</v>
      </c>
      <c r="AU1667" s="277" t="s">
        <v>89</v>
      </c>
      <c r="AV1667" s="15" t="s">
        <v>144</v>
      </c>
      <c r="AW1667" s="15" t="s">
        <v>34</v>
      </c>
      <c r="AX1667" s="15" t="s">
        <v>87</v>
      </c>
      <c r="AY1667" s="277" t="s">
        <v>139</v>
      </c>
    </row>
    <row r="1668" spans="1:63" s="11" customFormat="1" ht="22.8" customHeight="1">
      <c r="A1668" s="11"/>
      <c r="B1668" s="198"/>
      <c r="C1668" s="199"/>
      <c r="D1668" s="200" t="s">
        <v>78</v>
      </c>
      <c r="E1668" s="234" t="s">
        <v>2097</v>
      </c>
      <c r="F1668" s="234" t="s">
        <v>2098</v>
      </c>
      <c r="G1668" s="199"/>
      <c r="H1668" s="199"/>
      <c r="I1668" s="202"/>
      <c r="J1668" s="235">
        <f>BK1668</f>
        <v>0</v>
      </c>
      <c r="K1668" s="199"/>
      <c r="L1668" s="204"/>
      <c r="M1668" s="205"/>
      <c r="N1668" s="206"/>
      <c r="O1668" s="206"/>
      <c r="P1668" s="207">
        <f>SUM(P1669:P1693)</f>
        <v>0</v>
      </c>
      <c r="Q1668" s="206"/>
      <c r="R1668" s="207">
        <f>SUM(R1669:R1693)</f>
        <v>0</v>
      </c>
      <c r="S1668" s="206"/>
      <c r="T1668" s="208">
        <f>SUM(T1669:T1693)</f>
        <v>0</v>
      </c>
      <c r="U1668" s="11"/>
      <c r="V1668" s="11"/>
      <c r="W1668" s="11"/>
      <c r="X1668" s="11"/>
      <c r="Y1668" s="11"/>
      <c r="Z1668" s="11"/>
      <c r="AA1668" s="11"/>
      <c r="AB1668" s="11"/>
      <c r="AC1668" s="11"/>
      <c r="AD1668" s="11"/>
      <c r="AE1668" s="11"/>
      <c r="AR1668" s="209" t="s">
        <v>89</v>
      </c>
      <c r="AT1668" s="210" t="s">
        <v>78</v>
      </c>
      <c r="AU1668" s="210" t="s">
        <v>87</v>
      </c>
      <c r="AY1668" s="209" t="s">
        <v>139</v>
      </c>
      <c r="BK1668" s="211">
        <f>SUM(BK1669:BK1693)</f>
        <v>0</v>
      </c>
    </row>
    <row r="1669" spans="1:65" s="2" customFormat="1" ht="16.5" customHeight="1">
      <c r="A1669" s="40"/>
      <c r="B1669" s="41"/>
      <c r="C1669" s="212" t="s">
        <v>2099</v>
      </c>
      <c r="D1669" s="212" t="s">
        <v>140</v>
      </c>
      <c r="E1669" s="213" t="s">
        <v>2100</v>
      </c>
      <c r="F1669" s="214" t="s">
        <v>2101</v>
      </c>
      <c r="G1669" s="215" t="s">
        <v>477</v>
      </c>
      <c r="H1669" s="216">
        <v>1</v>
      </c>
      <c r="I1669" s="217"/>
      <c r="J1669" s="218">
        <f>ROUND(I1669*H1669,2)</f>
        <v>0</v>
      </c>
      <c r="K1669" s="214" t="s">
        <v>1</v>
      </c>
      <c r="L1669" s="46"/>
      <c r="M1669" s="236" t="s">
        <v>1</v>
      </c>
      <c r="N1669" s="237" t="s">
        <v>44</v>
      </c>
      <c r="O1669" s="93"/>
      <c r="P1669" s="238">
        <f>O1669*H1669</f>
        <v>0</v>
      </c>
      <c r="Q1669" s="238">
        <v>0</v>
      </c>
      <c r="R1669" s="238">
        <f>Q1669*H1669</f>
        <v>0</v>
      </c>
      <c r="S1669" s="238">
        <v>0</v>
      </c>
      <c r="T1669" s="239">
        <f>S1669*H1669</f>
        <v>0</v>
      </c>
      <c r="U1669" s="40"/>
      <c r="V1669" s="40"/>
      <c r="W1669" s="40"/>
      <c r="X1669" s="40"/>
      <c r="Y1669" s="40"/>
      <c r="Z1669" s="40"/>
      <c r="AA1669" s="40"/>
      <c r="AB1669" s="40"/>
      <c r="AC1669" s="40"/>
      <c r="AD1669" s="40"/>
      <c r="AE1669" s="40"/>
      <c r="AR1669" s="224" t="s">
        <v>144</v>
      </c>
      <c r="AT1669" s="224" t="s">
        <v>140</v>
      </c>
      <c r="AU1669" s="224" t="s">
        <v>89</v>
      </c>
      <c r="AY1669" s="18" t="s">
        <v>139</v>
      </c>
      <c r="BE1669" s="225">
        <f>IF(N1669="základní",J1669,0)</f>
        <v>0</v>
      </c>
      <c r="BF1669" s="225">
        <f>IF(N1669="snížená",J1669,0)</f>
        <v>0</v>
      </c>
      <c r="BG1669" s="225">
        <f>IF(N1669="zákl. přenesená",J1669,0)</f>
        <v>0</v>
      </c>
      <c r="BH1669" s="225">
        <f>IF(N1669="sníž. přenesená",J1669,0)</f>
        <v>0</v>
      </c>
      <c r="BI1669" s="225">
        <f>IF(N1669="nulová",J1669,0)</f>
        <v>0</v>
      </c>
      <c r="BJ1669" s="18" t="s">
        <v>87</v>
      </c>
      <c r="BK1669" s="225">
        <f>ROUND(I1669*H1669,2)</f>
        <v>0</v>
      </c>
      <c r="BL1669" s="18" t="s">
        <v>144</v>
      </c>
      <c r="BM1669" s="224" t="s">
        <v>2102</v>
      </c>
    </row>
    <row r="1670" spans="1:65" s="2" customFormat="1" ht="16.5" customHeight="1">
      <c r="A1670" s="40"/>
      <c r="B1670" s="41"/>
      <c r="C1670" s="212" t="s">
        <v>2103</v>
      </c>
      <c r="D1670" s="212" t="s">
        <v>140</v>
      </c>
      <c r="E1670" s="213" t="s">
        <v>2104</v>
      </c>
      <c r="F1670" s="214" t="s">
        <v>2105</v>
      </c>
      <c r="G1670" s="215" t="s">
        <v>143</v>
      </c>
      <c r="H1670" s="216">
        <v>1</v>
      </c>
      <c r="I1670" s="217"/>
      <c r="J1670" s="218">
        <f>ROUND(I1670*H1670,2)</f>
        <v>0</v>
      </c>
      <c r="K1670" s="214" t="s">
        <v>1</v>
      </c>
      <c r="L1670" s="46"/>
      <c r="M1670" s="236" t="s">
        <v>1</v>
      </c>
      <c r="N1670" s="237" t="s">
        <v>44</v>
      </c>
      <c r="O1670" s="93"/>
      <c r="P1670" s="238">
        <f>O1670*H1670</f>
        <v>0</v>
      </c>
      <c r="Q1670" s="238">
        <v>0</v>
      </c>
      <c r="R1670" s="238">
        <f>Q1670*H1670</f>
        <v>0</v>
      </c>
      <c r="S1670" s="238">
        <v>0</v>
      </c>
      <c r="T1670" s="239">
        <f>S1670*H1670</f>
        <v>0</v>
      </c>
      <c r="U1670" s="40"/>
      <c r="V1670" s="40"/>
      <c r="W1670" s="40"/>
      <c r="X1670" s="40"/>
      <c r="Y1670" s="40"/>
      <c r="Z1670" s="40"/>
      <c r="AA1670" s="40"/>
      <c r="AB1670" s="40"/>
      <c r="AC1670" s="40"/>
      <c r="AD1670" s="40"/>
      <c r="AE1670" s="40"/>
      <c r="AR1670" s="224" t="s">
        <v>144</v>
      </c>
      <c r="AT1670" s="224" t="s">
        <v>140</v>
      </c>
      <c r="AU1670" s="224" t="s">
        <v>89</v>
      </c>
      <c r="AY1670" s="18" t="s">
        <v>139</v>
      </c>
      <c r="BE1670" s="225">
        <f>IF(N1670="základní",J1670,0)</f>
        <v>0</v>
      </c>
      <c r="BF1670" s="225">
        <f>IF(N1670="snížená",J1670,0)</f>
        <v>0</v>
      </c>
      <c r="BG1670" s="225">
        <f>IF(N1670="zákl. přenesená",J1670,0)</f>
        <v>0</v>
      </c>
      <c r="BH1670" s="225">
        <f>IF(N1670="sníž. přenesená",J1670,0)</f>
        <v>0</v>
      </c>
      <c r="BI1670" s="225">
        <f>IF(N1670="nulová",J1670,0)</f>
        <v>0</v>
      </c>
      <c r="BJ1670" s="18" t="s">
        <v>87</v>
      </c>
      <c r="BK1670" s="225">
        <f>ROUND(I1670*H1670,2)</f>
        <v>0</v>
      </c>
      <c r="BL1670" s="18" t="s">
        <v>144</v>
      </c>
      <c r="BM1670" s="224" t="s">
        <v>2106</v>
      </c>
    </row>
    <row r="1671" spans="1:51" s="14" customFormat="1" ht="12">
      <c r="A1671" s="14"/>
      <c r="B1671" s="257"/>
      <c r="C1671" s="258"/>
      <c r="D1671" s="247" t="s">
        <v>278</v>
      </c>
      <c r="E1671" s="259" t="s">
        <v>1</v>
      </c>
      <c r="F1671" s="260" t="s">
        <v>2107</v>
      </c>
      <c r="G1671" s="258"/>
      <c r="H1671" s="259" t="s">
        <v>1</v>
      </c>
      <c r="I1671" s="261"/>
      <c r="J1671" s="258"/>
      <c r="K1671" s="258"/>
      <c r="L1671" s="262"/>
      <c r="M1671" s="263"/>
      <c r="N1671" s="264"/>
      <c r="O1671" s="264"/>
      <c r="P1671" s="264"/>
      <c r="Q1671" s="264"/>
      <c r="R1671" s="264"/>
      <c r="S1671" s="264"/>
      <c r="T1671" s="265"/>
      <c r="U1671" s="14"/>
      <c r="V1671" s="14"/>
      <c r="W1671" s="14"/>
      <c r="X1671" s="14"/>
      <c r="Y1671" s="14"/>
      <c r="Z1671" s="14"/>
      <c r="AA1671" s="14"/>
      <c r="AB1671" s="14"/>
      <c r="AC1671" s="14"/>
      <c r="AD1671" s="14"/>
      <c r="AE1671" s="14"/>
      <c r="AT1671" s="266" t="s">
        <v>278</v>
      </c>
      <c r="AU1671" s="266" t="s">
        <v>89</v>
      </c>
      <c r="AV1671" s="14" t="s">
        <v>87</v>
      </c>
      <c r="AW1671" s="14" t="s">
        <v>34</v>
      </c>
      <c r="AX1671" s="14" t="s">
        <v>79</v>
      </c>
      <c r="AY1671" s="266" t="s">
        <v>139</v>
      </c>
    </row>
    <row r="1672" spans="1:51" s="14" customFormat="1" ht="12">
      <c r="A1672" s="14"/>
      <c r="B1672" s="257"/>
      <c r="C1672" s="258"/>
      <c r="D1672" s="247" t="s">
        <v>278</v>
      </c>
      <c r="E1672" s="259" t="s">
        <v>1</v>
      </c>
      <c r="F1672" s="260" t="s">
        <v>2108</v>
      </c>
      <c r="G1672" s="258"/>
      <c r="H1672" s="259" t="s">
        <v>1</v>
      </c>
      <c r="I1672" s="261"/>
      <c r="J1672" s="258"/>
      <c r="K1672" s="258"/>
      <c r="L1672" s="262"/>
      <c r="M1672" s="263"/>
      <c r="N1672" s="264"/>
      <c r="O1672" s="264"/>
      <c r="P1672" s="264"/>
      <c r="Q1672" s="264"/>
      <c r="R1672" s="264"/>
      <c r="S1672" s="264"/>
      <c r="T1672" s="265"/>
      <c r="U1672" s="14"/>
      <c r="V1672" s="14"/>
      <c r="W1672" s="14"/>
      <c r="X1672" s="14"/>
      <c r="Y1672" s="14"/>
      <c r="Z1672" s="14"/>
      <c r="AA1672" s="14"/>
      <c r="AB1672" s="14"/>
      <c r="AC1672" s="14"/>
      <c r="AD1672" s="14"/>
      <c r="AE1672" s="14"/>
      <c r="AT1672" s="266" t="s">
        <v>278</v>
      </c>
      <c r="AU1672" s="266" t="s">
        <v>89</v>
      </c>
      <c r="AV1672" s="14" t="s">
        <v>87</v>
      </c>
      <c r="AW1672" s="14" t="s">
        <v>34</v>
      </c>
      <c r="AX1672" s="14" t="s">
        <v>79</v>
      </c>
      <c r="AY1672" s="266" t="s">
        <v>139</v>
      </c>
    </row>
    <row r="1673" spans="1:51" s="14" customFormat="1" ht="12">
      <c r="A1673" s="14"/>
      <c r="B1673" s="257"/>
      <c r="C1673" s="258"/>
      <c r="D1673" s="247" t="s">
        <v>278</v>
      </c>
      <c r="E1673" s="259" t="s">
        <v>1</v>
      </c>
      <c r="F1673" s="260" t="s">
        <v>2109</v>
      </c>
      <c r="G1673" s="258"/>
      <c r="H1673" s="259" t="s">
        <v>1</v>
      </c>
      <c r="I1673" s="261"/>
      <c r="J1673" s="258"/>
      <c r="K1673" s="258"/>
      <c r="L1673" s="262"/>
      <c r="M1673" s="263"/>
      <c r="N1673" s="264"/>
      <c r="O1673" s="264"/>
      <c r="P1673" s="264"/>
      <c r="Q1673" s="264"/>
      <c r="R1673" s="264"/>
      <c r="S1673" s="264"/>
      <c r="T1673" s="265"/>
      <c r="U1673" s="14"/>
      <c r="V1673" s="14"/>
      <c r="W1673" s="14"/>
      <c r="X1673" s="14"/>
      <c r="Y1673" s="14"/>
      <c r="Z1673" s="14"/>
      <c r="AA1673" s="14"/>
      <c r="AB1673" s="14"/>
      <c r="AC1673" s="14"/>
      <c r="AD1673" s="14"/>
      <c r="AE1673" s="14"/>
      <c r="AT1673" s="266" t="s">
        <v>278</v>
      </c>
      <c r="AU1673" s="266" t="s">
        <v>89</v>
      </c>
      <c r="AV1673" s="14" t="s">
        <v>87</v>
      </c>
      <c r="AW1673" s="14" t="s">
        <v>34</v>
      </c>
      <c r="AX1673" s="14" t="s">
        <v>79</v>
      </c>
      <c r="AY1673" s="266" t="s">
        <v>139</v>
      </c>
    </row>
    <row r="1674" spans="1:51" s="14" customFormat="1" ht="12">
      <c r="A1674" s="14"/>
      <c r="B1674" s="257"/>
      <c r="C1674" s="258"/>
      <c r="D1674" s="247" t="s">
        <v>278</v>
      </c>
      <c r="E1674" s="259" t="s">
        <v>1</v>
      </c>
      <c r="F1674" s="260" t="s">
        <v>2110</v>
      </c>
      <c r="G1674" s="258"/>
      <c r="H1674" s="259" t="s">
        <v>1</v>
      </c>
      <c r="I1674" s="261"/>
      <c r="J1674" s="258"/>
      <c r="K1674" s="258"/>
      <c r="L1674" s="262"/>
      <c r="M1674" s="263"/>
      <c r="N1674" s="264"/>
      <c r="O1674" s="264"/>
      <c r="P1674" s="264"/>
      <c r="Q1674" s="264"/>
      <c r="R1674" s="264"/>
      <c r="S1674" s="264"/>
      <c r="T1674" s="265"/>
      <c r="U1674" s="14"/>
      <c r="V1674" s="14"/>
      <c r="W1674" s="14"/>
      <c r="X1674" s="14"/>
      <c r="Y1674" s="14"/>
      <c r="Z1674" s="14"/>
      <c r="AA1674" s="14"/>
      <c r="AB1674" s="14"/>
      <c r="AC1674" s="14"/>
      <c r="AD1674" s="14"/>
      <c r="AE1674" s="14"/>
      <c r="AT1674" s="266" t="s">
        <v>278</v>
      </c>
      <c r="AU1674" s="266" t="s">
        <v>89</v>
      </c>
      <c r="AV1674" s="14" t="s">
        <v>87</v>
      </c>
      <c r="AW1674" s="14" t="s">
        <v>34</v>
      </c>
      <c r="AX1674" s="14" t="s">
        <v>79</v>
      </c>
      <c r="AY1674" s="266" t="s">
        <v>139</v>
      </c>
    </row>
    <row r="1675" spans="1:51" s="13" customFormat="1" ht="12">
      <c r="A1675" s="13"/>
      <c r="B1675" s="245"/>
      <c r="C1675" s="246"/>
      <c r="D1675" s="247" t="s">
        <v>278</v>
      </c>
      <c r="E1675" s="248" t="s">
        <v>1</v>
      </c>
      <c r="F1675" s="249" t="s">
        <v>87</v>
      </c>
      <c r="G1675" s="246"/>
      <c r="H1675" s="250">
        <v>1</v>
      </c>
      <c r="I1675" s="251"/>
      <c r="J1675" s="246"/>
      <c r="K1675" s="246"/>
      <c r="L1675" s="252"/>
      <c r="M1675" s="253"/>
      <c r="N1675" s="254"/>
      <c r="O1675" s="254"/>
      <c r="P1675" s="254"/>
      <c r="Q1675" s="254"/>
      <c r="R1675" s="254"/>
      <c r="S1675" s="254"/>
      <c r="T1675" s="255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T1675" s="256" t="s">
        <v>278</v>
      </c>
      <c r="AU1675" s="256" t="s">
        <v>89</v>
      </c>
      <c r="AV1675" s="13" t="s">
        <v>89</v>
      </c>
      <c r="AW1675" s="13" t="s">
        <v>34</v>
      </c>
      <c r="AX1675" s="13" t="s">
        <v>87</v>
      </c>
      <c r="AY1675" s="256" t="s">
        <v>139</v>
      </c>
    </row>
    <row r="1676" spans="1:65" s="2" customFormat="1" ht="21.75" customHeight="1">
      <c r="A1676" s="40"/>
      <c r="B1676" s="41"/>
      <c r="C1676" s="212" t="s">
        <v>2111</v>
      </c>
      <c r="D1676" s="212" t="s">
        <v>140</v>
      </c>
      <c r="E1676" s="213" t="s">
        <v>2112</v>
      </c>
      <c r="F1676" s="214" t="s">
        <v>2113</v>
      </c>
      <c r="G1676" s="215" t="s">
        <v>143</v>
      </c>
      <c r="H1676" s="216">
        <v>8</v>
      </c>
      <c r="I1676" s="217"/>
      <c r="J1676" s="218">
        <f>ROUND(I1676*H1676,2)</f>
        <v>0</v>
      </c>
      <c r="K1676" s="214" t="s">
        <v>1</v>
      </c>
      <c r="L1676" s="46"/>
      <c r="M1676" s="236" t="s">
        <v>1</v>
      </c>
      <c r="N1676" s="237" t="s">
        <v>44</v>
      </c>
      <c r="O1676" s="93"/>
      <c r="P1676" s="238">
        <f>O1676*H1676</f>
        <v>0</v>
      </c>
      <c r="Q1676" s="238">
        <v>0</v>
      </c>
      <c r="R1676" s="238">
        <f>Q1676*H1676</f>
        <v>0</v>
      </c>
      <c r="S1676" s="238">
        <v>0</v>
      </c>
      <c r="T1676" s="239">
        <f>S1676*H1676</f>
        <v>0</v>
      </c>
      <c r="U1676" s="40"/>
      <c r="V1676" s="40"/>
      <c r="W1676" s="40"/>
      <c r="X1676" s="40"/>
      <c r="Y1676" s="40"/>
      <c r="Z1676" s="40"/>
      <c r="AA1676" s="40"/>
      <c r="AB1676" s="40"/>
      <c r="AC1676" s="40"/>
      <c r="AD1676" s="40"/>
      <c r="AE1676" s="40"/>
      <c r="AR1676" s="224" t="s">
        <v>144</v>
      </c>
      <c r="AT1676" s="224" t="s">
        <v>140</v>
      </c>
      <c r="AU1676" s="224" t="s">
        <v>89</v>
      </c>
      <c r="AY1676" s="18" t="s">
        <v>139</v>
      </c>
      <c r="BE1676" s="225">
        <f>IF(N1676="základní",J1676,0)</f>
        <v>0</v>
      </c>
      <c r="BF1676" s="225">
        <f>IF(N1676="snížená",J1676,0)</f>
        <v>0</v>
      </c>
      <c r="BG1676" s="225">
        <f>IF(N1676="zákl. přenesená",J1676,0)</f>
        <v>0</v>
      </c>
      <c r="BH1676" s="225">
        <f>IF(N1676="sníž. přenesená",J1676,0)</f>
        <v>0</v>
      </c>
      <c r="BI1676" s="225">
        <f>IF(N1676="nulová",J1676,0)</f>
        <v>0</v>
      </c>
      <c r="BJ1676" s="18" t="s">
        <v>87</v>
      </c>
      <c r="BK1676" s="225">
        <f>ROUND(I1676*H1676,2)</f>
        <v>0</v>
      </c>
      <c r="BL1676" s="18" t="s">
        <v>144</v>
      </c>
      <c r="BM1676" s="224" t="s">
        <v>2114</v>
      </c>
    </row>
    <row r="1677" spans="1:65" s="2" customFormat="1" ht="21.75" customHeight="1">
      <c r="A1677" s="40"/>
      <c r="B1677" s="41"/>
      <c r="C1677" s="212" t="s">
        <v>2115</v>
      </c>
      <c r="D1677" s="212" t="s">
        <v>140</v>
      </c>
      <c r="E1677" s="213" t="s">
        <v>2116</v>
      </c>
      <c r="F1677" s="214" t="s">
        <v>2117</v>
      </c>
      <c r="G1677" s="215" t="s">
        <v>143</v>
      </c>
      <c r="H1677" s="216">
        <v>1</v>
      </c>
      <c r="I1677" s="217"/>
      <c r="J1677" s="218">
        <f>ROUND(I1677*H1677,2)</f>
        <v>0</v>
      </c>
      <c r="K1677" s="214" t="s">
        <v>1</v>
      </c>
      <c r="L1677" s="46"/>
      <c r="M1677" s="236" t="s">
        <v>1</v>
      </c>
      <c r="N1677" s="237" t="s">
        <v>44</v>
      </c>
      <c r="O1677" s="93"/>
      <c r="P1677" s="238">
        <f>O1677*H1677</f>
        <v>0</v>
      </c>
      <c r="Q1677" s="238">
        <v>0</v>
      </c>
      <c r="R1677" s="238">
        <f>Q1677*H1677</f>
        <v>0</v>
      </c>
      <c r="S1677" s="238">
        <v>0</v>
      </c>
      <c r="T1677" s="239">
        <f>S1677*H1677</f>
        <v>0</v>
      </c>
      <c r="U1677" s="40"/>
      <c r="V1677" s="40"/>
      <c r="W1677" s="40"/>
      <c r="X1677" s="40"/>
      <c r="Y1677" s="40"/>
      <c r="Z1677" s="40"/>
      <c r="AA1677" s="40"/>
      <c r="AB1677" s="40"/>
      <c r="AC1677" s="40"/>
      <c r="AD1677" s="40"/>
      <c r="AE1677" s="40"/>
      <c r="AR1677" s="224" t="s">
        <v>144</v>
      </c>
      <c r="AT1677" s="224" t="s">
        <v>140</v>
      </c>
      <c r="AU1677" s="224" t="s">
        <v>89</v>
      </c>
      <c r="AY1677" s="18" t="s">
        <v>139</v>
      </c>
      <c r="BE1677" s="225">
        <f>IF(N1677="základní",J1677,0)</f>
        <v>0</v>
      </c>
      <c r="BF1677" s="225">
        <f>IF(N1677="snížená",J1677,0)</f>
        <v>0</v>
      </c>
      <c r="BG1677" s="225">
        <f>IF(N1677="zákl. přenesená",J1677,0)</f>
        <v>0</v>
      </c>
      <c r="BH1677" s="225">
        <f>IF(N1677="sníž. přenesená",J1677,0)</f>
        <v>0</v>
      </c>
      <c r="BI1677" s="225">
        <f>IF(N1677="nulová",J1677,0)</f>
        <v>0</v>
      </c>
      <c r="BJ1677" s="18" t="s">
        <v>87</v>
      </c>
      <c r="BK1677" s="225">
        <f>ROUND(I1677*H1677,2)</f>
        <v>0</v>
      </c>
      <c r="BL1677" s="18" t="s">
        <v>144</v>
      </c>
      <c r="BM1677" s="224" t="s">
        <v>2118</v>
      </c>
    </row>
    <row r="1678" spans="1:65" s="2" customFormat="1" ht="21.75" customHeight="1">
      <c r="A1678" s="40"/>
      <c r="B1678" s="41"/>
      <c r="C1678" s="212" t="s">
        <v>2119</v>
      </c>
      <c r="D1678" s="212" t="s">
        <v>140</v>
      </c>
      <c r="E1678" s="213" t="s">
        <v>2120</v>
      </c>
      <c r="F1678" s="214" t="s">
        <v>2121</v>
      </c>
      <c r="G1678" s="215" t="s">
        <v>143</v>
      </c>
      <c r="H1678" s="216">
        <v>1</v>
      </c>
      <c r="I1678" s="217"/>
      <c r="J1678" s="218">
        <f>ROUND(I1678*H1678,2)</f>
        <v>0</v>
      </c>
      <c r="K1678" s="214" t="s">
        <v>1</v>
      </c>
      <c r="L1678" s="46"/>
      <c r="M1678" s="236" t="s">
        <v>1</v>
      </c>
      <c r="N1678" s="237" t="s">
        <v>44</v>
      </c>
      <c r="O1678" s="93"/>
      <c r="P1678" s="238">
        <f>O1678*H1678</f>
        <v>0</v>
      </c>
      <c r="Q1678" s="238">
        <v>0</v>
      </c>
      <c r="R1678" s="238">
        <f>Q1678*H1678</f>
        <v>0</v>
      </c>
      <c r="S1678" s="238">
        <v>0</v>
      </c>
      <c r="T1678" s="239">
        <f>S1678*H1678</f>
        <v>0</v>
      </c>
      <c r="U1678" s="40"/>
      <c r="V1678" s="40"/>
      <c r="W1678" s="40"/>
      <c r="X1678" s="40"/>
      <c r="Y1678" s="40"/>
      <c r="Z1678" s="40"/>
      <c r="AA1678" s="40"/>
      <c r="AB1678" s="40"/>
      <c r="AC1678" s="40"/>
      <c r="AD1678" s="40"/>
      <c r="AE1678" s="40"/>
      <c r="AR1678" s="224" t="s">
        <v>144</v>
      </c>
      <c r="AT1678" s="224" t="s">
        <v>140</v>
      </c>
      <c r="AU1678" s="224" t="s">
        <v>89</v>
      </c>
      <c r="AY1678" s="18" t="s">
        <v>139</v>
      </c>
      <c r="BE1678" s="225">
        <f>IF(N1678="základní",J1678,0)</f>
        <v>0</v>
      </c>
      <c r="BF1678" s="225">
        <f>IF(N1678="snížená",J1678,0)</f>
        <v>0</v>
      </c>
      <c r="BG1678" s="225">
        <f>IF(N1678="zákl. přenesená",J1678,0)</f>
        <v>0</v>
      </c>
      <c r="BH1678" s="225">
        <f>IF(N1678="sníž. přenesená",J1678,0)</f>
        <v>0</v>
      </c>
      <c r="BI1678" s="225">
        <f>IF(N1678="nulová",J1678,0)</f>
        <v>0</v>
      </c>
      <c r="BJ1678" s="18" t="s">
        <v>87</v>
      </c>
      <c r="BK1678" s="225">
        <f>ROUND(I1678*H1678,2)</f>
        <v>0</v>
      </c>
      <c r="BL1678" s="18" t="s">
        <v>144</v>
      </c>
      <c r="BM1678" s="224" t="s">
        <v>2122</v>
      </c>
    </row>
    <row r="1679" spans="1:65" s="2" customFormat="1" ht="21.75" customHeight="1">
      <c r="A1679" s="40"/>
      <c r="B1679" s="41"/>
      <c r="C1679" s="212" t="s">
        <v>2123</v>
      </c>
      <c r="D1679" s="212" t="s">
        <v>140</v>
      </c>
      <c r="E1679" s="213" t="s">
        <v>2124</v>
      </c>
      <c r="F1679" s="214" t="s">
        <v>2125</v>
      </c>
      <c r="G1679" s="215" t="s">
        <v>143</v>
      </c>
      <c r="H1679" s="216">
        <v>1</v>
      </c>
      <c r="I1679" s="217"/>
      <c r="J1679" s="218">
        <f>ROUND(I1679*H1679,2)</f>
        <v>0</v>
      </c>
      <c r="K1679" s="214" t="s">
        <v>1</v>
      </c>
      <c r="L1679" s="46"/>
      <c r="M1679" s="236" t="s">
        <v>1</v>
      </c>
      <c r="N1679" s="237" t="s">
        <v>44</v>
      </c>
      <c r="O1679" s="93"/>
      <c r="P1679" s="238">
        <f>O1679*H1679</f>
        <v>0</v>
      </c>
      <c r="Q1679" s="238">
        <v>0</v>
      </c>
      <c r="R1679" s="238">
        <f>Q1679*H1679</f>
        <v>0</v>
      </c>
      <c r="S1679" s="238">
        <v>0</v>
      </c>
      <c r="T1679" s="239">
        <f>S1679*H1679</f>
        <v>0</v>
      </c>
      <c r="U1679" s="40"/>
      <c r="V1679" s="40"/>
      <c r="W1679" s="40"/>
      <c r="X1679" s="40"/>
      <c r="Y1679" s="40"/>
      <c r="Z1679" s="40"/>
      <c r="AA1679" s="40"/>
      <c r="AB1679" s="40"/>
      <c r="AC1679" s="40"/>
      <c r="AD1679" s="40"/>
      <c r="AE1679" s="40"/>
      <c r="AR1679" s="224" t="s">
        <v>144</v>
      </c>
      <c r="AT1679" s="224" t="s">
        <v>140</v>
      </c>
      <c r="AU1679" s="224" t="s">
        <v>89</v>
      </c>
      <c r="AY1679" s="18" t="s">
        <v>139</v>
      </c>
      <c r="BE1679" s="225">
        <f>IF(N1679="základní",J1679,0)</f>
        <v>0</v>
      </c>
      <c r="BF1679" s="225">
        <f>IF(N1679="snížená",J1679,0)</f>
        <v>0</v>
      </c>
      <c r="BG1679" s="225">
        <f>IF(N1679="zákl. přenesená",J1679,0)</f>
        <v>0</v>
      </c>
      <c r="BH1679" s="225">
        <f>IF(N1679="sníž. přenesená",J1679,0)</f>
        <v>0</v>
      </c>
      <c r="BI1679" s="225">
        <f>IF(N1679="nulová",J1679,0)</f>
        <v>0</v>
      </c>
      <c r="BJ1679" s="18" t="s">
        <v>87</v>
      </c>
      <c r="BK1679" s="225">
        <f>ROUND(I1679*H1679,2)</f>
        <v>0</v>
      </c>
      <c r="BL1679" s="18" t="s">
        <v>144</v>
      </c>
      <c r="BM1679" s="224" t="s">
        <v>2126</v>
      </c>
    </row>
    <row r="1680" spans="1:65" s="2" customFormat="1" ht="21.75" customHeight="1">
      <c r="A1680" s="40"/>
      <c r="B1680" s="41"/>
      <c r="C1680" s="212" t="s">
        <v>2127</v>
      </c>
      <c r="D1680" s="212" t="s">
        <v>140</v>
      </c>
      <c r="E1680" s="213" t="s">
        <v>2128</v>
      </c>
      <c r="F1680" s="214" t="s">
        <v>2129</v>
      </c>
      <c r="G1680" s="215" t="s">
        <v>143</v>
      </c>
      <c r="H1680" s="216">
        <v>1</v>
      </c>
      <c r="I1680" s="217"/>
      <c r="J1680" s="218">
        <f>ROUND(I1680*H1680,2)</f>
        <v>0</v>
      </c>
      <c r="K1680" s="214" t="s">
        <v>1</v>
      </c>
      <c r="L1680" s="46"/>
      <c r="M1680" s="236" t="s">
        <v>1</v>
      </c>
      <c r="N1680" s="237" t="s">
        <v>44</v>
      </c>
      <c r="O1680" s="93"/>
      <c r="P1680" s="238">
        <f>O1680*H1680</f>
        <v>0</v>
      </c>
      <c r="Q1680" s="238">
        <v>0</v>
      </c>
      <c r="R1680" s="238">
        <f>Q1680*H1680</f>
        <v>0</v>
      </c>
      <c r="S1680" s="238">
        <v>0</v>
      </c>
      <c r="T1680" s="239">
        <f>S1680*H1680</f>
        <v>0</v>
      </c>
      <c r="U1680" s="40"/>
      <c r="V1680" s="40"/>
      <c r="W1680" s="40"/>
      <c r="X1680" s="40"/>
      <c r="Y1680" s="40"/>
      <c r="Z1680" s="40"/>
      <c r="AA1680" s="40"/>
      <c r="AB1680" s="40"/>
      <c r="AC1680" s="40"/>
      <c r="AD1680" s="40"/>
      <c r="AE1680" s="40"/>
      <c r="AR1680" s="224" t="s">
        <v>144</v>
      </c>
      <c r="AT1680" s="224" t="s">
        <v>140</v>
      </c>
      <c r="AU1680" s="224" t="s">
        <v>89</v>
      </c>
      <c r="AY1680" s="18" t="s">
        <v>139</v>
      </c>
      <c r="BE1680" s="225">
        <f>IF(N1680="základní",J1680,0)</f>
        <v>0</v>
      </c>
      <c r="BF1680" s="225">
        <f>IF(N1680="snížená",J1680,0)</f>
        <v>0</v>
      </c>
      <c r="BG1680" s="225">
        <f>IF(N1680="zákl. přenesená",J1680,0)</f>
        <v>0</v>
      </c>
      <c r="BH1680" s="225">
        <f>IF(N1680="sníž. přenesená",J1680,0)</f>
        <v>0</v>
      </c>
      <c r="BI1680" s="225">
        <f>IF(N1680="nulová",J1680,0)</f>
        <v>0</v>
      </c>
      <c r="BJ1680" s="18" t="s">
        <v>87</v>
      </c>
      <c r="BK1680" s="225">
        <f>ROUND(I1680*H1680,2)</f>
        <v>0</v>
      </c>
      <c r="BL1680" s="18" t="s">
        <v>144</v>
      </c>
      <c r="BM1680" s="224" t="s">
        <v>2130</v>
      </c>
    </row>
    <row r="1681" spans="1:65" s="2" customFormat="1" ht="24.15" customHeight="1">
      <c r="A1681" s="40"/>
      <c r="B1681" s="41"/>
      <c r="C1681" s="212" t="s">
        <v>2131</v>
      </c>
      <c r="D1681" s="212" t="s">
        <v>140</v>
      </c>
      <c r="E1681" s="213" t="s">
        <v>2132</v>
      </c>
      <c r="F1681" s="214" t="s">
        <v>2133</v>
      </c>
      <c r="G1681" s="215" t="s">
        <v>143</v>
      </c>
      <c r="H1681" s="216">
        <v>1</v>
      </c>
      <c r="I1681" s="217"/>
      <c r="J1681" s="218">
        <f>ROUND(I1681*H1681,2)</f>
        <v>0</v>
      </c>
      <c r="K1681" s="214" t="s">
        <v>1</v>
      </c>
      <c r="L1681" s="46"/>
      <c r="M1681" s="236" t="s">
        <v>1</v>
      </c>
      <c r="N1681" s="237" t="s">
        <v>44</v>
      </c>
      <c r="O1681" s="93"/>
      <c r="P1681" s="238">
        <f>O1681*H1681</f>
        <v>0</v>
      </c>
      <c r="Q1681" s="238">
        <v>0</v>
      </c>
      <c r="R1681" s="238">
        <f>Q1681*H1681</f>
        <v>0</v>
      </c>
      <c r="S1681" s="238">
        <v>0</v>
      </c>
      <c r="T1681" s="239">
        <f>S1681*H1681</f>
        <v>0</v>
      </c>
      <c r="U1681" s="40"/>
      <c r="V1681" s="40"/>
      <c r="W1681" s="40"/>
      <c r="X1681" s="40"/>
      <c r="Y1681" s="40"/>
      <c r="Z1681" s="40"/>
      <c r="AA1681" s="40"/>
      <c r="AB1681" s="40"/>
      <c r="AC1681" s="40"/>
      <c r="AD1681" s="40"/>
      <c r="AE1681" s="40"/>
      <c r="AR1681" s="224" t="s">
        <v>144</v>
      </c>
      <c r="AT1681" s="224" t="s">
        <v>140</v>
      </c>
      <c r="AU1681" s="224" t="s">
        <v>89</v>
      </c>
      <c r="AY1681" s="18" t="s">
        <v>139</v>
      </c>
      <c r="BE1681" s="225">
        <f>IF(N1681="základní",J1681,0)</f>
        <v>0</v>
      </c>
      <c r="BF1681" s="225">
        <f>IF(N1681="snížená",J1681,0)</f>
        <v>0</v>
      </c>
      <c r="BG1681" s="225">
        <f>IF(N1681="zákl. přenesená",J1681,0)</f>
        <v>0</v>
      </c>
      <c r="BH1681" s="225">
        <f>IF(N1681="sníž. přenesená",J1681,0)</f>
        <v>0</v>
      </c>
      <c r="BI1681" s="225">
        <f>IF(N1681="nulová",J1681,0)</f>
        <v>0</v>
      </c>
      <c r="BJ1681" s="18" t="s">
        <v>87</v>
      </c>
      <c r="BK1681" s="225">
        <f>ROUND(I1681*H1681,2)</f>
        <v>0</v>
      </c>
      <c r="BL1681" s="18" t="s">
        <v>144</v>
      </c>
      <c r="BM1681" s="224" t="s">
        <v>2134</v>
      </c>
    </row>
    <row r="1682" spans="1:65" s="2" customFormat="1" ht="16.5" customHeight="1">
      <c r="A1682" s="40"/>
      <c r="B1682" s="41"/>
      <c r="C1682" s="212" t="s">
        <v>2135</v>
      </c>
      <c r="D1682" s="212" t="s">
        <v>140</v>
      </c>
      <c r="E1682" s="213" t="s">
        <v>2136</v>
      </c>
      <c r="F1682" s="214" t="s">
        <v>2137</v>
      </c>
      <c r="G1682" s="215" t="s">
        <v>143</v>
      </c>
      <c r="H1682" s="216">
        <v>1</v>
      </c>
      <c r="I1682" s="217"/>
      <c r="J1682" s="218">
        <f>ROUND(I1682*H1682,2)</f>
        <v>0</v>
      </c>
      <c r="K1682" s="214" t="s">
        <v>1</v>
      </c>
      <c r="L1682" s="46"/>
      <c r="M1682" s="236" t="s">
        <v>1</v>
      </c>
      <c r="N1682" s="237" t="s">
        <v>44</v>
      </c>
      <c r="O1682" s="93"/>
      <c r="P1682" s="238">
        <f>O1682*H1682</f>
        <v>0</v>
      </c>
      <c r="Q1682" s="238">
        <v>0</v>
      </c>
      <c r="R1682" s="238">
        <f>Q1682*H1682</f>
        <v>0</v>
      </c>
      <c r="S1682" s="238">
        <v>0</v>
      </c>
      <c r="T1682" s="239">
        <f>S1682*H1682</f>
        <v>0</v>
      </c>
      <c r="U1682" s="40"/>
      <c r="V1682" s="40"/>
      <c r="W1682" s="40"/>
      <c r="X1682" s="40"/>
      <c r="Y1682" s="40"/>
      <c r="Z1682" s="40"/>
      <c r="AA1682" s="40"/>
      <c r="AB1682" s="40"/>
      <c r="AC1682" s="40"/>
      <c r="AD1682" s="40"/>
      <c r="AE1682" s="40"/>
      <c r="AR1682" s="224" t="s">
        <v>144</v>
      </c>
      <c r="AT1682" s="224" t="s">
        <v>140</v>
      </c>
      <c r="AU1682" s="224" t="s">
        <v>89</v>
      </c>
      <c r="AY1682" s="18" t="s">
        <v>139</v>
      </c>
      <c r="BE1682" s="225">
        <f>IF(N1682="základní",J1682,0)</f>
        <v>0</v>
      </c>
      <c r="BF1682" s="225">
        <f>IF(N1682="snížená",J1682,0)</f>
        <v>0</v>
      </c>
      <c r="BG1682" s="225">
        <f>IF(N1682="zákl. přenesená",J1682,0)</f>
        <v>0</v>
      </c>
      <c r="BH1682" s="225">
        <f>IF(N1682="sníž. přenesená",J1682,0)</f>
        <v>0</v>
      </c>
      <c r="BI1682" s="225">
        <f>IF(N1682="nulová",J1682,0)</f>
        <v>0</v>
      </c>
      <c r="BJ1682" s="18" t="s">
        <v>87</v>
      </c>
      <c r="BK1682" s="225">
        <f>ROUND(I1682*H1682,2)</f>
        <v>0</v>
      </c>
      <c r="BL1682" s="18" t="s">
        <v>144</v>
      </c>
      <c r="BM1682" s="224" t="s">
        <v>2138</v>
      </c>
    </row>
    <row r="1683" spans="1:65" s="2" customFormat="1" ht="16.5" customHeight="1">
      <c r="A1683" s="40"/>
      <c r="B1683" s="41"/>
      <c r="C1683" s="212" t="s">
        <v>2139</v>
      </c>
      <c r="D1683" s="212" t="s">
        <v>140</v>
      </c>
      <c r="E1683" s="213" t="s">
        <v>2140</v>
      </c>
      <c r="F1683" s="214" t="s">
        <v>2141</v>
      </c>
      <c r="G1683" s="215" t="s">
        <v>143</v>
      </c>
      <c r="H1683" s="216">
        <v>1</v>
      </c>
      <c r="I1683" s="217"/>
      <c r="J1683" s="218">
        <f>ROUND(I1683*H1683,2)</f>
        <v>0</v>
      </c>
      <c r="K1683" s="214" t="s">
        <v>1</v>
      </c>
      <c r="L1683" s="46"/>
      <c r="M1683" s="236" t="s">
        <v>1</v>
      </c>
      <c r="N1683" s="237" t="s">
        <v>44</v>
      </c>
      <c r="O1683" s="93"/>
      <c r="P1683" s="238">
        <f>O1683*H1683</f>
        <v>0</v>
      </c>
      <c r="Q1683" s="238">
        <v>0</v>
      </c>
      <c r="R1683" s="238">
        <f>Q1683*H1683</f>
        <v>0</v>
      </c>
      <c r="S1683" s="238">
        <v>0</v>
      </c>
      <c r="T1683" s="239">
        <f>S1683*H1683</f>
        <v>0</v>
      </c>
      <c r="U1683" s="40"/>
      <c r="V1683" s="40"/>
      <c r="W1683" s="40"/>
      <c r="X1683" s="40"/>
      <c r="Y1683" s="40"/>
      <c r="Z1683" s="40"/>
      <c r="AA1683" s="40"/>
      <c r="AB1683" s="40"/>
      <c r="AC1683" s="40"/>
      <c r="AD1683" s="40"/>
      <c r="AE1683" s="40"/>
      <c r="AR1683" s="224" t="s">
        <v>144</v>
      </c>
      <c r="AT1683" s="224" t="s">
        <v>140</v>
      </c>
      <c r="AU1683" s="224" t="s">
        <v>89</v>
      </c>
      <c r="AY1683" s="18" t="s">
        <v>139</v>
      </c>
      <c r="BE1683" s="225">
        <f>IF(N1683="základní",J1683,0)</f>
        <v>0</v>
      </c>
      <c r="BF1683" s="225">
        <f>IF(N1683="snížená",J1683,0)</f>
        <v>0</v>
      </c>
      <c r="BG1683" s="225">
        <f>IF(N1683="zákl. přenesená",J1683,0)</f>
        <v>0</v>
      </c>
      <c r="BH1683" s="225">
        <f>IF(N1683="sníž. přenesená",J1683,0)</f>
        <v>0</v>
      </c>
      <c r="BI1683" s="225">
        <f>IF(N1683="nulová",J1683,0)</f>
        <v>0</v>
      </c>
      <c r="BJ1683" s="18" t="s">
        <v>87</v>
      </c>
      <c r="BK1683" s="225">
        <f>ROUND(I1683*H1683,2)</f>
        <v>0</v>
      </c>
      <c r="BL1683" s="18" t="s">
        <v>144</v>
      </c>
      <c r="BM1683" s="224" t="s">
        <v>2142</v>
      </c>
    </row>
    <row r="1684" spans="1:65" s="2" customFormat="1" ht="16.5" customHeight="1">
      <c r="A1684" s="40"/>
      <c r="B1684" s="41"/>
      <c r="C1684" s="212" t="s">
        <v>2143</v>
      </c>
      <c r="D1684" s="212" t="s">
        <v>140</v>
      </c>
      <c r="E1684" s="213" t="s">
        <v>2144</v>
      </c>
      <c r="F1684" s="214" t="s">
        <v>2145</v>
      </c>
      <c r="G1684" s="215" t="s">
        <v>143</v>
      </c>
      <c r="H1684" s="216">
        <v>1</v>
      </c>
      <c r="I1684" s="217"/>
      <c r="J1684" s="218">
        <f>ROUND(I1684*H1684,2)</f>
        <v>0</v>
      </c>
      <c r="K1684" s="214" t="s">
        <v>1</v>
      </c>
      <c r="L1684" s="46"/>
      <c r="M1684" s="236" t="s">
        <v>1</v>
      </c>
      <c r="N1684" s="237" t="s">
        <v>44</v>
      </c>
      <c r="O1684" s="93"/>
      <c r="P1684" s="238">
        <f>O1684*H1684</f>
        <v>0</v>
      </c>
      <c r="Q1684" s="238">
        <v>0</v>
      </c>
      <c r="R1684" s="238">
        <f>Q1684*H1684</f>
        <v>0</v>
      </c>
      <c r="S1684" s="238">
        <v>0</v>
      </c>
      <c r="T1684" s="239">
        <f>S1684*H1684</f>
        <v>0</v>
      </c>
      <c r="U1684" s="40"/>
      <c r="V1684" s="40"/>
      <c r="W1684" s="40"/>
      <c r="X1684" s="40"/>
      <c r="Y1684" s="40"/>
      <c r="Z1684" s="40"/>
      <c r="AA1684" s="40"/>
      <c r="AB1684" s="40"/>
      <c r="AC1684" s="40"/>
      <c r="AD1684" s="40"/>
      <c r="AE1684" s="40"/>
      <c r="AR1684" s="224" t="s">
        <v>144</v>
      </c>
      <c r="AT1684" s="224" t="s">
        <v>140</v>
      </c>
      <c r="AU1684" s="224" t="s">
        <v>89</v>
      </c>
      <c r="AY1684" s="18" t="s">
        <v>139</v>
      </c>
      <c r="BE1684" s="225">
        <f>IF(N1684="základní",J1684,0)</f>
        <v>0</v>
      </c>
      <c r="BF1684" s="225">
        <f>IF(N1684="snížená",J1684,0)</f>
        <v>0</v>
      </c>
      <c r="BG1684" s="225">
        <f>IF(N1684="zákl. přenesená",J1684,0)</f>
        <v>0</v>
      </c>
      <c r="BH1684" s="225">
        <f>IF(N1684="sníž. přenesená",J1684,0)</f>
        <v>0</v>
      </c>
      <c r="BI1684" s="225">
        <f>IF(N1684="nulová",J1684,0)</f>
        <v>0</v>
      </c>
      <c r="BJ1684" s="18" t="s">
        <v>87</v>
      </c>
      <c r="BK1684" s="225">
        <f>ROUND(I1684*H1684,2)</f>
        <v>0</v>
      </c>
      <c r="BL1684" s="18" t="s">
        <v>144</v>
      </c>
      <c r="BM1684" s="224" t="s">
        <v>2146</v>
      </c>
    </row>
    <row r="1685" spans="1:65" s="2" customFormat="1" ht="16.5" customHeight="1">
      <c r="A1685" s="40"/>
      <c r="B1685" s="41"/>
      <c r="C1685" s="212" t="s">
        <v>2147</v>
      </c>
      <c r="D1685" s="212" t="s">
        <v>140</v>
      </c>
      <c r="E1685" s="213" t="s">
        <v>2148</v>
      </c>
      <c r="F1685" s="214" t="s">
        <v>2149</v>
      </c>
      <c r="G1685" s="215" t="s">
        <v>143</v>
      </c>
      <c r="H1685" s="216">
        <v>1</v>
      </c>
      <c r="I1685" s="217"/>
      <c r="J1685" s="218">
        <f>ROUND(I1685*H1685,2)</f>
        <v>0</v>
      </c>
      <c r="K1685" s="214" t="s">
        <v>1</v>
      </c>
      <c r="L1685" s="46"/>
      <c r="M1685" s="236" t="s">
        <v>1</v>
      </c>
      <c r="N1685" s="237" t="s">
        <v>44</v>
      </c>
      <c r="O1685" s="93"/>
      <c r="P1685" s="238">
        <f>O1685*H1685</f>
        <v>0</v>
      </c>
      <c r="Q1685" s="238">
        <v>0</v>
      </c>
      <c r="R1685" s="238">
        <f>Q1685*H1685</f>
        <v>0</v>
      </c>
      <c r="S1685" s="238">
        <v>0</v>
      </c>
      <c r="T1685" s="239">
        <f>S1685*H1685</f>
        <v>0</v>
      </c>
      <c r="U1685" s="40"/>
      <c r="V1685" s="40"/>
      <c r="W1685" s="40"/>
      <c r="X1685" s="40"/>
      <c r="Y1685" s="40"/>
      <c r="Z1685" s="40"/>
      <c r="AA1685" s="40"/>
      <c r="AB1685" s="40"/>
      <c r="AC1685" s="40"/>
      <c r="AD1685" s="40"/>
      <c r="AE1685" s="40"/>
      <c r="AR1685" s="224" t="s">
        <v>144</v>
      </c>
      <c r="AT1685" s="224" t="s">
        <v>140</v>
      </c>
      <c r="AU1685" s="224" t="s">
        <v>89</v>
      </c>
      <c r="AY1685" s="18" t="s">
        <v>139</v>
      </c>
      <c r="BE1685" s="225">
        <f>IF(N1685="základní",J1685,0)</f>
        <v>0</v>
      </c>
      <c r="BF1685" s="225">
        <f>IF(N1685="snížená",J1685,0)</f>
        <v>0</v>
      </c>
      <c r="BG1685" s="225">
        <f>IF(N1685="zákl. přenesená",J1685,0)</f>
        <v>0</v>
      </c>
      <c r="BH1685" s="225">
        <f>IF(N1685="sníž. přenesená",J1685,0)</f>
        <v>0</v>
      </c>
      <c r="BI1685" s="225">
        <f>IF(N1685="nulová",J1685,0)</f>
        <v>0</v>
      </c>
      <c r="BJ1685" s="18" t="s">
        <v>87</v>
      </c>
      <c r="BK1685" s="225">
        <f>ROUND(I1685*H1685,2)</f>
        <v>0</v>
      </c>
      <c r="BL1685" s="18" t="s">
        <v>144</v>
      </c>
      <c r="BM1685" s="224" t="s">
        <v>2150</v>
      </c>
    </row>
    <row r="1686" spans="1:65" s="2" customFormat="1" ht="24.15" customHeight="1">
      <c r="A1686" s="40"/>
      <c r="B1686" s="41"/>
      <c r="C1686" s="212" t="s">
        <v>2151</v>
      </c>
      <c r="D1686" s="212" t="s">
        <v>140</v>
      </c>
      <c r="E1686" s="213" t="s">
        <v>2152</v>
      </c>
      <c r="F1686" s="214" t="s">
        <v>2153</v>
      </c>
      <c r="G1686" s="215" t="s">
        <v>143</v>
      </c>
      <c r="H1686" s="216">
        <v>1</v>
      </c>
      <c r="I1686" s="217"/>
      <c r="J1686" s="218">
        <f>ROUND(I1686*H1686,2)</f>
        <v>0</v>
      </c>
      <c r="K1686" s="214" t="s">
        <v>1</v>
      </c>
      <c r="L1686" s="46"/>
      <c r="M1686" s="236" t="s">
        <v>1</v>
      </c>
      <c r="N1686" s="237" t="s">
        <v>44</v>
      </c>
      <c r="O1686" s="93"/>
      <c r="P1686" s="238">
        <f>O1686*H1686</f>
        <v>0</v>
      </c>
      <c r="Q1686" s="238">
        <v>0</v>
      </c>
      <c r="R1686" s="238">
        <f>Q1686*H1686</f>
        <v>0</v>
      </c>
      <c r="S1686" s="238">
        <v>0</v>
      </c>
      <c r="T1686" s="239">
        <f>S1686*H1686</f>
        <v>0</v>
      </c>
      <c r="U1686" s="40"/>
      <c r="V1686" s="40"/>
      <c r="W1686" s="40"/>
      <c r="X1686" s="40"/>
      <c r="Y1686" s="40"/>
      <c r="Z1686" s="40"/>
      <c r="AA1686" s="40"/>
      <c r="AB1686" s="40"/>
      <c r="AC1686" s="40"/>
      <c r="AD1686" s="40"/>
      <c r="AE1686" s="40"/>
      <c r="AR1686" s="224" t="s">
        <v>144</v>
      </c>
      <c r="AT1686" s="224" t="s">
        <v>140</v>
      </c>
      <c r="AU1686" s="224" t="s">
        <v>89</v>
      </c>
      <c r="AY1686" s="18" t="s">
        <v>139</v>
      </c>
      <c r="BE1686" s="225">
        <f>IF(N1686="základní",J1686,0)</f>
        <v>0</v>
      </c>
      <c r="BF1686" s="225">
        <f>IF(N1686="snížená",J1686,0)</f>
        <v>0</v>
      </c>
      <c r="BG1686" s="225">
        <f>IF(N1686="zákl. přenesená",J1686,0)</f>
        <v>0</v>
      </c>
      <c r="BH1686" s="225">
        <f>IF(N1686="sníž. přenesená",J1686,0)</f>
        <v>0</v>
      </c>
      <c r="BI1686" s="225">
        <f>IF(N1686="nulová",J1686,0)</f>
        <v>0</v>
      </c>
      <c r="BJ1686" s="18" t="s">
        <v>87</v>
      </c>
      <c r="BK1686" s="225">
        <f>ROUND(I1686*H1686,2)</f>
        <v>0</v>
      </c>
      <c r="BL1686" s="18" t="s">
        <v>144</v>
      </c>
      <c r="BM1686" s="224" t="s">
        <v>2154</v>
      </c>
    </row>
    <row r="1687" spans="1:65" s="2" customFormat="1" ht="16.5" customHeight="1">
      <c r="A1687" s="40"/>
      <c r="B1687" s="41"/>
      <c r="C1687" s="212" t="s">
        <v>2155</v>
      </c>
      <c r="D1687" s="212" t="s">
        <v>140</v>
      </c>
      <c r="E1687" s="213" t="s">
        <v>2156</v>
      </c>
      <c r="F1687" s="214" t="s">
        <v>2157</v>
      </c>
      <c r="G1687" s="215" t="s">
        <v>716</v>
      </c>
      <c r="H1687" s="216">
        <v>36</v>
      </c>
      <c r="I1687" s="217"/>
      <c r="J1687" s="218">
        <f>ROUND(I1687*H1687,2)</f>
        <v>0</v>
      </c>
      <c r="K1687" s="214" t="s">
        <v>1</v>
      </c>
      <c r="L1687" s="46"/>
      <c r="M1687" s="236" t="s">
        <v>1</v>
      </c>
      <c r="N1687" s="237" t="s">
        <v>44</v>
      </c>
      <c r="O1687" s="93"/>
      <c r="P1687" s="238">
        <f>O1687*H1687</f>
        <v>0</v>
      </c>
      <c r="Q1687" s="238">
        <v>0</v>
      </c>
      <c r="R1687" s="238">
        <f>Q1687*H1687</f>
        <v>0</v>
      </c>
      <c r="S1687" s="238">
        <v>0</v>
      </c>
      <c r="T1687" s="239">
        <f>S1687*H1687</f>
        <v>0</v>
      </c>
      <c r="U1687" s="40"/>
      <c r="V1687" s="40"/>
      <c r="W1687" s="40"/>
      <c r="X1687" s="40"/>
      <c r="Y1687" s="40"/>
      <c r="Z1687" s="40"/>
      <c r="AA1687" s="40"/>
      <c r="AB1687" s="40"/>
      <c r="AC1687" s="40"/>
      <c r="AD1687" s="40"/>
      <c r="AE1687" s="40"/>
      <c r="AR1687" s="224" t="s">
        <v>144</v>
      </c>
      <c r="AT1687" s="224" t="s">
        <v>140</v>
      </c>
      <c r="AU1687" s="224" t="s">
        <v>89</v>
      </c>
      <c r="AY1687" s="18" t="s">
        <v>139</v>
      </c>
      <c r="BE1687" s="225">
        <f>IF(N1687="základní",J1687,0)</f>
        <v>0</v>
      </c>
      <c r="BF1687" s="225">
        <f>IF(N1687="snížená",J1687,0)</f>
        <v>0</v>
      </c>
      <c r="BG1687" s="225">
        <f>IF(N1687="zákl. přenesená",J1687,0)</f>
        <v>0</v>
      </c>
      <c r="BH1687" s="225">
        <f>IF(N1687="sníž. přenesená",J1687,0)</f>
        <v>0</v>
      </c>
      <c r="BI1687" s="225">
        <f>IF(N1687="nulová",J1687,0)</f>
        <v>0</v>
      </c>
      <c r="BJ1687" s="18" t="s">
        <v>87</v>
      </c>
      <c r="BK1687" s="225">
        <f>ROUND(I1687*H1687,2)</f>
        <v>0</v>
      </c>
      <c r="BL1687" s="18" t="s">
        <v>144</v>
      </c>
      <c r="BM1687" s="224" t="s">
        <v>2158</v>
      </c>
    </row>
    <row r="1688" spans="1:65" s="2" customFormat="1" ht="16.5" customHeight="1">
      <c r="A1688" s="40"/>
      <c r="B1688" s="41"/>
      <c r="C1688" s="212" t="s">
        <v>2159</v>
      </c>
      <c r="D1688" s="212" t="s">
        <v>140</v>
      </c>
      <c r="E1688" s="213" t="s">
        <v>2160</v>
      </c>
      <c r="F1688" s="214" t="s">
        <v>2161</v>
      </c>
      <c r="G1688" s="215" t="s">
        <v>716</v>
      </c>
      <c r="H1688" s="216">
        <v>25</v>
      </c>
      <c r="I1688" s="217"/>
      <c r="J1688" s="218">
        <f>ROUND(I1688*H1688,2)</f>
        <v>0</v>
      </c>
      <c r="K1688" s="214" t="s">
        <v>1</v>
      </c>
      <c r="L1688" s="46"/>
      <c r="M1688" s="236" t="s">
        <v>1</v>
      </c>
      <c r="N1688" s="237" t="s">
        <v>44</v>
      </c>
      <c r="O1688" s="93"/>
      <c r="P1688" s="238">
        <f>O1688*H1688</f>
        <v>0</v>
      </c>
      <c r="Q1688" s="238">
        <v>0</v>
      </c>
      <c r="R1688" s="238">
        <f>Q1688*H1688</f>
        <v>0</v>
      </c>
      <c r="S1688" s="238">
        <v>0</v>
      </c>
      <c r="T1688" s="239">
        <f>S1688*H1688</f>
        <v>0</v>
      </c>
      <c r="U1688" s="40"/>
      <c r="V1688" s="40"/>
      <c r="W1688" s="40"/>
      <c r="X1688" s="40"/>
      <c r="Y1688" s="40"/>
      <c r="Z1688" s="40"/>
      <c r="AA1688" s="40"/>
      <c r="AB1688" s="40"/>
      <c r="AC1688" s="40"/>
      <c r="AD1688" s="40"/>
      <c r="AE1688" s="40"/>
      <c r="AR1688" s="224" t="s">
        <v>144</v>
      </c>
      <c r="AT1688" s="224" t="s">
        <v>140</v>
      </c>
      <c r="AU1688" s="224" t="s">
        <v>89</v>
      </c>
      <c r="AY1688" s="18" t="s">
        <v>139</v>
      </c>
      <c r="BE1688" s="225">
        <f>IF(N1688="základní",J1688,0)</f>
        <v>0</v>
      </c>
      <c r="BF1688" s="225">
        <f>IF(N1688="snížená",J1688,0)</f>
        <v>0</v>
      </c>
      <c r="BG1688" s="225">
        <f>IF(N1688="zákl. přenesená",J1688,0)</f>
        <v>0</v>
      </c>
      <c r="BH1688" s="225">
        <f>IF(N1688="sníž. přenesená",J1688,0)</f>
        <v>0</v>
      </c>
      <c r="BI1688" s="225">
        <f>IF(N1688="nulová",J1688,0)</f>
        <v>0</v>
      </c>
      <c r="BJ1688" s="18" t="s">
        <v>87</v>
      </c>
      <c r="BK1688" s="225">
        <f>ROUND(I1688*H1688,2)</f>
        <v>0</v>
      </c>
      <c r="BL1688" s="18" t="s">
        <v>144</v>
      </c>
      <c r="BM1688" s="224" t="s">
        <v>2162</v>
      </c>
    </row>
    <row r="1689" spans="1:65" s="2" customFormat="1" ht="21.75" customHeight="1">
      <c r="A1689" s="40"/>
      <c r="B1689" s="41"/>
      <c r="C1689" s="212" t="s">
        <v>2163</v>
      </c>
      <c r="D1689" s="212" t="s">
        <v>140</v>
      </c>
      <c r="E1689" s="213" t="s">
        <v>2164</v>
      </c>
      <c r="F1689" s="214" t="s">
        <v>2165</v>
      </c>
      <c r="G1689" s="215" t="s">
        <v>477</v>
      </c>
      <c r="H1689" s="216">
        <v>6</v>
      </c>
      <c r="I1689" s="217"/>
      <c r="J1689" s="218">
        <f>ROUND(I1689*H1689,2)</f>
        <v>0</v>
      </c>
      <c r="K1689" s="214" t="s">
        <v>1</v>
      </c>
      <c r="L1689" s="46"/>
      <c r="M1689" s="236" t="s">
        <v>1</v>
      </c>
      <c r="N1689" s="237" t="s">
        <v>44</v>
      </c>
      <c r="O1689" s="93"/>
      <c r="P1689" s="238">
        <f>O1689*H1689</f>
        <v>0</v>
      </c>
      <c r="Q1689" s="238">
        <v>0</v>
      </c>
      <c r="R1689" s="238">
        <f>Q1689*H1689</f>
        <v>0</v>
      </c>
      <c r="S1689" s="238">
        <v>0</v>
      </c>
      <c r="T1689" s="239">
        <f>S1689*H1689</f>
        <v>0</v>
      </c>
      <c r="U1689" s="40"/>
      <c r="V1689" s="40"/>
      <c r="W1689" s="40"/>
      <c r="X1689" s="40"/>
      <c r="Y1689" s="40"/>
      <c r="Z1689" s="40"/>
      <c r="AA1689" s="40"/>
      <c r="AB1689" s="40"/>
      <c r="AC1689" s="40"/>
      <c r="AD1689" s="40"/>
      <c r="AE1689" s="40"/>
      <c r="AR1689" s="224" t="s">
        <v>144</v>
      </c>
      <c r="AT1689" s="224" t="s">
        <v>140</v>
      </c>
      <c r="AU1689" s="224" t="s">
        <v>89</v>
      </c>
      <c r="AY1689" s="18" t="s">
        <v>139</v>
      </c>
      <c r="BE1689" s="225">
        <f>IF(N1689="základní",J1689,0)</f>
        <v>0</v>
      </c>
      <c r="BF1689" s="225">
        <f>IF(N1689="snížená",J1689,0)</f>
        <v>0</v>
      </c>
      <c r="BG1689" s="225">
        <f>IF(N1689="zákl. přenesená",J1689,0)</f>
        <v>0</v>
      </c>
      <c r="BH1689" s="225">
        <f>IF(N1689="sníž. přenesená",J1689,0)</f>
        <v>0</v>
      </c>
      <c r="BI1689" s="225">
        <f>IF(N1689="nulová",J1689,0)</f>
        <v>0</v>
      </c>
      <c r="BJ1689" s="18" t="s">
        <v>87</v>
      </c>
      <c r="BK1689" s="225">
        <f>ROUND(I1689*H1689,2)</f>
        <v>0</v>
      </c>
      <c r="BL1689" s="18" t="s">
        <v>144</v>
      </c>
      <c r="BM1689" s="224" t="s">
        <v>2166</v>
      </c>
    </row>
    <row r="1690" spans="1:65" s="2" customFormat="1" ht="21.75" customHeight="1">
      <c r="A1690" s="40"/>
      <c r="B1690" s="41"/>
      <c r="C1690" s="212" t="s">
        <v>2167</v>
      </c>
      <c r="D1690" s="212" t="s">
        <v>140</v>
      </c>
      <c r="E1690" s="213" t="s">
        <v>2168</v>
      </c>
      <c r="F1690" s="214" t="s">
        <v>2169</v>
      </c>
      <c r="G1690" s="215" t="s">
        <v>477</v>
      </c>
      <c r="H1690" s="216">
        <v>10</v>
      </c>
      <c r="I1690" s="217"/>
      <c r="J1690" s="218">
        <f>ROUND(I1690*H1690,2)</f>
        <v>0</v>
      </c>
      <c r="K1690" s="214" t="s">
        <v>1</v>
      </c>
      <c r="L1690" s="46"/>
      <c r="M1690" s="236" t="s">
        <v>1</v>
      </c>
      <c r="N1690" s="237" t="s">
        <v>44</v>
      </c>
      <c r="O1690" s="93"/>
      <c r="P1690" s="238">
        <f>O1690*H1690</f>
        <v>0</v>
      </c>
      <c r="Q1690" s="238">
        <v>0</v>
      </c>
      <c r="R1690" s="238">
        <f>Q1690*H1690</f>
        <v>0</v>
      </c>
      <c r="S1690" s="238">
        <v>0</v>
      </c>
      <c r="T1690" s="239">
        <f>S1690*H1690</f>
        <v>0</v>
      </c>
      <c r="U1690" s="40"/>
      <c r="V1690" s="40"/>
      <c r="W1690" s="40"/>
      <c r="X1690" s="40"/>
      <c r="Y1690" s="40"/>
      <c r="Z1690" s="40"/>
      <c r="AA1690" s="40"/>
      <c r="AB1690" s="40"/>
      <c r="AC1690" s="40"/>
      <c r="AD1690" s="40"/>
      <c r="AE1690" s="40"/>
      <c r="AR1690" s="224" t="s">
        <v>144</v>
      </c>
      <c r="AT1690" s="224" t="s">
        <v>140</v>
      </c>
      <c r="AU1690" s="224" t="s">
        <v>89</v>
      </c>
      <c r="AY1690" s="18" t="s">
        <v>139</v>
      </c>
      <c r="BE1690" s="225">
        <f>IF(N1690="základní",J1690,0)</f>
        <v>0</v>
      </c>
      <c r="BF1690" s="225">
        <f>IF(N1690="snížená",J1690,0)</f>
        <v>0</v>
      </c>
      <c r="BG1690" s="225">
        <f>IF(N1690="zákl. přenesená",J1690,0)</f>
        <v>0</v>
      </c>
      <c r="BH1690" s="225">
        <f>IF(N1690="sníž. přenesená",J1690,0)</f>
        <v>0</v>
      </c>
      <c r="BI1690" s="225">
        <f>IF(N1690="nulová",J1690,0)</f>
        <v>0</v>
      </c>
      <c r="BJ1690" s="18" t="s">
        <v>87</v>
      </c>
      <c r="BK1690" s="225">
        <f>ROUND(I1690*H1690,2)</f>
        <v>0</v>
      </c>
      <c r="BL1690" s="18" t="s">
        <v>144</v>
      </c>
      <c r="BM1690" s="224" t="s">
        <v>2170</v>
      </c>
    </row>
    <row r="1691" spans="1:65" s="2" customFormat="1" ht="16.5" customHeight="1">
      <c r="A1691" s="40"/>
      <c r="B1691" s="41"/>
      <c r="C1691" s="212" t="s">
        <v>2171</v>
      </c>
      <c r="D1691" s="212" t="s">
        <v>140</v>
      </c>
      <c r="E1691" s="213" t="s">
        <v>2172</v>
      </c>
      <c r="F1691" s="214" t="s">
        <v>2173</v>
      </c>
      <c r="G1691" s="215" t="s">
        <v>477</v>
      </c>
      <c r="H1691" s="216">
        <v>8</v>
      </c>
      <c r="I1691" s="217"/>
      <c r="J1691" s="218">
        <f>ROUND(I1691*H1691,2)</f>
        <v>0</v>
      </c>
      <c r="K1691" s="214" t="s">
        <v>1</v>
      </c>
      <c r="L1691" s="46"/>
      <c r="M1691" s="236" t="s">
        <v>1</v>
      </c>
      <c r="N1691" s="237" t="s">
        <v>44</v>
      </c>
      <c r="O1691" s="93"/>
      <c r="P1691" s="238">
        <f>O1691*H1691</f>
        <v>0</v>
      </c>
      <c r="Q1691" s="238">
        <v>0</v>
      </c>
      <c r="R1691" s="238">
        <f>Q1691*H1691</f>
        <v>0</v>
      </c>
      <c r="S1691" s="238">
        <v>0</v>
      </c>
      <c r="T1691" s="239">
        <f>S1691*H1691</f>
        <v>0</v>
      </c>
      <c r="U1691" s="40"/>
      <c r="V1691" s="40"/>
      <c r="W1691" s="40"/>
      <c r="X1691" s="40"/>
      <c r="Y1691" s="40"/>
      <c r="Z1691" s="40"/>
      <c r="AA1691" s="40"/>
      <c r="AB1691" s="40"/>
      <c r="AC1691" s="40"/>
      <c r="AD1691" s="40"/>
      <c r="AE1691" s="40"/>
      <c r="AR1691" s="224" t="s">
        <v>144</v>
      </c>
      <c r="AT1691" s="224" t="s">
        <v>140</v>
      </c>
      <c r="AU1691" s="224" t="s">
        <v>89</v>
      </c>
      <c r="AY1691" s="18" t="s">
        <v>139</v>
      </c>
      <c r="BE1691" s="225">
        <f>IF(N1691="základní",J1691,0)</f>
        <v>0</v>
      </c>
      <c r="BF1691" s="225">
        <f>IF(N1691="snížená",J1691,0)</f>
        <v>0</v>
      </c>
      <c r="BG1691" s="225">
        <f>IF(N1691="zákl. přenesená",J1691,0)</f>
        <v>0</v>
      </c>
      <c r="BH1691" s="225">
        <f>IF(N1691="sníž. přenesená",J1691,0)</f>
        <v>0</v>
      </c>
      <c r="BI1691" s="225">
        <f>IF(N1691="nulová",J1691,0)</f>
        <v>0</v>
      </c>
      <c r="BJ1691" s="18" t="s">
        <v>87</v>
      </c>
      <c r="BK1691" s="225">
        <f>ROUND(I1691*H1691,2)</f>
        <v>0</v>
      </c>
      <c r="BL1691" s="18" t="s">
        <v>144</v>
      </c>
      <c r="BM1691" s="224" t="s">
        <v>2174</v>
      </c>
    </row>
    <row r="1692" spans="1:65" s="2" customFormat="1" ht="21.75" customHeight="1">
      <c r="A1692" s="40"/>
      <c r="B1692" s="41"/>
      <c r="C1692" s="212" t="s">
        <v>2175</v>
      </c>
      <c r="D1692" s="212" t="s">
        <v>140</v>
      </c>
      <c r="E1692" s="213" t="s">
        <v>2176</v>
      </c>
      <c r="F1692" s="214" t="s">
        <v>2177</v>
      </c>
      <c r="G1692" s="215" t="s">
        <v>477</v>
      </c>
      <c r="H1692" s="216">
        <v>1</v>
      </c>
      <c r="I1692" s="217"/>
      <c r="J1692" s="218">
        <f>ROUND(I1692*H1692,2)</f>
        <v>0</v>
      </c>
      <c r="K1692" s="214" t="s">
        <v>1</v>
      </c>
      <c r="L1692" s="46"/>
      <c r="M1692" s="236" t="s">
        <v>1</v>
      </c>
      <c r="N1692" s="237" t="s">
        <v>44</v>
      </c>
      <c r="O1692" s="93"/>
      <c r="P1692" s="238">
        <f>O1692*H1692</f>
        <v>0</v>
      </c>
      <c r="Q1692" s="238">
        <v>0</v>
      </c>
      <c r="R1692" s="238">
        <f>Q1692*H1692</f>
        <v>0</v>
      </c>
      <c r="S1692" s="238">
        <v>0</v>
      </c>
      <c r="T1692" s="239">
        <f>S1692*H1692</f>
        <v>0</v>
      </c>
      <c r="U1692" s="40"/>
      <c r="V1692" s="40"/>
      <c r="W1692" s="40"/>
      <c r="X1692" s="40"/>
      <c r="Y1692" s="40"/>
      <c r="Z1692" s="40"/>
      <c r="AA1692" s="40"/>
      <c r="AB1692" s="40"/>
      <c r="AC1692" s="40"/>
      <c r="AD1692" s="40"/>
      <c r="AE1692" s="40"/>
      <c r="AR1692" s="224" t="s">
        <v>144</v>
      </c>
      <c r="AT1692" s="224" t="s">
        <v>140</v>
      </c>
      <c r="AU1692" s="224" t="s">
        <v>89</v>
      </c>
      <c r="AY1692" s="18" t="s">
        <v>139</v>
      </c>
      <c r="BE1692" s="225">
        <f>IF(N1692="základní",J1692,0)</f>
        <v>0</v>
      </c>
      <c r="BF1692" s="225">
        <f>IF(N1692="snížená",J1692,0)</f>
        <v>0</v>
      </c>
      <c r="BG1692" s="225">
        <f>IF(N1692="zákl. přenesená",J1692,0)</f>
        <v>0</v>
      </c>
      <c r="BH1692" s="225">
        <f>IF(N1692="sníž. přenesená",J1692,0)</f>
        <v>0</v>
      </c>
      <c r="BI1692" s="225">
        <f>IF(N1692="nulová",J1692,0)</f>
        <v>0</v>
      </c>
      <c r="BJ1692" s="18" t="s">
        <v>87</v>
      </c>
      <c r="BK1692" s="225">
        <f>ROUND(I1692*H1692,2)</f>
        <v>0</v>
      </c>
      <c r="BL1692" s="18" t="s">
        <v>144</v>
      </c>
      <c r="BM1692" s="224" t="s">
        <v>2178</v>
      </c>
    </row>
    <row r="1693" spans="1:65" s="2" customFormat="1" ht="21.75" customHeight="1">
      <c r="A1693" s="40"/>
      <c r="B1693" s="41"/>
      <c r="C1693" s="212" t="s">
        <v>2179</v>
      </c>
      <c r="D1693" s="212" t="s">
        <v>140</v>
      </c>
      <c r="E1693" s="213" t="s">
        <v>2180</v>
      </c>
      <c r="F1693" s="214" t="s">
        <v>2181</v>
      </c>
      <c r="G1693" s="215" t="s">
        <v>477</v>
      </c>
      <c r="H1693" s="216">
        <v>4</v>
      </c>
      <c r="I1693" s="217"/>
      <c r="J1693" s="218">
        <f>ROUND(I1693*H1693,2)</f>
        <v>0</v>
      </c>
      <c r="K1693" s="214" t="s">
        <v>1</v>
      </c>
      <c r="L1693" s="46"/>
      <c r="M1693" s="219" t="s">
        <v>1</v>
      </c>
      <c r="N1693" s="220" t="s">
        <v>44</v>
      </c>
      <c r="O1693" s="221"/>
      <c r="P1693" s="222">
        <f>O1693*H1693</f>
        <v>0</v>
      </c>
      <c r="Q1693" s="222">
        <v>0</v>
      </c>
      <c r="R1693" s="222">
        <f>Q1693*H1693</f>
        <v>0</v>
      </c>
      <c r="S1693" s="222">
        <v>0</v>
      </c>
      <c r="T1693" s="223">
        <f>S1693*H1693</f>
        <v>0</v>
      </c>
      <c r="U1693" s="40"/>
      <c r="V1693" s="40"/>
      <c r="W1693" s="40"/>
      <c r="X1693" s="40"/>
      <c r="Y1693" s="40"/>
      <c r="Z1693" s="40"/>
      <c r="AA1693" s="40"/>
      <c r="AB1693" s="40"/>
      <c r="AC1693" s="40"/>
      <c r="AD1693" s="40"/>
      <c r="AE1693" s="40"/>
      <c r="AR1693" s="224" t="s">
        <v>144</v>
      </c>
      <c r="AT1693" s="224" t="s">
        <v>140</v>
      </c>
      <c r="AU1693" s="224" t="s">
        <v>89</v>
      </c>
      <c r="AY1693" s="18" t="s">
        <v>139</v>
      </c>
      <c r="BE1693" s="225">
        <f>IF(N1693="základní",J1693,0)</f>
        <v>0</v>
      </c>
      <c r="BF1693" s="225">
        <f>IF(N1693="snížená",J1693,0)</f>
        <v>0</v>
      </c>
      <c r="BG1693" s="225">
        <f>IF(N1693="zákl. přenesená",J1693,0)</f>
        <v>0</v>
      </c>
      <c r="BH1693" s="225">
        <f>IF(N1693="sníž. přenesená",J1693,0)</f>
        <v>0</v>
      </c>
      <c r="BI1693" s="225">
        <f>IF(N1693="nulová",J1693,0)</f>
        <v>0</v>
      </c>
      <c r="BJ1693" s="18" t="s">
        <v>87</v>
      </c>
      <c r="BK1693" s="225">
        <f>ROUND(I1693*H1693,2)</f>
        <v>0</v>
      </c>
      <c r="BL1693" s="18" t="s">
        <v>144</v>
      </c>
      <c r="BM1693" s="224" t="s">
        <v>2182</v>
      </c>
    </row>
    <row r="1694" spans="1:31" s="2" customFormat="1" ht="6.95" customHeight="1">
      <c r="A1694" s="40"/>
      <c r="B1694" s="68"/>
      <c r="C1694" s="69"/>
      <c r="D1694" s="69"/>
      <c r="E1694" s="69"/>
      <c r="F1694" s="69"/>
      <c r="G1694" s="69"/>
      <c r="H1694" s="69"/>
      <c r="I1694" s="69"/>
      <c r="J1694" s="69"/>
      <c r="K1694" s="69"/>
      <c r="L1694" s="46"/>
      <c r="M1694" s="40"/>
      <c r="O1694" s="40"/>
      <c r="P1694" s="40"/>
      <c r="Q1694" s="40"/>
      <c r="R1694" s="40"/>
      <c r="S1694" s="40"/>
      <c r="T1694" s="40"/>
      <c r="U1694" s="40"/>
      <c r="V1694" s="40"/>
      <c r="W1694" s="40"/>
      <c r="X1694" s="40"/>
      <c r="Y1694" s="40"/>
      <c r="Z1694" s="40"/>
      <c r="AA1694" s="40"/>
      <c r="AB1694" s="40"/>
      <c r="AC1694" s="40"/>
      <c r="AD1694" s="40"/>
      <c r="AE1694" s="40"/>
    </row>
  </sheetData>
  <sheetProtection password="CC35" sheet="1" objects="1" scenarios="1" formatColumns="0" formatRows="0" autoFilter="0"/>
  <autoFilter ref="C142:K1693"/>
  <mergeCells count="9">
    <mergeCell ref="E7:H7"/>
    <mergeCell ref="E9:H9"/>
    <mergeCell ref="E18:H18"/>
    <mergeCell ref="E27:H27"/>
    <mergeCell ref="E85:H85"/>
    <mergeCell ref="E87:H87"/>
    <mergeCell ref="E133:H133"/>
    <mergeCell ref="E135:H135"/>
    <mergeCell ref="L2:V2"/>
  </mergeCells>
  <hyperlinks>
    <hyperlink ref="F147" r:id="rId1" display="https://podminky.urs.cz/item/CS_URS_2022_01/122251104"/>
    <hyperlink ref="F151" r:id="rId2" display="https://podminky.urs.cz/item/CS_URS_2022_01/132251103"/>
    <hyperlink ref="F156" r:id="rId3" display="https://podminky.urs.cz/item/CS_URS_2022_01/162751117"/>
    <hyperlink ref="F164" r:id="rId4" display="https://podminky.urs.cz/item/CS_URS_2022_01/171151101"/>
    <hyperlink ref="F167" r:id="rId5" display="https://podminky.urs.cz/item/CS_URS_2022_01/171201231"/>
    <hyperlink ref="F174" r:id="rId6" display="https://podminky.urs.cz/item/CS_URS_2022_01/175151201"/>
    <hyperlink ref="F180" r:id="rId7" display="https://podminky.urs.cz/item/CS_URS_2022_01/271532212"/>
    <hyperlink ref="F182" r:id="rId8" display="https://podminky.urs.cz/item/CS_URS_2022_01/273313711"/>
    <hyperlink ref="F187" r:id="rId9" display="https://podminky.urs.cz/item/CS_URS_2022_01/273351121"/>
    <hyperlink ref="F190" r:id="rId10" display="https://podminky.urs.cz/item/CS_URS_2022_01/273351122"/>
    <hyperlink ref="F192" r:id="rId11" display="https://podminky.urs.cz/item/CS_URS_2022_01/274313711"/>
    <hyperlink ref="F196" r:id="rId12" display="https://podminky.urs.cz/item/CS_URS_2022_01/279113142"/>
    <hyperlink ref="F200" r:id="rId13" display="https://podminky.urs.cz/item/CS_URS_2022_01/279113146"/>
    <hyperlink ref="F212" r:id="rId14" display="https://podminky.urs.cz/item/CS_URS_2022_01/279311115"/>
    <hyperlink ref="F217" r:id="rId15" display="https://podminky.urs.cz/item/CS_URS_2022_01/279361821"/>
    <hyperlink ref="F226" r:id="rId16" display="https://podminky.urs.cz/item/CS_URS_2022_01/311231127"/>
    <hyperlink ref="F230" r:id="rId17" display="https://podminky.urs.cz/item/CS_URS_2022_01/279113142"/>
    <hyperlink ref="F234" r:id="rId18" display="https://podminky.urs.cz/item/CS_URS_2022_01/311235161"/>
    <hyperlink ref="F242" r:id="rId19" display="https://podminky.urs.cz/item/CS_URS_2022_01/311235221"/>
    <hyperlink ref="F258" r:id="rId20" display="https://podminky.urs.cz/item/CS_URS_2022_01/311238650"/>
    <hyperlink ref="F261" r:id="rId21" display="https://podminky.urs.cz/item/CS_URS_2022_01/311270331"/>
    <hyperlink ref="F285" r:id="rId22" display="https://podminky.urs.cz/item/CS_URS_2022_01/311272211"/>
    <hyperlink ref="F289" r:id="rId23" display="https://podminky.urs.cz/item/CS_URS_2022_01/311321411"/>
    <hyperlink ref="F292" r:id="rId24" display="https://podminky.urs.cz/item/CS_URS_2022_01/311351121"/>
    <hyperlink ref="F295" r:id="rId25" display="https://podminky.urs.cz/item/CS_URS_2023_01/317151161"/>
    <hyperlink ref="F299" r:id="rId26" display="https://podminky.urs.cz/item/CS_URS_2023_01/317151164"/>
    <hyperlink ref="F306" r:id="rId27" display="https://podminky.urs.cz/item/CS_URS_2023_01/317151170"/>
    <hyperlink ref="F319" r:id="rId28" display="https://podminky.urs.cz/item/CS_URS_2022_01/317941123"/>
    <hyperlink ref="F325" r:id="rId29" display="https://podminky.urs.cz/item/CS_URS_2022_01/317944321"/>
    <hyperlink ref="F343" r:id="rId30" display="https://podminky.urs.cz/item/CS_URS_2022_01/342272245"/>
    <hyperlink ref="F351" r:id="rId31" display="https://podminky.urs.cz/item/CS_URS_2022_01/411321414"/>
    <hyperlink ref="F365" r:id="rId32" display="https://podminky.urs.cz/item/CS_URS_2022_01/411351011"/>
    <hyperlink ref="F379" r:id="rId33" display="https://podminky.urs.cz/item/CS_URS_2022_01/411351012"/>
    <hyperlink ref="F393" r:id="rId34" display="https://podminky.urs.cz/item/CS_URS_2022_01/411354313"/>
    <hyperlink ref="F410" r:id="rId35" display="https://podminky.urs.cz/item/CS_URS_2022_01/411354314"/>
    <hyperlink ref="F424" r:id="rId36" display="https://podminky.urs.cz/item/CS_URS_2022_01/411354314"/>
    <hyperlink ref="F428" r:id="rId37" display="https://podminky.urs.cz/item/CS_URS_2022_01/411359111"/>
    <hyperlink ref="F431" r:id="rId38" display="https://podminky.urs.cz/item/CS_URS_2022_01/411361821"/>
    <hyperlink ref="F443" r:id="rId39" display="https://podminky.urs.cz/item/CS_URS_2022_01/413321414"/>
    <hyperlink ref="F452" r:id="rId40" display="https://podminky.urs.cz/item/CS_URS_2022_01/413351111"/>
    <hyperlink ref="F461" r:id="rId41" display="https://podminky.urs.cz/item/CS_URS_2022_01/417321414"/>
    <hyperlink ref="F472" r:id="rId42" display="https://podminky.urs.cz/item/CS_URS_2022_01/417351115"/>
    <hyperlink ref="F483" r:id="rId43" display="https://podminky.urs.cz/item/CS_URS_2022_01/417351116"/>
    <hyperlink ref="F494" r:id="rId44" display="https://podminky.urs.cz/item/CS_URS_2022_01/417361821"/>
    <hyperlink ref="F498" r:id="rId45" display="https://podminky.urs.cz/item/CS_URS_2022_01/430321414"/>
    <hyperlink ref="F507" r:id="rId46" display="https://podminky.urs.cz/item/CS_URS_2022_01/430361821"/>
    <hyperlink ref="F510" r:id="rId47" display="https://podminky.urs.cz/item/CS_URS_2022_01/431351121"/>
    <hyperlink ref="F521" r:id="rId48" display="https://podminky.urs.cz/item/CS_URS_2022_01/431351122"/>
    <hyperlink ref="F532" r:id="rId49" display="https://podminky.urs.cz/item/CS_URS_2022_01/433351131"/>
    <hyperlink ref="F540" r:id="rId50" display="https://podminky.urs.cz/item/CS_URS_2022_01/433351132"/>
    <hyperlink ref="F554" r:id="rId51" display="https://podminky.urs.cz/item/CS_URS_2022_01/451577877"/>
    <hyperlink ref="F593" r:id="rId52" display="https://podminky.urs.cz/item/CS_URS_2022_01/612131101"/>
    <hyperlink ref="F633" r:id="rId53" display="https://podminky.urs.cz/item/CS_URS_2022_01/612321141"/>
    <hyperlink ref="F671" r:id="rId54" display="https://podminky.urs.cz/item/CS_URS_2022_01/612321191"/>
    <hyperlink ref="F715" r:id="rId55" display="https://podminky.urs.cz/item/CS_URS_2022_01/619325131"/>
    <hyperlink ref="F718" r:id="rId56" display="https://podminky.urs.cz/item/CS_URS_2022_01/621211041"/>
    <hyperlink ref="F734" r:id="rId57" display="https://podminky.urs.cz/item/CS_URS_2022_01/621211051"/>
    <hyperlink ref="F740" r:id="rId58" display="https://podminky.urs.cz/item/CS_URS_2022_01/622142001"/>
    <hyperlink ref="F750" r:id="rId59" display="https://podminky.urs.cz/item/CS_URS_2022_01/622143002"/>
    <hyperlink ref="F755" r:id="rId60" display="https://podminky.urs.cz/item/CS_URS_2022_01/622143003"/>
    <hyperlink ref="F763" r:id="rId61" display="https://podminky.urs.cz/item/CS_URS_2022_01/622221011"/>
    <hyperlink ref="F769" r:id="rId62" display="https://podminky.urs.cz/item/CS_URS_2022_01/622221021"/>
    <hyperlink ref="F775" r:id="rId63" display="https://podminky.urs.cz/item/CS_URS_2022_01/622221041"/>
    <hyperlink ref="F783" r:id="rId64" display="https://podminky.urs.cz/item/CS_URS_2022_01/622221061"/>
    <hyperlink ref="F818" r:id="rId65" display="https://podminky.urs.cz/item/CS_URS_2022_01/631311116"/>
    <hyperlink ref="F822" r:id="rId66" display="https://podminky.urs.cz/item/CS_URS_2022_01/631362021"/>
    <hyperlink ref="F825" r:id="rId67" display="https://podminky.urs.cz/item/CS_URS_2022_01/632451234"/>
    <hyperlink ref="F835" r:id="rId68" display="https://podminky.urs.cz/item/CS_URS_2022_01/632451292"/>
    <hyperlink ref="F845" r:id="rId69" display="https://podminky.urs.cz/item/CS_URS_2022_01/632481213"/>
    <hyperlink ref="F855" r:id="rId70" display="https://podminky.urs.cz/item/CS_URS_2022_01/632481215"/>
    <hyperlink ref="F859" r:id="rId71" display="https://podminky.urs.cz/item/CS_URS_2022_01/633811111"/>
    <hyperlink ref="F869" r:id="rId72" display="https://podminky.urs.cz/item/CS_URS_2022_01/634112115"/>
    <hyperlink ref="F902" r:id="rId73" display="https://podminky.urs.cz/item/CS_URS_2022_01/636211131"/>
    <hyperlink ref="F905" r:id="rId74" display="https://podminky.urs.cz/item/CS_URS_2022_01/636311112"/>
    <hyperlink ref="F913" r:id="rId75" display="https://podminky.urs.cz/item/CS_URS_2022_01/619996145"/>
    <hyperlink ref="F918" r:id="rId76" display="https://podminky.urs.cz/item/CS_URS_2022_01/622143003"/>
    <hyperlink ref="F922" r:id="rId77" display="https://podminky.urs.cz/item/CS_URS_2022_01/622143004"/>
    <hyperlink ref="F929" r:id="rId78" display="https://podminky.urs.cz/item/CS_URS_2022_01/919726122"/>
    <hyperlink ref="F938" r:id="rId79" display="https://podminky.urs.cz/item/CS_URS_2022_01/941211111"/>
    <hyperlink ref="F943" r:id="rId80" display="https://podminky.urs.cz/item/CS_URS_2022_01/941211211"/>
    <hyperlink ref="F948" r:id="rId81" display="https://podminky.urs.cz/item/CS_URS_2022_01/943211811"/>
    <hyperlink ref="F953" r:id="rId82" display="https://podminky.urs.cz/item/CS_URS_2022_01/952901111"/>
    <hyperlink ref="F956" r:id="rId83" display="https://podminky.urs.cz/item/CS_URS_2022_01/953611111"/>
    <hyperlink ref="F975" r:id="rId84" display="https://podminky.urs.cz/item/CS_URS_2022_01/985131111"/>
    <hyperlink ref="F980" r:id="rId85" display="https://podminky.urs.cz/item/CS_URS_2022_01/985223112"/>
    <hyperlink ref="F987" r:id="rId86" display="https://podminky.urs.cz/item/CS_URS_2022_01/949101111"/>
    <hyperlink ref="F991" r:id="rId87" display="https://podminky.urs.cz/item/CS_URS_2022_01/998011002"/>
    <hyperlink ref="F995" r:id="rId88" display="https://podminky.urs.cz/item/CS_URS_2022_01/711111001"/>
    <hyperlink ref="F1001" r:id="rId89" display="https://podminky.urs.cz/item/CS_URS_2022_01/711111002"/>
    <hyperlink ref="F1006" r:id="rId90" display="https://podminky.urs.cz/item/CS_URS_2022_01/711141559"/>
    <hyperlink ref="F1011" r:id="rId91" display="https://podminky.urs.cz/item/CS_URS_2022_01/711142559"/>
    <hyperlink ref="F1017" r:id="rId92" display="https://podminky.urs.cz/item/CS_URS_2022_01/711161212"/>
    <hyperlink ref="F1020" r:id="rId93" display="https://podminky.urs.cz/item/CS_URS_2022_01/711192202"/>
    <hyperlink ref="F1025" r:id="rId94" display="https://podminky.urs.cz/item/CS_URS_2022_01/998711102"/>
    <hyperlink ref="F1028" r:id="rId95" display="https://podminky.urs.cz/item/CS_URS_2022_01/712311101"/>
    <hyperlink ref="F1035" r:id="rId96" display="https://podminky.urs.cz/item/CS_URS_2023_01/712331111"/>
    <hyperlink ref="F1040" r:id="rId97" display="https://podminky.urs.cz/item/CS_URS_2022_01/712341559"/>
    <hyperlink ref="F1047" r:id="rId98" display="https://podminky.urs.cz/item/CS_URS_2022_01/712361702"/>
    <hyperlink ref="F1053" r:id="rId99" display="https://podminky.urs.cz/item/CS_URS_2022_01/712361702"/>
    <hyperlink ref="F1058" r:id="rId100" display="https://podminky.urs.cz/item/CS_URS_2022_01/712361703"/>
    <hyperlink ref="F1064" r:id="rId101" display="https://podminky.urs.cz/item/CS_URS_2023_01/712363358"/>
    <hyperlink ref="F1067" r:id="rId102" display="https://podminky.urs.cz/item/CS_URS_2023_01/712363384"/>
    <hyperlink ref="F1084" r:id="rId103" display="https://podminky.urs.cz/item/CS_URS_2022_01/712631111"/>
    <hyperlink ref="F1091" r:id="rId104" display="https://podminky.urs.cz/item/CS_URS_2022_01/712771401"/>
    <hyperlink ref="F1098" r:id="rId105" display="https://podminky.urs.cz/item/CS_URS_2022_01/998712102"/>
    <hyperlink ref="F1101" r:id="rId106" display="https://podminky.urs.cz/item/CS_URS_2022_01/713121111"/>
    <hyperlink ref="F1109" r:id="rId107" display="https://podminky.urs.cz/item/CS_URS_2022_01/713121111"/>
    <hyperlink ref="F1117" r:id="rId108" display="https://podminky.urs.cz/item/CS_URS_2022_01/713121111"/>
    <hyperlink ref="F1125" r:id="rId109" display="https://podminky.urs.cz/item/CS_URS_2022_01/713131151"/>
    <hyperlink ref="F1130" r:id="rId110" display="https://podminky.urs.cz/item/CS_URS_2022_01/713141136"/>
    <hyperlink ref="F1135" r:id="rId111" display="https://podminky.urs.cz/item/CS_URS_2022_01/713141331"/>
    <hyperlink ref="F1148" r:id="rId112" display="https://podminky.urs.cz/item/CS_URS_2022_01/713151132"/>
    <hyperlink ref="F1155" r:id="rId113" display="https://podminky.urs.cz/item/CS_URS_2022_01/713151132"/>
    <hyperlink ref="F1160" r:id="rId114" display="https://podminky.urs.cz/item/CS_URS_2022_01/713151132"/>
    <hyperlink ref="F1165" r:id="rId115" display="https://podminky.urs.cz/item/CS_URS_2022_01/998713102"/>
    <hyperlink ref="F1168" r:id="rId116" display="https://podminky.urs.cz/item/CS_URS_2022_01/762332131"/>
    <hyperlink ref="F1175" r:id="rId117" display="https://podminky.urs.cz/item/CS_URS_2022_01/762332132"/>
    <hyperlink ref="F1186" r:id="rId118" display="https://podminky.urs.cz/item/CS_URS_2022_01/762332133"/>
    <hyperlink ref="F1200" r:id="rId119" display="https://podminky.urs.cz/item/CS_URS_2022_01/762341260"/>
    <hyperlink ref="F1211" r:id="rId120" display="https://podminky.urs.cz/item/CS_URS_2022_01/762342214"/>
    <hyperlink ref="F1219" r:id="rId121" display="https://podminky.urs.cz/item/CS_URS_2022_01/762342216"/>
    <hyperlink ref="F1224" r:id="rId122" display="https://podminky.urs.cz/item/CS_URS_2022_01/762395000"/>
    <hyperlink ref="F1232" r:id="rId123" display="https://podminky.urs.cz/item/CS_URS_2022_01/762810023"/>
    <hyperlink ref="F1235" r:id="rId124" display="https://podminky.urs.cz/item/CS_URS_2022_01/762810026"/>
    <hyperlink ref="F1238" r:id="rId125" display="https://podminky.urs.cz/item/CS_URS_2023_01/762813110"/>
    <hyperlink ref="F1244" r:id="rId126" display="https://podminky.urs.cz/item/CS_URS_2022_01/998762102"/>
    <hyperlink ref="F1247" r:id="rId127" display="https://podminky.urs.cz/item/CS_URS_2022_01/763111335"/>
    <hyperlink ref="F1256" r:id="rId128" display="https://podminky.urs.cz/item/CS_URS_2022_01/763111336"/>
    <hyperlink ref="F1269" r:id="rId129" display="https://podminky.urs.cz/item/CS_URS_2022_01/763121422"/>
    <hyperlink ref="F1280" r:id="rId130" display="https://podminky.urs.cz/item/CS_URS_2022_01/998763302"/>
    <hyperlink ref="F1283" r:id="rId131" display="https://podminky.urs.cz/item/CS_URS_2022_01/764141303"/>
    <hyperlink ref="F1307" r:id="rId132" display="https://podminky.urs.cz/item/CS_URS_2022_01/998764102"/>
    <hyperlink ref="F1310" r:id="rId133" display="https://podminky.urs.cz/item/CS_URS_2022_01/765111016"/>
    <hyperlink ref="F1315" r:id="rId134" display="https://podminky.urs.cz/item/CS_URS_2022_01/765111201"/>
    <hyperlink ref="F1319" r:id="rId135" display="https://podminky.urs.cz/item/CS_URS_2022_01/765111253"/>
    <hyperlink ref="F1326" r:id="rId136" display="https://podminky.urs.cz/item/CS_URS_2022_01/765111351"/>
    <hyperlink ref="F1333" r:id="rId137" display="https://podminky.urs.cz/item/CS_URS_2022_01/765191013"/>
    <hyperlink ref="F1338" r:id="rId138" display="https://podminky.urs.cz/item/CS_URS_2022_01/765191021"/>
    <hyperlink ref="F1345" r:id="rId139" display="https://podminky.urs.cz/item/CS_URS_2022_01/765191091"/>
    <hyperlink ref="F1347" r:id="rId140" display="https://podminky.urs.cz/item/CS_URS_2022_01/998765102"/>
    <hyperlink ref="F1387" r:id="rId141" display="https://podminky.urs.cz/item/CS_URS_2022_01/767995112"/>
    <hyperlink ref="F1395" r:id="rId142" display="https://podminky.urs.cz/item/CS_URS_2022_01/767995114"/>
    <hyperlink ref="F1445" r:id="rId143" display="https://podminky.urs.cz/item/CS_URS_2022_01/998767103"/>
    <hyperlink ref="F1448" r:id="rId144" display="https://podminky.urs.cz/item/CS_URS_2022_01/771151013"/>
    <hyperlink ref="F1456" r:id="rId145" display="https://podminky.urs.cz/item/CS_URS_2022_01/998771102"/>
    <hyperlink ref="F1478" r:id="rId146" display="https://podminky.urs.cz/item/CS_URS_2023_01/775541151"/>
    <hyperlink ref="F1487" r:id="rId147" display="https://podminky.urs.cz/item/CS_URS_2023_01/775591311"/>
    <hyperlink ref="F1492" r:id="rId148" display="https://podminky.urs.cz/item/CS_URS_2023_01/775591314"/>
    <hyperlink ref="F1500" r:id="rId149" display="https://podminky.urs.cz/item/CS_URS_2022_01/998775102"/>
    <hyperlink ref="F1503" r:id="rId150" display="https://podminky.urs.cz/item/CS_URS_2022_01/777111111"/>
    <hyperlink ref="F1507" r:id="rId151" display="https://podminky.urs.cz/item/CS_URS_2022_01/777111123"/>
    <hyperlink ref="F1511" r:id="rId152" display="https://podminky.urs.cz/item/CS_URS_2022_01/777121105"/>
    <hyperlink ref="F1515" r:id="rId153" display="https://podminky.urs.cz/item/CS_URS_2022_01/777131111"/>
    <hyperlink ref="F1519" r:id="rId154" display="https://podminky.urs.cz/item/CS_URS_2022_01/777511105"/>
    <hyperlink ref="F1523" r:id="rId155" display="https://podminky.urs.cz/item/CS_URS_2022_01/998777103"/>
    <hyperlink ref="F1526" r:id="rId156" display="https://podminky.urs.cz/item/CS_URS_2022_01/781111011"/>
    <hyperlink ref="F1529" r:id="rId157" display="https://podminky.urs.cz/item/CS_URS_2022_01/781121011"/>
    <hyperlink ref="F1536" r:id="rId158" display="https://podminky.urs.cz/item/CS_URS_2022_01/998781102"/>
    <hyperlink ref="F1539" r:id="rId159" display="https://podminky.urs.cz/item/CS_URS_2022_01/783226101"/>
    <hyperlink ref="F1545" r:id="rId160" display="https://podminky.urs.cz/item/CS_URS_2022_01/783901201"/>
    <hyperlink ref="F1547" r:id="rId161" display="https://podminky.urs.cz/item/CS_URS_2022_01/783901203"/>
    <hyperlink ref="F1551" r:id="rId162" display="https://podminky.urs.cz/item/CS_URS_2022_01/784111001"/>
    <hyperlink ref="F1589" r:id="rId163" display="https://podminky.urs.cz/item/CS_URS_2022_01/784171101"/>
    <hyperlink ref="F1594" r:id="rId164" display="https://podminky.urs.cz/item/CS_URS_2022_01/784181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6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  <c r="AZ2" s="226" t="s">
        <v>2183</v>
      </c>
      <c r="BA2" s="226" t="s">
        <v>2184</v>
      </c>
      <c r="BB2" s="226" t="s">
        <v>1</v>
      </c>
      <c r="BC2" s="226" t="s">
        <v>2185</v>
      </c>
      <c r="BD2" s="226" t="s">
        <v>149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89</v>
      </c>
    </row>
    <row r="4" spans="2:46" s="1" customFormat="1" ht="24.95" customHeight="1">
      <c r="B4" s="21"/>
      <c r="D4" s="140" t="s">
        <v>114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26.25" customHeight="1">
      <c r="B7" s="21"/>
      <c r="E7" s="143" t="str">
        <f>'Rekapitulace stavby'!K6</f>
        <v>Rekonstrukce společenského centra Stará hasička a přilehlého veřejného prostoru - způsobilé výdaje</v>
      </c>
      <c r="F7" s="142"/>
      <c r="G7" s="142"/>
      <c r="H7" s="142"/>
      <c r="L7" s="21"/>
    </row>
    <row r="8" spans="1:31" s="2" customFormat="1" ht="12" customHeight="1">
      <c r="A8" s="40"/>
      <c r="B8" s="46"/>
      <c r="C8" s="40"/>
      <c r="D8" s="142" t="s">
        <v>115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4" t="s">
        <v>2186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2" t="s">
        <v>20</v>
      </c>
      <c r="E12" s="40"/>
      <c r="F12" s="145" t="s">
        <v>178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26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5" t="s">
        <v>27</v>
      </c>
      <c r="F15" s="40"/>
      <c r="G15" s="40"/>
      <c r="H15" s="40"/>
      <c r="I15" s="142" t="s">
        <v>28</v>
      </c>
      <c r="J15" s="145" t="s">
        <v>29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2" t="s">
        <v>30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2" t="s">
        <v>32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5" t="s">
        <v>33</v>
      </c>
      <c r="F21" s="40"/>
      <c r="G21" s="40"/>
      <c r="H21" s="40"/>
      <c r="I21" s="142" t="s">
        <v>28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2" t="s">
        <v>35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5" t="s">
        <v>36</v>
      </c>
      <c r="F24" s="40"/>
      <c r="G24" s="40"/>
      <c r="H24" s="40"/>
      <c r="I24" s="142" t="s">
        <v>28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2" t="s">
        <v>37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39</v>
      </c>
      <c r="E30" s="40"/>
      <c r="F30" s="40"/>
      <c r="G30" s="40"/>
      <c r="H30" s="40"/>
      <c r="I30" s="40"/>
      <c r="J30" s="153">
        <f>ROUND(J128,2)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41</v>
      </c>
      <c r="G32" s="40"/>
      <c r="H32" s="40"/>
      <c r="I32" s="154" t="s">
        <v>40</v>
      </c>
      <c r="J32" s="154" t="s">
        <v>42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43</v>
      </c>
      <c r="E33" s="142" t="s">
        <v>44</v>
      </c>
      <c r="F33" s="156">
        <f>ROUND((SUM(BE128:BE356)),2)</f>
        <v>0</v>
      </c>
      <c r="G33" s="40"/>
      <c r="H33" s="40"/>
      <c r="I33" s="157">
        <v>0.21</v>
      </c>
      <c r="J33" s="156">
        <f>ROUND(((SUM(BE128:BE356))*I33),2)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2" t="s">
        <v>45</v>
      </c>
      <c r="F34" s="156">
        <f>ROUND((SUM(BF128:BF356)),2)</f>
        <v>0</v>
      </c>
      <c r="G34" s="40"/>
      <c r="H34" s="40"/>
      <c r="I34" s="157">
        <v>0.15</v>
      </c>
      <c r="J34" s="156">
        <f>ROUND(((SUM(BF128:BF356))*I34),2)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46</v>
      </c>
      <c r="F35" s="156">
        <f>ROUND((SUM(BG128:BG356)),2)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47</v>
      </c>
      <c r="F36" s="156">
        <f>ROUND((SUM(BH128:BH356)),2)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48</v>
      </c>
      <c r="F37" s="156">
        <f>ROUND((SUM(BI128:BI356)),2)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49</v>
      </c>
      <c r="E39" s="160"/>
      <c r="F39" s="160"/>
      <c r="G39" s="161" t="s">
        <v>50</v>
      </c>
      <c r="H39" s="162" t="s">
        <v>51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52</v>
      </c>
      <c r="E50" s="166"/>
      <c r="F50" s="166"/>
      <c r="G50" s="165" t="s">
        <v>53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54</v>
      </c>
      <c r="E61" s="168"/>
      <c r="F61" s="169" t="s">
        <v>55</v>
      </c>
      <c r="G61" s="167" t="s">
        <v>54</v>
      </c>
      <c r="H61" s="168"/>
      <c r="I61" s="168"/>
      <c r="J61" s="170" t="s">
        <v>55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56</v>
      </c>
      <c r="E65" s="171"/>
      <c r="F65" s="171"/>
      <c r="G65" s="165" t="s">
        <v>57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54</v>
      </c>
      <c r="E76" s="168"/>
      <c r="F76" s="169" t="s">
        <v>55</v>
      </c>
      <c r="G76" s="167" t="s">
        <v>54</v>
      </c>
      <c r="H76" s="168"/>
      <c r="I76" s="168"/>
      <c r="J76" s="170" t="s">
        <v>55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118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115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SO01b - Bourací práce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>Brno-Komín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32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30</v>
      </c>
      <c r="D92" s="42"/>
      <c r="E92" s="42"/>
      <c r="F92" s="28" t="str">
        <f>IF(E18="","",E18)</f>
        <v>Vyplň údaj</v>
      </c>
      <c r="G92" s="42"/>
      <c r="H92" s="42"/>
      <c r="I92" s="33" t="s">
        <v>35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119</v>
      </c>
      <c r="D94" s="178"/>
      <c r="E94" s="178"/>
      <c r="F94" s="178"/>
      <c r="G94" s="178"/>
      <c r="H94" s="178"/>
      <c r="I94" s="178"/>
      <c r="J94" s="179" t="s">
        <v>120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121</v>
      </c>
      <c r="D96" s="42"/>
      <c r="E96" s="42"/>
      <c r="F96" s="42"/>
      <c r="G96" s="42"/>
      <c r="H96" s="42"/>
      <c r="I96" s="42"/>
      <c r="J96" s="112">
        <f>J128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122</v>
      </c>
    </row>
    <row r="97" spans="1:31" s="9" customFormat="1" ht="24.95" customHeight="1">
      <c r="A97" s="9"/>
      <c r="B97" s="181"/>
      <c r="C97" s="182"/>
      <c r="D97" s="183" t="s">
        <v>242</v>
      </c>
      <c r="E97" s="184"/>
      <c r="F97" s="184"/>
      <c r="G97" s="184"/>
      <c r="H97" s="184"/>
      <c r="I97" s="184"/>
      <c r="J97" s="185">
        <f>J129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2" customFormat="1" ht="19.9" customHeight="1">
      <c r="A98" s="12"/>
      <c r="B98" s="228"/>
      <c r="C98" s="229"/>
      <c r="D98" s="230" t="s">
        <v>243</v>
      </c>
      <c r="E98" s="231"/>
      <c r="F98" s="231"/>
      <c r="G98" s="231"/>
      <c r="H98" s="231"/>
      <c r="I98" s="231"/>
      <c r="J98" s="232">
        <f>J130</f>
        <v>0</v>
      </c>
      <c r="K98" s="229"/>
      <c r="L98" s="233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s="12" customFormat="1" ht="19.9" customHeight="1">
      <c r="A99" s="12"/>
      <c r="B99" s="228"/>
      <c r="C99" s="229"/>
      <c r="D99" s="230" t="s">
        <v>249</v>
      </c>
      <c r="E99" s="231"/>
      <c r="F99" s="231"/>
      <c r="G99" s="231"/>
      <c r="H99" s="231"/>
      <c r="I99" s="231"/>
      <c r="J99" s="232">
        <f>J135</f>
        <v>0</v>
      </c>
      <c r="K99" s="229"/>
      <c r="L99" s="233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s="12" customFormat="1" ht="19.9" customHeight="1">
      <c r="A100" s="12"/>
      <c r="B100" s="228"/>
      <c r="C100" s="229"/>
      <c r="D100" s="230" t="s">
        <v>2187</v>
      </c>
      <c r="E100" s="231"/>
      <c r="F100" s="231"/>
      <c r="G100" s="231"/>
      <c r="H100" s="231"/>
      <c r="I100" s="231"/>
      <c r="J100" s="232">
        <f>J254</f>
        <v>0</v>
      </c>
      <c r="K100" s="229"/>
      <c r="L100" s="233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12" customFormat="1" ht="19.9" customHeight="1">
      <c r="A101" s="12"/>
      <c r="B101" s="228"/>
      <c r="C101" s="229"/>
      <c r="D101" s="230" t="s">
        <v>251</v>
      </c>
      <c r="E101" s="231"/>
      <c r="F101" s="231"/>
      <c r="G101" s="231"/>
      <c r="H101" s="231"/>
      <c r="I101" s="231"/>
      <c r="J101" s="232">
        <f>J280</f>
        <v>0</v>
      </c>
      <c r="K101" s="229"/>
      <c r="L101" s="233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s="9" customFormat="1" ht="24.95" customHeight="1">
      <c r="A102" s="9"/>
      <c r="B102" s="181"/>
      <c r="C102" s="182"/>
      <c r="D102" s="183" t="s">
        <v>123</v>
      </c>
      <c r="E102" s="184"/>
      <c r="F102" s="184"/>
      <c r="G102" s="184"/>
      <c r="H102" s="184"/>
      <c r="I102" s="184"/>
      <c r="J102" s="185">
        <f>J283</f>
        <v>0</v>
      </c>
      <c r="K102" s="182"/>
      <c r="L102" s="18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2" customFormat="1" ht="19.9" customHeight="1">
      <c r="A103" s="12"/>
      <c r="B103" s="228"/>
      <c r="C103" s="229"/>
      <c r="D103" s="230" t="s">
        <v>253</v>
      </c>
      <c r="E103" s="231"/>
      <c r="F103" s="231"/>
      <c r="G103" s="231"/>
      <c r="H103" s="231"/>
      <c r="I103" s="231"/>
      <c r="J103" s="232">
        <f>J284</f>
        <v>0</v>
      </c>
      <c r="K103" s="229"/>
      <c r="L103" s="233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 s="12" customFormat="1" ht="19.9" customHeight="1">
      <c r="A104" s="12"/>
      <c r="B104" s="228"/>
      <c r="C104" s="229"/>
      <c r="D104" s="230" t="s">
        <v>2188</v>
      </c>
      <c r="E104" s="231"/>
      <c r="F104" s="231"/>
      <c r="G104" s="231"/>
      <c r="H104" s="231"/>
      <c r="I104" s="231"/>
      <c r="J104" s="232">
        <f>J286</f>
        <v>0</v>
      </c>
      <c r="K104" s="229"/>
      <c r="L104" s="233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pans="1:31" s="12" customFormat="1" ht="19.9" customHeight="1">
      <c r="A105" s="12"/>
      <c r="B105" s="228"/>
      <c r="C105" s="229"/>
      <c r="D105" s="230" t="s">
        <v>255</v>
      </c>
      <c r="E105" s="231"/>
      <c r="F105" s="231"/>
      <c r="G105" s="231"/>
      <c r="H105" s="231"/>
      <c r="I105" s="231"/>
      <c r="J105" s="232">
        <f>J289</f>
        <v>0</v>
      </c>
      <c r="K105" s="229"/>
      <c r="L105" s="233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pans="1:31" s="12" customFormat="1" ht="19.9" customHeight="1">
      <c r="A106" s="12"/>
      <c r="B106" s="228"/>
      <c r="C106" s="229"/>
      <c r="D106" s="230" t="s">
        <v>257</v>
      </c>
      <c r="E106" s="231"/>
      <c r="F106" s="231"/>
      <c r="G106" s="231"/>
      <c r="H106" s="231"/>
      <c r="I106" s="231"/>
      <c r="J106" s="232">
        <f>J320</f>
        <v>0</v>
      </c>
      <c r="K106" s="229"/>
      <c r="L106" s="233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</row>
    <row r="107" spans="1:31" s="12" customFormat="1" ht="19.9" customHeight="1">
      <c r="A107" s="12"/>
      <c r="B107" s="228"/>
      <c r="C107" s="229"/>
      <c r="D107" s="230" t="s">
        <v>258</v>
      </c>
      <c r="E107" s="231"/>
      <c r="F107" s="231"/>
      <c r="G107" s="231"/>
      <c r="H107" s="231"/>
      <c r="I107" s="231"/>
      <c r="J107" s="232">
        <f>J327</f>
        <v>0</v>
      </c>
      <c r="K107" s="229"/>
      <c r="L107" s="233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</row>
    <row r="108" spans="1:31" s="12" customFormat="1" ht="19.9" customHeight="1">
      <c r="A108" s="12"/>
      <c r="B108" s="228"/>
      <c r="C108" s="229"/>
      <c r="D108" s="230" t="s">
        <v>259</v>
      </c>
      <c r="E108" s="231"/>
      <c r="F108" s="231"/>
      <c r="G108" s="231"/>
      <c r="H108" s="231"/>
      <c r="I108" s="231"/>
      <c r="J108" s="232">
        <f>J348</f>
        <v>0</v>
      </c>
      <c r="K108" s="229"/>
      <c r="L108" s="233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</row>
    <row r="109" spans="1:31" s="2" customFormat="1" ht="21.8" customHeigh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6.95" customHeight="1">
      <c r="A110" s="40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4" spans="1:31" s="2" customFormat="1" ht="6.95" customHeight="1">
      <c r="A114" s="40"/>
      <c r="B114" s="70"/>
      <c r="C114" s="71"/>
      <c r="D114" s="71"/>
      <c r="E114" s="71"/>
      <c r="F114" s="71"/>
      <c r="G114" s="71"/>
      <c r="H114" s="71"/>
      <c r="I114" s="71"/>
      <c r="J114" s="71"/>
      <c r="K114" s="71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24.95" customHeight="1">
      <c r="A115" s="40"/>
      <c r="B115" s="41"/>
      <c r="C115" s="24" t="s">
        <v>124</v>
      </c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6.95" customHeight="1">
      <c r="A116" s="40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2" customHeight="1">
      <c r="A117" s="40"/>
      <c r="B117" s="41"/>
      <c r="C117" s="33" t="s">
        <v>16</v>
      </c>
      <c r="D117" s="42"/>
      <c r="E117" s="42"/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26.25" customHeight="1">
      <c r="A118" s="40"/>
      <c r="B118" s="41"/>
      <c r="C118" s="42"/>
      <c r="D118" s="42"/>
      <c r="E118" s="176" t="str">
        <f>E7</f>
        <v>Rekonstrukce společenského centra Stará hasička a přilehlého veřejného prostoru - způsobilé výdaje</v>
      </c>
      <c r="F118" s="33"/>
      <c r="G118" s="33"/>
      <c r="H118" s="33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2" customHeight="1">
      <c r="A119" s="40"/>
      <c r="B119" s="41"/>
      <c r="C119" s="33" t="s">
        <v>115</v>
      </c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6.5" customHeight="1">
      <c r="A120" s="40"/>
      <c r="B120" s="41"/>
      <c r="C120" s="42"/>
      <c r="D120" s="42"/>
      <c r="E120" s="78" t="str">
        <f>E9</f>
        <v>SO01b - Bourací práce</v>
      </c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6.95" customHeight="1">
      <c r="A121" s="40"/>
      <c r="B121" s="41"/>
      <c r="C121" s="42"/>
      <c r="D121" s="42"/>
      <c r="E121" s="42"/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2" customHeight="1">
      <c r="A122" s="40"/>
      <c r="B122" s="41"/>
      <c r="C122" s="33" t="s">
        <v>20</v>
      </c>
      <c r="D122" s="42"/>
      <c r="E122" s="42"/>
      <c r="F122" s="28" t="str">
        <f>F12</f>
        <v>Brno-Komín</v>
      </c>
      <c r="G122" s="42"/>
      <c r="H122" s="42"/>
      <c r="I122" s="33" t="s">
        <v>22</v>
      </c>
      <c r="J122" s="81" t="str">
        <f>IF(J12="","",J12)</f>
        <v>26. 6. 2022</v>
      </c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6.95" customHeight="1">
      <c r="A123" s="40"/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40.05" customHeight="1">
      <c r="A124" s="40"/>
      <c r="B124" s="41"/>
      <c r="C124" s="33" t="s">
        <v>24</v>
      </c>
      <c r="D124" s="42"/>
      <c r="E124" s="42"/>
      <c r="F124" s="28" t="str">
        <f>E15</f>
        <v>Statutární město Brno, městská část Brno-Komín</v>
      </c>
      <c r="G124" s="42"/>
      <c r="H124" s="42"/>
      <c r="I124" s="33" t="s">
        <v>32</v>
      </c>
      <c r="J124" s="38" t="str">
        <f>E21</f>
        <v>Dipl.-Ing. Janosch Welzien, ČKA 383/2022</v>
      </c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25.65" customHeight="1">
      <c r="A125" s="40"/>
      <c r="B125" s="41"/>
      <c r="C125" s="33" t="s">
        <v>30</v>
      </c>
      <c r="D125" s="42"/>
      <c r="E125" s="42"/>
      <c r="F125" s="28" t="str">
        <f>IF(E18="","",E18)</f>
        <v>Vyplň údaj</v>
      </c>
      <c r="G125" s="42"/>
      <c r="H125" s="42"/>
      <c r="I125" s="33" t="s">
        <v>35</v>
      </c>
      <c r="J125" s="38" t="str">
        <f>E24</f>
        <v xml:space="preserve">Schwerpunkt architekti </v>
      </c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10.3" customHeight="1">
      <c r="A126" s="40"/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10" customFormat="1" ht="29.25" customHeight="1">
      <c r="A127" s="187"/>
      <c r="B127" s="188"/>
      <c r="C127" s="189" t="s">
        <v>125</v>
      </c>
      <c r="D127" s="190" t="s">
        <v>64</v>
      </c>
      <c r="E127" s="190" t="s">
        <v>60</v>
      </c>
      <c r="F127" s="190" t="s">
        <v>61</v>
      </c>
      <c r="G127" s="190" t="s">
        <v>126</v>
      </c>
      <c r="H127" s="190" t="s">
        <v>127</v>
      </c>
      <c r="I127" s="190" t="s">
        <v>128</v>
      </c>
      <c r="J127" s="190" t="s">
        <v>120</v>
      </c>
      <c r="K127" s="191" t="s">
        <v>129</v>
      </c>
      <c r="L127" s="192"/>
      <c r="M127" s="102" t="s">
        <v>1</v>
      </c>
      <c r="N127" s="103" t="s">
        <v>43</v>
      </c>
      <c r="O127" s="103" t="s">
        <v>130</v>
      </c>
      <c r="P127" s="103" t="s">
        <v>131</v>
      </c>
      <c r="Q127" s="103" t="s">
        <v>132</v>
      </c>
      <c r="R127" s="103" t="s">
        <v>133</v>
      </c>
      <c r="S127" s="103" t="s">
        <v>134</v>
      </c>
      <c r="T127" s="104" t="s">
        <v>135</v>
      </c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</row>
    <row r="128" spans="1:63" s="2" customFormat="1" ht="22.8" customHeight="1">
      <c r="A128" s="40"/>
      <c r="B128" s="41"/>
      <c r="C128" s="109" t="s">
        <v>136</v>
      </c>
      <c r="D128" s="42"/>
      <c r="E128" s="42"/>
      <c r="F128" s="42"/>
      <c r="G128" s="42"/>
      <c r="H128" s="42"/>
      <c r="I128" s="42"/>
      <c r="J128" s="193">
        <f>BK128</f>
        <v>0</v>
      </c>
      <c r="K128" s="42"/>
      <c r="L128" s="46"/>
      <c r="M128" s="105"/>
      <c r="N128" s="194"/>
      <c r="O128" s="106"/>
      <c r="P128" s="195">
        <f>P129+P283</f>
        <v>0</v>
      </c>
      <c r="Q128" s="106"/>
      <c r="R128" s="195">
        <f>R129+R283</f>
        <v>10.541480629999999</v>
      </c>
      <c r="S128" s="106"/>
      <c r="T128" s="196">
        <f>T129+T283</f>
        <v>599.2109089499999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8" t="s">
        <v>78</v>
      </c>
      <c r="AU128" s="18" t="s">
        <v>122</v>
      </c>
      <c r="BK128" s="197">
        <f>BK129+BK283</f>
        <v>0</v>
      </c>
    </row>
    <row r="129" spans="1:63" s="11" customFormat="1" ht="25.9" customHeight="1">
      <c r="A129" s="11"/>
      <c r="B129" s="198"/>
      <c r="C129" s="199"/>
      <c r="D129" s="200" t="s">
        <v>78</v>
      </c>
      <c r="E129" s="201" t="s">
        <v>268</v>
      </c>
      <c r="F129" s="201" t="s">
        <v>269</v>
      </c>
      <c r="G129" s="199"/>
      <c r="H129" s="199"/>
      <c r="I129" s="202"/>
      <c r="J129" s="203">
        <f>BK129</f>
        <v>0</v>
      </c>
      <c r="K129" s="199"/>
      <c r="L129" s="204"/>
      <c r="M129" s="205"/>
      <c r="N129" s="206"/>
      <c r="O129" s="206"/>
      <c r="P129" s="207">
        <f>P130+P135+P254+P280</f>
        <v>0</v>
      </c>
      <c r="Q129" s="206"/>
      <c r="R129" s="207">
        <f>R130+R135+R254+R280</f>
        <v>10.541480629999999</v>
      </c>
      <c r="S129" s="206"/>
      <c r="T129" s="208">
        <f>T130+T135+T254+T280</f>
        <v>545.0828919999999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209" t="s">
        <v>87</v>
      </c>
      <c r="AT129" s="210" t="s">
        <v>78</v>
      </c>
      <c r="AU129" s="210" t="s">
        <v>79</v>
      </c>
      <c r="AY129" s="209" t="s">
        <v>139</v>
      </c>
      <c r="BK129" s="211">
        <f>BK130+BK135+BK254+BK280</f>
        <v>0</v>
      </c>
    </row>
    <row r="130" spans="1:63" s="11" customFormat="1" ht="22.8" customHeight="1">
      <c r="A130" s="11"/>
      <c r="B130" s="198"/>
      <c r="C130" s="199"/>
      <c r="D130" s="200" t="s">
        <v>78</v>
      </c>
      <c r="E130" s="234" t="s">
        <v>87</v>
      </c>
      <c r="F130" s="234" t="s">
        <v>270</v>
      </c>
      <c r="G130" s="199"/>
      <c r="H130" s="199"/>
      <c r="I130" s="202"/>
      <c r="J130" s="235">
        <f>BK130</f>
        <v>0</v>
      </c>
      <c r="K130" s="199"/>
      <c r="L130" s="204"/>
      <c r="M130" s="205"/>
      <c r="N130" s="206"/>
      <c r="O130" s="206"/>
      <c r="P130" s="207">
        <f>SUM(P131:P134)</f>
        <v>0</v>
      </c>
      <c r="Q130" s="206"/>
      <c r="R130" s="207">
        <f>SUM(R131:R134)</f>
        <v>0</v>
      </c>
      <c r="S130" s="206"/>
      <c r="T130" s="208">
        <f>SUM(T131:T134)</f>
        <v>70.1558</v>
      </c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R130" s="209" t="s">
        <v>87</v>
      </c>
      <c r="AT130" s="210" t="s">
        <v>78</v>
      </c>
      <c r="AU130" s="210" t="s">
        <v>87</v>
      </c>
      <c r="AY130" s="209" t="s">
        <v>139</v>
      </c>
      <c r="BK130" s="211">
        <f>SUM(BK131:BK134)</f>
        <v>0</v>
      </c>
    </row>
    <row r="131" spans="1:65" s="2" customFormat="1" ht="16.5" customHeight="1">
      <c r="A131" s="40"/>
      <c r="B131" s="41"/>
      <c r="C131" s="212" t="s">
        <v>87</v>
      </c>
      <c r="D131" s="212" t="s">
        <v>140</v>
      </c>
      <c r="E131" s="213" t="s">
        <v>2189</v>
      </c>
      <c r="F131" s="214" t="s">
        <v>2190</v>
      </c>
      <c r="G131" s="215" t="s">
        <v>299</v>
      </c>
      <c r="H131" s="216">
        <v>269.83</v>
      </c>
      <c r="I131" s="217"/>
      <c r="J131" s="218">
        <f>ROUND(I131*H131,2)</f>
        <v>0</v>
      </c>
      <c r="K131" s="214" t="s">
        <v>1</v>
      </c>
      <c r="L131" s="46"/>
      <c r="M131" s="236" t="s">
        <v>1</v>
      </c>
      <c r="N131" s="237" t="s">
        <v>44</v>
      </c>
      <c r="O131" s="93"/>
      <c r="P131" s="238">
        <f>O131*H131</f>
        <v>0</v>
      </c>
      <c r="Q131" s="238">
        <v>0</v>
      </c>
      <c r="R131" s="238">
        <f>Q131*H131</f>
        <v>0</v>
      </c>
      <c r="S131" s="238">
        <v>0.26</v>
      </c>
      <c r="T131" s="239">
        <f>S131*H131</f>
        <v>70.1558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4" t="s">
        <v>144</v>
      </c>
      <c r="AT131" s="224" t="s">
        <v>140</v>
      </c>
      <c r="AU131" s="224" t="s">
        <v>89</v>
      </c>
      <c r="AY131" s="18" t="s">
        <v>139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87</v>
      </c>
      <c r="BK131" s="225">
        <f>ROUND(I131*H131,2)</f>
        <v>0</v>
      </c>
      <c r="BL131" s="18" t="s">
        <v>144</v>
      </c>
      <c r="BM131" s="224" t="s">
        <v>2191</v>
      </c>
    </row>
    <row r="132" spans="1:51" s="13" customFormat="1" ht="12">
      <c r="A132" s="13"/>
      <c r="B132" s="245"/>
      <c r="C132" s="246"/>
      <c r="D132" s="247" t="s">
        <v>278</v>
      </c>
      <c r="E132" s="248" t="s">
        <v>1</v>
      </c>
      <c r="F132" s="249" t="s">
        <v>2192</v>
      </c>
      <c r="G132" s="246"/>
      <c r="H132" s="250">
        <v>269.83</v>
      </c>
      <c r="I132" s="251"/>
      <c r="J132" s="246"/>
      <c r="K132" s="246"/>
      <c r="L132" s="252"/>
      <c r="M132" s="253"/>
      <c r="N132" s="254"/>
      <c r="O132" s="254"/>
      <c r="P132" s="254"/>
      <c r="Q132" s="254"/>
      <c r="R132" s="254"/>
      <c r="S132" s="254"/>
      <c r="T132" s="25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6" t="s">
        <v>278</v>
      </c>
      <c r="AU132" s="256" t="s">
        <v>89</v>
      </c>
      <c r="AV132" s="13" t="s">
        <v>89</v>
      </c>
      <c r="AW132" s="13" t="s">
        <v>34</v>
      </c>
      <c r="AX132" s="13" t="s">
        <v>79</v>
      </c>
      <c r="AY132" s="256" t="s">
        <v>139</v>
      </c>
    </row>
    <row r="133" spans="1:51" s="16" customFormat="1" ht="12">
      <c r="A133" s="16"/>
      <c r="B133" s="288"/>
      <c r="C133" s="289"/>
      <c r="D133" s="247" t="s">
        <v>278</v>
      </c>
      <c r="E133" s="290" t="s">
        <v>1</v>
      </c>
      <c r="F133" s="291" t="s">
        <v>676</v>
      </c>
      <c r="G133" s="289"/>
      <c r="H133" s="292">
        <v>269.83</v>
      </c>
      <c r="I133" s="293"/>
      <c r="J133" s="289"/>
      <c r="K133" s="289"/>
      <c r="L133" s="294"/>
      <c r="M133" s="295"/>
      <c r="N133" s="296"/>
      <c r="O133" s="296"/>
      <c r="P133" s="296"/>
      <c r="Q133" s="296"/>
      <c r="R133" s="296"/>
      <c r="S133" s="296"/>
      <c r="T133" s="297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T133" s="298" t="s">
        <v>278</v>
      </c>
      <c r="AU133" s="298" t="s">
        <v>89</v>
      </c>
      <c r="AV133" s="16" t="s">
        <v>149</v>
      </c>
      <c r="AW133" s="16" t="s">
        <v>34</v>
      </c>
      <c r="AX133" s="16" t="s">
        <v>79</v>
      </c>
      <c r="AY133" s="298" t="s">
        <v>139</v>
      </c>
    </row>
    <row r="134" spans="1:51" s="15" customFormat="1" ht="12">
      <c r="A134" s="15"/>
      <c r="B134" s="267"/>
      <c r="C134" s="268"/>
      <c r="D134" s="247" t="s">
        <v>278</v>
      </c>
      <c r="E134" s="269" t="s">
        <v>1</v>
      </c>
      <c r="F134" s="270" t="s">
        <v>287</v>
      </c>
      <c r="G134" s="268"/>
      <c r="H134" s="271">
        <v>269.83</v>
      </c>
      <c r="I134" s="272"/>
      <c r="J134" s="268"/>
      <c r="K134" s="268"/>
      <c r="L134" s="273"/>
      <c r="M134" s="274"/>
      <c r="N134" s="275"/>
      <c r="O134" s="275"/>
      <c r="P134" s="275"/>
      <c r="Q134" s="275"/>
      <c r="R134" s="275"/>
      <c r="S134" s="275"/>
      <c r="T134" s="276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77" t="s">
        <v>278</v>
      </c>
      <c r="AU134" s="277" t="s">
        <v>89</v>
      </c>
      <c r="AV134" s="15" t="s">
        <v>144</v>
      </c>
      <c r="AW134" s="15" t="s">
        <v>34</v>
      </c>
      <c r="AX134" s="15" t="s">
        <v>87</v>
      </c>
      <c r="AY134" s="277" t="s">
        <v>139</v>
      </c>
    </row>
    <row r="135" spans="1:63" s="11" customFormat="1" ht="22.8" customHeight="1">
      <c r="A135" s="11"/>
      <c r="B135" s="198"/>
      <c r="C135" s="199"/>
      <c r="D135" s="200" t="s">
        <v>78</v>
      </c>
      <c r="E135" s="234" t="s">
        <v>327</v>
      </c>
      <c r="F135" s="234" t="s">
        <v>1040</v>
      </c>
      <c r="G135" s="199"/>
      <c r="H135" s="199"/>
      <c r="I135" s="202"/>
      <c r="J135" s="235">
        <f>BK135</f>
        <v>0</v>
      </c>
      <c r="K135" s="199"/>
      <c r="L135" s="204"/>
      <c r="M135" s="205"/>
      <c r="N135" s="206"/>
      <c r="O135" s="206"/>
      <c r="P135" s="207">
        <f>SUM(P136:P253)</f>
        <v>0</v>
      </c>
      <c r="Q135" s="206"/>
      <c r="R135" s="207">
        <f>SUM(R136:R253)</f>
        <v>10.541480629999999</v>
      </c>
      <c r="S135" s="206"/>
      <c r="T135" s="208">
        <f>SUM(T136:T253)</f>
        <v>474.92709199999996</v>
      </c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R135" s="209" t="s">
        <v>87</v>
      </c>
      <c r="AT135" s="210" t="s">
        <v>78</v>
      </c>
      <c r="AU135" s="210" t="s">
        <v>87</v>
      </c>
      <c r="AY135" s="209" t="s">
        <v>139</v>
      </c>
      <c r="BK135" s="211">
        <f>SUM(BK136:BK253)</f>
        <v>0</v>
      </c>
    </row>
    <row r="136" spans="1:65" s="2" customFormat="1" ht="16.5" customHeight="1">
      <c r="A136" s="40"/>
      <c r="B136" s="41"/>
      <c r="C136" s="212" t="s">
        <v>89</v>
      </c>
      <c r="D136" s="212" t="s">
        <v>140</v>
      </c>
      <c r="E136" s="213" t="s">
        <v>2193</v>
      </c>
      <c r="F136" s="214" t="s">
        <v>2194</v>
      </c>
      <c r="G136" s="215" t="s">
        <v>273</v>
      </c>
      <c r="H136" s="216">
        <v>26.643</v>
      </c>
      <c r="I136" s="217"/>
      <c r="J136" s="218">
        <f>ROUND(I136*H136,2)</f>
        <v>0</v>
      </c>
      <c r="K136" s="214" t="s">
        <v>274</v>
      </c>
      <c r="L136" s="46"/>
      <c r="M136" s="236" t="s">
        <v>1</v>
      </c>
      <c r="N136" s="237" t="s">
        <v>44</v>
      </c>
      <c r="O136" s="93"/>
      <c r="P136" s="238">
        <f>O136*H136</f>
        <v>0</v>
      </c>
      <c r="Q136" s="238">
        <v>0</v>
      </c>
      <c r="R136" s="238">
        <f>Q136*H136</f>
        <v>0</v>
      </c>
      <c r="S136" s="238">
        <v>1.8</v>
      </c>
      <c r="T136" s="239">
        <f>S136*H136</f>
        <v>47.9574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4" t="s">
        <v>144</v>
      </c>
      <c r="AT136" s="224" t="s">
        <v>140</v>
      </c>
      <c r="AU136" s="224" t="s">
        <v>89</v>
      </c>
      <c r="AY136" s="18" t="s">
        <v>139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87</v>
      </c>
      <c r="BK136" s="225">
        <f>ROUND(I136*H136,2)</f>
        <v>0</v>
      </c>
      <c r="BL136" s="18" t="s">
        <v>144</v>
      </c>
      <c r="BM136" s="224" t="s">
        <v>2195</v>
      </c>
    </row>
    <row r="137" spans="1:47" s="2" customFormat="1" ht="12">
      <c r="A137" s="40"/>
      <c r="B137" s="41"/>
      <c r="C137" s="42"/>
      <c r="D137" s="240" t="s">
        <v>276</v>
      </c>
      <c r="E137" s="42"/>
      <c r="F137" s="241" t="s">
        <v>2196</v>
      </c>
      <c r="G137" s="42"/>
      <c r="H137" s="42"/>
      <c r="I137" s="242"/>
      <c r="J137" s="42"/>
      <c r="K137" s="42"/>
      <c r="L137" s="46"/>
      <c r="M137" s="243"/>
      <c r="N137" s="244"/>
      <c r="O137" s="93"/>
      <c r="P137" s="93"/>
      <c r="Q137" s="93"/>
      <c r="R137" s="93"/>
      <c r="S137" s="93"/>
      <c r="T137" s="94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8" t="s">
        <v>276</v>
      </c>
      <c r="AU137" s="18" t="s">
        <v>89</v>
      </c>
    </row>
    <row r="138" spans="1:51" s="13" customFormat="1" ht="12">
      <c r="A138" s="13"/>
      <c r="B138" s="245"/>
      <c r="C138" s="246"/>
      <c r="D138" s="247" t="s">
        <v>278</v>
      </c>
      <c r="E138" s="248" t="s">
        <v>1</v>
      </c>
      <c r="F138" s="249" t="s">
        <v>2197</v>
      </c>
      <c r="G138" s="246"/>
      <c r="H138" s="250">
        <v>26.643</v>
      </c>
      <c r="I138" s="251"/>
      <c r="J138" s="246"/>
      <c r="K138" s="246"/>
      <c r="L138" s="252"/>
      <c r="M138" s="253"/>
      <c r="N138" s="254"/>
      <c r="O138" s="254"/>
      <c r="P138" s="254"/>
      <c r="Q138" s="254"/>
      <c r="R138" s="254"/>
      <c r="S138" s="254"/>
      <c r="T138" s="25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6" t="s">
        <v>278</v>
      </c>
      <c r="AU138" s="256" t="s">
        <v>89</v>
      </c>
      <c r="AV138" s="13" t="s">
        <v>89</v>
      </c>
      <c r="AW138" s="13" t="s">
        <v>34</v>
      </c>
      <c r="AX138" s="13" t="s">
        <v>87</v>
      </c>
      <c r="AY138" s="256" t="s">
        <v>139</v>
      </c>
    </row>
    <row r="139" spans="1:65" s="2" customFormat="1" ht="24.15" customHeight="1">
      <c r="A139" s="40"/>
      <c r="B139" s="41"/>
      <c r="C139" s="212" t="s">
        <v>149</v>
      </c>
      <c r="D139" s="212" t="s">
        <v>140</v>
      </c>
      <c r="E139" s="213" t="s">
        <v>2198</v>
      </c>
      <c r="F139" s="214" t="s">
        <v>2199</v>
      </c>
      <c r="G139" s="215" t="s">
        <v>273</v>
      </c>
      <c r="H139" s="216">
        <v>143.809</v>
      </c>
      <c r="I139" s="217"/>
      <c r="J139" s="218">
        <f>ROUND(I139*H139,2)</f>
        <v>0</v>
      </c>
      <c r="K139" s="214" t="s">
        <v>274</v>
      </c>
      <c r="L139" s="46"/>
      <c r="M139" s="236" t="s">
        <v>1</v>
      </c>
      <c r="N139" s="237" t="s">
        <v>44</v>
      </c>
      <c r="O139" s="93"/>
      <c r="P139" s="238">
        <f>O139*H139</f>
        <v>0</v>
      </c>
      <c r="Q139" s="238">
        <v>0</v>
      </c>
      <c r="R139" s="238">
        <f>Q139*H139</f>
        <v>0</v>
      </c>
      <c r="S139" s="238">
        <v>1.95</v>
      </c>
      <c r="T139" s="239">
        <f>S139*H139</f>
        <v>280.42755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4" t="s">
        <v>144</v>
      </c>
      <c r="AT139" s="224" t="s">
        <v>140</v>
      </c>
      <c r="AU139" s="224" t="s">
        <v>89</v>
      </c>
      <c r="AY139" s="18" t="s">
        <v>139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87</v>
      </c>
      <c r="BK139" s="225">
        <f>ROUND(I139*H139,2)</f>
        <v>0</v>
      </c>
      <c r="BL139" s="18" t="s">
        <v>144</v>
      </c>
      <c r="BM139" s="224" t="s">
        <v>2200</v>
      </c>
    </row>
    <row r="140" spans="1:47" s="2" customFormat="1" ht="12">
      <c r="A140" s="40"/>
      <c r="B140" s="41"/>
      <c r="C140" s="42"/>
      <c r="D140" s="240" t="s">
        <v>276</v>
      </c>
      <c r="E140" s="42"/>
      <c r="F140" s="241" t="s">
        <v>2201</v>
      </c>
      <c r="G140" s="42"/>
      <c r="H140" s="42"/>
      <c r="I140" s="242"/>
      <c r="J140" s="42"/>
      <c r="K140" s="42"/>
      <c r="L140" s="46"/>
      <c r="M140" s="243"/>
      <c r="N140" s="244"/>
      <c r="O140" s="93"/>
      <c r="P140" s="93"/>
      <c r="Q140" s="93"/>
      <c r="R140" s="93"/>
      <c r="S140" s="93"/>
      <c r="T140" s="94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8" t="s">
        <v>276</v>
      </c>
      <c r="AU140" s="18" t="s">
        <v>89</v>
      </c>
    </row>
    <row r="141" spans="1:51" s="14" customFormat="1" ht="12">
      <c r="A141" s="14"/>
      <c r="B141" s="257"/>
      <c r="C141" s="258"/>
      <c r="D141" s="247" t="s">
        <v>278</v>
      </c>
      <c r="E141" s="259" t="s">
        <v>1</v>
      </c>
      <c r="F141" s="260" t="s">
        <v>2202</v>
      </c>
      <c r="G141" s="258"/>
      <c r="H141" s="259" t="s">
        <v>1</v>
      </c>
      <c r="I141" s="261"/>
      <c r="J141" s="258"/>
      <c r="K141" s="258"/>
      <c r="L141" s="262"/>
      <c r="M141" s="263"/>
      <c r="N141" s="264"/>
      <c r="O141" s="264"/>
      <c r="P141" s="264"/>
      <c r="Q141" s="264"/>
      <c r="R141" s="264"/>
      <c r="S141" s="264"/>
      <c r="T141" s="26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6" t="s">
        <v>278</v>
      </c>
      <c r="AU141" s="266" t="s">
        <v>89</v>
      </c>
      <c r="AV141" s="14" t="s">
        <v>87</v>
      </c>
      <c r="AW141" s="14" t="s">
        <v>34</v>
      </c>
      <c r="AX141" s="14" t="s">
        <v>79</v>
      </c>
      <c r="AY141" s="266" t="s">
        <v>139</v>
      </c>
    </row>
    <row r="142" spans="1:51" s="13" customFormat="1" ht="12">
      <c r="A142" s="13"/>
      <c r="B142" s="245"/>
      <c r="C142" s="246"/>
      <c r="D142" s="247" t="s">
        <v>278</v>
      </c>
      <c r="E142" s="248" t="s">
        <v>1</v>
      </c>
      <c r="F142" s="249" t="s">
        <v>2203</v>
      </c>
      <c r="G142" s="246"/>
      <c r="H142" s="250">
        <v>0.911</v>
      </c>
      <c r="I142" s="251"/>
      <c r="J142" s="246"/>
      <c r="K142" s="246"/>
      <c r="L142" s="252"/>
      <c r="M142" s="253"/>
      <c r="N142" s="254"/>
      <c r="O142" s="254"/>
      <c r="P142" s="254"/>
      <c r="Q142" s="254"/>
      <c r="R142" s="254"/>
      <c r="S142" s="254"/>
      <c r="T142" s="25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6" t="s">
        <v>278</v>
      </c>
      <c r="AU142" s="256" t="s">
        <v>89</v>
      </c>
      <c r="AV142" s="13" t="s">
        <v>89</v>
      </c>
      <c r="AW142" s="13" t="s">
        <v>34</v>
      </c>
      <c r="AX142" s="13" t="s">
        <v>79</v>
      </c>
      <c r="AY142" s="256" t="s">
        <v>139</v>
      </c>
    </row>
    <row r="143" spans="1:51" s="13" customFormat="1" ht="12">
      <c r="A143" s="13"/>
      <c r="B143" s="245"/>
      <c r="C143" s="246"/>
      <c r="D143" s="247" t="s">
        <v>278</v>
      </c>
      <c r="E143" s="248" t="s">
        <v>1</v>
      </c>
      <c r="F143" s="249" t="s">
        <v>2204</v>
      </c>
      <c r="G143" s="246"/>
      <c r="H143" s="250">
        <v>0.334</v>
      </c>
      <c r="I143" s="251"/>
      <c r="J143" s="246"/>
      <c r="K143" s="246"/>
      <c r="L143" s="252"/>
      <c r="M143" s="253"/>
      <c r="N143" s="254"/>
      <c r="O143" s="254"/>
      <c r="P143" s="254"/>
      <c r="Q143" s="254"/>
      <c r="R143" s="254"/>
      <c r="S143" s="254"/>
      <c r="T143" s="25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6" t="s">
        <v>278</v>
      </c>
      <c r="AU143" s="256" t="s">
        <v>89</v>
      </c>
      <c r="AV143" s="13" t="s">
        <v>89</v>
      </c>
      <c r="AW143" s="13" t="s">
        <v>34</v>
      </c>
      <c r="AX143" s="13" t="s">
        <v>79</v>
      </c>
      <c r="AY143" s="256" t="s">
        <v>139</v>
      </c>
    </row>
    <row r="144" spans="1:51" s="13" customFormat="1" ht="12">
      <c r="A144" s="13"/>
      <c r="B144" s="245"/>
      <c r="C144" s="246"/>
      <c r="D144" s="247" t="s">
        <v>278</v>
      </c>
      <c r="E144" s="248" t="s">
        <v>1</v>
      </c>
      <c r="F144" s="249" t="s">
        <v>2205</v>
      </c>
      <c r="G144" s="246"/>
      <c r="H144" s="250">
        <v>0.224</v>
      </c>
      <c r="I144" s="251"/>
      <c r="J144" s="246"/>
      <c r="K144" s="246"/>
      <c r="L144" s="252"/>
      <c r="M144" s="253"/>
      <c r="N144" s="254"/>
      <c r="O144" s="254"/>
      <c r="P144" s="254"/>
      <c r="Q144" s="254"/>
      <c r="R144" s="254"/>
      <c r="S144" s="254"/>
      <c r="T144" s="25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6" t="s">
        <v>278</v>
      </c>
      <c r="AU144" s="256" t="s">
        <v>89</v>
      </c>
      <c r="AV144" s="13" t="s">
        <v>89</v>
      </c>
      <c r="AW144" s="13" t="s">
        <v>34</v>
      </c>
      <c r="AX144" s="13" t="s">
        <v>79</v>
      </c>
      <c r="AY144" s="256" t="s">
        <v>139</v>
      </c>
    </row>
    <row r="145" spans="1:51" s="14" customFormat="1" ht="12">
      <c r="A145" s="14"/>
      <c r="B145" s="257"/>
      <c r="C145" s="258"/>
      <c r="D145" s="247" t="s">
        <v>278</v>
      </c>
      <c r="E145" s="259" t="s">
        <v>1</v>
      </c>
      <c r="F145" s="260" t="s">
        <v>417</v>
      </c>
      <c r="G145" s="258"/>
      <c r="H145" s="259" t="s">
        <v>1</v>
      </c>
      <c r="I145" s="261"/>
      <c r="J145" s="258"/>
      <c r="K145" s="258"/>
      <c r="L145" s="262"/>
      <c r="M145" s="263"/>
      <c r="N145" s="264"/>
      <c r="O145" s="264"/>
      <c r="P145" s="264"/>
      <c r="Q145" s="264"/>
      <c r="R145" s="264"/>
      <c r="S145" s="264"/>
      <c r="T145" s="26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6" t="s">
        <v>278</v>
      </c>
      <c r="AU145" s="266" t="s">
        <v>89</v>
      </c>
      <c r="AV145" s="14" t="s">
        <v>87</v>
      </c>
      <c r="AW145" s="14" t="s">
        <v>34</v>
      </c>
      <c r="AX145" s="14" t="s">
        <v>79</v>
      </c>
      <c r="AY145" s="266" t="s">
        <v>139</v>
      </c>
    </row>
    <row r="146" spans="1:51" s="14" customFormat="1" ht="12">
      <c r="A146" s="14"/>
      <c r="B146" s="257"/>
      <c r="C146" s="258"/>
      <c r="D146" s="247" t="s">
        <v>278</v>
      </c>
      <c r="E146" s="259" t="s">
        <v>1</v>
      </c>
      <c r="F146" s="260" t="s">
        <v>2206</v>
      </c>
      <c r="G146" s="258"/>
      <c r="H146" s="259" t="s">
        <v>1</v>
      </c>
      <c r="I146" s="261"/>
      <c r="J146" s="258"/>
      <c r="K146" s="258"/>
      <c r="L146" s="262"/>
      <c r="M146" s="263"/>
      <c r="N146" s="264"/>
      <c r="O146" s="264"/>
      <c r="P146" s="264"/>
      <c r="Q146" s="264"/>
      <c r="R146" s="264"/>
      <c r="S146" s="264"/>
      <c r="T146" s="26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6" t="s">
        <v>278</v>
      </c>
      <c r="AU146" s="266" t="s">
        <v>89</v>
      </c>
      <c r="AV146" s="14" t="s">
        <v>87</v>
      </c>
      <c r="AW146" s="14" t="s">
        <v>34</v>
      </c>
      <c r="AX146" s="14" t="s">
        <v>79</v>
      </c>
      <c r="AY146" s="266" t="s">
        <v>139</v>
      </c>
    </row>
    <row r="147" spans="1:51" s="13" customFormat="1" ht="12">
      <c r="A147" s="13"/>
      <c r="B147" s="245"/>
      <c r="C147" s="246"/>
      <c r="D147" s="247" t="s">
        <v>278</v>
      </c>
      <c r="E147" s="248" t="s">
        <v>1</v>
      </c>
      <c r="F147" s="249" t="s">
        <v>2207</v>
      </c>
      <c r="G147" s="246"/>
      <c r="H147" s="250">
        <v>13.732</v>
      </c>
      <c r="I147" s="251"/>
      <c r="J147" s="246"/>
      <c r="K147" s="246"/>
      <c r="L147" s="252"/>
      <c r="M147" s="253"/>
      <c r="N147" s="254"/>
      <c r="O147" s="254"/>
      <c r="P147" s="254"/>
      <c r="Q147" s="254"/>
      <c r="R147" s="254"/>
      <c r="S147" s="254"/>
      <c r="T147" s="25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6" t="s">
        <v>278</v>
      </c>
      <c r="AU147" s="256" t="s">
        <v>89</v>
      </c>
      <c r="AV147" s="13" t="s">
        <v>89</v>
      </c>
      <c r="AW147" s="13" t="s">
        <v>34</v>
      </c>
      <c r="AX147" s="13" t="s">
        <v>79</v>
      </c>
      <c r="AY147" s="256" t="s">
        <v>139</v>
      </c>
    </row>
    <row r="148" spans="1:51" s="14" customFormat="1" ht="12">
      <c r="A148" s="14"/>
      <c r="B148" s="257"/>
      <c r="C148" s="258"/>
      <c r="D148" s="247" t="s">
        <v>278</v>
      </c>
      <c r="E148" s="259" t="s">
        <v>1</v>
      </c>
      <c r="F148" s="260" t="s">
        <v>2208</v>
      </c>
      <c r="G148" s="258"/>
      <c r="H148" s="259" t="s">
        <v>1</v>
      </c>
      <c r="I148" s="261"/>
      <c r="J148" s="258"/>
      <c r="K148" s="258"/>
      <c r="L148" s="262"/>
      <c r="M148" s="263"/>
      <c r="N148" s="264"/>
      <c r="O148" s="264"/>
      <c r="P148" s="264"/>
      <c r="Q148" s="264"/>
      <c r="R148" s="264"/>
      <c r="S148" s="264"/>
      <c r="T148" s="26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6" t="s">
        <v>278</v>
      </c>
      <c r="AU148" s="266" t="s">
        <v>89</v>
      </c>
      <c r="AV148" s="14" t="s">
        <v>87</v>
      </c>
      <c r="AW148" s="14" t="s">
        <v>34</v>
      </c>
      <c r="AX148" s="14" t="s">
        <v>79</v>
      </c>
      <c r="AY148" s="266" t="s">
        <v>139</v>
      </c>
    </row>
    <row r="149" spans="1:51" s="14" customFormat="1" ht="12">
      <c r="A149" s="14"/>
      <c r="B149" s="257"/>
      <c r="C149" s="258"/>
      <c r="D149" s="247" t="s">
        <v>278</v>
      </c>
      <c r="E149" s="259" t="s">
        <v>1</v>
      </c>
      <c r="F149" s="260" t="s">
        <v>440</v>
      </c>
      <c r="G149" s="258"/>
      <c r="H149" s="259" t="s">
        <v>1</v>
      </c>
      <c r="I149" s="261"/>
      <c r="J149" s="258"/>
      <c r="K149" s="258"/>
      <c r="L149" s="262"/>
      <c r="M149" s="263"/>
      <c r="N149" s="264"/>
      <c r="O149" s="264"/>
      <c r="P149" s="264"/>
      <c r="Q149" s="264"/>
      <c r="R149" s="264"/>
      <c r="S149" s="264"/>
      <c r="T149" s="26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6" t="s">
        <v>278</v>
      </c>
      <c r="AU149" s="266" t="s">
        <v>89</v>
      </c>
      <c r="AV149" s="14" t="s">
        <v>87</v>
      </c>
      <c r="AW149" s="14" t="s">
        <v>34</v>
      </c>
      <c r="AX149" s="14" t="s">
        <v>79</v>
      </c>
      <c r="AY149" s="266" t="s">
        <v>139</v>
      </c>
    </row>
    <row r="150" spans="1:51" s="14" customFormat="1" ht="12">
      <c r="A150" s="14"/>
      <c r="B150" s="257"/>
      <c r="C150" s="258"/>
      <c r="D150" s="247" t="s">
        <v>278</v>
      </c>
      <c r="E150" s="259" t="s">
        <v>1</v>
      </c>
      <c r="F150" s="260" t="s">
        <v>2209</v>
      </c>
      <c r="G150" s="258"/>
      <c r="H150" s="259" t="s">
        <v>1</v>
      </c>
      <c r="I150" s="261"/>
      <c r="J150" s="258"/>
      <c r="K150" s="258"/>
      <c r="L150" s="262"/>
      <c r="M150" s="263"/>
      <c r="N150" s="264"/>
      <c r="O150" s="264"/>
      <c r="P150" s="264"/>
      <c r="Q150" s="264"/>
      <c r="R150" s="264"/>
      <c r="S150" s="264"/>
      <c r="T150" s="26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6" t="s">
        <v>278</v>
      </c>
      <c r="AU150" s="266" t="s">
        <v>89</v>
      </c>
      <c r="AV150" s="14" t="s">
        <v>87</v>
      </c>
      <c r="AW150" s="14" t="s">
        <v>34</v>
      </c>
      <c r="AX150" s="14" t="s">
        <v>79</v>
      </c>
      <c r="AY150" s="266" t="s">
        <v>139</v>
      </c>
    </row>
    <row r="151" spans="1:51" s="13" customFormat="1" ht="12">
      <c r="A151" s="13"/>
      <c r="B151" s="245"/>
      <c r="C151" s="246"/>
      <c r="D151" s="247" t="s">
        <v>278</v>
      </c>
      <c r="E151" s="248" t="s">
        <v>1</v>
      </c>
      <c r="F151" s="249" t="s">
        <v>2210</v>
      </c>
      <c r="G151" s="246"/>
      <c r="H151" s="250">
        <v>28.467</v>
      </c>
      <c r="I151" s="251"/>
      <c r="J151" s="246"/>
      <c r="K151" s="246"/>
      <c r="L151" s="252"/>
      <c r="M151" s="253"/>
      <c r="N151" s="254"/>
      <c r="O151" s="254"/>
      <c r="P151" s="254"/>
      <c r="Q151" s="254"/>
      <c r="R151" s="254"/>
      <c r="S151" s="254"/>
      <c r="T151" s="25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6" t="s">
        <v>278</v>
      </c>
      <c r="AU151" s="256" t="s">
        <v>89</v>
      </c>
      <c r="AV151" s="13" t="s">
        <v>89</v>
      </c>
      <c r="AW151" s="13" t="s">
        <v>34</v>
      </c>
      <c r="AX151" s="13" t="s">
        <v>79</v>
      </c>
      <c r="AY151" s="256" t="s">
        <v>139</v>
      </c>
    </row>
    <row r="152" spans="1:51" s="14" customFormat="1" ht="12">
      <c r="A152" s="14"/>
      <c r="B152" s="257"/>
      <c r="C152" s="258"/>
      <c r="D152" s="247" t="s">
        <v>278</v>
      </c>
      <c r="E152" s="259" t="s">
        <v>1</v>
      </c>
      <c r="F152" s="260" t="s">
        <v>2211</v>
      </c>
      <c r="G152" s="258"/>
      <c r="H152" s="259" t="s">
        <v>1</v>
      </c>
      <c r="I152" s="261"/>
      <c r="J152" s="258"/>
      <c r="K152" s="258"/>
      <c r="L152" s="262"/>
      <c r="M152" s="263"/>
      <c r="N152" s="264"/>
      <c r="O152" s="264"/>
      <c r="P152" s="264"/>
      <c r="Q152" s="264"/>
      <c r="R152" s="264"/>
      <c r="S152" s="264"/>
      <c r="T152" s="26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6" t="s">
        <v>278</v>
      </c>
      <c r="AU152" s="266" t="s">
        <v>89</v>
      </c>
      <c r="AV152" s="14" t="s">
        <v>87</v>
      </c>
      <c r="AW152" s="14" t="s">
        <v>34</v>
      </c>
      <c r="AX152" s="14" t="s">
        <v>79</v>
      </c>
      <c r="AY152" s="266" t="s">
        <v>139</v>
      </c>
    </row>
    <row r="153" spans="1:51" s="13" customFormat="1" ht="12">
      <c r="A153" s="13"/>
      <c r="B153" s="245"/>
      <c r="C153" s="246"/>
      <c r="D153" s="247" t="s">
        <v>278</v>
      </c>
      <c r="E153" s="248" t="s">
        <v>1</v>
      </c>
      <c r="F153" s="249" t="s">
        <v>2212</v>
      </c>
      <c r="G153" s="246"/>
      <c r="H153" s="250">
        <v>19.274</v>
      </c>
      <c r="I153" s="251"/>
      <c r="J153" s="246"/>
      <c r="K153" s="246"/>
      <c r="L153" s="252"/>
      <c r="M153" s="253"/>
      <c r="N153" s="254"/>
      <c r="O153" s="254"/>
      <c r="P153" s="254"/>
      <c r="Q153" s="254"/>
      <c r="R153" s="254"/>
      <c r="S153" s="254"/>
      <c r="T153" s="25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6" t="s">
        <v>278</v>
      </c>
      <c r="AU153" s="256" t="s">
        <v>89</v>
      </c>
      <c r="AV153" s="13" t="s">
        <v>89</v>
      </c>
      <c r="AW153" s="13" t="s">
        <v>34</v>
      </c>
      <c r="AX153" s="13" t="s">
        <v>79</v>
      </c>
      <c r="AY153" s="256" t="s">
        <v>139</v>
      </c>
    </row>
    <row r="154" spans="1:51" s="13" customFormat="1" ht="12">
      <c r="A154" s="13"/>
      <c r="B154" s="245"/>
      <c r="C154" s="246"/>
      <c r="D154" s="247" t="s">
        <v>278</v>
      </c>
      <c r="E154" s="248" t="s">
        <v>1</v>
      </c>
      <c r="F154" s="249" t="s">
        <v>2213</v>
      </c>
      <c r="G154" s="246"/>
      <c r="H154" s="250">
        <v>5.729</v>
      </c>
      <c r="I154" s="251"/>
      <c r="J154" s="246"/>
      <c r="K154" s="246"/>
      <c r="L154" s="252"/>
      <c r="M154" s="253"/>
      <c r="N154" s="254"/>
      <c r="O154" s="254"/>
      <c r="P154" s="254"/>
      <c r="Q154" s="254"/>
      <c r="R154" s="254"/>
      <c r="S154" s="254"/>
      <c r="T154" s="25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6" t="s">
        <v>278</v>
      </c>
      <c r="AU154" s="256" t="s">
        <v>89</v>
      </c>
      <c r="AV154" s="13" t="s">
        <v>89</v>
      </c>
      <c r="AW154" s="13" t="s">
        <v>34</v>
      </c>
      <c r="AX154" s="13" t="s">
        <v>79</v>
      </c>
      <c r="AY154" s="256" t="s">
        <v>139</v>
      </c>
    </row>
    <row r="155" spans="1:51" s="14" customFormat="1" ht="12">
      <c r="A155" s="14"/>
      <c r="B155" s="257"/>
      <c r="C155" s="258"/>
      <c r="D155" s="247" t="s">
        <v>278</v>
      </c>
      <c r="E155" s="259" t="s">
        <v>1</v>
      </c>
      <c r="F155" s="260" t="s">
        <v>447</v>
      </c>
      <c r="G155" s="258"/>
      <c r="H155" s="259" t="s">
        <v>1</v>
      </c>
      <c r="I155" s="261"/>
      <c r="J155" s="258"/>
      <c r="K155" s="258"/>
      <c r="L155" s="262"/>
      <c r="M155" s="263"/>
      <c r="N155" s="264"/>
      <c r="O155" s="264"/>
      <c r="P155" s="264"/>
      <c r="Q155" s="264"/>
      <c r="R155" s="264"/>
      <c r="S155" s="264"/>
      <c r="T155" s="26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6" t="s">
        <v>278</v>
      </c>
      <c r="AU155" s="266" t="s">
        <v>89</v>
      </c>
      <c r="AV155" s="14" t="s">
        <v>87</v>
      </c>
      <c r="AW155" s="14" t="s">
        <v>34</v>
      </c>
      <c r="AX155" s="14" t="s">
        <v>79</v>
      </c>
      <c r="AY155" s="266" t="s">
        <v>139</v>
      </c>
    </row>
    <row r="156" spans="1:51" s="14" customFormat="1" ht="12">
      <c r="A156" s="14"/>
      <c r="B156" s="257"/>
      <c r="C156" s="258"/>
      <c r="D156" s="247" t="s">
        <v>278</v>
      </c>
      <c r="E156" s="259" t="s">
        <v>1</v>
      </c>
      <c r="F156" s="260" t="s">
        <v>2214</v>
      </c>
      <c r="G156" s="258"/>
      <c r="H156" s="259" t="s">
        <v>1</v>
      </c>
      <c r="I156" s="261"/>
      <c r="J156" s="258"/>
      <c r="K156" s="258"/>
      <c r="L156" s="262"/>
      <c r="M156" s="263"/>
      <c r="N156" s="264"/>
      <c r="O156" s="264"/>
      <c r="P156" s="264"/>
      <c r="Q156" s="264"/>
      <c r="R156" s="264"/>
      <c r="S156" s="264"/>
      <c r="T156" s="26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6" t="s">
        <v>278</v>
      </c>
      <c r="AU156" s="266" t="s">
        <v>89</v>
      </c>
      <c r="AV156" s="14" t="s">
        <v>87</v>
      </c>
      <c r="AW156" s="14" t="s">
        <v>34</v>
      </c>
      <c r="AX156" s="14" t="s">
        <v>79</v>
      </c>
      <c r="AY156" s="266" t="s">
        <v>139</v>
      </c>
    </row>
    <row r="157" spans="1:51" s="13" customFormat="1" ht="12">
      <c r="A157" s="13"/>
      <c r="B157" s="245"/>
      <c r="C157" s="246"/>
      <c r="D157" s="247" t="s">
        <v>278</v>
      </c>
      <c r="E157" s="248" t="s">
        <v>1</v>
      </c>
      <c r="F157" s="249" t="s">
        <v>2215</v>
      </c>
      <c r="G157" s="246"/>
      <c r="H157" s="250">
        <v>1.816</v>
      </c>
      <c r="I157" s="251"/>
      <c r="J157" s="246"/>
      <c r="K157" s="246"/>
      <c r="L157" s="252"/>
      <c r="M157" s="253"/>
      <c r="N157" s="254"/>
      <c r="O157" s="254"/>
      <c r="P157" s="254"/>
      <c r="Q157" s="254"/>
      <c r="R157" s="254"/>
      <c r="S157" s="254"/>
      <c r="T157" s="25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6" t="s">
        <v>278</v>
      </c>
      <c r="AU157" s="256" t="s">
        <v>89</v>
      </c>
      <c r="AV157" s="13" t="s">
        <v>89</v>
      </c>
      <c r="AW157" s="13" t="s">
        <v>34</v>
      </c>
      <c r="AX157" s="13" t="s">
        <v>79</v>
      </c>
      <c r="AY157" s="256" t="s">
        <v>139</v>
      </c>
    </row>
    <row r="158" spans="1:51" s="13" customFormat="1" ht="12">
      <c r="A158" s="13"/>
      <c r="B158" s="245"/>
      <c r="C158" s="246"/>
      <c r="D158" s="247" t="s">
        <v>278</v>
      </c>
      <c r="E158" s="248" t="s">
        <v>1</v>
      </c>
      <c r="F158" s="249" t="s">
        <v>2216</v>
      </c>
      <c r="G158" s="246"/>
      <c r="H158" s="250">
        <v>5.808</v>
      </c>
      <c r="I158" s="251"/>
      <c r="J158" s="246"/>
      <c r="K158" s="246"/>
      <c r="L158" s="252"/>
      <c r="M158" s="253"/>
      <c r="N158" s="254"/>
      <c r="O158" s="254"/>
      <c r="P158" s="254"/>
      <c r="Q158" s="254"/>
      <c r="R158" s="254"/>
      <c r="S158" s="254"/>
      <c r="T158" s="25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6" t="s">
        <v>278</v>
      </c>
      <c r="AU158" s="256" t="s">
        <v>89</v>
      </c>
      <c r="AV158" s="13" t="s">
        <v>89</v>
      </c>
      <c r="AW158" s="13" t="s">
        <v>34</v>
      </c>
      <c r="AX158" s="13" t="s">
        <v>79</v>
      </c>
      <c r="AY158" s="256" t="s">
        <v>139</v>
      </c>
    </row>
    <row r="159" spans="1:51" s="13" customFormat="1" ht="12">
      <c r="A159" s="13"/>
      <c r="B159" s="245"/>
      <c r="C159" s="246"/>
      <c r="D159" s="247" t="s">
        <v>278</v>
      </c>
      <c r="E159" s="248" t="s">
        <v>1</v>
      </c>
      <c r="F159" s="249" t="s">
        <v>2217</v>
      </c>
      <c r="G159" s="246"/>
      <c r="H159" s="250">
        <v>0.81</v>
      </c>
      <c r="I159" s="251"/>
      <c r="J159" s="246"/>
      <c r="K159" s="246"/>
      <c r="L159" s="252"/>
      <c r="M159" s="253"/>
      <c r="N159" s="254"/>
      <c r="O159" s="254"/>
      <c r="P159" s="254"/>
      <c r="Q159" s="254"/>
      <c r="R159" s="254"/>
      <c r="S159" s="254"/>
      <c r="T159" s="25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6" t="s">
        <v>278</v>
      </c>
      <c r="AU159" s="256" t="s">
        <v>89</v>
      </c>
      <c r="AV159" s="13" t="s">
        <v>89</v>
      </c>
      <c r="AW159" s="13" t="s">
        <v>34</v>
      </c>
      <c r="AX159" s="13" t="s">
        <v>79</v>
      </c>
      <c r="AY159" s="256" t="s">
        <v>139</v>
      </c>
    </row>
    <row r="160" spans="1:51" s="13" customFormat="1" ht="12">
      <c r="A160" s="13"/>
      <c r="B160" s="245"/>
      <c r="C160" s="246"/>
      <c r="D160" s="247" t="s">
        <v>278</v>
      </c>
      <c r="E160" s="248" t="s">
        <v>1</v>
      </c>
      <c r="F160" s="249" t="s">
        <v>2218</v>
      </c>
      <c r="G160" s="246"/>
      <c r="H160" s="250">
        <v>7.92</v>
      </c>
      <c r="I160" s="251"/>
      <c r="J160" s="246"/>
      <c r="K160" s="246"/>
      <c r="L160" s="252"/>
      <c r="M160" s="253"/>
      <c r="N160" s="254"/>
      <c r="O160" s="254"/>
      <c r="P160" s="254"/>
      <c r="Q160" s="254"/>
      <c r="R160" s="254"/>
      <c r="S160" s="254"/>
      <c r="T160" s="25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6" t="s">
        <v>278</v>
      </c>
      <c r="AU160" s="256" t="s">
        <v>89</v>
      </c>
      <c r="AV160" s="13" t="s">
        <v>89</v>
      </c>
      <c r="AW160" s="13" t="s">
        <v>34</v>
      </c>
      <c r="AX160" s="13" t="s">
        <v>79</v>
      </c>
      <c r="AY160" s="256" t="s">
        <v>139</v>
      </c>
    </row>
    <row r="161" spans="1:51" s="13" customFormat="1" ht="12">
      <c r="A161" s="13"/>
      <c r="B161" s="245"/>
      <c r="C161" s="246"/>
      <c r="D161" s="247" t="s">
        <v>278</v>
      </c>
      <c r="E161" s="248" t="s">
        <v>1</v>
      </c>
      <c r="F161" s="249" t="s">
        <v>2219</v>
      </c>
      <c r="G161" s="246"/>
      <c r="H161" s="250">
        <v>1.708</v>
      </c>
      <c r="I161" s="251"/>
      <c r="J161" s="246"/>
      <c r="K161" s="246"/>
      <c r="L161" s="252"/>
      <c r="M161" s="253"/>
      <c r="N161" s="254"/>
      <c r="O161" s="254"/>
      <c r="P161" s="254"/>
      <c r="Q161" s="254"/>
      <c r="R161" s="254"/>
      <c r="S161" s="254"/>
      <c r="T161" s="25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6" t="s">
        <v>278</v>
      </c>
      <c r="AU161" s="256" t="s">
        <v>89</v>
      </c>
      <c r="AV161" s="13" t="s">
        <v>89</v>
      </c>
      <c r="AW161" s="13" t="s">
        <v>34</v>
      </c>
      <c r="AX161" s="13" t="s">
        <v>79</v>
      </c>
      <c r="AY161" s="256" t="s">
        <v>139</v>
      </c>
    </row>
    <row r="162" spans="1:51" s="13" customFormat="1" ht="12">
      <c r="A162" s="13"/>
      <c r="B162" s="245"/>
      <c r="C162" s="246"/>
      <c r="D162" s="247" t="s">
        <v>278</v>
      </c>
      <c r="E162" s="248" t="s">
        <v>1</v>
      </c>
      <c r="F162" s="249" t="s">
        <v>2220</v>
      </c>
      <c r="G162" s="246"/>
      <c r="H162" s="250">
        <v>6.078</v>
      </c>
      <c r="I162" s="251"/>
      <c r="J162" s="246"/>
      <c r="K162" s="246"/>
      <c r="L162" s="252"/>
      <c r="M162" s="253"/>
      <c r="N162" s="254"/>
      <c r="O162" s="254"/>
      <c r="P162" s="254"/>
      <c r="Q162" s="254"/>
      <c r="R162" s="254"/>
      <c r="S162" s="254"/>
      <c r="T162" s="25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6" t="s">
        <v>278</v>
      </c>
      <c r="AU162" s="256" t="s">
        <v>89</v>
      </c>
      <c r="AV162" s="13" t="s">
        <v>89</v>
      </c>
      <c r="AW162" s="13" t="s">
        <v>34</v>
      </c>
      <c r="AX162" s="13" t="s">
        <v>79</v>
      </c>
      <c r="AY162" s="256" t="s">
        <v>139</v>
      </c>
    </row>
    <row r="163" spans="1:51" s="13" customFormat="1" ht="12">
      <c r="A163" s="13"/>
      <c r="B163" s="245"/>
      <c r="C163" s="246"/>
      <c r="D163" s="247" t="s">
        <v>278</v>
      </c>
      <c r="E163" s="248" t="s">
        <v>1</v>
      </c>
      <c r="F163" s="249" t="s">
        <v>2221</v>
      </c>
      <c r="G163" s="246"/>
      <c r="H163" s="250">
        <v>11.406</v>
      </c>
      <c r="I163" s="251"/>
      <c r="J163" s="246"/>
      <c r="K163" s="246"/>
      <c r="L163" s="252"/>
      <c r="M163" s="253"/>
      <c r="N163" s="254"/>
      <c r="O163" s="254"/>
      <c r="P163" s="254"/>
      <c r="Q163" s="254"/>
      <c r="R163" s="254"/>
      <c r="S163" s="254"/>
      <c r="T163" s="25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6" t="s">
        <v>278</v>
      </c>
      <c r="AU163" s="256" t="s">
        <v>89</v>
      </c>
      <c r="AV163" s="13" t="s">
        <v>89</v>
      </c>
      <c r="AW163" s="13" t="s">
        <v>34</v>
      </c>
      <c r="AX163" s="13" t="s">
        <v>79</v>
      </c>
      <c r="AY163" s="256" t="s">
        <v>139</v>
      </c>
    </row>
    <row r="164" spans="1:51" s="13" customFormat="1" ht="12">
      <c r="A164" s="13"/>
      <c r="B164" s="245"/>
      <c r="C164" s="246"/>
      <c r="D164" s="247" t="s">
        <v>278</v>
      </c>
      <c r="E164" s="248" t="s">
        <v>1</v>
      </c>
      <c r="F164" s="249" t="s">
        <v>2222</v>
      </c>
      <c r="G164" s="246"/>
      <c r="H164" s="250">
        <v>13.28</v>
      </c>
      <c r="I164" s="251"/>
      <c r="J164" s="246"/>
      <c r="K164" s="246"/>
      <c r="L164" s="252"/>
      <c r="M164" s="253"/>
      <c r="N164" s="254"/>
      <c r="O164" s="254"/>
      <c r="P164" s="254"/>
      <c r="Q164" s="254"/>
      <c r="R164" s="254"/>
      <c r="S164" s="254"/>
      <c r="T164" s="25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6" t="s">
        <v>278</v>
      </c>
      <c r="AU164" s="256" t="s">
        <v>89</v>
      </c>
      <c r="AV164" s="13" t="s">
        <v>89</v>
      </c>
      <c r="AW164" s="13" t="s">
        <v>34</v>
      </c>
      <c r="AX164" s="13" t="s">
        <v>79</v>
      </c>
      <c r="AY164" s="256" t="s">
        <v>139</v>
      </c>
    </row>
    <row r="165" spans="1:51" s="13" customFormat="1" ht="12">
      <c r="A165" s="13"/>
      <c r="B165" s="245"/>
      <c r="C165" s="246"/>
      <c r="D165" s="247" t="s">
        <v>278</v>
      </c>
      <c r="E165" s="248" t="s">
        <v>1</v>
      </c>
      <c r="F165" s="249" t="s">
        <v>2223</v>
      </c>
      <c r="G165" s="246"/>
      <c r="H165" s="250">
        <v>3.9</v>
      </c>
      <c r="I165" s="251"/>
      <c r="J165" s="246"/>
      <c r="K165" s="246"/>
      <c r="L165" s="252"/>
      <c r="M165" s="253"/>
      <c r="N165" s="254"/>
      <c r="O165" s="254"/>
      <c r="P165" s="254"/>
      <c r="Q165" s="254"/>
      <c r="R165" s="254"/>
      <c r="S165" s="254"/>
      <c r="T165" s="25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6" t="s">
        <v>278</v>
      </c>
      <c r="AU165" s="256" t="s">
        <v>89</v>
      </c>
      <c r="AV165" s="13" t="s">
        <v>89</v>
      </c>
      <c r="AW165" s="13" t="s">
        <v>34</v>
      </c>
      <c r="AX165" s="13" t="s">
        <v>79</v>
      </c>
      <c r="AY165" s="256" t="s">
        <v>139</v>
      </c>
    </row>
    <row r="166" spans="1:51" s="13" customFormat="1" ht="12">
      <c r="A166" s="13"/>
      <c r="B166" s="245"/>
      <c r="C166" s="246"/>
      <c r="D166" s="247" t="s">
        <v>278</v>
      </c>
      <c r="E166" s="248" t="s">
        <v>1</v>
      </c>
      <c r="F166" s="249" t="s">
        <v>2224</v>
      </c>
      <c r="G166" s="246"/>
      <c r="H166" s="250">
        <v>15.698</v>
      </c>
      <c r="I166" s="251"/>
      <c r="J166" s="246"/>
      <c r="K166" s="246"/>
      <c r="L166" s="252"/>
      <c r="M166" s="253"/>
      <c r="N166" s="254"/>
      <c r="O166" s="254"/>
      <c r="P166" s="254"/>
      <c r="Q166" s="254"/>
      <c r="R166" s="254"/>
      <c r="S166" s="254"/>
      <c r="T166" s="25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6" t="s">
        <v>278</v>
      </c>
      <c r="AU166" s="256" t="s">
        <v>89</v>
      </c>
      <c r="AV166" s="13" t="s">
        <v>89</v>
      </c>
      <c r="AW166" s="13" t="s">
        <v>34</v>
      </c>
      <c r="AX166" s="13" t="s">
        <v>79</v>
      </c>
      <c r="AY166" s="256" t="s">
        <v>139</v>
      </c>
    </row>
    <row r="167" spans="1:51" s="13" customFormat="1" ht="12">
      <c r="A167" s="13"/>
      <c r="B167" s="245"/>
      <c r="C167" s="246"/>
      <c r="D167" s="247" t="s">
        <v>278</v>
      </c>
      <c r="E167" s="248" t="s">
        <v>1</v>
      </c>
      <c r="F167" s="249" t="s">
        <v>2225</v>
      </c>
      <c r="G167" s="246"/>
      <c r="H167" s="250">
        <v>4.524</v>
      </c>
      <c r="I167" s="251"/>
      <c r="J167" s="246"/>
      <c r="K167" s="246"/>
      <c r="L167" s="252"/>
      <c r="M167" s="253"/>
      <c r="N167" s="254"/>
      <c r="O167" s="254"/>
      <c r="P167" s="254"/>
      <c r="Q167" s="254"/>
      <c r="R167" s="254"/>
      <c r="S167" s="254"/>
      <c r="T167" s="25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6" t="s">
        <v>278</v>
      </c>
      <c r="AU167" s="256" t="s">
        <v>89</v>
      </c>
      <c r="AV167" s="13" t="s">
        <v>89</v>
      </c>
      <c r="AW167" s="13" t="s">
        <v>34</v>
      </c>
      <c r="AX167" s="13" t="s">
        <v>79</v>
      </c>
      <c r="AY167" s="256" t="s">
        <v>139</v>
      </c>
    </row>
    <row r="168" spans="1:51" s="13" customFormat="1" ht="12">
      <c r="A168" s="13"/>
      <c r="B168" s="245"/>
      <c r="C168" s="246"/>
      <c r="D168" s="247" t="s">
        <v>278</v>
      </c>
      <c r="E168" s="248" t="s">
        <v>1</v>
      </c>
      <c r="F168" s="249" t="s">
        <v>2226</v>
      </c>
      <c r="G168" s="246"/>
      <c r="H168" s="250">
        <v>2.19</v>
      </c>
      <c r="I168" s="251"/>
      <c r="J168" s="246"/>
      <c r="K168" s="246"/>
      <c r="L168" s="252"/>
      <c r="M168" s="253"/>
      <c r="N168" s="254"/>
      <c r="O168" s="254"/>
      <c r="P168" s="254"/>
      <c r="Q168" s="254"/>
      <c r="R168" s="254"/>
      <c r="S168" s="254"/>
      <c r="T168" s="25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6" t="s">
        <v>278</v>
      </c>
      <c r="AU168" s="256" t="s">
        <v>89</v>
      </c>
      <c r="AV168" s="13" t="s">
        <v>89</v>
      </c>
      <c r="AW168" s="13" t="s">
        <v>34</v>
      </c>
      <c r="AX168" s="13" t="s">
        <v>79</v>
      </c>
      <c r="AY168" s="256" t="s">
        <v>139</v>
      </c>
    </row>
    <row r="169" spans="1:51" s="14" customFormat="1" ht="12">
      <c r="A169" s="14"/>
      <c r="B169" s="257"/>
      <c r="C169" s="258"/>
      <c r="D169" s="247" t="s">
        <v>278</v>
      </c>
      <c r="E169" s="259" t="s">
        <v>1</v>
      </c>
      <c r="F169" s="260" t="s">
        <v>2227</v>
      </c>
      <c r="G169" s="258"/>
      <c r="H169" s="259" t="s">
        <v>1</v>
      </c>
      <c r="I169" s="261"/>
      <c r="J169" s="258"/>
      <c r="K169" s="258"/>
      <c r="L169" s="262"/>
      <c r="M169" s="263"/>
      <c r="N169" s="264"/>
      <c r="O169" s="264"/>
      <c r="P169" s="264"/>
      <c r="Q169" s="264"/>
      <c r="R169" s="264"/>
      <c r="S169" s="264"/>
      <c r="T169" s="26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6" t="s">
        <v>278</v>
      </c>
      <c r="AU169" s="266" t="s">
        <v>89</v>
      </c>
      <c r="AV169" s="14" t="s">
        <v>87</v>
      </c>
      <c r="AW169" s="14" t="s">
        <v>34</v>
      </c>
      <c r="AX169" s="14" t="s">
        <v>79</v>
      </c>
      <c r="AY169" s="266" t="s">
        <v>139</v>
      </c>
    </row>
    <row r="170" spans="1:51" s="14" customFormat="1" ht="12">
      <c r="A170" s="14"/>
      <c r="B170" s="257"/>
      <c r="C170" s="258"/>
      <c r="D170" s="247" t="s">
        <v>278</v>
      </c>
      <c r="E170" s="259" t="s">
        <v>1</v>
      </c>
      <c r="F170" s="260" t="s">
        <v>2228</v>
      </c>
      <c r="G170" s="258"/>
      <c r="H170" s="259" t="s">
        <v>1</v>
      </c>
      <c r="I170" s="261"/>
      <c r="J170" s="258"/>
      <c r="K170" s="258"/>
      <c r="L170" s="262"/>
      <c r="M170" s="263"/>
      <c r="N170" s="264"/>
      <c r="O170" s="264"/>
      <c r="P170" s="264"/>
      <c r="Q170" s="264"/>
      <c r="R170" s="264"/>
      <c r="S170" s="264"/>
      <c r="T170" s="26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6" t="s">
        <v>278</v>
      </c>
      <c r="AU170" s="266" t="s">
        <v>89</v>
      </c>
      <c r="AV170" s="14" t="s">
        <v>87</v>
      </c>
      <c r="AW170" s="14" t="s">
        <v>34</v>
      </c>
      <c r="AX170" s="14" t="s">
        <v>79</v>
      </c>
      <c r="AY170" s="266" t="s">
        <v>139</v>
      </c>
    </row>
    <row r="171" spans="1:51" s="14" customFormat="1" ht="12">
      <c r="A171" s="14"/>
      <c r="B171" s="257"/>
      <c r="C171" s="258"/>
      <c r="D171" s="247" t="s">
        <v>278</v>
      </c>
      <c r="E171" s="259" t="s">
        <v>1</v>
      </c>
      <c r="F171" s="260" t="s">
        <v>2229</v>
      </c>
      <c r="G171" s="258"/>
      <c r="H171" s="259" t="s">
        <v>1</v>
      </c>
      <c r="I171" s="261"/>
      <c r="J171" s="258"/>
      <c r="K171" s="258"/>
      <c r="L171" s="262"/>
      <c r="M171" s="263"/>
      <c r="N171" s="264"/>
      <c r="O171" s="264"/>
      <c r="P171" s="264"/>
      <c r="Q171" s="264"/>
      <c r="R171" s="264"/>
      <c r="S171" s="264"/>
      <c r="T171" s="26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6" t="s">
        <v>278</v>
      </c>
      <c r="AU171" s="266" t="s">
        <v>89</v>
      </c>
      <c r="AV171" s="14" t="s">
        <v>87</v>
      </c>
      <c r="AW171" s="14" t="s">
        <v>34</v>
      </c>
      <c r="AX171" s="14" t="s">
        <v>79</v>
      </c>
      <c r="AY171" s="266" t="s">
        <v>139</v>
      </c>
    </row>
    <row r="172" spans="1:51" s="15" customFormat="1" ht="12">
      <c r="A172" s="15"/>
      <c r="B172" s="267"/>
      <c r="C172" s="268"/>
      <c r="D172" s="247" t="s">
        <v>278</v>
      </c>
      <c r="E172" s="269" t="s">
        <v>1</v>
      </c>
      <c r="F172" s="270" t="s">
        <v>287</v>
      </c>
      <c r="G172" s="268"/>
      <c r="H172" s="271">
        <v>143.80900000000003</v>
      </c>
      <c r="I172" s="272"/>
      <c r="J172" s="268"/>
      <c r="K172" s="268"/>
      <c r="L172" s="273"/>
      <c r="M172" s="274"/>
      <c r="N172" s="275"/>
      <c r="O172" s="275"/>
      <c r="P172" s="275"/>
      <c r="Q172" s="275"/>
      <c r="R172" s="275"/>
      <c r="S172" s="275"/>
      <c r="T172" s="276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77" t="s">
        <v>278</v>
      </c>
      <c r="AU172" s="277" t="s">
        <v>89</v>
      </c>
      <c r="AV172" s="15" t="s">
        <v>144</v>
      </c>
      <c r="AW172" s="15" t="s">
        <v>34</v>
      </c>
      <c r="AX172" s="15" t="s">
        <v>87</v>
      </c>
      <c r="AY172" s="277" t="s">
        <v>139</v>
      </c>
    </row>
    <row r="173" spans="1:65" s="2" customFormat="1" ht="24.15" customHeight="1">
      <c r="A173" s="40"/>
      <c r="B173" s="41"/>
      <c r="C173" s="212" t="s">
        <v>144</v>
      </c>
      <c r="D173" s="212" t="s">
        <v>140</v>
      </c>
      <c r="E173" s="213" t="s">
        <v>2230</v>
      </c>
      <c r="F173" s="214" t="s">
        <v>2231</v>
      </c>
      <c r="G173" s="215" t="s">
        <v>273</v>
      </c>
      <c r="H173" s="216">
        <v>2.025</v>
      </c>
      <c r="I173" s="217"/>
      <c r="J173" s="218">
        <f>ROUND(I173*H173,2)</f>
        <v>0</v>
      </c>
      <c r="K173" s="214" t="s">
        <v>274</v>
      </c>
      <c r="L173" s="46"/>
      <c r="M173" s="236" t="s">
        <v>1</v>
      </c>
      <c r="N173" s="237" t="s">
        <v>44</v>
      </c>
      <c r="O173" s="93"/>
      <c r="P173" s="238">
        <f>O173*H173</f>
        <v>0</v>
      </c>
      <c r="Q173" s="238">
        <v>0</v>
      </c>
      <c r="R173" s="238">
        <f>Q173*H173</f>
        <v>0</v>
      </c>
      <c r="S173" s="238">
        <v>1.594</v>
      </c>
      <c r="T173" s="239">
        <f>S173*H173</f>
        <v>3.22785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4" t="s">
        <v>144</v>
      </c>
      <c r="AT173" s="224" t="s">
        <v>140</v>
      </c>
      <c r="AU173" s="224" t="s">
        <v>89</v>
      </c>
      <c r="AY173" s="18" t="s">
        <v>139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87</v>
      </c>
      <c r="BK173" s="225">
        <f>ROUND(I173*H173,2)</f>
        <v>0</v>
      </c>
      <c r="BL173" s="18" t="s">
        <v>144</v>
      </c>
      <c r="BM173" s="224" t="s">
        <v>2232</v>
      </c>
    </row>
    <row r="174" spans="1:47" s="2" customFormat="1" ht="12">
      <c r="A174" s="40"/>
      <c r="B174" s="41"/>
      <c r="C174" s="42"/>
      <c r="D174" s="240" t="s">
        <v>276</v>
      </c>
      <c r="E174" s="42"/>
      <c r="F174" s="241" t="s">
        <v>2233</v>
      </c>
      <c r="G174" s="42"/>
      <c r="H174" s="42"/>
      <c r="I174" s="242"/>
      <c r="J174" s="42"/>
      <c r="K174" s="42"/>
      <c r="L174" s="46"/>
      <c r="M174" s="243"/>
      <c r="N174" s="244"/>
      <c r="O174" s="93"/>
      <c r="P174" s="93"/>
      <c r="Q174" s="93"/>
      <c r="R174" s="93"/>
      <c r="S174" s="93"/>
      <c r="T174" s="94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8" t="s">
        <v>276</v>
      </c>
      <c r="AU174" s="18" t="s">
        <v>89</v>
      </c>
    </row>
    <row r="175" spans="1:51" s="13" customFormat="1" ht="12">
      <c r="A175" s="13"/>
      <c r="B175" s="245"/>
      <c r="C175" s="246"/>
      <c r="D175" s="247" t="s">
        <v>278</v>
      </c>
      <c r="E175" s="248" t="s">
        <v>1</v>
      </c>
      <c r="F175" s="249" t="s">
        <v>2234</v>
      </c>
      <c r="G175" s="246"/>
      <c r="H175" s="250">
        <v>2.025</v>
      </c>
      <c r="I175" s="251"/>
      <c r="J175" s="246"/>
      <c r="K175" s="246"/>
      <c r="L175" s="252"/>
      <c r="M175" s="253"/>
      <c r="N175" s="254"/>
      <c r="O175" s="254"/>
      <c r="P175" s="254"/>
      <c r="Q175" s="254"/>
      <c r="R175" s="254"/>
      <c r="S175" s="254"/>
      <c r="T175" s="25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6" t="s">
        <v>278</v>
      </c>
      <c r="AU175" s="256" t="s">
        <v>89</v>
      </c>
      <c r="AV175" s="13" t="s">
        <v>89</v>
      </c>
      <c r="AW175" s="13" t="s">
        <v>34</v>
      </c>
      <c r="AX175" s="13" t="s">
        <v>87</v>
      </c>
      <c r="AY175" s="256" t="s">
        <v>139</v>
      </c>
    </row>
    <row r="176" spans="1:65" s="2" customFormat="1" ht="24.15" customHeight="1">
      <c r="A176" s="40"/>
      <c r="B176" s="41"/>
      <c r="C176" s="212" t="s">
        <v>205</v>
      </c>
      <c r="D176" s="212" t="s">
        <v>140</v>
      </c>
      <c r="E176" s="213" t="s">
        <v>2235</v>
      </c>
      <c r="F176" s="214" t="s">
        <v>2236</v>
      </c>
      <c r="G176" s="215" t="s">
        <v>273</v>
      </c>
      <c r="H176" s="216">
        <v>31.031</v>
      </c>
      <c r="I176" s="217"/>
      <c r="J176" s="218">
        <f>ROUND(I176*H176,2)</f>
        <v>0</v>
      </c>
      <c r="K176" s="214" t="s">
        <v>274</v>
      </c>
      <c r="L176" s="46"/>
      <c r="M176" s="236" t="s">
        <v>1</v>
      </c>
      <c r="N176" s="237" t="s">
        <v>44</v>
      </c>
      <c r="O176" s="93"/>
      <c r="P176" s="238">
        <f>O176*H176</f>
        <v>0</v>
      </c>
      <c r="Q176" s="238">
        <v>0</v>
      </c>
      <c r="R176" s="238">
        <f>Q176*H176</f>
        <v>0</v>
      </c>
      <c r="S176" s="238">
        <v>1.6</v>
      </c>
      <c r="T176" s="239">
        <f>S176*H176</f>
        <v>49.6496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4" t="s">
        <v>144</v>
      </c>
      <c r="AT176" s="224" t="s">
        <v>140</v>
      </c>
      <c r="AU176" s="224" t="s">
        <v>89</v>
      </c>
      <c r="AY176" s="18" t="s">
        <v>139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87</v>
      </c>
      <c r="BK176" s="225">
        <f>ROUND(I176*H176,2)</f>
        <v>0</v>
      </c>
      <c r="BL176" s="18" t="s">
        <v>144</v>
      </c>
      <c r="BM176" s="224" t="s">
        <v>2237</v>
      </c>
    </row>
    <row r="177" spans="1:47" s="2" customFormat="1" ht="12">
      <c r="A177" s="40"/>
      <c r="B177" s="41"/>
      <c r="C177" s="42"/>
      <c r="D177" s="240" t="s">
        <v>276</v>
      </c>
      <c r="E177" s="42"/>
      <c r="F177" s="241" t="s">
        <v>2238</v>
      </c>
      <c r="G177" s="42"/>
      <c r="H177" s="42"/>
      <c r="I177" s="242"/>
      <c r="J177" s="42"/>
      <c r="K177" s="42"/>
      <c r="L177" s="46"/>
      <c r="M177" s="243"/>
      <c r="N177" s="244"/>
      <c r="O177" s="93"/>
      <c r="P177" s="93"/>
      <c r="Q177" s="93"/>
      <c r="R177" s="93"/>
      <c r="S177" s="93"/>
      <c r="T177" s="94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8" t="s">
        <v>276</v>
      </c>
      <c r="AU177" s="18" t="s">
        <v>89</v>
      </c>
    </row>
    <row r="178" spans="1:51" s="14" customFormat="1" ht="12">
      <c r="A178" s="14"/>
      <c r="B178" s="257"/>
      <c r="C178" s="258"/>
      <c r="D178" s="247" t="s">
        <v>278</v>
      </c>
      <c r="E178" s="259" t="s">
        <v>1</v>
      </c>
      <c r="F178" s="260" t="s">
        <v>2239</v>
      </c>
      <c r="G178" s="258"/>
      <c r="H178" s="259" t="s">
        <v>1</v>
      </c>
      <c r="I178" s="261"/>
      <c r="J178" s="258"/>
      <c r="K178" s="258"/>
      <c r="L178" s="262"/>
      <c r="M178" s="263"/>
      <c r="N178" s="264"/>
      <c r="O178" s="264"/>
      <c r="P178" s="264"/>
      <c r="Q178" s="264"/>
      <c r="R178" s="264"/>
      <c r="S178" s="264"/>
      <c r="T178" s="26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6" t="s">
        <v>278</v>
      </c>
      <c r="AU178" s="266" t="s">
        <v>89</v>
      </c>
      <c r="AV178" s="14" t="s">
        <v>87</v>
      </c>
      <c r="AW178" s="14" t="s">
        <v>34</v>
      </c>
      <c r="AX178" s="14" t="s">
        <v>79</v>
      </c>
      <c r="AY178" s="266" t="s">
        <v>139</v>
      </c>
    </row>
    <row r="179" spans="1:51" s="13" customFormat="1" ht="12">
      <c r="A179" s="13"/>
      <c r="B179" s="245"/>
      <c r="C179" s="246"/>
      <c r="D179" s="247" t="s">
        <v>278</v>
      </c>
      <c r="E179" s="248" t="s">
        <v>1</v>
      </c>
      <c r="F179" s="249" t="s">
        <v>2240</v>
      </c>
      <c r="G179" s="246"/>
      <c r="H179" s="250">
        <v>6.746</v>
      </c>
      <c r="I179" s="251"/>
      <c r="J179" s="246"/>
      <c r="K179" s="246"/>
      <c r="L179" s="252"/>
      <c r="M179" s="253"/>
      <c r="N179" s="254"/>
      <c r="O179" s="254"/>
      <c r="P179" s="254"/>
      <c r="Q179" s="254"/>
      <c r="R179" s="254"/>
      <c r="S179" s="254"/>
      <c r="T179" s="25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6" t="s">
        <v>278</v>
      </c>
      <c r="AU179" s="256" t="s">
        <v>89</v>
      </c>
      <c r="AV179" s="13" t="s">
        <v>89</v>
      </c>
      <c r="AW179" s="13" t="s">
        <v>34</v>
      </c>
      <c r="AX179" s="13" t="s">
        <v>79</v>
      </c>
      <c r="AY179" s="256" t="s">
        <v>139</v>
      </c>
    </row>
    <row r="180" spans="1:51" s="13" customFormat="1" ht="12">
      <c r="A180" s="13"/>
      <c r="B180" s="245"/>
      <c r="C180" s="246"/>
      <c r="D180" s="247" t="s">
        <v>278</v>
      </c>
      <c r="E180" s="248" t="s">
        <v>1</v>
      </c>
      <c r="F180" s="249" t="s">
        <v>2241</v>
      </c>
      <c r="G180" s="246"/>
      <c r="H180" s="250">
        <v>24.285</v>
      </c>
      <c r="I180" s="251"/>
      <c r="J180" s="246"/>
      <c r="K180" s="246"/>
      <c r="L180" s="252"/>
      <c r="M180" s="253"/>
      <c r="N180" s="254"/>
      <c r="O180" s="254"/>
      <c r="P180" s="254"/>
      <c r="Q180" s="254"/>
      <c r="R180" s="254"/>
      <c r="S180" s="254"/>
      <c r="T180" s="25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6" t="s">
        <v>278</v>
      </c>
      <c r="AU180" s="256" t="s">
        <v>89</v>
      </c>
      <c r="AV180" s="13" t="s">
        <v>89</v>
      </c>
      <c r="AW180" s="13" t="s">
        <v>34</v>
      </c>
      <c r="AX180" s="13" t="s">
        <v>79</v>
      </c>
      <c r="AY180" s="256" t="s">
        <v>139</v>
      </c>
    </row>
    <row r="181" spans="1:51" s="15" customFormat="1" ht="12">
      <c r="A181" s="15"/>
      <c r="B181" s="267"/>
      <c r="C181" s="268"/>
      <c r="D181" s="247" t="s">
        <v>278</v>
      </c>
      <c r="E181" s="269" t="s">
        <v>1</v>
      </c>
      <c r="F181" s="270" t="s">
        <v>287</v>
      </c>
      <c r="G181" s="268"/>
      <c r="H181" s="271">
        <v>31.031</v>
      </c>
      <c r="I181" s="272"/>
      <c r="J181" s="268"/>
      <c r="K181" s="268"/>
      <c r="L181" s="273"/>
      <c r="M181" s="274"/>
      <c r="N181" s="275"/>
      <c r="O181" s="275"/>
      <c r="P181" s="275"/>
      <c r="Q181" s="275"/>
      <c r="R181" s="275"/>
      <c r="S181" s="275"/>
      <c r="T181" s="276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77" t="s">
        <v>278</v>
      </c>
      <c r="AU181" s="277" t="s">
        <v>89</v>
      </c>
      <c r="AV181" s="15" t="s">
        <v>144</v>
      </c>
      <c r="AW181" s="15" t="s">
        <v>34</v>
      </c>
      <c r="AX181" s="15" t="s">
        <v>87</v>
      </c>
      <c r="AY181" s="277" t="s">
        <v>139</v>
      </c>
    </row>
    <row r="182" spans="1:65" s="2" customFormat="1" ht="37.8" customHeight="1">
      <c r="A182" s="40"/>
      <c r="B182" s="41"/>
      <c r="C182" s="212" t="s">
        <v>310</v>
      </c>
      <c r="D182" s="212" t="s">
        <v>140</v>
      </c>
      <c r="E182" s="213" t="s">
        <v>2242</v>
      </c>
      <c r="F182" s="214" t="s">
        <v>2243</v>
      </c>
      <c r="G182" s="215" t="s">
        <v>273</v>
      </c>
      <c r="H182" s="216">
        <v>14.7</v>
      </c>
      <c r="I182" s="217"/>
      <c r="J182" s="218">
        <f>ROUND(I182*H182,2)</f>
        <v>0</v>
      </c>
      <c r="K182" s="214" t="s">
        <v>274</v>
      </c>
      <c r="L182" s="46"/>
      <c r="M182" s="236" t="s">
        <v>1</v>
      </c>
      <c r="N182" s="237" t="s">
        <v>44</v>
      </c>
      <c r="O182" s="93"/>
      <c r="P182" s="238">
        <f>O182*H182</f>
        <v>0</v>
      </c>
      <c r="Q182" s="238">
        <v>0</v>
      </c>
      <c r="R182" s="238">
        <f>Q182*H182</f>
        <v>0</v>
      </c>
      <c r="S182" s="238">
        <v>2.2</v>
      </c>
      <c r="T182" s="239">
        <f>S182*H182</f>
        <v>32.34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4" t="s">
        <v>144</v>
      </c>
      <c r="AT182" s="224" t="s">
        <v>140</v>
      </c>
      <c r="AU182" s="224" t="s">
        <v>89</v>
      </c>
      <c r="AY182" s="18" t="s">
        <v>139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87</v>
      </c>
      <c r="BK182" s="225">
        <f>ROUND(I182*H182,2)</f>
        <v>0</v>
      </c>
      <c r="BL182" s="18" t="s">
        <v>144</v>
      </c>
      <c r="BM182" s="224" t="s">
        <v>2244</v>
      </c>
    </row>
    <row r="183" spans="1:47" s="2" customFormat="1" ht="12">
      <c r="A183" s="40"/>
      <c r="B183" s="41"/>
      <c r="C183" s="42"/>
      <c r="D183" s="240" t="s">
        <v>276</v>
      </c>
      <c r="E183" s="42"/>
      <c r="F183" s="241" t="s">
        <v>2245</v>
      </c>
      <c r="G183" s="42"/>
      <c r="H183" s="42"/>
      <c r="I183" s="242"/>
      <c r="J183" s="42"/>
      <c r="K183" s="42"/>
      <c r="L183" s="46"/>
      <c r="M183" s="243"/>
      <c r="N183" s="244"/>
      <c r="O183" s="93"/>
      <c r="P183" s="93"/>
      <c r="Q183" s="93"/>
      <c r="R183" s="93"/>
      <c r="S183" s="93"/>
      <c r="T183" s="94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8" t="s">
        <v>276</v>
      </c>
      <c r="AU183" s="18" t="s">
        <v>89</v>
      </c>
    </row>
    <row r="184" spans="1:51" s="14" customFormat="1" ht="12">
      <c r="A184" s="14"/>
      <c r="B184" s="257"/>
      <c r="C184" s="258"/>
      <c r="D184" s="247" t="s">
        <v>278</v>
      </c>
      <c r="E184" s="259" t="s">
        <v>1</v>
      </c>
      <c r="F184" s="260" t="s">
        <v>2246</v>
      </c>
      <c r="G184" s="258"/>
      <c r="H184" s="259" t="s">
        <v>1</v>
      </c>
      <c r="I184" s="261"/>
      <c r="J184" s="258"/>
      <c r="K184" s="258"/>
      <c r="L184" s="262"/>
      <c r="M184" s="263"/>
      <c r="N184" s="264"/>
      <c r="O184" s="264"/>
      <c r="P184" s="264"/>
      <c r="Q184" s="264"/>
      <c r="R184" s="264"/>
      <c r="S184" s="264"/>
      <c r="T184" s="26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6" t="s">
        <v>278</v>
      </c>
      <c r="AU184" s="266" t="s">
        <v>89</v>
      </c>
      <c r="AV184" s="14" t="s">
        <v>87</v>
      </c>
      <c r="AW184" s="14" t="s">
        <v>34</v>
      </c>
      <c r="AX184" s="14" t="s">
        <v>79</v>
      </c>
      <c r="AY184" s="266" t="s">
        <v>139</v>
      </c>
    </row>
    <row r="185" spans="1:51" s="13" customFormat="1" ht="12">
      <c r="A185" s="13"/>
      <c r="B185" s="245"/>
      <c r="C185" s="246"/>
      <c r="D185" s="247" t="s">
        <v>278</v>
      </c>
      <c r="E185" s="248" t="s">
        <v>1</v>
      </c>
      <c r="F185" s="249" t="s">
        <v>2247</v>
      </c>
      <c r="G185" s="246"/>
      <c r="H185" s="250">
        <v>14.7</v>
      </c>
      <c r="I185" s="251"/>
      <c r="J185" s="246"/>
      <c r="K185" s="246"/>
      <c r="L185" s="252"/>
      <c r="M185" s="253"/>
      <c r="N185" s="254"/>
      <c r="O185" s="254"/>
      <c r="P185" s="254"/>
      <c r="Q185" s="254"/>
      <c r="R185" s="254"/>
      <c r="S185" s="254"/>
      <c r="T185" s="25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6" t="s">
        <v>278</v>
      </c>
      <c r="AU185" s="256" t="s">
        <v>89</v>
      </c>
      <c r="AV185" s="13" t="s">
        <v>89</v>
      </c>
      <c r="AW185" s="13" t="s">
        <v>34</v>
      </c>
      <c r="AX185" s="13" t="s">
        <v>87</v>
      </c>
      <c r="AY185" s="256" t="s">
        <v>139</v>
      </c>
    </row>
    <row r="186" spans="1:65" s="2" customFormat="1" ht="16.5" customHeight="1">
      <c r="A186" s="40"/>
      <c r="B186" s="41"/>
      <c r="C186" s="212" t="s">
        <v>315</v>
      </c>
      <c r="D186" s="212" t="s">
        <v>140</v>
      </c>
      <c r="E186" s="213" t="s">
        <v>2248</v>
      </c>
      <c r="F186" s="214" t="s">
        <v>2249</v>
      </c>
      <c r="G186" s="215" t="s">
        <v>299</v>
      </c>
      <c r="H186" s="216">
        <v>20</v>
      </c>
      <c r="I186" s="217"/>
      <c r="J186" s="218">
        <f>ROUND(I186*H186,2)</f>
        <v>0</v>
      </c>
      <c r="K186" s="214" t="s">
        <v>274</v>
      </c>
      <c r="L186" s="46"/>
      <c r="M186" s="236" t="s">
        <v>1</v>
      </c>
      <c r="N186" s="237" t="s">
        <v>44</v>
      </c>
      <c r="O186" s="93"/>
      <c r="P186" s="238">
        <f>O186*H186</f>
        <v>0</v>
      </c>
      <c r="Q186" s="238">
        <v>0</v>
      </c>
      <c r="R186" s="238">
        <f>Q186*H186</f>
        <v>0</v>
      </c>
      <c r="S186" s="238">
        <v>0.257</v>
      </c>
      <c r="T186" s="239">
        <f>S186*H186</f>
        <v>5.140000000000001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4" t="s">
        <v>144</v>
      </c>
      <c r="AT186" s="224" t="s">
        <v>140</v>
      </c>
      <c r="AU186" s="224" t="s">
        <v>89</v>
      </c>
      <c r="AY186" s="18" t="s">
        <v>139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87</v>
      </c>
      <c r="BK186" s="225">
        <f>ROUND(I186*H186,2)</f>
        <v>0</v>
      </c>
      <c r="BL186" s="18" t="s">
        <v>144</v>
      </c>
      <c r="BM186" s="224" t="s">
        <v>2250</v>
      </c>
    </row>
    <row r="187" spans="1:47" s="2" customFormat="1" ht="12">
      <c r="A187" s="40"/>
      <c r="B187" s="41"/>
      <c r="C187" s="42"/>
      <c r="D187" s="240" t="s">
        <v>276</v>
      </c>
      <c r="E187" s="42"/>
      <c r="F187" s="241" t="s">
        <v>2251</v>
      </c>
      <c r="G187" s="42"/>
      <c r="H187" s="42"/>
      <c r="I187" s="242"/>
      <c r="J187" s="42"/>
      <c r="K187" s="42"/>
      <c r="L187" s="46"/>
      <c r="M187" s="243"/>
      <c r="N187" s="244"/>
      <c r="O187" s="93"/>
      <c r="P187" s="93"/>
      <c r="Q187" s="93"/>
      <c r="R187" s="93"/>
      <c r="S187" s="93"/>
      <c r="T187" s="94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8" t="s">
        <v>276</v>
      </c>
      <c r="AU187" s="18" t="s">
        <v>89</v>
      </c>
    </row>
    <row r="188" spans="1:51" s="14" customFormat="1" ht="12">
      <c r="A188" s="14"/>
      <c r="B188" s="257"/>
      <c r="C188" s="258"/>
      <c r="D188" s="247" t="s">
        <v>278</v>
      </c>
      <c r="E188" s="259" t="s">
        <v>1</v>
      </c>
      <c r="F188" s="260" t="s">
        <v>534</v>
      </c>
      <c r="G188" s="258"/>
      <c r="H188" s="259" t="s">
        <v>1</v>
      </c>
      <c r="I188" s="261"/>
      <c r="J188" s="258"/>
      <c r="K188" s="258"/>
      <c r="L188" s="262"/>
      <c r="M188" s="263"/>
      <c r="N188" s="264"/>
      <c r="O188" s="264"/>
      <c r="P188" s="264"/>
      <c r="Q188" s="264"/>
      <c r="R188" s="264"/>
      <c r="S188" s="264"/>
      <c r="T188" s="26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6" t="s">
        <v>278</v>
      </c>
      <c r="AU188" s="266" t="s">
        <v>89</v>
      </c>
      <c r="AV188" s="14" t="s">
        <v>87</v>
      </c>
      <c r="AW188" s="14" t="s">
        <v>34</v>
      </c>
      <c r="AX188" s="14" t="s">
        <v>79</v>
      </c>
      <c r="AY188" s="266" t="s">
        <v>139</v>
      </c>
    </row>
    <row r="189" spans="1:51" s="13" customFormat="1" ht="12">
      <c r="A189" s="13"/>
      <c r="B189" s="245"/>
      <c r="C189" s="246"/>
      <c r="D189" s="247" t="s">
        <v>278</v>
      </c>
      <c r="E189" s="248" t="s">
        <v>1</v>
      </c>
      <c r="F189" s="249" t="s">
        <v>144</v>
      </c>
      <c r="G189" s="246"/>
      <c r="H189" s="250">
        <v>4</v>
      </c>
      <c r="I189" s="251"/>
      <c r="J189" s="246"/>
      <c r="K189" s="246"/>
      <c r="L189" s="252"/>
      <c r="M189" s="253"/>
      <c r="N189" s="254"/>
      <c r="O189" s="254"/>
      <c r="P189" s="254"/>
      <c r="Q189" s="254"/>
      <c r="R189" s="254"/>
      <c r="S189" s="254"/>
      <c r="T189" s="25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6" t="s">
        <v>278</v>
      </c>
      <c r="AU189" s="256" t="s">
        <v>89</v>
      </c>
      <c r="AV189" s="13" t="s">
        <v>89</v>
      </c>
      <c r="AW189" s="13" t="s">
        <v>34</v>
      </c>
      <c r="AX189" s="13" t="s">
        <v>79</v>
      </c>
      <c r="AY189" s="256" t="s">
        <v>139</v>
      </c>
    </row>
    <row r="190" spans="1:51" s="14" customFormat="1" ht="12">
      <c r="A190" s="14"/>
      <c r="B190" s="257"/>
      <c r="C190" s="258"/>
      <c r="D190" s="247" t="s">
        <v>278</v>
      </c>
      <c r="E190" s="259" t="s">
        <v>1</v>
      </c>
      <c r="F190" s="260" t="s">
        <v>417</v>
      </c>
      <c r="G190" s="258"/>
      <c r="H190" s="259" t="s">
        <v>1</v>
      </c>
      <c r="I190" s="261"/>
      <c r="J190" s="258"/>
      <c r="K190" s="258"/>
      <c r="L190" s="262"/>
      <c r="M190" s="263"/>
      <c r="N190" s="264"/>
      <c r="O190" s="264"/>
      <c r="P190" s="264"/>
      <c r="Q190" s="264"/>
      <c r="R190" s="264"/>
      <c r="S190" s="264"/>
      <c r="T190" s="26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6" t="s">
        <v>278</v>
      </c>
      <c r="AU190" s="266" t="s">
        <v>89</v>
      </c>
      <c r="AV190" s="14" t="s">
        <v>87</v>
      </c>
      <c r="AW190" s="14" t="s">
        <v>34</v>
      </c>
      <c r="AX190" s="14" t="s">
        <v>79</v>
      </c>
      <c r="AY190" s="266" t="s">
        <v>139</v>
      </c>
    </row>
    <row r="191" spans="1:51" s="13" customFormat="1" ht="12">
      <c r="A191" s="13"/>
      <c r="B191" s="245"/>
      <c r="C191" s="246"/>
      <c r="D191" s="247" t="s">
        <v>278</v>
      </c>
      <c r="E191" s="248" t="s">
        <v>1</v>
      </c>
      <c r="F191" s="249" t="s">
        <v>2252</v>
      </c>
      <c r="G191" s="246"/>
      <c r="H191" s="250">
        <v>16</v>
      </c>
      <c r="I191" s="251"/>
      <c r="J191" s="246"/>
      <c r="K191" s="246"/>
      <c r="L191" s="252"/>
      <c r="M191" s="253"/>
      <c r="N191" s="254"/>
      <c r="O191" s="254"/>
      <c r="P191" s="254"/>
      <c r="Q191" s="254"/>
      <c r="R191" s="254"/>
      <c r="S191" s="254"/>
      <c r="T191" s="25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6" t="s">
        <v>278</v>
      </c>
      <c r="AU191" s="256" t="s">
        <v>89</v>
      </c>
      <c r="AV191" s="13" t="s">
        <v>89</v>
      </c>
      <c r="AW191" s="13" t="s">
        <v>34</v>
      </c>
      <c r="AX191" s="13" t="s">
        <v>79</v>
      </c>
      <c r="AY191" s="256" t="s">
        <v>139</v>
      </c>
    </row>
    <row r="192" spans="1:51" s="15" customFormat="1" ht="12">
      <c r="A192" s="15"/>
      <c r="B192" s="267"/>
      <c r="C192" s="268"/>
      <c r="D192" s="247" t="s">
        <v>278</v>
      </c>
      <c r="E192" s="269" t="s">
        <v>1</v>
      </c>
      <c r="F192" s="270" t="s">
        <v>287</v>
      </c>
      <c r="G192" s="268"/>
      <c r="H192" s="271">
        <v>20</v>
      </c>
      <c r="I192" s="272"/>
      <c r="J192" s="268"/>
      <c r="K192" s="268"/>
      <c r="L192" s="273"/>
      <c r="M192" s="274"/>
      <c r="N192" s="275"/>
      <c r="O192" s="275"/>
      <c r="P192" s="275"/>
      <c r="Q192" s="275"/>
      <c r="R192" s="275"/>
      <c r="S192" s="275"/>
      <c r="T192" s="276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77" t="s">
        <v>278</v>
      </c>
      <c r="AU192" s="277" t="s">
        <v>89</v>
      </c>
      <c r="AV192" s="15" t="s">
        <v>144</v>
      </c>
      <c r="AW192" s="15" t="s">
        <v>34</v>
      </c>
      <c r="AX192" s="15" t="s">
        <v>87</v>
      </c>
      <c r="AY192" s="277" t="s">
        <v>139</v>
      </c>
    </row>
    <row r="193" spans="1:65" s="2" customFormat="1" ht="24.15" customHeight="1">
      <c r="A193" s="40"/>
      <c r="B193" s="41"/>
      <c r="C193" s="212" t="s">
        <v>319</v>
      </c>
      <c r="D193" s="212" t="s">
        <v>140</v>
      </c>
      <c r="E193" s="213" t="s">
        <v>2253</v>
      </c>
      <c r="F193" s="214" t="s">
        <v>2254</v>
      </c>
      <c r="G193" s="215" t="s">
        <v>299</v>
      </c>
      <c r="H193" s="216">
        <v>9.2</v>
      </c>
      <c r="I193" s="217"/>
      <c r="J193" s="218">
        <f>ROUND(I193*H193,2)</f>
        <v>0</v>
      </c>
      <c r="K193" s="214" t="s">
        <v>274</v>
      </c>
      <c r="L193" s="46"/>
      <c r="M193" s="236" t="s">
        <v>1</v>
      </c>
      <c r="N193" s="237" t="s">
        <v>44</v>
      </c>
      <c r="O193" s="93"/>
      <c r="P193" s="238">
        <f>O193*H193</f>
        <v>0</v>
      </c>
      <c r="Q193" s="238">
        <v>0</v>
      </c>
      <c r="R193" s="238">
        <f>Q193*H193</f>
        <v>0</v>
      </c>
      <c r="S193" s="238">
        <v>0.027</v>
      </c>
      <c r="T193" s="239">
        <f>S193*H193</f>
        <v>0.24839999999999998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4" t="s">
        <v>144</v>
      </c>
      <c r="AT193" s="224" t="s">
        <v>140</v>
      </c>
      <c r="AU193" s="224" t="s">
        <v>89</v>
      </c>
      <c r="AY193" s="18" t="s">
        <v>139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87</v>
      </c>
      <c r="BK193" s="225">
        <f>ROUND(I193*H193,2)</f>
        <v>0</v>
      </c>
      <c r="BL193" s="18" t="s">
        <v>144</v>
      </c>
      <c r="BM193" s="224" t="s">
        <v>2255</v>
      </c>
    </row>
    <row r="194" spans="1:47" s="2" customFormat="1" ht="12">
      <c r="A194" s="40"/>
      <c r="B194" s="41"/>
      <c r="C194" s="42"/>
      <c r="D194" s="240" t="s">
        <v>276</v>
      </c>
      <c r="E194" s="42"/>
      <c r="F194" s="241" t="s">
        <v>2256</v>
      </c>
      <c r="G194" s="42"/>
      <c r="H194" s="42"/>
      <c r="I194" s="242"/>
      <c r="J194" s="42"/>
      <c r="K194" s="42"/>
      <c r="L194" s="46"/>
      <c r="M194" s="243"/>
      <c r="N194" s="244"/>
      <c r="O194" s="93"/>
      <c r="P194" s="93"/>
      <c r="Q194" s="93"/>
      <c r="R194" s="93"/>
      <c r="S194" s="93"/>
      <c r="T194" s="94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8" t="s">
        <v>276</v>
      </c>
      <c r="AU194" s="18" t="s">
        <v>89</v>
      </c>
    </row>
    <row r="195" spans="1:51" s="14" customFormat="1" ht="12">
      <c r="A195" s="14"/>
      <c r="B195" s="257"/>
      <c r="C195" s="258"/>
      <c r="D195" s="247" t="s">
        <v>278</v>
      </c>
      <c r="E195" s="259" t="s">
        <v>1</v>
      </c>
      <c r="F195" s="260" t="s">
        <v>534</v>
      </c>
      <c r="G195" s="258"/>
      <c r="H195" s="259" t="s">
        <v>1</v>
      </c>
      <c r="I195" s="261"/>
      <c r="J195" s="258"/>
      <c r="K195" s="258"/>
      <c r="L195" s="262"/>
      <c r="M195" s="263"/>
      <c r="N195" s="264"/>
      <c r="O195" s="264"/>
      <c r="P195" s="264"/>
      <c r="Q195" s="264"/>
      <c r="R195" s="264"/>
      <c r="S195" s="264"/>
      <c r="T195" s="26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6" t="s">
        <v>278</v>
      </c>
      <c r="AU195" s="266" t="s">
        <v>89</v>
      </c>
      <c r="AV195" s="14" t="s">
        <v>87</v>
      </c>
      <c r="AW195" s="14" t="s">
        <v>34</v>
      </c>
      <c r="AX195" s="14" t="s">
        <v>79</v>
      </c>
      <c r="AY195" s="266" t="s">
        <v>139</v>
      </c>
    </row>
    <row r="196" spans="1:51" s="13" customFormat="1" ht="12">
      <c r="A196" s="13"/>
      <c r="B196" s="245"/>
      <c r="C196" s="246"/>
      <c r="D196" s="247" t="s">
        <v>278</v>
      </c>
      <c r="E196" s="248" t="s">
        <v>1</v>
      </c>
      <c r="F196" s="249" t="s">
        <v>2257</v>
      </c>
      <c r="G196" s="246"/>
      <c r="H196" s="250">
        <v>0.98</v>
      </c>
      <c r="I196" s="251"/>
      <c r="J196" s="246"/>
      <c r="K196" s="246"/>
      <c r="L196" s="252"/>
      <c r="M196" s="253"/>
      <c r="N196" s="254"/>
      <c r="O196" s="254"/>
      <c r="P196" s="254"/>
      <c r="Q196" s="254"/>
      <c r="R196" s="254"/>
      <c r="S196" s="254"/>
      <c r="T196" s="25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6" t="s">
        <v>278</v>
      </c>
      <c r="AU196" s="256" t="s">
        <v>89</v>
      </c>
      <c r="AV196" s="13" t="s">
        <v>89</v>
      </c>
      <c r="AW196" s="13" t="s">
        <v>34</v>
      </c>
      <c r="AX196" s="13" t="s">
        <v>79</v>
      </c>
      <c r="AY196" s="256" t="s">
        <v>139</v>
      </c>
    </row>
    <row r="197" spans="1:51" s="13" customFormat="1" ht="12">
      <c r="A197" s="13"/>
      <c r="B197" s="245"/>
      <c r="C197" s="246"/>
      <c r="D197" s="247" t="s">
        <v>278</v>
      </c>
      <c r="E197" s="248" t="s">
        <v>1</v>
      </c>
      <c r="F197" s="249" t="s">
        <v>2258</v>
      </c>
      <c r="G197" s="246"/>
      <c r="H197" s="250">
        <v>0.3</v>
      </c>
      <c r="I197" s="251"/>
      <c r="J197" s="246"/>
      <c r="K197" s="246"/>
      <c r="L197" s="252"/>
      <c r="M197" s="253"/>
      <c r="N197" s="254"/>
      <c r="O197" s="254"/>
      <c r="P197" s="254"/>
      <c r="Q197" s="254"/>
      <c r="R197" s="254"/>
      <c r="S197" s="254"/>
      <c r="T197" s="25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6" t="s">
        <v>278</v>
      </c>
      <c r="AU197" s="256" t="s">
        <v>89</v>
      </c>
      <c r="AV197" s="13" t="s">
        <v>89</v>
      </c>
      <c r="AW197" s="13" t="s">
        <v>34</v>
      </c>
      <c r="AX197" s="13" t="s">
        <v>79</v>
      </c>
      <c r="AY197" s="256" t="s">
        <v>139</v>
      </c>
    </row>
    <row r="198" spans="1:51" s="14" customFormat="1" ht="12">
      <c r="A198" s="14"/>
      <c r="B198" s="257"/>
      <c r="C198" s="258"/>
      <c r="D198" s="247" t="s">
        <v>278</v>
      </c>
      <c r="E198" s="259" t="s">
        <v>1</v>
      </c>
      <c r="F198" s="260" t="s">
        <v>417</v>
      </c>
      <c r="G198" s="258"/>
      <c r="H198" s="259" t="s">
        <v>1</v>
      </c>
      <c r="I198" s="261"/>
      <c r="J198" s="258"/>
      <c r="K198" s="258"/>
      <c r="L198" s="262"/>
      <c r="M198" s="263"/>
      <c r="N198" s="264"/>
      <c r="O198" s="264"/>
      <c r="P198" s="264"/>
      <c r="Q198" s="264"/>
      <c r="R198" s="264"/>
      <c r="S198" s="264"/>
      <c r="T198" s="26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6" t="s">
        <v>278</v>
      </c>
      <c r="AU198" s="266" t="s">
        <v>89</v>
      </c>
      <c r="AV198" s="14" t="s">
        <v>87</v>
      </c>
      <c r="AW198" s="14" t="s">
        <v>34</v>
      </c>
      <c r="AX198" s="14" t="s">
        <v>79</v>
      </c>
      <c r="AY198" s="266" t="s">
        <v>139</v>
      </c>
    </row>
    <row r="199" spans="1:51" s="13" customFormat="1" ht="12">
      <c r="A199" s="13"/>
      <c r="B199" s="245"/>
      <c r="C199" s="246"/>
      <c r="D199" s="247" t="s">
        <v>278</v>
      </c>
      <c r="E199" s="248" t="s">
        <v>1</v>
      </c>
      <c r="F199" s="249" t="s">
        <v>2259</v>
      </c>
      <c r="G199" s="246"/>
      <c r="H199" s="250">
        <v>7.92</v>
      </c>
      <c r="I199" s="251"/>
      <c r="J199" s="246"/>
      <c r="K199" s="246"/>
      <c r="L199" s="252"/>
      <c r="M199" s="253"/>
      <c r="N199" s="254"/>
      <c r="O199" s="254"/>
      <c r="P199" s="254"/>
      <c r="Q199" s="254"/>
      <c r="R199" s="254"/>
      <c r="S199" s="254"/>
      <c r="T199" s="25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6" t="s">
        <v>278</v>
      </c>
      <c r="AU199" s="256" t="s">
        <v>89</v>
      </c>
      <c r="AV199" s="13" t="s">
        <v>89</v>
      </c>
      <c r="AW199" s="13" t="s">
        <v>34</v>
      </c>
      <c r="AX199" s="13" t="s">
        <v>79</v>
      </c>
      <c r="AY199" s="256" t="s">
        <v>139</v>
      </c>
    </row>
    <row r="200" spans="1:51" s="15" customFormat="1" ht="12">
      <c r="A200" s="15"/>
      <c r="B200" s="267"/>
      <c r="C200" s="268"/>
      <c r="D200" s="247" t="s">
        <v>278</v>
      </c>
      <c r="E200" s="269" t="s">
        <v>1</v>
      </c>
      <c r="F200" s="270" t="s">
        <v>287</v>
      </c>
      <c r="G200" s="268"/>
      <c r="H200" s="271">
        <v>9.2</v>
      </c>
      <c r="I200" s="272"/>
      <c r="J200" s="268"/>
      <c r="K200" s="268"/>
      <c r="L200" s="273"/>
      <c r="M200" s="274"/>
      <c r="N200" s="275"/>
      <c r="O200" s="275"/>
      <c r="P200" s="275"/>
      <c r="Q200" s="275"/>
      <c r="R200" s="275"/>
      <c r="S200" s="275"/>
      <c r="T200" s="276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77" t="s">
        <v>278</v>
      </c>
      <c r="AU200" s="277" t="s">
        <v>89</v>
      </c>
      <c r="AV200" s="15" t="s">
        <v>144</v>
      </c>
      <c r="AW200" s="15" t="s">
        <v>34</v>
      </c>
      <c r="AX200" s="15" t="s">
        <v>87</v>
      </c>
      <c r="AY200" s="277" t="s">
        <v>139</v>
      </c>
    </row>
    <row r="201" spans="1:65" s="2" customFormat="1" ht="37.8" customHeight="1">
      <c r="A201" s="40"/>
      <c r="B201" s="41"/>
      <c r="C201" s="212" t="s">
        <v>327</v>
      </c>
      <c r="D201" s="212" t="s">
        <v>140</v>
      </c>
      <c r="E201" s="213" t="s">
        <v>2260</v>
      </c>
      <c r="F201" s="214" t="s">
        <v>2261</v>
      </c>
      <c r="G201" s="215" t="s">
        <v>299</v>
      </c>
      <c r="H201" s="216">
        <v>73.5</v>
      </c>
      <c r="I201" s="217"/>
      <c r="J201" s="218">
        <f>ROUND(I201*H201,2)</f>
        <v>0</v>
      </c>
      <c r="K201" s="214" t="s">
        <v>274</v>
      </c>
      <c r="L201" s="46"/>
      <c r="M201" s="236" t="s">
        <v>1</v>
      </c>
      <c r="N201" s="237" t="s">
        <v>44</v>
      </c>
      <c r="O201" s="93"/>
      <c r="P201" s="238">
        <f>O201*H201</f>
        <v>0</v>
      </c>
      <c r="Q201" s="238">
        <v>0</v>
      </c>
      <c r="R201" s="238">
        <f>Q201*H201</f>
        <v>0</v>
      </c>
      <c r="S201" s="238">
        <v>0.05</v>
      </c>
      <c r="T201" s="239">
        <f>S201*H201</f>
        <v>3.6750000000000003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4" t="s">
        <v>144</v>
      </c>
      <c r="AT201" s="224" t="s">
        <v>140</v>
      </c>
      <c r="AU201" s="224" t="s">
        <v>89</v>
      </c>
      <c r="AY201" s="18" t="s">
        <v>139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87</v>
      </c>
      <c r="BK201" s="225">
        <f>ROUND(I201*H201,2)</f>
        <v>0</v>
      </c>
      <c r="BL201" s="18" t="s">
        <v>144</v>
      </c>
      <c r="BM201" s="224" t="s">
        <v>2262</v>
      </c>
    </row>
    <row r="202" spans="1:47" s="2" customFormat="1" ht="12">
      <c r="A202" s="40"/>
      <c r="B202" s="41"/>
      <c r="C202" s="42"/>
      <c r="D202" s="240" t="s">
        <v>276</v>
      </c>
      <c r="E202" s="42"/>
      <c r="F202" s="241" t="s">
        <v>2263</v>
      </c>
      <c r="G202" s="42"/>
      <c r="H202" s="42"/>
      <c r="I202" s="242"/>
      <c r="J202" s="42"/>
      <c r="K202" s="42"/>
      <c r="L202" s="46"/>
      <c r="M202" s="243"/>
      <c r="N202" s="244"/>
      <c r="O202" s="93"/>
      <c r="P202" s="93"/>
      <c r="Q202" s="93"/>
      <c r="R202" s="93"/>
      <c r="S202" s="93"/>
      <c r="T202" s="94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8" t="s">
        <v>276</v>
      </c>
      <c r="AU202" s="18" t="s">
        <v>89</v>
      </c>
    </row>
    <row r="203" spans="1:51" s="14" customFormat="1" ht="12">
      <c r="A203" s="14"/>
      <c r="B203" s="257"/>
      <c r="C203" s="258"/>
      <c r="D203" s="247" t="s">
        <v>278</v>
      </c>
      <c r="E203" s="259" t="s">
        <v>1</v>
      </c>
      <c r="F203" s="260" t="s">
        <v>2264</v>
      </c>
      <c r="G203" s="258"/>
      <c r="H203" s="259" t="s">
        <v>1</v>
      </c>
      <c r="I203" s="261"/>
      <c r="J203" s="258"/>
      <c r="K203" s="258"/>
      <c r="L203" s="262"/>
      <c r="M203" s="263"/>
      <c r="N203" s="264"/>
      <c r="O203" s="264"/>
      <c r="P203" s="264"/>
      <c r="Q203" s="264"/>
      <c r="R203" s="264"/>
      <c r="S203" s="264"/>
      <c r="T203" s="26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6" t="s">
        <v>278</v>
      </c>
      <c r="AU203" s="266" t="s">
        <v>89</v>
      </c>
      <c r="AV203" s="14" t="s">
        <v>87</v>
      </c>
      <c r="AW203" s="14" t="s">
        <v>34</v>
      </c>
      <c r="AX203" s="14" t="s">
        <v>79</v>
      </c>
      <c r="AY203" s="266" t="s">
        <v>139</v>
      </c>
    </row>
    <row r="204" spans="1:51" s="13" customFormat="1" ht="12">
      <c r="A204" s="13"/>
      <c r="B204" s="245"/>
      <c r="C204" s="246"/>
      <c r="D204" s="247" t="s">
        <v>278</v>
      </c>
      <c r="E204" s="248" t="s">
        <v>1</v>
      </c>
      <c r="F204" s="249" t="s">
        <v>2265</v>
      </c>
      <c r="G204" s="246"/>
      <c r="H204" s="250">
        <v>73.5</v>
      </c>
      <c r="I204" s="251"/>
      <c r="J204" s="246"/>
      <c r="K204" s="246"/>
      <c r="L204" s="252"/>
      <c r="M204" s="253"/>
      <c r="N204" s="254"/>
      <c r="O204" s="254"/>
      <c r="P204" s="254"/>
      <c r="Q204" s="254"/>
      <c r="R204" s="254"/>
      <c r="S204" s="254"/>
      <c r="T204" s="25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6" t="s">
        <v>278</v>
      </c>
      <c r="AU204" s="256" t="s">
        <v>89</v>
      </c>
      <c r="AV204" s="13" t="s">
        <v>89</v>
      </c>
      <c r="AW204" s="13" t="s">
        <v>34</v>
      </c>
      <c r="AX204" s="13" t="s">
        <v>87</v>
      </c>
      <c r="AY204" s="256" t="s">
        <v>139</v>
      </c>
    </row>
    <row r="205" spans="1:65" s="2" customFormat="1" ht="37.8" customHeight="1">
      <c r="A205" s="40"/>
      <c r="B205" s="41"/>
      <c r="C205" s="212" t="s">
        <v>334</v>
      </c>
      <c r="D205" s="212" t="s">
        <v>140</v>
      </c>
      <c r="E205" s="213" t="s">
        <v>2260</v>
      </c>
      <c r="F205" s="214" t="s">
        <v>2261</v>
      </c>
      <c r="G205" s="215" t="s">
        <v>299</v>
      </c>
      <c r="H205" s="216">
        <v>269.83</v>
      </c>
      <c r="I205" s="217"/>
      <c r="J205" s="218">
        <f>ROUND(I205*H205,2)</f>
        <v>0</v>
      </c>
      <c r="K205" s="214" t="s">
        <v>274</v>
      </c>
      <c r="L205" s="46"/>
      <c r="M205" s="236" t="s">
        <v>1</v>
      </c>
      <c r="N205" s="237" t="s">
        <v>44</v>
      </c>
      <c r="O205" s="93"/>
      <c r="P205" s="238">
        <f>O205*H205</f>
        <v>0</v>
      </c>
      <c r="Q205" s="238">
        <v>0</v>
      </c>
      <c r="R205" s="238">
        <f>Q205*H205</f>
        <v>0</v>
      </c>
      <c r="S205" s="238">
        <v>0.05</v>
      </c>
      <c r="T205" s="239">
        <f>S205*H205</f>
        <v>13.4915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4" t="s">
        <v>144</v>
      </c>
      <c r="AT205" s="224" t="s">
        <v>140</v>
      </c>
      <c r="AU205" s="224" t="s">
        <v>89</v>
      </c>
      <c r="AY205" s="18" t="s">
        <v>139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87</v>
      </c>
      <c r="BK205" s="225">
        <f>ROUND(I205*H205,2)</f>
        <v>0</v>
      </c>
      <c r="BL205" s="18" t="s">
        <v>144</v>
      </c>
      <c r="BM205" s="224" t="s">
        <v>2266</v>
      </c>
    </row>
    <row r="206" spans="1:47" s="2" customFormat="1" ht="12">
      <c r="A206" s="40"/>
      <c r="B206" s="41"/>
      <c r="C206" s="42"/>
      <c r="D206" s="240" t="s">
        <v>276</v>
      </c>
      <c r="E206" s="42"/>
      <c r="F206" s="241" t="s">
        <v>2263</v>
      </c>
      <c r="G206" s="42"/>
      <c r="H206" s="42"/>
      <c r="I206" s="242"/>
      <c r="J206" s="42"/>
      <c r="K206" s="42"/>
      <c r="L206" s="46"/>
      <c r="M206" s="243"/>
      <c r="N206" s="244"/>
      <c r="O206" s="93"/>
      <c r="P206" s="93"/>
      <c r="Q206" s="93"/>
      <c r="R206" s="93"/>
      <c r="S206" s="93"/>
      <c r="T206" s="94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8" t="s">
        <v>276</v>
      </c>
      <c r="AU206" s="18" t="s">
        <v>89</v>
      </c>
    </row>
    <row r="207" spans="1:51" s="13" customFormat="1" ht="12">
      <c r="A207" s="13"/>
      <c r="B207" s="245"/>
      <c r="C207" s="246"/>
      <c r="D207" s="247" t="s">
        <v>278</v>
      </c>
      <c r="E207" s="248" t="s">
        <v>1</v>
      </c>
      <c r="F207" s="249" t="s">
        <v>2192</v>
      </c>
      <c r="G207" s="246"/>
      <c r="H207" s="250">
        <v>269.83</v>
      </c>
      <c r="I207" s="251"/>
      <c r="J207" s="246"/>
      <c r="K207" s="246"/>
      <c r="L207" s="252"/>
      <c r="M207" s="253"/>
      <c r="N207" s="254"/>
      <c r="O207" s="254"/>
      <c r="P207" s="254"/>
      <c r="Q207" s="254"/>
      <c r="R207" s="254"/>
      <c r="S207" s="254"/>
      <c r="T207" s="25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6" t="s">
        <v>278</v>
      </c>
      <c r="AU207" s="256" t="s">
        <v>89</v>
      </c>
      <c r="AV207" s="13" t="s">
        <v>89</v>
      </c>
      <c r="AW207" s="13" t="s">
        <v>34</v>
      </c>
      <c r="AX207" s="13" t="s">
        <v>87</v>
      </c>
      <c r="AY207" s="256" t="s">
        <v>139</v>
      </c>
    </row>
    <row r="208" spans="1:65" s="2" customFormat="1" ht="33" customHeight="1">
      <c r="A208" s="40"/>
      <c r="B208" s="41"/>
      <c r="C208" s="212" t="s">
        <v>340</v>
      </c>
      <c r="D208" s="212" t="s">
        <v>140</v>
      </c>
      <c r="E208" s="213" t="s">
        <v>2267</v>
      </c>
      <c r="F208" s="214" t="s">
        <v>2268</v>
      </c>
      <c r="G208" s="215" t="s">
        <v>299</v>
      </c>
      <c r="H208" s="216">
        <v>284.827</v>
      </c>
      <c r="I208" s="217"/>
      <c r="J208" s="218">
        <f>ROUND(I208*H208,2)</f>
        <v>0</v>
      </c>
      <c r="K208" s="214" t="s">
        <v>274</v>
      </c>
      <c r="L208" s="46"/>
      <c r="M208" s="236" t="s">
        <v>1</v>
      </c>
      <c r="N208" s="237" t="s">
        <v>44</v>
      </c>
      <c r="O208" s="93"/>
      <c r="P208" s="238">
        <f>O208*H208</f>
        <v>0</v>
      </c>
      <c r="Q208" s="238">
        <v>0</v>
      </c>
      <c r="R208" s="238">
        <f>Q208*H208</f>
        <v>0</v>
      </c>
      <c r="S208" s="238">
        <v>0.046</v>
      </c>
      <c r="T208" s="239">
        <f>S208*H208</f>
        <v>13.102041999999999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4" t="s">
        <v>371</v>
      </c>
      <c r="AT208" s="224" t="s">
        <v>140</v>
      </c>
      <c r="AU208" s="224" t="s">
        <v>89</v>
      </c>
      <c r="AY208" s="18" t="s">
        <v>139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87</v>
      </c>
      <c r="BK208" s="225">
        <f>ROUND(I208*H208,2)</f>
        <v>0</v>
      </c>
      <c r="BL208" s="18" t="s">
        <v>371</v>
      </c>
      <c r="BM208" s="224" t="s">
        <v>2269</v>
      </c>
    </row>
    <row r="209" spans="1:47" s="2" customFormat="1" ht="12">
      <c r="A209" s="40"/>
      <c r="B209" s="41"/>
      <c r="C209" s="42"/>
      <c r="D209" s="240" t="s">
        <v>276</v>
      </c>
      <c r="E209" s="42"/>
      <c r="F209" s="241" t="s">
        <v>2270</v>
      </c>
      <c r="G209" s="42"/>
      <c r="H209" s="42"/>
      <c r="I209" s="242"/>
      <c r="J209" s="42"/>
      <c r="K209" s="42"/>
      <c r="L209" s="46"/>
      <c r="M209" s="243"/>
      <c r="N209" s="244"/>
      <c r="O209" s="93"/>
      <c r="P209" s="93"/>
      <c r="Q209" s="93"/>
      <c r="R209" s="93"/>
      <c r="S209" s="93"/>
      <c r="T209" s="94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8" t="s">
        <v>276</v>
      </c>
      <c r="AU209" s="18" t="s">
        <v>89</v>
      </c>
    </row>
    <row r="210" spans="1:51" s="14" customFormat="1" ht="12">
      <c r="A210" s="14"/>
      <c r="B210" s="257"/>
      <c r="C210" s="258"/>
      <c r="D210" s="247" t="s">
        <v>278</v>
      </c>
      <c r="E210" s="259" t="s">
        <v>1</v>
      </c>
      <c r="F210" s="260" t="s">
        <v>534</v>
      </c>
      <c r="G210" s="258"/>
      <c r="H210" s="259" t="s">
        <v>1</v>
      </c>
      <c r="I210" s="261"/>
      <c r="J210" s="258"/>
      <c r="K210" s="258"/>
      <c r="L210" s="262"/>
      <c r="M210" s="263"/>
      <c r="N210" s="264"/>
      <c r="O210" s="264"/>
      <c r="P210" s="264"/>
      <c r="Q210" s="264"/>
      <c r="R210" s="264"/>
      <c r="S210" s="264"/>
      <c r="T210" s="26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6" t="s">
        <v>278</v>
      </c>
      <c r="AU210" s="266" t="s">
        <v>89</v>
      </c>
      <c r="AV210" s="14" t="s">
        <v>87</v>
      </c>
      <c r="AW210" s="14" t="s">
        <v>34</v>
      </c>
      <c r="AX210" s="14" t="s">
        <v>79</v>
      </c>
      <c r="AY210" s="266" t="s">
        <v>139</v>
      </c>
    </row>
    <row r="211" spans="1:51" s="13" customFormat="1" ht="12">
      <c r="A211" s="13"/>
      <c r="B211" s="245"/>
      <c r="C211" s="246"/>
      <c r="D211" s="247" t="s">
        <v>278</v>
      </c>
      <c r="E211" s="248" t="s">
        <v>1</v>
      </c>
      <c r="F211" s="249" t="s">
        <v>2271</v>
      </c>
      <c r="G211" s="246"/>
      <c r="H211" s="250">
        <v>23.952</v>
      </c>
      <c r="I211" s="251"/>
      <c r="J211" s="246"/>
      <c r="K211" s="246"/>
      <c r="L211" s="252"/>
      <c r="M211" s="253"/>
      <c r="N211" s="254"/>
      <c r="O211" s="254"/>
      <c r="P211" s="254"/>
      <c r="Q211" s="254"/>
      <c r="R211" s="254"/>
      <c r="S211" s="254"/>
      <c r="T211" s="25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6" t="s">
        <v>278</v>
      </c>
      <c r="AU211" s="256" t="s">
        <v>89</v>
      </c>
      <c r="AV211" s="13" t="s">
        <v>89</v>
      </c>
      <c r="AW211" s="13" t="s">
        <v>34</v>
      </c>
      <c r="AX211" s="13" t="s">
        <v>79</v>
      </c>
      <c r="AY211" s="256" t="s">
        <v>139</v>
      </c>
    </row>
    <row r="212" spans="1:51" s="13" customFormat="1" ht="12">
      <c r="A212" s="13"/>
      <c r="B212" s="245"/>
      <c r="C212" s="246"/>
      <c r="D212" s="247" t="s">
        <v>278</v>
      </c>
      <c r="E212" s="248" t="s">
        <v>1</v>
      </c>
      <c r="F212" s="249" t="s">
        <v>2272</v>
      </c>
      <c r="G212" s="246"/>
      <c r="H212" s="250">
        <v>39.806</v>
      </c>
      <c r="I212" s="251"/>
      <c r="J212" s="246"/>
      <c r="K212" s="246"/>
      <c r="L212" s="252"/>
      <c r="M212" s="253"/>
      <c r="N212" s="254"/>
      <c r="O212" s="254"/>
      <c r="P212" s="254"/>
      <c r="Q212" s="254"/>
      <c r="R212" s="254"/>
      <c r="S212" s="254"/>
      <c r="T212" s="25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6" t="s">
        <v>278</v>
      </c>
      <c r="AU212" s="256" t="s">
        <v>89</v>
      </c>
      <c r="AV212" s="13" t="s">
        <v>89</v>
      </c>
      <c r="AW212" s="13" t="s">
        <v>34</v>
      </c>
      <c r="AX212" s="13" t="s">
        <v>79</v>
      </c>
      <c r="AY212" s="256" t="s">
        <v>139</v>
      </c>
    </row>
    <row r="213" spans="1:51" s="13" customFormat="1" ht="12">
      <c r="A213" s="13"/>
      <c r="B213" s="245"/>
      <c r="C213" s="246"/>
      <c r="D213" s="247" t="s">
        <v>278</v>
      </c>
      <c r="E213" s="248" t="s">
        <v>1</v>
      </c>
      <c r="F213" s="249" t="s">
        <v>2273</v>
      </c>
      <c r="G213" s="246"/>
      <c r="H213" s="250">
        <v>32.536</v>
      </c>
      <c r="I213" s="251"/>
      <c r="J213" s="246"/>
      <c r="K213" s="246"/>
      <c r="L213" s="252"/>
      <c r="M213" s="253"/>
      <c r="N213" s="254"/>
      <c r="O213" s="254"/>
      <c r="P213" s="254"/>
      <c r="Q213" s="254"/>
      <c r="R213" s="254"/>
      <c r="S213" s="254"/>
      <c r="T213" s="25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6" t="s">
        <v>278</v>
      </c>
      <c r="AU213" s="256" t="s">
        <v>89</v>
      </c>
      <c r="AV213" s="13" t="s">
        <v>89</v>
      </c>
      <c r="AW213" s="13" t="s">
        <v>34</v>
      </c>
      <c r="AX213" s="13" t="s">
        <v>79</v>
      </c>
      <c r="AY213" s="256" t="s">
        <v>139</v>
      </c>
    </row>
    <row r="214" spans="1:51" s="13" customFormat="1" ht="12">
      <c r="A214" s="13"/>
      <c r="B214" s="245"/>
      <c r="C214" s="246"/>
      <c r="D214" s="247" t="s">
        <v>278</v>
      </c>
      <c r="E214" s="248" t="s">
        <v>1</v>
      </c>
      <c r="F214" s="249" t="s">
        <v>2274</v>
      </c>
      <c r="G214" s="246"/>
      <c r="H214" s="250">
        <v>50.838</v>
      </c>
      <c r="I214" s="251"/>
      <c r="J214" s="246"/>
      <c r="K214" s="246"/>
      <c r="L214" s="252"/>
      <c r="M214" s="253"/>
      <c r="N214" s="254"/>
      <c r="O214" s="254"/>
      <c r="P214" s="254"/>
      <c r="Q214" s="254"/>
      <c r="R214" s="254"/>
      <c r="S214" s="254"/>
      <c r="T214" s="25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6" t="s">
        <v>278</v>
      </c>
      <c r="AU214" s="256" t="s">
        <v>89</v>
      </c>
      <c r="AV214" s="13" t="s">
        <v>89</v>
      </c>
      <c r="AW214" s="13" t="s">
        <v>34</v>
      </c>
      <c r="AX214" s="13" t="s">
        <v>79</v>
      </c>
      <c r="AY214" s="256" t="s">
        <v>139</v>
      </c>
    </row>
    <row r="215" spans="1:51" s="13" customFormat="1" ht="12">
      <c r="A215" s="13"/>
      <c r="B215" s="245"/>
      <c r="C215" s="246"/>
      <c r="D215" s="247" t="s">
        <v>278</v>
      </c>
      <c r="E215" s="248" t="s">
        <v>1</v>
      </c>
      <c r="F215" s="249" t="s">
        <v>2275</v>
      </c>
      <c r="G215" s="246"/>
      <c r="H215" s="250">
        <v>42.667</v>
      </c>
      <c r="I215" s="251"/>
      <c r="J215" s="246"/>
      <c r="K215" s="246"/>
      <c r="L215" s="252"/>
      <c r="M215" s="253"/>
      <c r="N215" s="254"/>
      <c r="O215" s="254"/>
      <c r="P215" s="254"/>
      <c r="Q215" s="254"/>
      <c r="R215" s="254"/>
      <c r="S215" s="254"/>
      <c r="T215" s="25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6" t="s">
        <v>278</v>
      </c>
      <c r="AU215" s="256" t="s">
        <v>89</v>
      </c>
      <c r="AV215" s="13" t="s">
        <v>89</v>
      </c>
      <c r="AW215" s="13" t="s">
        <v>34</v>
      </c>
      <c r="AX215" s="13" t="s">
        <v>79</v>
      </c>
      <c r="AY215" s="256" t="s">
        <v>139</v>
      </c>
    </row>
    <row r="216" spans="1:51" s="14" customFormat="1" ht="12">
      <c r="A216" s="14"/>
      <c r="B216" s="257"/>
      <c r="C216" s="258"/>
      <c r="D216" s="247" t="s">
        <v>278</v>
      </c>
      <c r="E216" s="259" t="s">
        <v>1</v>
      </c>
      <c r="F216" s="260" t="s">
        <v>417</v>
      </c>
      <c r="G216" s="258"/>
      <c r="H216" s="259" t="s">
        <v>1</v>
      </c>
      <c r="I216" s="261"/>
      <c r="J216" s="258"/>
      <c r="K216" s="258"/>
      <c r="L216" s="262"/>
      <c r="M216" s="263"/>
      <c r="N216" s="264"/>
      <c r="O216" s="264"/>
      <c r="P216" s="264"/>
      <c r="Q216" s="264"/>
      <c r="R216" s="264"/>
      <c r="S216" s="264"/>
      <c r="T216" s="26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6" t="s">
        <v>278</v>
      </c>
      <c r="AU216" s="266" t="s">
        <v>89</v>
      </c>
      <c r="AV216" s="14" t="s">
        <v>87</v>
      </c>
      <c r="AW216" s="14" t="s">
        <v>34</v>
      </c>
      <c r="AX216" s="14" t="s">
        <v>79</v>
      </c>
      <c r="AY216" s="266" t="s">
        <v>139</v>
      </c>
    </row>
    <row r="217" spans="1:51" s="13" customFormat="1" ht="12">
      <c r="A217" s="13"/>
      <c r="B217" s="245"/>
      <c r="C217" s="246"/>
      <c r="D217" s="247" t="s">
        <v>278</v>
      </c>
      <c r="E217" s="248" t="s">
        <v>1</v>
      </c>
      <c r="F217" s="249" t="s">
        <v>2276</v>
      </c>
      <c r="G217" s="246"/>
      <c r="H217" s="250">
        <v>95.028</v>
      </c>
      <c r="I217" s="251"/>
      <c r="J217" s="246"/>
      <c r="K217" s="246"/>
      <c r="L217" s="252"/>
      <c r="M217" s="253"/>
      <c r="N217" s="254"/>
      <c r="O217" s="254"/>
      <c r="P217" s="254"/>
      <c r="Q217" s="254"/>
      <c r="R217" s="254"/>
      <c r="S217" s="254"/>
      <c r="T217" s="25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6" t="s">
        <v>278</v>
      </c>
      <c r="AU217" s="256" t="s">
        <v>89</v>
      </c>
      <c r="AV217" s="13" t="s">
        <v>89</v>
      </c>
      <c r="AW217" s="13" t="s">
        <v>34</v>
      </c>
      <c r="AX217" s="13" t="s">
        <v>79</v>
      </c>
      <c r="AY217" s="256" t="s">
        <v>139</v>
      </c>
    </row>
    <row r="218" spans="1:51" s="15" customFormat="1" ht="12">
      <c r="A218" s="15"/>
      <c r="B218" s="267"/>
      <c r="C218" s="268"/>
      <c r="D218" s="247" t="s">
        <v>278</v>
      </c>
      <c r="E218" s="269" t="s">
        <v>1</v>
      </c>
      <c r="F218" s="270" t="s">
        <v>287</v>
      </c>
      <c r="G218" s="268"/>
      <c r="H218" s="271">
        <v>284.827</v>
      </c>
      <c r="I218" s="272"/>
      <c r="J218" s="268"/>
      <c r="K218" s="268"/>
      <c r="L218" s="273"/>
      <c r="M218" s="274"/>
      <c r="N218" s="275"/>
      <c r="O218" s="275"/>
      <c r="P218" s="275"/>
      <c r="Q218" s="275"/>
      <c r="R218" s="275"/>
      <c r="S218" s="275"/>
      <c r="T218" s="276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7" t="s">
        <v>278</v>
      </c>
      <c r="AU218" s="277" t="s">
        <v>89</v>
      </c>
      <c r="AV218" s="15" t="s">
        <v>144</v>
      </c>
      <c r="AW218" s="15" t="s">
        <v>34</v>
      </c>
      <c r="AX218" s="15" t="s">
        <v>87</v>
      </c>
      <c r="AY218" s="277" t="s">
        <v>139</v>
      </c>
    </row>
    <row r="219" spans="1:65" s="2" customFormat="1" ht="37.8" customHeight="1">
      <c r="A219" s="40"/>
      <c r="B219" s="41"/>
      <c r="C219" s="212" t="s">
        <v>229</v>
      </c>
      <c r="D219" s="212" t="s">
        <v>140</v>
      </c>
      <c r="E219" s="213" t="s">
        <v>2277</v>
      </c>
      <c r="F219" s="214" t="s">
        <v>2278</v>
      </c>
      <c r="G219" s="215" t="s">
        <v>299</v>
      </c>
      <c r="H219" s="216">
        <v>255</v>
      </c>
      <c r="I219" s="217"/>
      <c r="J219" s="218">
        <f>ROUND(I219*H219,2)</f>
        <v>0</v>
      </c>
      <c r="K219" s="214" t="s">
        <v>274</v>
      </c>
      <c r="L219" s="46"/>
      <c r="M219" s="236" t="s">
        <v>1</v>
      </c>
      <c r="N219" s="237" t="s">
        <v>44</v>
      </c>
      <c r="O219" s="93"/>
      <c r="P219" s="238">
        <f>O219*H219</f>
        <v>0</v>
      </c>
      <c r="Q219" s="238">
        <v>0</v>
      </c>
      <c r="R219" s="238">
        <f>Q219*H219</f>
        <v>0</v>
      </c>
      <c r="S219" s="238">
        <v>0.059</v>
      </c>
      <c r="T219" s="239">
        <f>S219*H219</f>
        <v>15.045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4" t="s">
        <v>144</v>
      </c>
      <c r="AT219" s="224" t="s">
        <v>140</v>
      </c>
      <c r="AU219" s="224" t="s">
        <v>89</v>
      </c>
      <c r="AY219" s="18" t="s">
        <v>139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87</v>
      </c>
      <c r="BK219" s="225">
        <f>ROUND(I219*H219,2)</f>
        <v>0</v>
      </c>
      <c r="BL219" s="18" t="s">
        <v>144</v>
      </c>
      <c r="BM219" s="224" t="s">
        <v>2279</v>
      </c>
    </row>
    <row r="220" spans="1:47" s="2" customFormat="1" ht="12">
      <c r="A220" s="40"/>
      <c r="B220" s="41"/>
      <c r="C220" s="42"/>
      <c r="D220" s="240" t="s">
        <v>276</v>
      </c>
      <c r="E220" s="42"/>
      <c r="F220" s="241" t="s">
        <v>2280</v>
      </c>
      <c r="G220" s="42"/>
      <c r="H220" s="42"/>
      <c r="I220" s="242"/>
      <c r="J220" s="42"/>
      <c r="K220" s="42"/>
      <c r="L220" s="46"/>
      <c r="M220" s="243"/>
      <c r="N220" s="244"/>
      <c r="O220" s="93"/>
      <c r="P220" s="93"/>
      <c r="Q220" s="93"/>
      <c r="R220" s="93"/>
      <c r="S220" s="93"/>
      <c r="T220" s="94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8" t="s">
        <v>276</v>
      </c>
      <c r="AU220" s="18" t="s">
        <v>89</v>
      </c>
    </row>
    <row r="221" spans="1:51" s="14" customFormat="1" ht="12">
      <c r="A221" s="14"/>
      <c r="B221" s="257"/>
      <c r="C221" s="258"/>
      <c r="D221" s="247" t="s">
        <v>278</v>
      </c>
      <c r="E221" s="259" t="s">
        <v>1</v>
      </c>
      <c r="F221" s="260" t="s">
        <v>2281</v>
      </c>
      <c r="G221" s="258"/>
      <c r="H221" s="259" t="s">
        <v>1</v>
      </c>
      <c r="I221" s="261"/>
      <c r="J221" s="258"/>
      <c r="K221" s="258"/>
      <c r="L221" s="262"/>
      <c r="M221" s="263"/>
      <c r="N221" s="264"/>
      <c r="O221" s="264"/>
      <c r="P221" s="264"/>
      <c r="Q221" s="264"/>
      <c r="R221" s="264"/>
      <c r="S221" s="264"/>
      <c r="T221" s="26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6" t="s">
        <v>278</v>
      </c>
      <c r="AU221" s="266" t="s">
        <v>89</v>
      </c>
      <c r="AV221" s="14" t="s">
        <v>87</v>
      </c>
      <c r="AW221" s="14" t="s">
        <v>34</v>
      </c>
      <c r="AX221" s="14" t="s">
        <v>79</v>
      </c>
      <c r="AY221" s="266" t="s">
        <v>139</v>
      </c>
    </row>
    <row r="222" spans="1:51" s="13" customFormat="1" ht="12">
      <c r="A222" s="13"/>
      <c r="B222" s="245"/>
      <c r="C222" s="246"/>
      <c r="D222" s="247" t="s">
        <v>278</v>
      </c>
      <c r="E222" s="248" t="s">
        <v>1</v>
      </c>
      <c r="F222" s="249" t="s">
        <v>2282</v>
      </c>
      <c r="G222" s="246"/>
      <c r="H222" s="250">
        <v>100</v>
      </c>
      <c r="I222" s="251"/>
      <c r="J222" s="246"/>
      <c r="K222" s="246"/>
      <c r="L222" s="252"/>
      <c r="M222" s="253"/>
      <c r="N222" s="254"/>
      <c r="O222" s="254"/>
      <c r="P222" s="254"/>
      <c r="Q222" s="254"/>
      <c r="R222" s="254"/>
      <c r="S222" s="254"/>
      <c r="T222" s="25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6" t="s">
        <v>278</v>
      </c>
      <c r="AU222" s="256" t="s">
        <v>89</v>
      </c>
      <c r="AV222" s="13" t="s">
        <v>89</v>
      </c>
      <c r="AW222" s="13" t="s">
        <v>34</v>
      </c>
      <c r="AX222" s="13" t="s">
        <v>79</v>
      </c>
      <c r="AY222" s="256" t="s">
        <v>139</v>
      </c>
    </row>
    <row r="223" spans="1:51" s="13" customFormat="1" ht="12">
      <c r="A223" s="13"/>
      <c r="B223" s="245"/>
      <c r="C223" s="246"/>
      <c r="D223" s="247" t="s">
        <v>278</v>
      </c>
      <c r="E223" s="248" t="s">
        <v>1</v>
      </c>
      <c r="F223" s="249" t="s">
        <v>2283</v>
      </c>
      <c r="G223" s="246"/>
      <c r="H223" s="250">
        <v>90</v>
      </c>
      <c r="I223" s="251"/>
      <c r="J223" s="246"/>
      <c r="K223" s="246"/>
      <c r="L223" s="252"/>
      <c r="M223" s="253"/>
      <c r="N223" s="254"/>
      <c r="O223" s="254"/>
      <c r="P223" s="254"/>
      <c r="Q223" s="254"/>
      <c r="R223" s="254"/>
      <c r="S223" s="254"/>
      <c r="T223" s="25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6" t="s">
        <v>278</v>
      </c>
      <c r="AU223" s="256" t="s">
        <v>89</v>
      </c>
      <c r="AV223" s="13" t="s">
        <v>89</v>
      </c>
      <c r="AW223" s="13" t="s">
        <v>34</v>
      </c>
      <c r="AX223" s="13" t="s">
        <v>79</v>
      </c>
      <c r="AY223" s="256" t="s">
        <v>139</v>
      </c>
    </row>
    <row r="224" spans="1:51" s="14" customFormat="1" ht="12">
      <c r="A224" s="14"/>
      <c r="B224" s="257"/>
      <c r="C224" s="258"/>
      <c r="D224" s="247" t="s">
        <v>278</v>
      </c>
      <c r="E224" s="259" t="s">
        <v>1</v>
      </c>
      <c r="F224" s="260" t="s">
        <v>2284</v>
      </c>
      <c r="G224" s="258"/>
      <c r="H224" s="259" t="s">
        <v>1</v>
      </c>
      <c r="I224" s="261"/>
      <c r="J224" s="258"/>
      <c r="K224" s="258"/>
      <c r="L224" s="262"/>
      <c r="M224" s="263"/>
      <c r="N224" s="264"/>
      <c r="O224" s="264"/>
      <c r="P224" s="264"/>
      <c r="Q224" s="264"/>
      <c r="R224" s="264"/>
      <c r="S224" s="264"/>
      <c r="T224" s="26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6" t="s">
        <v>278</v>
      </c>
      <c r="AU224" s="266" t="s">
        <v>89</v>
      </c>
      <c r="AV224" s="14" t="s">
        <v>87</v>
      </c>
      <c r="AW224" s="14" t="s">
        <v>34</v>
      </c>
      <c r="AX224" s="14" t="s">
        <v>79</v>
      </c>
      <c r="AY224" s="266" t="s">
        <v>139</v>
      </c>
    </row>
    <row r="225" spans="1:51" s="13" customFormat="1" ht="12">
      <c r="A225" s="13"/>
      <c r="B225" s="245"/>
      <c r="C225" s="246"/>
      <c r="D225" s="247" t="s">
        <v>278</v>
      </c>
      <c r="E225" s="248" t="s">
        <v>1</v>
      </c>
      <c r="F225" s="249" t="s">
        <v>2285</v>
      </c>
      <c r="G225" s="246"/>
      <c r="H225" s="250">
        <v>65</v>
      </c>
      <c r="I225" s="251"/>
      <c r="J225" s="246"/>
      <c r="K225" s="246"/>
      <c r="L225" s="252"/>
      <c r="M225" s="253"/>
      <c r="N225" s="254"/>
      <c r="O225" s="254"/>
      <c r="P225" s="254"/>
      <c r="Q225" s="254"/>
      <c r="R225" s="254"/>
      <c r="S225" s="254"/>
      <c r="T225" s="25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6" t="s">
        <v>278</v>
      </c>
      <c r="AU225" s="256" t="s">
        <v>89</v>
      </c>
      <c r="AV225" s="13" t="s">
        <v>89</v>
      </c>
      <c r="AW225" s="13" t="s">
        <v>34</v>
      </c>
      <c r="AX225" s="13" t="s">
        <v>79</v>
      </c>
      <c r="AY225" s="256" t="s">
        <v>139</v>
      </c>
    </row>
    <row r="226" spans="1:51" s="15" customFormat="1" ht="12">
      <c r="A226" s="15"/>
      <c r="B226" s="267"/>
      <c r="C226" s="268"/>
      <c r="D226" s="247" t="s">
        <v>278</v>
      </c>
      <c r="E226" s="269" t="s">
        <v>1</v>
      </c>
      <c r="F226" s="270" t="s">
        <v>287</v>
      </c>
      <c r="G226" s="268"/>
      <c r="H226" s="271">
        <v>255</v>
      </c>
      <c r="I226" s="272"/>
      <c r="J226" s="268"/>
      <c r="K226" s="268"/>
      <c r="L226" s="273"/>
      <c r="M226" s="274"/>
      <c r="N226" s="275"/>
      <c r="O226" s="275"/>
      <c r="P226" s="275"/>
      <c r="Q226" s="275"/>
      <c r="R226" s="275"/>
      <c r="S226" s="275"/>
      <c r="T226" s="276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77" t="s">
        <v>278</v>
      </c>
      <c r="AU226" s="277" t="s">
        <v>89</v>
      </c>
      <c r="AV226" s="15" t="s">
        <v>144</v>
      </c>
      <c r="AW226" s="15" t="s">
        <v>34</v>
      </c>
      <c r="AX226" s="15" t="s">
        <v>87</v>
      </c>
      <c r="AY226" s="277" t="s">
        <v>139</v>
      </c>
    </row>
    <row r="227" spans="1:65" s="2" customFormat="1" ht="24.15" customHeight="1">
      <c r="A227" s="40"/>
      <c r="B227" s="41"/>
      <c r="C227" s="212" t="s">
        <v>351</v>
      </c>
      <c r="D227" s="212" t="s">
        <v>140</v>
      </c>
      <c r="E227" s="213" t="s">
        <v>2286</v>
      </c>
      <c r="F227" s="214" t="s">
        <v>2287</v>
      </c>
      <c r="G227" s="215" t="s">
        <v>299</v>
      </c>
      <c r="H227" s="216">
        <v>20</v>
      </c>
      <c r="I227" s="217"/>
      <c r="J227" s="218">
        <f>ROUND(I227*H227,2)</f>
        <v>0</v>
      </c>
      <c r="K227" s="214" t="s">
        <v>274</v>
      </c>
      <c r="L227" s="46"/>
      <c r="M227" s="236" t="s">
        <v>1</v>
      </c>
      <c r="N227" s="237" t="s">
        <v>44</v>
      </c>
      <c r="O227" s="93"/>
      <c r="P227" s="238">
        <f>O227*H227</f>
        <v>0</v>
      </c>
      <c r="Q227" s="238">
        <v>0</v>
      </c>
      <c r="R227" s="238">
        <f>Q227*H227</f>
        <v>0</v>
      </c>
      <c r="S227" s="238">
        <v>0.068</v>
      </c>
      <c r="T227" s="239">
        <f>S227*H227</f>
        <v>1.36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4" t="s">
        <v>144</v>
      </c>
      <c r="AT227" s="224" t="s">
        <v>140</v>
      </c>
      <c r="AU227" s="224" t="s">
        <v>89</v>
      </c>
      <c r="AY227" s="18" t="s">
        <v>139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8" t="s">
        <v>87</v>
      </c>
      <c r="BK227" s="225">
        <f>ROUND(I227*H227,2)</f>
        <v>0</v>
      </c>
      <c r="BL227" s="18" t="s">
        <v>144</v>
      </c>
      <c r="BM227" s="224" t="s">
        <v>2288</v>
      </c>
    </row>
    <row r="228" spans="1:47" s="2" customFormat="1" ht="12">
      <c r="A228" s="40"/>
      <c r="B228" s="41"/>
      <c r="C228" s="42"/>
      <c r="D228" s="240" t="s">
        <v>276</v>
      </c>
      <c r="E228" s="42"/>
      <c r="F228" s="241" t="s">
        <v>2289</v>
      </c>
      <c r="G228" s="42"/>
      <c r="H228" s="42"/>
      <c r="I228" s="242"/>
      <c r="J228" s="42"/>
      <c r="K228" s="42"/>
      <c r="L228" s="46"/>
      <c r="M228" s="243"/>
      <c r="N228" s="244"/>
      <c r="O228" s="93"/>
      <c r="P228" s="93"/>
      <c r="Q228" s="93"/>
      <c r="R228" s="93"/>
      <c r="S228" s="93"/>
      <c r="T228" s="94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8" t="s">
        <v>276</v>
      </c>
      <c r="AU228" s="18" t="s">
        <v>89</v>
      </c>
    </row>
    <row r="229" spans="1:51" s="14" customFormat="1" ht="12">
      <c r="A229" s="14"/>
      <c r="B229" s="257"/>
      <c r="C229" s="258"/>
      <c r="D229" s="247" t="s">
        <v>278</v>
      </c>
      <c r="E229" s="259" t="s">
        <v>1</v>
      </c>
      <c r="F229" s="260" t="s">
        <v>2290</v>
      </c>
      <c r="G229" s="258"/>
      <c r="H229" s="259" t="s">
        <v>1</v>
      </c>
      <c r="I229" s="261"/>
      <c r="J229" s="258"/>
      <c r="K229" s="258"/>
      <c r="L229" s="262"/>
      <c r="M229" s="263"/>
      <c r="N229" s="264"/>
      <c r="O229" s="264"/>
      <c r="P229" s="264"/>
      <c r="Q229" s="264"/>
      <c r="R229" s="264"/>
      <c r="S229" s="264"/>
      <c r="T229" s="265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6" t="s">
        <v>278</v>
      </c>
      <c r="AU229" s="266" t="s">
        <v>89</v>
      </c>
      <c r="AV229" s="14" t="s">
        <v>87</v>
      </c>
      <c r="AW229" s="14" t="s">
        <v>34</v>
      </c>
      <c r="AX229" s="14" t="s">
        <v>79</v>
      </c>
      <c r="AY229" s="266" t="s">
        <v>139</v>
      </c>
    </row>
    <row r="230" spans="1:51" s="13" customFormat="1" ht="12">
      <c r="A230" s="13"/>
      <c r="B230" s="245"/>
      <c r="C230" s="246"/>
      <c r="D230" s="247" t="s">
        <v>278</v>
      </c>
      <c r="E230" s="248" t="s">
        <v>1</v>
      </c>
      <c r="F230" s="249" t="s">
        <v>400</v>
      </c>
      <c r="G230" s="246"/>
      <c r="H230" s="250">
        <v>20</v>
      </c>
      <c r="I230" s="251"/>
      <c r="J230" s="246"/>
      <c r="K230" s="246"/>
      <c r="L230" s="252"/>
      <c r="M230" s="253"/>
      <c r="N230" s="254"/>
      <c r="O230" s="254"/>
      <c r="P230" s="254"/>
      <c r="Q230" s="254"/>
      <c r="R230" s="254"/>
      <c r="S230" s="254"/>
      <c r="T230" s="25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6" t="s">
        <v>278</v>
      </c>
      <c r="AU230" s="256" t="s">
        <v>89</v>
      </c>
      <c r="AV230" s="13" t="s">
        <v>89</v>
      </c>
      <c r="AW230" s="13" t="s">
        <v>34</v>
      </c>
      <c r="AX230" s="13" t="s">
        <v>87</v>
      </c>
      <c r="AY230" s="256" t="s">
        <v>139</v>
      </c>
    </row>
    <row r="231" spans="1:65" s="2" customFormat="1" ht="24.15" customHeight="1">
      <c r="A231" s="40"/>
      <c r="B231" s="41"/>
      <c r="C231" s="212" t="s">
        <v>358</v>
      </c>
      <c r="D231" s="212" t="s">
        <v>140</v>
      </c>
      <c r="E231" s="213" t="s">
        <v>2291</v>
      </c>
      <c r="F231" s="214" t="s">
        <v>2292</v>
      </c>
      <c r="G231" s="215" t="s">
        <v>273</v>
      </c>
      <c r="H231" s="216">
        <v>4.745</v>
      </c>
      <c r="I231" s="217"/>
      <c r="J231" s="218">
        <f>ROUND(I231*H231,2)</f>
        <v>0</v>
      </c>
      <c r="K231" s="214" t="s">
        <v>274</v>
      </c>
      <c r="L231" s="46"/>
      <c r="M231" s="236" t="s">
        <v>1</v>
      </c>
      <c r="N231" s="237" t="s">
        <v>44</v>
      </c>
      <c r="O231" s="93"/>
      <c r="P231" s="238">
        <f>O231*H231</f>
        <v>0</v>
      </c>
      <c r="Q231" s="238">
        <v>0.50375</v>
      </c>
      <c r="R231" s="238">
        <f>Q231*H231</f>
        <v>2.39029375</v>
      </c>
      <c r="S231" s="238">
        <v>1.95</v>
      </c>
      <c r="T231" s="239">
        <f>S231*H231</f>
        <v>9.25275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4" t="s">
        <v>144</v>
      </c>
      <c r="AT231" s="224" t="s">
        <v>140</v>
      </c>
      <c r="AU231" s="224" t="s">
        <v>89</v>
      </c>
      <c r="AY231" s="18" t="s">
        <v>139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8" t="s">
        <v>87</v>
      </c>
      <c r="BK231" s="225">
        <f>ROUND(I231*H231,2)</f>
        <v>0</v>
      </c>
      <c r="BL231" s="18" t="s">
        <v>144</v>
      </c>
      <c r="BM231" s="224" t="s">
        <v>2293</v>
      </c>
    </row>
    <row r="232" spans="1:47" s="2" customFormat="1" ht="12">
      <c r="A232" s="40"/>
      <c r="B232" s="41"/>
      <c r="C232" s="42"/>
      <c r="D232" s="240" t="s">
        <v>276</v>
      </c>
      <c r="E232" s="42"/>
      <c r="F232" s="241" t="s">
        <v>2294</v>
      </c>
      <c r="G232" s="42"/>
      <c r="H232" s="42"/>
      <c r="I232" s="242"/>
      <c r="J232" s="42"/>
      <c r="K232" s="42"/>
      <c r="L232" s="46"/>
      <c r="M232" s="243"/>
      <c r="N232" s="244"/>
      <c r="O232" s="93"/>
      <c r="P232" s="93"/>
      <c r="Q232" s="93"/>
      <c r="R232" s="93"/>
      <c r="S232" s="93"/>
      <c r="T232" s="94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8" t="s">
        <v>276</v>
      </c>
      <c r="AU232" s="18" t="s">
        <v>89</v>
      </c>
    </row>
    <row r="233" spans="1:51" s="14" customFormat="1" ht="12">
      <c r="A233" s="14"/>
      <c r="B233" s="257"/>
      <c r="C233" s="258"/>
      <c r="D233" s="247" t="s">
        <v>278</v>
      </c>
      <c r="E233" s="259" t="s">
        <v>1</v>
      </c>
      <c r="F233" s="260" t="s">
        <v>2295</v>
      </c>
      <c r="G233" s="258"/>
      <c r="H233" s="259" t="s">
        <v>1</v>
      </c>
      <c r="I233" s="261"/>
      <c r="J233" s="258"/>
      <c r="K233" s="258"/>
      <c r="L233" s="262"/>
      <c r="M233" s="263"/>
      <c r="N233" s="264"/>
      <c r="O233" s="264"/>
      <c r="P233" s="264"/>
      <c r="Q233" s="264"/>
      <c r="R233" s="264"/>
      <c r="S233" s="264"/>
      <c r="T233" s="26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6" t="s">
        <v>278</v>
      </c>
      <c r="AU233" s="266" t="s">
        <v>89</v>
      </c>
      <c r="AV233" s="14" t="s">
        <v>87</v>
      </c>
      <c r="AW233" s="14" t="s">
        <v>34</v>
      </c>
      <c r="AX233" s="14" t="s">
        <v>79</v>
      </c>
      <c r="AY233" s="266" t="s">
        <v>139</v>
      </c>
    </row>
    <row r="234" spans="1:51" s="14" customFormat="1" ht="12">
      <c r="A234" s="14"/>
      <c r="B234" s="257"/>
      <c r="C234" s="258"/>
      <c r="D234" s="247" t="s">
        <v>278</v>
      </c>
      <c r="E234" s="259" t="s">
        <v>1</v>
      </c>
      <c r="F234" s="260" t="s">
        <v>534</v>
      </c>
      <c r="G234" s="258"/>
      <c r="H234" s="259" t="s">
        <v>1</v>
      </c>
      <c r="I234" s="261"/>
      <c r="J234" s="258"/>
      <c r="K234" s="258"/>
      <c r="L234" s="262"/>
      <c r="M234" s="263"/>
      <c r="N234" s="264"/>
      <c r="O234" s="264"/>
      <c r="P234" s="264"/>
      <c r="Q234" s="264"/>
      <c r="R234" s="264"/>
      <c r="S234" s="264"/>
      <c r="T234" s="26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6" t="s">
        <v>278</v>
      </c>
      <c r="AU234" s="266" t="s">
        <v>89</v>
      </c>
      <c r="AV234" s="14" t="s">
        <v>87</v>
      </c>
      <c r="AW234" s="14" t="s">
        <v>34</v>
      </c>
      <c r="AX234" s="14" t="s">
        <v>79</v>
      </c>
      <c r="AY234" s="266" t="s">
        <v>139</v>
      </c>
    </row>
    <row r="235" spans="1:51" s="13" customFormat="1" ht="12">
      <c r="A235" s="13"/>
      <c r="B235" s="245"/>
      <c r="C235" s="246"/>
      <c r="D235" s="247" t="s">
        <v>278</v>
      </c>
      <c r="E235" s="248" t="s">
        <v>1</v>
      </c>
      <c r="F235" s="249" t="s">
        <v>2296</v>
      </c>
      <c r="G235" s="246"/>
      <c r="H235" s="250">
        <v>0.599</v>
      </c>
      <c r="I235" s="251"/>
      <c r="J235" s="246"/>
      <c r="K235" s="246"/>
      <c r="L235" s="252"/>
      <c r="M235" s="253"/>
      <c r="N235" s="254"/>
      <c r="O235" s="254"/>
      <c r="P235" s="254"/>
      <c r="Q235" s="254"/>
      <c r="R235" s="254"/>
      <c r="S235" s="254"/>
      <c r="T235" s="25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6" t="s">
        <v>278</v>
      </c>
      <c r="AU235" s="256" t="s">
        <v>89</v>
      </c>
      <c r="AV235" s="13" t="s">
        <v>89</v>
      </c>
      <c r="AW235" s="13" t="s">
        <v>34</v>
      </c>
      <c r="AX235" s="13" t="s">
        <v>79</v>
      </c>
      <c r="AY235" s="256" t="s">
        <v>139</v>
      </c>
    </row>
    <row r="236" spans="1:51" s="13" customFormat="1" ht="12">
      <c r="A236" s="13"/>
      <c r="B236" s="245"/>
      <c r="C236" s="246"/>
      <c r="D236" s="247" t="s">
        <v>278</v>
      </c>
      <c r="E236" s="248" t="s">
        <v>1</v>
      </c>
      <c r="F236" s="249" t="s">
        <v>2297</v>
      </c>
      <c r="G236" s="246"/>
      <c r="H236" s="250">
        <v>0.995</v>
      </c>
      <c r="I236" s="251"/>
      <c r="J236" s="246"/>
      <c r="K236" s="246"/>
      <c r="L236" s="252"/>
      <c r="M236" s="253"/>
      <c r="N236" s="254"/>
      <c r="O236" s="254"/>
      <c r="P236" s="254"/>
      <c r="Q236" s="254"/>
      <c r="R236" s="254"/>
      <c r="S236" s="254"/>
      <c r="T236" s="25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6" t="s">
        <v>278</v>
      </c>
      <c r="AU236" s="256" t="s">
        <v>89</v>
      </c>
      <c r="AV236" s="13" t="s">
        <v>89</v>
      </c>
      <c r="AW236" s="13" t="s">
        <v>34</v>
      </c>
      <c r="AX236" s="13" t="s">
        <v>79</v>
      </c>
      <c r="AY236" s="256" t="s">
        <v>139</v>
      </c>
    </row>
    <row r="237" spans="1:51" s="13" customFormat="1" ht="12">
      <c r="A237" s="13"/>
      <c r="B237" s="245"/>
      <c r="C237" s="246"/>
      <c r="D237" s="247" t="s">
        <v>278</v>
      </c>
      <c r="E237" s="248" t="s">
        <v>1</v>
      </c>
      <c r="F237" s="249" t="s">
        <v>2298</v>
      </c>
      <c r="G237" s="246"/>
      <c r="H237" s="250">
        <v>0.813</v>
      </c>
      <c r="I237" s="251"/>
      <c r="J237" s="246"/>
      <c r="K237" s="246"/>
      <c r="L237" s="252"/>
      <c r="M237" s="253"/>
      <c r="N237" s="254"/>
      <c r="O237" s="254"/>
      <c r="P237" s="254"/>
      <c r="Q237" s="254"/>
      <c r="R237" s="254"/>
      <c r="S237" s="254"/>
      <c r="T237" s="25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6" t="s">
        <v>278</v>
      </c>
      <c r="AU237" s="256" t="s">
        <v>89</v>
      </c>
      <c r="AV237" s="13" t="s">
        <v>89</v>
      </c>
      <c r="AW237" s="13" t="s">
        <v>34</v>
      </c>
      <c r="AX237" s="13" t="s">
        <v>79</v>
      </c>
      <c r="AY237" s="256" t="s">
        <v>139</v>
      </c>
    </row>
    <row r="238" spans="1:51" s="13" customFormat="1" ht="12">
      <c r="A238" s="13"/>
      <c r="B238" s="245"/>
      <c r="C238" s="246"/>
      <c r="D238" s="247" t="s">
        <v>278</v>
      </c>
      <c r="E238" s="248" t="s">
        <v>1</v>
      </c>
      <c r="F238" s="249" t="s">
        <v>2299</v>
      </c>
      <c r="G238" s="246"/>
      <c r="H238" s="250">
        <v>1.271</v>
      </c>
      <c r="I238" s="251"/>
      <c r="J238" s="246"/>
      <c r="K238" s="246"/>
      <c r="L238" s="252"/>
      <c r="M238" s="253"/>
      <c r="N238" s="254"/>
      <c r="O238" s="254"/>
      <c r="P238" s="254"/>
      <c r="Q238" s="254"/>
      <c r="R238" s="254"/>
      <c r="S238" s="254"/>
      <c r="T238" s="25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6" t="s">
        <v>278</v>
      </c>
      <c r="AU238" s="256" t="s">
        <v>89</v>
      </c>
      <c r="AV238" s="13" t="s">
        <v>89</v>
      </c>
      <c r="AW238" s="13" t="s">
        <v>34</v>
      </c>
      <c r="AX238" s="13" t="s">
        <v>79</v>
      </c>
      <c r="AY238" s="256" t="s">
        <v>139</v>
      </c>
    </row>
    <row r="239" spans="1:51" s="13" customFormat="1" ht="12">
      <c r="A239" s="13"/>
      <c r="B239" s="245"/>
      <c r="C239" s="246"/>
      <c r="D239" s="247" t="s">
        <v>278</v>
      </c>
      <c r="E239" s="248" t="s">
        <v>1</v>
      </c>
      <c r="F239" s="249" t="s">
        <v>2300</v>
      </c>
      <c r="G239" s="246"/>
      <c r="H239" s="250">
        <v>1.067</v>
      </c>
      <c r="I239" s="251"/>
      <c r="J239" s="246"/>
      <c r="K239" s="246"/>
      <c r="L239" s="252"/>
      <c r="M239" s="253"/>
      <c r="N239" s="254"/>
      <c r="O239" s="254"/>
      <c r="P239" s="254"/>
      <c r="Q239" s="254"/>
      <c r="R239" s="254"/>
      <c r="S239" s="254"/>
      <c r="T239" s="25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6" t="s">
        <v>278</v>
      </c>
      <c r="AU239" s="256" t="s">
        <v>89</v>
      </c>
      <c r="AV239" s="13" t="s">
        <v>89</v>
      </c>
      <c r="AW239" s="13" t="s">
        <v>34</v>
      </c>
      <c r="AX239" s="13" t="s">
        <v>79</v>
      </c>
      <c r="AY239" s="256" t="s">
        <v>139</v>
      </c>
    </row>
    <row r="240" spans="1:51" s="15" customFormat="1" ht="12">
      <c r="A240" s="15"/>
      <c r="B240" s="267"/>
      <c r="C240" s="268"/>
      <c r="D240" s="247" t="s">
        <v>278</v>
      </c>
      <c r="E240" s="269" t="s">
        <v>1</v>
      </c>
      <c r="F240" s="270" t="s">
        <v>287</v>
      </c>
      <c r="G240" s="268"/>
      <c r="H240" s="271">
        <v>4.745</v>
      </c>
      <c r="I240" s="272"/>
      <c r="J240" s="268"/>
      <c r="K240" s="268"/>
      <c r="L240" s="273"/>
      <c r="M240" s="274"/>
      <c r="N240" s="275"/>
      <c r="O240" s="275"/>
      <c r="P240" s="275"/>
      <c r="Q240" s="275"/>
      <c r="R240" s="275"/>
      <c r="S240" s="275"/>
      <c r="T240" s="276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77" t="s">
        <v>278</v>
      </c>
      <c r="AU240" s="277" t="s">
        <v>89</v>
      </c>
      <c r="AV240" s="15" t="s">
        <v>144</v>
      </c>
      <c r="AW240" s="15" t="s">
        <v>34</v>
      </c>
      <c r="AX240" s="15" t="s">
        <v>87</v>
      </c>
      <c r="AY240" s="277" t="s">
        <v>139</v>
      </c>
    </row>
    <row r="241" spans="1:65" s="2" customFormat="1" ht="16.5" customHeight="1">
      <c r="A241" s="40"/>
      <c r="B241" s="41"/>
      <c r="C241" s="278" t="s">
        <v>8</v>
      </c>
      <c r="D241" s="278" t="s">
        <v>316</v>
      </c>
      <c r="E241" s="279" t="s">
        <v>1105</v>
      </c>
      <c r="F241" s="280" t="s">
        <v>1106</v>
      </c>
      <c r="G241" s="281" t="s">
        <v>477</v>
      </c>
      <c r="H241" s="282">
        <v>1447.225</v>
      </c>
      <c r="I241" s="283"/>
      <c r="J241" s="284">
        <f>ROUND(I241*H241,2)</f>
        <v>0</v>
      </c>
      <c r="K241" s="280" t="s">
        <v>274</v>
      </c>
      <c r="L241" s="285"/>
      <c r="M241" s="286" t="s">
        <v>1</v>
      </c>
      <c r="N241" s="287" t="s">
        <v>44</v>
      </c>
      <c r="O241" s="93"/>
      <c r="P241" s="238">
        <f>O241*H241</f>
        <v>0</v>
      </c>
      <c r="Q241" s="238">
        <v>0.0041</v>
      </c>
      <c r="R241" s="238">
        <f>Q241*H241</f>
        <v>5.9336225</v>
      </c>
      <c r="S241" s="238">
        <v>0</v>
      </c>
      <c r="T241" s="239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4" t="s">
        <v>319</v>
      </c>
      <c r="AT241" s="224" t="s">
        <v>316</v>
      </c>
      <c r="AU241" s="224" t="s">
        <v>89</v>
      </c>
      <c r="AY241" s="18" t="s">
        <v>139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8" t="s">
        <v>87</v>
      </c>
      <c r="BK241" s="225">
        <f>ROUND(I241*H241,2)</f>
        <v>0</v>
      </c>
      <c r="BL241" s="18" t="s">
        <v>144</v>
      </c>
      <c r="BM241" s="224" t="s">
        <v>2301</v>
      </c>
    </row>
    <row r="242" spans="1:51" s="13" customFormat="1" ht="12">
      <c r="A242" s="13"/>
      <c r="B242" s="245"/>
      <c r="C242" s="246"/>
      <c r="D242" s="247" t="s">
        <v>278</v>
      </c>
      <c r="E242" s="248" t="s">
        <v>1</v>
      </c>
      <c r="F242" s="249" t="s">
        <v>2302</v>
      </c>
      <c r="G242" s="246"/>
      <c r="H242" s="250">
        <v>1447.225</v>
      </c>
      <c r="I242" s="251"/>
      <c r="J242" s="246"/>
      <c r="K242" s="246"/>
      <c r="L242" s="252"/>
      <c r="M242" s="253"/>
      <c r="N242" s="254"/>
      <c r="O242" s="254"/>
      <c r="P242" s="254"/>
      <c r="Q242" s="254"/>
      <c r="R242" s="254"/>
      <c r="S242" s="254"/>
      <c r="T242" s="25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6" t="s">
        <v>278</v>
      </c>
      <c r="AU242" s="256" t="s">
        <v>89</v>
      </c>
      <c r="AV242" s="13" t="s">
        <v>89</v>
      </c>
      <c r="AW242" s="13" t="s">
        <v>34</v>
      </c>
      <c r="AX242" s="13" t="s">
        <v>87</v>
      </c>
      <c r="AY242" s="256" t="s">
        <v>139</v>
      </c>
    </row>
    <row r="243" spans="1:65" s="2" customFormat="1" ht="24.15" customHeight="1">
      <c r="A243" s="40"/>
      <c r="B243" s="41"/>
      <c r="C243" s="212" t="s">
        <v>371</v>
      </c>
      <c r="D243" s="212" t="s">
        <v>140</v>
      </c>
      <c r="E243" s="213" t="s">
        <v>2303</v>
      </c>
      <c r="F243" s="214" t="s">
        <v>2304</v>
      </c>
      <c r="G243" s="215" t="s">
        <v>299</v>
      </c>
      <c r="H243" s="216">
        <v>189.799</v>
      </c>
      <c r="I243" s="217"/>
      <c r="J243" s="218">
        <f>ROUND(I243*H243,2)</f>
        <v>0</v>
      </c>
      <c r="K243" s="214" t="s">
        <v>274</v>
      </c>
      <c r="L243" s="46"/>
      <c r="M243" s="236" t="s">
        <v>1</v>
      </c>
      <c r="N243" s="237" t="s">
        <v>44</v>
      </c>
      <c r="O243" s="93"/>
      <c r="P243" s="238">
        <f>O243*H243</f>
        <v>0</v>
      </c>
      <c r="Q243" s="238">
        <v>0.01162</v>
      </c>
      <c r="R243" s="238">
        <f>Q243*H243</f>
        <v>2.20546438</v>
      </c>
      <c r="S243" s="238">
        <v>0</v>
      </c>
      <c r="T243" s="239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4" t="s">
        <v>144</v>
      </c>
      <c r="AT243" s="224" t="s">
        <v>140</v>
      </c>
      <c r="AU243" s="224" t="s">
        <v>89</v>
      </c>
      <c r="AY243" s="18" t="s">
        <v>139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8" t="s">
        <v>87</v>
      </c>
      <c r="BK243" s="225">
        <f>ROUND(I243*H243,2)</f>
        <v>0</v>
      </c>
      <c r="BL243" s="18" t="s">
        <v>144</v>
      </c>
      <c r="BM243" s="224" t="s">
        <v>2305</v>
      </c>
    </row>
    <row r="244" spans="1:47" s="2" customFormat="1" ht="12">
      <c r="A244" s="40"/>
      <c r="B244" s="41"/>
      <c r="C244" s="42"/>
      <c r="D244" s="240" t="s">
        <v>276</v>
      </c>
      <c r="E244" s="42"/>
      <c r="F244" s="241" t="s">
        <v>2306</v>
      </c>
      <c r="G244" s="42"/>
      <c r="H244" s="42"/>
      <c r="I244" s="242"/>
      <c r="J244" s="42"/>
      <c r="K244" s="42"/>
      <c r="L244" s="46"/>
      <c r="M244" s="243"/>
      <c r="N244" s="244"/>
      <c r="O244" s="93"/>
      <c r="P244" s="93"/>
      <c r="Q244" s="93"/>
      <c r="R244" s="93"/>
      <c r="S244" s="93"/>
      <c r="T244" s="94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8" t="s">
        <v>276</v>
      </c>
      <c r="AU244" s="18" t="s">
        <v>89</v>
      </c>
    </row>
    <row r="245" spans="1:51" s="14" customFormat="1" ht="12">
      <c r="A245" s="14"/>
      <c r="B245" s="257"/>
      <c r="C245" s="258"/>
      <c r="D245" s="247" t="s">
        <v>278</v>
      </c>
      <c r="E245" s="259" t="s">
        <v>1</v>
      </c>
      <c r="F245" s="260" t="s">
        <v>534</v>
      </c>
      <c r="G245" s="258"/>
      <c r="H245" s="259" t="s">
        <v>1</v>
      </c>
      <c r="I245" s="261"/>
      <c r="J245" s="258"/>
      <c r="K245" s="258"/>
      <c r="L245" s="262"/>
      <c r="M245" s="263"/>
      <c r="N245" s="264"/>
      <c r="O245" s="264"/>
      <c r="P245" s="264"/>
      <c r="Q245" s="264"/>
      <c r="R245" s="264"/>
      <c r="S245" s="264"/>
      <c r="T245" s="26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6" t="s">
        <v>278</v>
      </c>
      <c r="AU245" s="266" t="s">
        <v>89</v>
      </c>
      <c r="AV245" s="14" t="s">
        <v>87</v>
      </c>
      <c r="AW245" s="14" t="s">
        <v>34</v>
      </c>
      <c r="AX245" s="14" t="s">
        <v>79</v>
      </c>
      <c r="AY245" s="266" t="s">
        <v>139</v>
      </c>
    </row>
    <row r="246" spans="1:51" s="13" customFormat="1" ht="12">
      <c r="A246" s="13"/>
      <c r="B246" s="245"/>
      <c r="C246" s="246"/>
      <c r="D246" s="247" t="s">
        <v>278</v>
      </c>
      <c r="E246" s="248" t="s">
        <v>1</v>
      </c>
      <c r="F246" s="249" t="s">
        <v>2271</v>
      </c>
      <c r="G246" s="246"/>
      <c r="H246" s="250">
        <v>23.952</v>
      </c>
      <c r="I246" s="251"/>
      <c r="J246" s="246"/>
      <c r="K246" s="246"/>
      <c r="L246" s="252"/>
      <c r="M246" s="253"/>
      <c r="N246" s="254"/>
      <c r="O246" s="254"/>
      <c r="P246" s="254"/>
      <c r="Q246" s="254"/>
      <c r="R246" s="254"/>
      <c r="S246" s="254"/>
      <c r="T246" s="25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6" t="s">
        <v>278</v>
      </c>
      <c r="AU246" s="256" t="s">
        <v>89</v>
      </c>
      <c r="AV246" s="13" t="s">
        <v>89</v>
      </c>
      <c r="AW246" s="13" t="s">
        <v>34</v>
      </c>
      <c r="AX246" s="13" t="s">
        <v>79</v>
      </c>
      <c r="AY246" s="256" t="s">
        <v>139</v>
      </c>
    </row>
    <row r="247" spans="1:51" s="13" customFormat="1" ht="12">
      <c r="A247" s="13"/>
      <c r="B247" s="245"/>
      <c r="C247" s="246"/>
      <c r="D247" s="247" t="s">
        <v>278</v>
      </c>
      <c r="E247" s="248" t="s">
        <v>1</v>
      </c>
      <c r="F247" s="249" t="s">
        <v>2272</v>
      </c>
      <c r="G247" s="246"/>
      <c r="H247" s="250">
        <v>39.806</v>
      </c>
      <c r="I247" s="251"/>
      <c r="J247" s="246"/>
      <c r="K247" s="246"/>
      <c r="L247" s="252"/>
      <c r="M247" s="253"/>
      <c r="N247" s="254"/>
      <c r="O247" s="254"/>
      <c r="P247" s="254"/>
      <c r="Q247" s="254"/>
      <c r="R247" s="254"/>
      <c r="S247" s="254"/>
      <c r="T247" s="25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6" t="s">
        <v>278</v>
      </c>
      <c r="AU247" s="256" t="s">
        <v>89</v>
      </c>
      <c r="AV247" s="13" t="s">
        <v>89</v>
      </c>
      <c r="AW247" s="13" t="s">
        <v>34</v>
      </c>
      <c r="AX247" s="13" t="s">
        <v>79</v>
      </c>
      <c r="AY247" s="256" t="s">
        <v>139</v>
      </c>
    </row>
    <row r="248" spans="1:51" s="13" customFormat="1" ht="12">
      <c r="A248" s="13"/>
      <c r="B248" s="245"/>
      <c r="C248" s="246"/>
      <c r="D248" s="247" t="s">
        <v>278</v>
      </c>
      <c r="E248" s="248" t="s">
        <v>1</v>
      </c>
      <c r="F248" s="249" t="s">
        <v>2273</v>
      </c>
      <c r="G248" s="246"/>
      <c r="H248" s="250">
        <v>32.536</v>
      </c>
      <c r="I248" s="251"/>
      <c r="J248" s="246"/>
      <c r="K248" s="246"/>
      <c r="L248" s="252"/>
      <c r="M248" s="253"/>
      <c r="N248" s="254"/>
      <c r="O248" s="254"/>
      <c r="P248" s="254"/>
      <c r="Q248" s="254"/>
      <c r="R248" s="254"/>
      <c r="S248" s="254"/>
      <c r="T248" s="25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6" t="s">
        <v>278</v>
      </c>
      <c r="AU248" s="256" t="s">
        <v>89</v>
      </c>
      <c r="AV248" s="13" t="s">
        <v>89</v>
      </c>
      <c r="AW248" s="13" t="s">
        <v>34</v>
      </c>
      <c r="AX248" s="13" t="s">
        <v>79</v>
      </c>
      <c r="AY248" s="256" t="s">
        <v>139</v>
      </c>
    </row>
    <row r="249" spans="1:51" s="13" customFormat="1" ht="12">
      <c r="A249" s="13"/>
      <c r="B249" s="245"/>
      <c r="C249" s="246"/>
      <c r="D249" s="247" t="s">
        <v>278</v>
      </c>
      <c r="E249" s="248" t="s">
        <v>1</v>
      </c>
      <c r="F249" s="249" t="s">
        <v>2274</v>
      </c>
      <c r="G249" s="246"/>
      <c r="H249" s="250">
        <v>50.838</v>
      </c>
      <c r="I249" s="251"/>
      <c r="J249" s="246"/>
      <c r="K249" s="246"/>
      <c r="L249" s="252"/>
      <c r="M249" s="253"/>
      <c r="N249" s="254"/>
      <c r="O249" s="254"/>
      <c r="P249" s="254"/>
      <c r="Q249" s="254"/>
      <c r="R249" s="254"/>
      <c r="S249" s="254"/>
      <c r="T249" s="25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6" t="s">
        <v>278</v>
      </c>
      <c r="AU249" s="256" t="s">
        <v>89</v>
      </c>
      <c r="AV249" s="13" t="s">
        <v>89</v>
      </c>
      <c r="AW249" s="13" t="s">
        <v>34</v>
      </c>
      <c r="AX249" s="13" t="s">
        <v>79</v>
      </c>
      <c r="AY249" s="256" t="s">
        <v>139</v>
      </c>
    </row>
    <row r="250" spans="1:51" s="13" customFormat="1" ht="12">
      <c r="A250" s="13"/>
      <c r="B250" s="245"/>
      <c r="C250" s="246"/>
      <c r="D250" s="247" t="s">
        <v>278</v>
      </c>
      <c r="E250" s="248" t="s">
        <v>1</v>
      </c>
      <c r="F250" s="249" t="s">
        <v>2275</v>
      </c>
      <c r="G250" s="246"/>
      <c r="H250" s="250">
        <v>42.667</v>
      </c>
      <c r="I250" s="251"/>
      <c r="J250" s="246"/>
      <c r="K250" s="246"/>
      <c r="L250" s="252"/>
      <c r="M250" s="253"/>
      <c r="N250" s="254"/>
      <c r="O250" s="254"/>
      <c r="P250" s="254"/>
      <c r="Q250" s="254"/>
      <c r="R250" s="254"/>
      <c r="S250" s="254"/>
      <c r="T250" s="25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6" t="s">
        <v>278</v>
      </c>
      <c r="AU250" s="256" t="s">
        <v>89</v>
      </c>
      <c r="AV250" s="13" t="s">
        <v>89</v>
      </c>
      <c r="AW250" s="13" t="s">
        <v>34</v>
      </c>
      <c r="AX250" s="13" t="s">
        <v>79</v>
      </c>
      <c r="AY250" s="256" t="s">
        <v>139</v>
      </c>
    </row>
    <row r="251" spans="1:51" s="15" customFormat="1" ht="12">
      <c r="A251" s="15"/>
      <c r="B251" s="267"/>
      <c r="C251" s="268"/>
      <c r="D251" s="247" t="s">
        <v>278</v>
      </c>
      <c r="E251" s="269" t="s">
        <v>1</v>
      </c>
      <c r="F251" s="270" t="s">
        <v>287</v>
      </c>
      <c r="G251" s="268"/>
      <c r="H251" s="271">
        <v>189.799</v>
      </c>
      <c r="I251" s="272"/>
      <c r="J251" s="268"/>
      <c r="K251" s="268"/>
      <c r="L251" s="273"/>
      <c r="M251" s="274"/>
      <c r="N251" s="275"/>
      <c r="O251" s="275"/>
      <c r="P251" s="275"/>
      <c r="Q251" s="275"/>
      <c r="R251" s="275"/>
      <c r="S251" s="275"/>
      <c r="T251" s="276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77" t="s">
        <v>278</v>
      </c>
      <c r="AU251" s="277" t="s">
        <v>89</v>
      </c>
      <c r="AV251" s="15" t="s">
        <v>144</v>
      </c>
      <c r="AW251" s="15" t="s">
        <v>34</v>
      </c>
      <c r="AX251" s="15" t="s">
        <v>87</v>
      </c>
      <c r="AY251" s="277" t="s">
        <v>139</v>
      </c>
    </row>
    <row r="252" spans="1:65" s="2" customFormat="1" ht="16.5" customHeight="1">
      <c r="A252" s="40"/>
      <c r="B252" s="41"/>
      <c r="C252" s="212" t="s">
        <v>376</v>
      </c>
      <c r="D252" s="212" t="s">
        <v>140</v>
      </c>
      <c r="E252" s="213" t="s">
        <v>2307</v>
      </c>
      <c r="F252" s="214" t="s">
        <v>2308</v>
      </c>
      <c r="G252" s="215" t="s">
        <v>299</v>
      </c>
      <c r="H252" s="216">
        <v>5</v>
      </c>
      <c r="I252" s="217"/>
      <c r="J252" s="218">
        <f>ROUND(I252*H252,2)</f>
        <v>0</v>
      </c>
      <c r="K252" s="214" t="s">
        <v>1</v>
      </c>
      <c r="L252" s="46"/>
      <c r="M252" s="236" t="s">
        <v>1</v>
      </c>
      <c r="N252" s="237" t="s">
        <v>44</v>
      </c>
      <c r="O252" s="93"/>
      <c r="P252" s="238">
        <f>O252*H252</f>
        <v>0</v>
      </c>
      <c r="Q252" s="238">
        <v>0.00113</v>
      </c>
      <c r="R252" s="238">
        <f>Q252*H252</f>
        <v>0.00565</v>
      </c>
      <c r="S252" s="238">
        <v>0.001</v>
      </c>
      <c r="T252" s="239">
        <f>S252*H252</f>
        <v>0.005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24" t="s">
        <v>144</v>
      </c>
      <c r="AT252" s="224" t="s">
        <v>140</v>
      </c>
      <c r="AU252" s="224" t="s">
        <v>89</v>
      </c>
      <c r="AY252" s="18" t="s">
        <v>139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8" t="s">
        <v>87</v>
      </c>
      <c r="BK252" s="225">
        <f>ROUND(I252*H252,2)</f>
        <v>0</v>
      </c>
      <c r="BL252" s="18" t="s">
        <v>144</v>
      </c>
      <c r="BM252" s="224" t="s">
        <v>2309</v>
      </c>
    </row>
    <row r="253" spans="1:65" s="2" customFormat="1" ht="16.5" customHeight="1">
      <c r="A253" s="40"/>
      <c r="B253" s="41"/>
      <c r="C253" s="212" t="s">
        <v>382</v>
      </c>
      <c r="D253" s="212" t="s">
        <v>140</v>
      </c>
      <c r="E253" s="213" t="s">
        <v>2310</v>
      </c>
      <c r="F253" s="214" t="s">
        <v>2311</v>
      </c>
      <c r="G253" s="215" t="s">
        <v>299</v>
      </c>
      <c r="H253" s="216">
        <v>5</v>
      </c>
      <c r="I253" s="217"/>
      <c r="J253" s="218">
        <f>ROUND(I253*H253,2)</f>
        <v>0</v>
      </c>
      <c r="K253" s="214" t="s">
        <v>1</v>
      </c>
      <c r="L253" s="46"/>
      <c r="M253" s="236" t="s">
        <v>1</v>
      </c>
      <c r="N253" s="237" t="s">
        <v>44</v>
      </c>
      <c r="O253" s="93"/>
      <c r="P253" s="238">
        <f>O253*H253</f>
        <v>0</v>
      </c>
      <c r="Q253" s="238">
        <v>0.00129</v>
      </c>
      <c r="R253" s="238">
        <f>Q253*H253</f>
        <v>0.006449999999999999</v>
      </c>
      <c r="S253" s="238">
        <v>0.001</v>
      </c>
      <c r="T253" s="239">
        <f>S253*H253</f>
        <v>0.005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24" t="s">
        <v>144</v>
      </c>
      <c r="AT253" s="224" t="s">
        <v>140</v>
      </c>
      <c r="AU253" s="224" t="s">
        <v>89</v>
      </c>
      <c r="AY253" s="18" t="s">
        <v>139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8" t="s">
        <v>87</v>
      </c>
      <c r="BK253" s="225">
        <f>ROUND(I253*H253,2)</f>
        <v>0</v>
      </c>
      <c r="BL253" s="18" t="s">
        <v>144</v>
      </c>
      <c r="BM253" s="224" t="s">
        <v>2312</v>
      </c>
    </row>
    <row r="254" spans="1:63" s="11" customFormat="1" ht="22.8" customHeight="1">
      <c r="A254" s="11"/>
      <c r="B254" s="198"/>
      <c r="C254" s="199"/>
      <c r="D254" s="200" t="s">
        <v>78</v>
      </c>
      <c r="E254" s="234" t="s">
        <v>2313</v>
      </c>
      <c r="F254" s="234" t="s">
        <v>2314</v>
      </c>
      <c r="G254" s="199"/>
      <c r="H254" s="199"/>
      <c r="I254" s="202"/>
      <c r="J254" s="235">
        <f>BK254</f>
        <v>0</v>
      </c>
      <c r="K254" s="199"/>
      <c r="L254" s="204"/>
      <c r="M254" s="205"/>
      <c r="N254" s="206"/>
      <c r="O254" s="206"/>
      <c r="P254" s="207">
        <f>SUM(P255:P279)</f>
        <v>0</v>
      </c>
      <c r="Q254" s="206"/>
      <c r="R254" s="207">
        <f>SUM(R255:R279)</f>
        <v>0</v>
      </c>
      <c r="S254" s="206"/>
      <c r="T254" s="208">
        <f>SUM(T255:T279)</f>
        <v>0</v>
      </c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R254" s="209" t="s">
        <v>87</v>
      </c>
      <c r="AT254" s="210" t="s">
        <v>78</v>
      </c>
      <c r="AU254" s="210" t="s">
        <v>87</v>
      </c>
      <c r="AY254" s="209" t="s">
        <v>139</v>
      </c>
      <c r="BK254" s="211">
        <f>SUM(BK255:BK279)</f>
        <v>0</v>
      </c>
    </row>
    <row r="255" spans="1:65" s="2" customFormat="1" ht="33" customHeight="1">
      <c r="A255" s="40"/>
      <c r="B255" s="41"/>
      <c r="C255" s="212" t="s">
        <v>393</v>
      </c>
      <c r="D255" s="212" t="s">
        <v>140</v>
      </c>
      <c r="E255" s="213" t="s">
        <v>2315</v>
      </c>
      <c r="F255" s="214" t="s">
        <v>2316</v>
      </c>
      <c r="G255" s="215" t="s">
        <v>305</v>
      </c>
      <c r="H255" s="216">
        <v>599.211</v>
      </c>
      <c r="I255" s="217"/>
      <c r="J255" s="218">
        <f>ROUND(I255*H255,2)</f>
        <v>0</v>
      </c>
      <c r="K255" s="214" t="s">
        <v>274</v>
      </c>
      <c r="L255" s="46"/>
      <c r="M255" s="236" t="s">
        <v>1</v>
      </c>
      <c r="N255" s="237" t="s">
        <v>44</v>
      </c>
      <c r="O255" s="93"/>
      <c r="P255" s="238">
        <f>O255*H255</f>
        <v>0</v>
      </c>
      <c r="Q255" s="238">
        <v>0</v>
      </c>
      <c r="R255" s="238">
        <f>Q255*H255</f>
        <v>0</v>
      </c>
      <c r="S255" s="238">
        <v>0</v>
      </c>
      <c r="T255" s="239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24" t="s">
        <v>144</v>
      </c>
      <c r="AT255" s="224" t="s">
        <v>140</v>
      </c>
      <c r="AU255" s="224" t="s">
        <v>89</v>
      </c>
      <c r="AY255" s="18" t="s">
        <v>139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8" t="s">
        <v>87</v>
      </c>
      <c r="BK255" s="225">
        <f>ROUND(I255*H255,2)</f>
        <v>0</v>
      </c>
      <c r="BL255" s="18" t="s">
        <v>144</v>
      </c>
      <c r="BM255" s="224" t="s">
        <v>2317</v>
      </c>
    </row>
    <row r="256" spans="1:47" s="2" customFormat="1" ht="12">
      <c r="A256" s="40"/>
      <c r="B256" s="41"/>
      <c r="C256" s="42"/>
      <c r="D256" s="240" t="s">
        <v>276</v>
      </c>
      <c r="E256" s="42"/>
      <c r="F256" s="241" t="s">
        <v>2318</v>
      </c>
      <c r="G256" s="42"/>
      <c r="H256" s="42"/>
      <c r="I256" s="242"/>
      <c r="J256" s="42"/>
      <c r="K256" s="42"/>
      <c r="L256" s="46"/>
      <c r="M256" s="243"/>
      <c r="N256" s="244"/>
      <c r="O256" s="93"/>
      <c r="P256" s="93"/>
      <c r="Q256" s="93"/>
      <c r="R256" s="93"/>
      <c r="S256" s="93"/>
      <c r="T256" s="94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8" t="s">
        <v>276</v>
      </c>
      <c r="AU256" s="18" t="s">
        <v>89</v>
      </c>
    </row>
    <row r="257" spans="1:65" s="2" customFormat="1" ht="24.15" customHeight="1">
      <c r="A257" s="40"/>
      <c r="B257" s="41"/>
      <c r="C257" s="212" t="s">
        <v>400</v>
      </c>
      <c r="D257" s="212" t="s">
        <v>140</v>
      </c>
      <c r="E257" s="213" t="s">
        <v>2319</v>
      </c>
      <c r="F257" s="214" t="s">
        <v>2320</v>
      </c>
      <c r="G257" s="215" t="s">
        <v>305</v>
      </c>
      <c r="H257" s="216">
        <v>599.211</v>
      </c>
      <c r="I257" s="217"/>
      <c r="J257" s="218">
        <f>ROUND(I257*H257,2)</f>
        <v>0</v>
      </c>
      <c r="K257" s="214" t="s">
        <v>274</v>
      </c>
      <c r="L257" s="46"/>
      <c r="M257" s="236" t="s">
        <v>1</v>
      </c>
      <c r="N257" s="237" t="s">
        <v>44</v>
      </c>
      <c r="O257" s="93"/>
      <c r="P257" s="238">
        <f>O257*H257</f>
        <v>0</v>
      </c>
      <c r="Q257" s="238">
        <v>0</v>
      </c>
      <c r="R257" s="238">
        <f>Q257*H257</f>
        <v>0</v>
      </c>
      <c r="S257" s="238">
        <v>0</v>
      </c>
      <c r="T257" s="239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4" t="s">
        <v>144</v>
      </c>
      <c r="AT257" s="224" t="s">
        <v>140</v>
      </c>
      <c r="AU257" s="224" t="s">
        <v>89</v>
      </c>
      <c r="AY257" s="18" t="s">
        <v>139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8" t="s">
        <v>87</v>
      </c>
      <c r="BK257" s="225">
        <f>ROUND(I257*H257,2)</f>
        <v>0</v>
      </c>
      <c r="BL257" s="18" t="s">
        <v>144</v>
      </c>
      <c r="BM257" s="224" t="s">
        <v>2321</v>
      </c>
    </row>
    <row r="258" spans="1:47" s="2" customFormat="1" ht="12">
      <c r="A258" s="40"/>
      <c r="B258" s="41"/>
      <c r="C258" s="42"/>
      <c r="D258" s="240" t="s">
        <v>276</v>
      </c>
      <c r="E258" s="42"/>
      <c r="F258" s="241" t="s">
        <v>2322</v>
      </c>
      <c r="G258" s="42"/>
      <c r="H258" s="42"/>
      <c r="I258" s="242"/>
      <c r="J258" s="42"/>
      <c r="K258" s="42"/>
      <c r="L258" s="46"/>
      <c r="M258" s="243"/>
      <c r="N258" s="244"/>
      <c r="O258" s="93"/>
      <c r="P258" s="93"/>
      <c r="Q258" s="93"/>
      <c r="R258" s="93"/>
      <c r="S258" s="93"/>
      <c r="T258" s="94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8" t="s">
        <v>276</v>
      </c>
      <c r="AU258" s="18" t="s">
        <v>89</v>
      </c>
    </row>
    <row r="259" spans="1:65" s="2" customFormat="1" ht="24.15" customHeight="1">
      <c r="A259" s="40"/>
      <c r="B259" s="41"/>
      <c r="C259" s="212" t="s">
        <v>7</v>
      </c>
      <c r="D259" s="212" t="s">
        <v>140</v>
      </c>
      <c r="E259" s="213" t="s">
        <v>2323</v>
      </c>
      <c r="F259" s="214" t="s">
        <v>2324</v>
      </c>
      <c r="G259" s="215" t="s">
        <v>305</v>
      </c>
      <c r="H259" s="216">
        <v>5332.9</v>
      </c>
      <c r="I259" s="217"/>
      <c r="J259" s="218">
        <f>ROUND(I259*H259,2)</f>
        <v>0</v>
      </c>
      <c r="K259" s="214" t="s">
        <v>274</v>
      </c>
      <c r="L259" s="46"/>
      <c r="M259" s="236" t="s">
        <v>1</v>
      </c>
      <c r="N259" s="237" t="s">
        <v>44</v>
      </c>
      <c r="O259" s="93"/>
      <c r="P259" s="238">
        <f>O259*H259</f>
        <v>0</v>
      </c>
      <c r="Q259" s="238">
        <v>0</v>
      </c>
      <c r="R259" s="238">
        <f>Q259*H259</f>
        <v>0</v>
      </c>
      <c r="S259" s="238">
        <v>0</v>
      </c>
      <c r="T259" s="239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24" t="s">
        <v>144</v>
      </c>
      <c r="AT259" s="224" t="s">
        <v>140</v>
      </c>
      <c r="AU259" s="224" t="s">
        <v>89</v>
      </c>
      <c r="AY259" s="18" t="s">
        <v>139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8" t="s">
        <v>87</v>
      </c>
      <c r="BK259" s="225">
        <f>ROUND(I259*H259,2)</f>
        <v>0</v>
      </c>
      <c r="BL259" s="18" t="s">
        <v>144</v>
      </c>
      <c r="BM259" s="224" t="s">
        <v>2325</v>
      </c>
    </row>
    <row r="260" spans="1:47" s="2" customFormat="1" ht="12">
      <c r="A260" s="40"/>
      <c r="B260" s="41"/>
      <c r="C260" s="42"/>
      <c r="D260" s="240" t="s">
        <v>276</v>
      </c>
      <c r="E260" s="42"/>
      <c r="F260" s="241" t="s">
        <v>2326</v>
      </c>
      <c r="G260" s="42"/>
      <c r="H260" s="42"/>
      <c r="I260" s="242"/>
      <c r="J260" s="42"/>
      <c r="K260" s="42"/>
      <c r="L260" s="46"/>
      <c r="M260" s="243"/>
      <c r="N260" s="244"/>
      <c r="O260" s="93"/>
      <c r="P260" s="93"/>
      <c r="Q260" s="93"/>
      <c r="R260" s="93"/>
      <c r="S260" s="93"/>
      <c r="T260" s="94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8" t="s">
        <v>276</v>
      </c>
      <c r="AU260" s="18" t="s">
        <v>89</v>
      </c>
    </row>
    <row r="261" spans="1:65" s="2" customFormat="1" ht="33" customHeight="1">
      <c r="A261" s="40"/>
      <c r="B261" s="41"/>
      <c r="C261" s="212" t="s">
        <v>412</v>
      </c>
      <c r="D261" s="212" t="s">
        <v>140</v>
      </c>
      <c r="E261" s="213" t="s">
        <v>2327</v>
      </c>
      <c r="F261" s="214" t="s">
        <v>2328</v>
      </c>
      <c r="G261" s="215" t="s">
        <v>305</v>
      </c>
      <c r="H261" s="216">
        <v>79</v>
      </c>
      <c r="I261" s="217"/>
      <c r="J261" s="218">
        <f>ROUND(I261*H261,2)</f>
        <v>0</v>
      </c>
      <c r="K261" s="214" t="s">
        <v>274</v>
      </c>
      <c r="L261" s="46"/>
      <c r="M261" s="236" t="s">
        <v>1</v>
      </c>
      <c r="N261" s="237" t="s">
        <v>44</v>
      </c>
      <c r="O261" s="93"/>
      <c r="P261" s="238">
        <f>O261*H261</f>
        <v>0</v>
      </c>
      <c r="Q261" s="238">
        <v>0</v>
      </c>
      <c r="R261" s="238">
        <f>Q261*H261</f>
        <v>0</v>
      </c>
      <c r="S261" s="238">
        <v>0</v>
      </c>
      <c r="T261" s="239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24" t="s">
        <v>144</v>
      </c>
      <c r="AT261" s="224" t="s">
        <v>140</v>
      </c>
      <c r="AU261" s="224" t="s">
        <v>89</v>
      </c>
      <c r="AY261" s="18" t="s">
        <v>139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8" t="s">
        <v>87</v>
      </c>
      <c r="BK261" s="225">
        <f>ROUND(I261*H261,2)</f>
        <v>0</v>
      </c>
      <c r="BL261" s="18" t="s">
        <v>144</v>
      </c>
      <c r="BM261" s="224" t="s">
        <v>2329</v>
      </c>
    </row>
    <row r="262" spans="1:47" s="2" customFormat="1" ht="12">
      <c r="A262" s="40"/>
      <c r="B262" s="41"/>
      <c r="C262" s="42"/>
      <c r="D262" s="240" t="s">
        <v>276</v>
      </c>
      <c r="E262" s="42"/>
      <c r="F262" s="241" t="s">
        <v>2330</v>
      </c>
      <c r="G262" s="42"/>
      <c r="H262" s="42"/>
      <c r="I262" s="242"/>
      <c r="J262" s="42"/>
      <c r="K262" s="42"/>
      <c r="L262" s="46"/>
      <c r="M262" s="243"/>
      <c r="N262" s="244"/>
      <c r="O262" s="93"/>
      <c r="P262" s="93"/>
      <c r="Q262" s="93"/>
      <c r="R262" s="93"/>
      <c r="S262" s="93"/>
      <c r="T262" s="94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8" t="s">
        <v>276</v>
      </c>
      <c r="AU262" s="18" t="s">
        <v>89</v>
      </c>
    </row>
    <row r="263" spans="1:51" s="13" customFormat="1" ht="12">
      <c r="A263" s="13"/>
      <c r="B263" s="245"/>
      <c r="C263" s="246"/>
      <c r="D263" s="247" t="s">
        <v>278</v>
      </c>
      <c r="E263" s="248" t="s">
        <v>1</v>
      </c>
      <c r="F263" s="249" t="s">
        <v>2331</v>
      </c>
      <c r="G263" s="246"/>
      <c r="H263" s="250">
        <v>79</v>
      </c>
      <c r="I263" s="251"/>
      <c r="J263" s="246"/>
      <c r="K263" s="246"/>
      <c r="L263" s="252"/>
      <c r="M263" s="253"/>
      <c r="N263" s="254"/>
      <c r="O263" s="254"/>
      <c r="P263" s="254"/>
      <c r="Q263" s="254"/>
      <c r="R263" s="254"/>
      <c r="S263" s="254"/>
      <c r="T263" s="25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6" t="s">
        <v>278</v>
      </c>
      <c r="AU263" s="256" t="s">
        <v>89</v>
      </c>
      <c r="AV263" s="13" t="s">
        <v>89</v>
      </c>
      <c r="AW263" s="13" t="s">
        <v>34</v>
      </c>
      <c r="AX263" s="13" t="s">
        <v>87</v>
      </c>
      <c r="AY263" s="256" t="s">
        <v>139</v>
      </c>
    </row>
    <row r="264" spans="1:65" s="2" customFormat="1" ht="33" customHeight="1">
      <c r="A264" s="40"/>
      <c r="B264" s="41"/>
      <c r="C264" s="212" t="s">
        <v>428</v>
      </c>
      <c r="D264" s="212" t="s">
        <v>140</v>
      </c>
      <c r="E264" s="213" t="s">
        <v>2332</v>
      </c>
      <c r="F264" s="214" t="s">
        <v>2333</v>
      </c>
      <c r="G264" s="215" t="s">
        <v>305</v>
      </c>
      <c r="H264" s="216">
        <v>351.4</v>
      </c>
      <c r="I264" s="217"/>
      <c r="J264" s="218">
        <f>ROUND(I264*H264,2)</f>
        <v>0</v>
      </c>
      <c r="K264" s="214" t="s">
        <v>274</v>
      </c>
      <c r="L264" s="46"/>
      <c r="M264" s="236" t="s">
        <v>1</v>
      </c>
      <c r="N264" s="237" t="s">
        <v>44</v>
      </c>
      <c r="O264" s="93"/>
      <c r="P264" s="238">
        <f>O264*H264</f>
        <v>0</v>
      </c>
      <c r="Q264" s="238">
        <v>0</v>
      </c>
      <c r="R264" s="238">
        <f>Q264*H264</f>
        <v>0</v>
      </c>
      <c r="S264" s="238">
        <v>0</v>
      </c>
      <c r="T264" s="239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24" t="s">
        <v>144</v>
      </c>
      <c r="AT264" s="224" t="s">
        <v>140</v>
      </c>
      <c r="AU264" s="224" t="s">
        <v>89</v>
      </c>
      <c r="AY264" s="18" t="s">
        <v>139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8" t="s">
        <v>87</v>
      </c>
      <c r="BK264" s="225">
        <f>ROUND(I264*H264,2)</f>
        <v>0</v>
      </c>
      <c r="BL264" s="18" t="s">
        <v>144</v>
      </c>
      <c r="BM264" s="224" t="s">
        <v>2334</v>
      </c>
    </row>
    <row r="265" spans="1:47" s="2" customFormat="1" ht="12">
      <c r="A265" s="40"/>
      <c r="B265" s="41"/>
      <c r="C265" s="42"/>
      <c r="D265" s="240" t="s">
        <v>276</v>
      </c>
      <c r="E265" s="42"/>
      <c r="F265" s="241" t="s">
        <v>2335</v>
      </c>
      <c r="G265" s="42"/>
      <c r="H265" s="42"/>
      <c r="I265" s="242"/>
      <c r="J265" s="42"/>
      <c r="K265" s="42"/>
      <c r="L265" s="46"/>
      <c r="M265" s="243"/>
      <c r="N265" s="244"/>
      <c r="O265" s="93"/>
      <c r="P265" s="93"/>
      <c r="Q265" s="93"/>
      <c r="R265" s="93"/>
      <c r="S265" s="93"/>
      <c r="T265" s="94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8" t="s">
        <v>276</v>
      </c>
      <c r="AU265" s="18" t="s">
        <v>89</v>
      </c>
    </row>
    <row r="266" spans="1:51" s="13" customFormat="1" ht="12">
      <c r="A266" s="13"/>
      <c r="B266" s="245"/>
      <c r="C266" s="246"/>
      <c r="D266" s="247" t="s">
        <v>278</v>
      </c>
      <c r="E266" s="248" t="s">
        <v>1</v>
      </c>
      <c r="F266" s="249" t="s">
        <v>2336</v>
      </c>
      <c r="G266" s="246"/>
      <c r="H266" s="250">
        <v>351.4</v>
      </c>
      <c r="I266" s="251"/>
      <c r="J266" s="246"/>
      <c r="K266" s="246"/>
      <c r="L266" s="252"/>
      <c r="M266" s="253"/>
      <c r="N266" s="254"/>
      <c r="O266" s="254"/>
      <c r="P266" s="254"/>
      <c r="Q266" s="254"/>
      <c r="R266" s="254"/>
      <c r="S266" s="254"/>
      <c r="T266" s="25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6" t="s">
        <v>278</v>
      </c>
      <c r="AU266" s="256" t="s">
        <v>89</v>
      </c>
      <c r="AV266" s="13" t="s">
        <v>89</v>
      </c>
      <c r="AW266" s="13" t="s">
        <v>34</v>
      </c>
      <c r="AX266" s="13" t="s">
        <v>87</v>
      </c>
      <c r="AY266" s="256" t="s">
        <v>139</v>
      </c>
    </row>
    <row r="267" spans="1:65" s="2" customFormat="1" ht="33" customHeight="1">
      <c r="A267" s="40"/>
      <c r="B267" s="41"/>
      <c r="C267" s="212" t="s">
        <v>434</v>
      </c>
      <c r="D267" s="212" t="s">
        <v>140</v>
      </c>
      <c r="E267" s="213" t="s">
        <v>2337</v>
      </c>
      <c r="F267" s="214" t="s">
        <v>2338</v>
      </c>
      <c r="G267" s="215" t="s">
        <v>305</v>
      </c>
      <c r="H267" s="216">
        <v>16.758</v>
      </c>
      <c r="I267" s="217"/>
      <c r="J267" s="218">
        <f>ROUND(I267*H267,2)</f>
        <v>0</v>
      </c>
      <c r="K267" s="214" t="s">
        <v>274</v>
      </c>
      <c r="L267" s="46"/>
      <c r="M267" s="236" t="s">
        <v>1</v>
      </c>
      <c r="N267" s="237" t="s">
        <v>44</v>
      </c>
      <c r="O267" s="93"/>
      <c r="P267" s="238">
        <f>O267*H267</f>
        <v>0</v>
      </c>
      <c r="Q267" s="238">
        <v>0</v>
      </c>
      <c r="R267" s="238">
        <f>Q267*H267</f>
        <v>0</v>
      </c>
      <c r="S267" s="238">
        <v>0</v>
      </c>
      <c r="T267" s="239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24" t="s">
        <v>144</v>
      </c>
      <c r="AT267" s="224" t="s">
        <v>140</v>
      </c>
      <c r="AU267" s="224" t="s">
        <v>89</v>
      </c>
      <c r="AY267" s="18" t="s">
        <v>139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8" t="s">
        <v>87</v>
      </c>
      <c r="BK267" s="225">
        <f>ROUND(I267*H267,2)</f>
        <v>0</v>
      </c>
      <c r="BL267" s="18" t="s">
        <v>144</v>
      </c>
      <c r="BM267" s="224" t="s">
        <v>2339</v>
      </c>
    </row>
    <row r="268" spans="1:47" s="2" customFormat="1" ht="12">
      <c r="A268" s="40"/>
      <c r="B268" s="41"/>
      <c r="C268" s="42"/>
      <c r="D268" s="240" t="s">
        <v>276</v>
      </c>
      <c r="E268" s="42"/>
      <c r="F268" s="241" t="s">
        <v>2340</v>
      </c>
      <c r="G268" s="42"/>
      <c r="H268" s="42"/>
      <c r="I268" s="242"/>
      <c r="J268" s="42"/>
      <c r="K268" s="42"/>
      <c r="L268" s="46"/>
      <c r="M268" s="243"/>
      <c r="N268" s="244"/>
      <c r="O268" s="93"/>
      <c r="P268" s="93"/>
      <c r="Q268" s="93"/>
      <c r="R268" s="93"/>
      <c r="S268" s="93"/>
      <c r="T268" s="94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8" t="s">
        <v>276</v>
      </c>
      <c r="AU268" s="18" t="s">
        <v>89</v>
      </c>
    </row>
    <row r="269" spans="1:51" s="13" customFormat="1" ht="12">
      <c r="A269" s="13"/>
      <c r="B269" s="245"/>
      <c r="C269" s="246"/>
      <c r="D269" s="247" t="s">
        <v>278</v>
      </c>
      <c r="E269" s="248" t="s">
        <v>1</v>
      </c>
      <c r="F269" s="249" t="s">
        <v>2341</v>
      </c>
      <c r="G269" s="246"/>
      <c r="H269" s="250">
        <v>16.758</v>
      </c>
      <c r="I269" s="251"/>
      <c r="J269" s="246"/>
      <c r="K269" s="246"/>
      <c r="L269" s="252"/>
      <c r="M269" s="253"/>
      <c r="N269" s="254"/>
      <c r="O269" s="254"/>
      <c r="P269" s="254"/>
      <c r="Q269" s="254"/>
      <c r="R269" s="254"/>
      <c r="S269" s="254"/>
      <c r="T269" s="25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6" t="s">
        <v>278</v>
      </c>
      <c r="AU269" s="256" t="s">
        <v>89</v>
      </c>
      <c r="AV269" s="13" t="s">
        <v>89</v>
      </c>
      <c r="AW269" s="13" t="s">
        <v>34</v>
      </c>
      <c r="AX269" s="13" t="s">
        <v>87</v>
      </c>
      <c r="AY269" s="256" t="s">
        <v>139</v>
      </c>
    </row>
    <row r="270" spans="1:65" s="2" customFormat="1" ht="33" customHeight="1">
      <c r="A270" s="40"/>
      <c r="B270" s="41"/>
      <c r="C270" s="212" t="s">
        <v>456</v>
      </c>
      <c r="D270" s="212" t="s">
        <v>140</v>
      </c>
      <c r="E270" s="213" t="s">
        <v>2342</v>
      </c>
      <c r="F270" s="214" t="s">
        <v>2343</v>
      </c>
      <c r="G270" s="215" t="s">
        <v>305</v>
      </c>
      <c r="H270" s="216">
        <v>65.821</v>
      </c>
      <c r="I270" s="217"/>
      <c r="J270" s="218">
        <f>ROUND(I270*H270,2)</f>
        <v>0</v>
      </c>
      <c r="K270" s="214" t="s">
        <v>274</v>
      </c>
      <c r="L270" s="46"/>
      <c r="M270" s="236" t="s">
        <v>1</v>
      </c>
      <c r="N270" s="237" t="s">
        <v>44</v>
      </c>
      <c r="O270" s="93"/>
      <c r="P270" s="238">
        <f>O270*H270</f>
        <v>0</v>
      </c>
      <c r="Q270" s="238">
        <v>0</v>
      </c>
      <c r="R270" s="238">
        <f>Q270*H270</f>
        <v>0</v>
      </c>
      <c r="S270" s="238">
        <v>0</v>
      </c>
      <c r="T270" s="239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24" t="s">
        <v>144</v>
      </c>
      <c r="AT270" s="224" t="s">
        <v>140</v>
      </c>
      <c r="AU270" s="224" t="s">
        <v>89</v>
      </c>
      <c r="AY270" s="18" t="s">
        <v>139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8" t="s">
        <v>87</v>
      </c>
      <c r="BK270" s="225">
        <f>ROUND(I270*H270,2)</f>
        <v>0</v>
      </c>
      <c r="BL270" s="18" t="s">
        <v>144</v>
      </c>
      <c r="BM270" s="224" t="s">
        <v>2344</v>
      </c>
    </row>
    <row r="271" spans="1:47" s="2" customFormat="1" ht="12">
      <c r="A271" s="40"/>
      <c r="B271" s="41"/>
      <c r="C271" s="42"/>
      <c r="D271" s="240" t="s">
        <v>276</v>
      </c>
      <c r="E271" s="42"/>
      <c r="F271" s="241" t="s">
        <v>2345</v>
      </c>
      <c r="G271" s="42"/>
      <c r="H271" s="42"/>
      <c r="I271" s="242"/>
      <c r="J271" s="42"/>
      <c r="K271" s="42"/>
      <c r="L271" s="46"/>
      <c r="M271" s="243"/>
      <c r="N271" s="244"/>
      <c r="O271" s="93"/>
      <c r="P271" s="93"/>
      <c r="Q271" s="93"/>
      <c r="R271" s="93"/>
      <c r="S271" s="93"/>
      <c r="T271" s="94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8" t="s">
        <v>276</v>
      </c>
      <c r="AU271" s="18" t="s">
        <v>89</v>
      </c>
    </row>
    <row r="272" spans="1:51" s="13" customFormat="1" ht="12">
      <c r="A272" s="13"/>
      <c r="B272" s="245"/>
      <c r="C272" s="246"/>
      <c r="D272" s="247" t="s">
        <v>278</v>
      </c>
      <c r="E272" s="248" t="s">
        <v>1</v>
      </c>
      <c r="F272" s="249" t="s">
        <v>2346</v>
      </c>
      <c r="G272" s="246"/>
      <c r="H272" s="250">
        <v>65.821</v>
      </c>
      <c r="I272" s="251"/>
      <c r="J272" s="246"/>
      <c r="K272" s="246"/>
      <c r="L272" s="252"/>
      <c r="M272" s="253"/>
      <c r="N272" s="254"/>
      <c r="O272" s="254"/>
      <c r="P272" s="254"/>
      <c r="Q272" s="254"/>
      <c r="R272" s="254"/>
      <c r="S272" s="254"/>
      <c r="T272" s="25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6" t="s">
        <v>278</v>
      </c>
      <c r="AU272" s="256" t="s">
        <v>89</v>
      </c>
      <c r="AV272" s="13" t="s">
        <v>89</v>
      </c>
      <c r="AW272" s="13" t="s">
        <v>34</v>
      </c>
      <c r="AX272" s="13" t="s">
        <v>87</v>
      </c>
      <c r="AY272" s="256" t="s">
        <v>139</v>
      </c>
    </row>
    <row r="273" spans="1:65" s="2" customFormat="1" ht="33" customHeight="1">
      <c r="A273" s="40"/>
      <c r="B273" s="41"/>
      <c r="C273" s="212" t="s">
        <v>187</v>
      </c>
      <c r="D273" s="212" t="s">
        <v>140</v>
      </c>
      <c r="E273" s="213" t="s">
        <v>2347</v>
      </c>
      <c r="F273" s="214" t="s">
        <v>2348</v>
      </c>
      <c r="G273" s="215" t="s">
        <v>305</v>
      </c>
      <c r="H273" s="216">
        <v>1.5</v>
      </c>
      <c r="I273" s="217"/>
      <c r="J273" s="218">
        <f>ROUND(I273*H273,2)</f>
        <v>0</v>
      </c>
      <c r="K273" s="214" t="s">
        <v>274</v>
      </c>
      <c r="L273" s="46"/>
      <c r="M273" s="236" t="s">
        <v>1</v>
      </c>
      <c r="N273" s="237" t="s">
        <v>44</v>
      </c>
      <c r="O273" s="93"/>
      <c r="P273" s="238">
        <f>O273*H273</f>
        <v>0</v>
      </c>
      <c r="Q273" s="238">
        <v>0</v>
      </c>
      <c r="R273" s="238">
        <f>Q273*H273</f>
        <v>0</v>
      </c>
      <c r="S273" s="238">
        <v>0</v>
      </c>
      <c r="T273" s="239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24" t="s">
        <v>144</v>
      </c>
      <c r="AT273" s="224" t="s">
        <v>140</v>
      </c>
      <c r="AU273" s="224" t="s">
        <v>89</v>
      </c>
      <c r="AY273" s="18" t="s">
        <v>139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8" t="s">
        <v>87</v>
      </c>
      <c r="BK273" s="225">
        <f>ROUND(I273*H273,2)</f>
        <v>0</v>
      </c>
      <c r="BL273" s="18" t="s">
        <v>144</v>
      </c>
      <c r="BM273" s="224" t="s">
        <v>2349</v>
      </c>
    </row>
    <row r="274" spans="1:47" s="2" customFormat="1" ht="12">
      <c r="A274" s="40"/>
      <c r="B274" s="41"/>
      <c r="C274" s="42"/>
      <c r="D274" s="240" t="s">
        <v>276</v>
      </c>
      <c r="E274" s="42"/>
      <c r="F274" s="241" t="s">
        <v>2350</v>
      </c>
      <c r="G274" s="42"/>
      <c r="H274" s="42"/>
      <c r="I274" s="242"/>
      <c r="J274" s="42"/>
      <c r="K274" s="42"/>
      <c r="L274" s="46"/>
      <c r="M274" s="243"/>
      <c r="N274" s="244"/>
      <c r="O274" s="93"/>
      <c r="P274" s="93"/>
      <c r="Q274" s="93"/>
      <c r="R274" s="93"/>
      <c r="S274" s="93"/>
      <c r="T274" s="94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8" t="s">
        <v>276</v>
      </c>
      <c r="AU274" s="18" t="s">
        <v>89</v>
      </c>
    </row>
    <row r="275" spans="1:65" s="2" customFormat="1" ht="33" customHeight="1">
      <c r="A275" s="40"/>
      <c r="B275" s="41"/>
      <c r="C275" s="212" t="s">
        <v>468</v>
      </c>
      <c r="D275" s="212" t="s">
        <v>140</v>
      </c>
      <c r="E275" s="213" t="s">
        <v>2351</v>
      </c>
      <c r="F275" s="214" t="s">
        <v>2352</v>
      </c>
      <c r="G275" s="215" t="s">
        <v>305</v>
      </c>
      <c r="H275" s="216">
        <v>1</v>
      </c>
      <c r="I275" s="217"/>
      <c r="J275" s="218">
        <f>ROUND(I275*H275,2)</f>
        <v>0</v>
      </c>
      <c r="K275" s="214" t="s">
        <v>274</v>
      </c>
      <c r="L275" s="46"/>
      <c r="M275" s="236" t="s">
        <v>1</v>
      </c>
      <c r="N275" s="237" t="s">
        <v>44</v>
      </c>
      <c r="O275" s="93"/>
      <c r="P275" s="238">
        <f>O275*H275</f>
        <v>0</v>
      </c>
      <c r="Q275" s="238">
        <v>0</v>
      </c>
      <c r="R275" s="238">
        <f>Q275*H275</f>
        <v>0</v>
      </c>
      <c r="S275" s="238">
        <v>0</v>
      </c>
      <c r="T275" s="239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24" t="s">
        <v>144</v>
      </c>
      <c r="AT275" s="224" t="s">
        <v>140</v>
      </c>
      <c r="AU275" s="224" t="s">
        <v>89</v>
      </c>
      <c r="AY275" s="18" t="s">
        <v>139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8" t="s">
        <v>87</v>
      </c>
      <c r="BK275" s="225">
        <f>ROUND(I275*H275,2)</f>
        <v>0</v>
      </c>
      <c r="BL275" s="18" t="s">
        <v>144</v>
      </c>
      <c r="BM275" s="224" t="s">
        <v>2353</v>
      </c>
    </row>
    <row r="276" spans="1:47" s="2" customFormat="1" ht="12">
      <c r="A276" s="40"/>
      <c r="B276" s="41"/>
      <c r="C276" s="42"/>
      <c r="D276" s="240" t="s">
        <v>276</v>
      </c>
      <c r="E276" s="42"/>
      <c r="F276" s="241" t="s">
        <v>2354</v>
      </c>
      <c r="G276" s="42"/>
      <c r="H276" s="42"/>
      <c r="I276" s="242"/>
      <c r="J276" s="42"/>
      <c r="K276" s="42"/>
      <c r="L276" s="46"/>
      <c r="M276" s="243"/>
      <c r="N276" s="244"/>
      <c r="O276" s="93"/>
      <c r="P276" s="93"/>
      <c r="Q276" s="93"/>
      <c r="R276" s="93"/>
      <c r="S276" s="93"/>
      <c r="T276" s="94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8" t="s">
        <v>276</v>
      </c>
      <c r="AU276" s="18" t="s">
        <v>89</v>
      </c>
    </row>
    <row r="277" spans="1:65" s="2" customFormat="1" ht="33" customHeight="1">
      <c r="A277" s="40"/>
      <c r="B277" s="41"/>
      <c r="C277" s="212" t="s">
        <v>474</v>
      </c>
      <c r="D277" s="212" t="s">
        <v>140</v>
      </c>
      <c r="E277" s="213" t="s">
        <v>2355</v>
      </c>
      <c r="F277" s="214" t="s">
        <v>2356</v>
      </c>
      <c r="G277" s="215" t="s">
        <v>305</v>
      </c>
      <c r="H277" s="216">
        <v>40.75</v>
      </c>
      <c r="I277" s="217"/>
      <c r="J277" s="218">
        <f>ROUND(I277*H277,2)</f>
        <v>0</v>
      </c>
      <c r="K277" s="214" t="s">
        <v>274</v>
      </c>
      <c r="L277" s="46"/>
      <c r="M277" s="236" t="s">
        <v>1</v>
      </c>
      <c r="N277" s="237" t="s">
        <v>44</v>
      </c>
      <c r="O277" s="93"/>
      <c r="P277" s="238">
        <f>O277*H277</f>
        <v>0</v>
      </c>
      <c r="Q277" s="238">
        <v>0</v>
      </c>
      <c r="R277" s="238">
        <f>Q277*H277</f>
        <v>0</v>
      </c>
      <c r="S277" s="238">
        <v>0</v>
      </c>
      <c r="T277" s="239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24" t="s">
        <v>144</v>
      </c>
      <c r="AT277" s="224" t="s">
        <v>140</v>
      </c>
      <c r="AU277" s="224" t="s">
        <v>89</v>
      </c>
      <c r="AY277" s="18" t="s">
        <v>139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8" t="s">
        <v>87</v>
      </c>
      <c r="BK277" s="225">
        <f>ROUND(I277*H277,2)</f>
        <v>0</v>
      </c>
      <c r="BL277" s="18" t="s">
        <v>144</v>
      </c>
      <c r="BM277" s="224" t="s">
        <v>2357</v>
      </c>
    </row>
    <row r="278" spans="1:47" s="2" customFormat="1" ht="12">
      <c r="A278" s="40"/>
      <c r="B278" s="41"/>
      <c r="C278" s="42"/>
      <c r="D278" s="240" t="s">
        <v>276</v>
      </c>
      <c r="E278" s="42"/>
      <c r="F278" s="241" t="s">
        <v>2358</v>
      </c>
      <c r="G278" s="42"/>
      <c r="H278" s="42"/>
      <c r="I278" s="242"/>
      <c r="J278" s="42"/>
      <c r="K278" s="42"/>
      <c r="L278" s="46"/>
      <c r="M278" s="243"/>
      <c r="N278" s="244"/>
      <c r="O278" s="93"/>
      <c r="P278" s="93"/>
      <c r="Q278" s="93"/>
      <c r="R278" s="93"/>
      <c r="S278" s="93"/>
      <c r="T278" s="94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8" t="s">
        <v>276</v>
      </c>
      <c r="AU278" s="18" t="s">
        <v>89</v>
      </c>
    </row>
    <row r="279" spans="1:51" s="13" customFormat="1" ht="12">
      <c r="A279" s="13"/>
      <c r="B279" s="245"/>
      <c r="C279" s="246"/>
      <c r="D279" s="247" t="s">
        <v>278</v>
      </c>
      <c r="E279" s="248" t="s">
        <v>1</v>
      </c>
      <c r="F279" s="249" t="s">
        <v>2359</v>
      </c>
      <c r="G279" s="246"/>
      <c r="H279" s="250">
        <v>40.75</v>
      </c>
      <c r="I279" s="251"/>
      <c r="J279" s="246"/>
      <c r="K279" s="246"/>
      <c r="L279" s="252"/>
      <c r="M279" s="253"/>
      <c r="N279" s="254"/>
      <c r="O279" s="254"/>
      <c r="P279" s="254"/>
      <c r="Q279" s="254"/>
      <c r="R279" s="254"/>
      <c r="S279" s="254"/>
      <c r="T279" s="25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6" t="s">
        <v>278</v>
      </c>
      <c r="AU279" s="256" t="s">
        <v>89</v>
      </c>
      <c r="AV279" s="13" t="s">
        <v>89</v>
      </c>
      <c r="AW279" s="13" t="s">
        <v>34</v>
      </c>
      <c r="AX279" s="13" t="s">
        <v>87</v>
      </c>
      <c r="AY279" s="256" t="s">
        <v>139</v>
      </c>
    </row>
    <row r="280" spans="1:63" s="11" customFormat="1" ht="22.8" customHeight="1">
      <c r="A280" s="11"/>
      <c r="B280" s="198"/>
      <c r="C280" s="199"/>
      <c r="D280" s="200" t="s">
        <v>78</v>
      </c>
      <c r="E280" s="234" t="s">
        <v>1115</v>
      </c>
      <c r="F280" s="234" t="s">
        <v>1116</v>
      </c>
      <c r="G280" s="199"/>
      <c r="H280" s="199"/>
      <c r="I280" s="202"/>
      <c r="J280" s="235">
        <f>BK280</f>
        <v>0</v>
      </c>
      <c r="K280" s="199"/>
      <c r="L280" s="204"/>
      <c r="M280" s="205"/>
      <c r="N280" s="206"/>
      <c r="O280" s="206"/>
      <c r="P280" s="207">
        <f>SUM(P281:P282)</f>
        <v>0</v>
      </c>
      <c r="Q280" s="206"/>
      <c r="R280" s="207">
        <f>SUM(R281:R282)</f>
        <v>0</v>
      </c>
      <c r="S280" s="206"/>
      <c r="T280" s="208">
        <f>SUM(T281:T282)</f>
        <v>0</v>
      </c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R280" s="209" t="s">
        <v>87</v>
      </c>
      <c r="AT280" s="210" t="s">
        <v>78</v>
      </c>
      <c r="AU280" s="210" t="s">
        <v>87</v>
      </c>
      <c r="AY280" s="209" t="s">
        <v>139</v>
      </c>
      <c r="BK280" s="211">
        <f>SUM(BK281:BK282)</f>
        <v>0</v>
      </c>
    </row>
    <row r="281" spans="1:65" s="2" customFormat="1" ht="16.5" customHeight="1">
      <c r="A281" s="40"/>
      <c r="B281" s="41"/>
      <c r="C281" s="212" t="s">
        <v>482</v>
      </c>
      <c r="D281" s="212" t="s">
        <v>140</v>
      </c>
      <c r="E281" s="213" t="s">
        <v>1118</v>
      </c>
      <c r="F281" s="214" t="s">
        <v>1119</v>
      </c>
      <c r="G281" s="215" t="s">
        <v>305</v>
      </c>
      <c r="H281" s="216">
        <v>10.541</v>
      </c>
      <c r="I281" s="217"/>
      <c r="J281" s="218">
        <f>ROUND(I281*H281,2)</f>
        <v>0</v>
      </c>
      <c r="K281" s="214" t="s">
        <v>274</v>
      </c>
      <c r="L281" s="46"/>
      <c r="M281" s="236" t="s">
        <v>1</v>
      </c>
      <c r="N281" s="237" t="s">
        <v>44</v>
      </c>
      <c r="O281" s="93"/>
      <c r="P281" s="238">
        <f>O281*H281</f>
        <v>0</v>
      </c>
      <c r="Q281" s="238">
        <v>0</v>
      </c>
      <c r="R281" s="238">
        <f>Q281*H281</f>
        <v>0</v>
      </c>
      <c r="S281" s="238">
        <v>0</v>
      </c>
      <c r="T281" s="239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24" t="s">
        <v>144</v>
      </c>
      <c r="AT281" s="224" t="s">
        <v>140</v>
      </c>
      <c r="AU281" s="224" t="s">
        <v>89</v>
      </c>
      <c r="AY281" s="18" t="s">
        <v>139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8" t="s">
        <v>87</v>
      </c>
      <c r="BK281" s="225">
        <f>ROUND(I281*H281,2)</f>
        <v>0</v>
      </c>
      <c r="BL281" s="18" t="s">
        <v>144</v>
      </c>
      <c r="BM281" s="224" t="s">
        <v>2360</v>
      </c>
    </row>
    <row r="282" spans="1:47" s="2" customFormat="1" ht="12">
      <c r="A282" s="40"/>
      <c r="B282" s="41"/>
      <c r="C282" s="42"/>
      <c r="D282" s="240" t="s">
        <v>276</v>
      </c>
      <c r="E282" s="42"/>
      <c r="F282" s="241" t="s">
        <v>1121</v>
      </c>
      <c r="G282" s="42"/>
      <c r="H282" s="42"/>
      <c r="I282" s="242"/>
      <c r="J282" s="42"/>
      <c r="K282" s="42"/>
      <c r="L282" s="46"/>
      <c r="M282" s="243"/>
      <c r="N282" s="244"/>
      <c r="O282" s="93"/>
      <c r="P282" s="93"/>
      <c r="Q282" s="93"/>
      <c r="R282" s="93"/>
      <c r="S282" s="93"/>
      <c r="T282" s="94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8" t="s">
        <v>276</v>
      </c>
      <c r="AU282" s="18" t="s">
        <v>89</v>
      </c>
    </row>
    <row r="283" spans="1:63" s="11" customFormat="1" ht="25.9" customHeight="1">
      <c r="A283" s="11"/>
      <c r="B283" s="198"/>
      <c r="C283" s="199"/>
      <c r="D283" s="200" t="s">
        <v>78</v>
      </c>
      <c r="E283" s="201" t="s">
        <v>137</v>
      </c>
      <c r="F283" s="201" t="s">
        <v>138</v>
      </c>
      <c r="G283" s="199"/>
      <c r="H283" s="199"/>
      <c r="I283" s="202"/>
      <c r="J283" s="203">
        <f>BK283</f>
        <v>0</v>
      </c>
      <c r="K283" s="199"/>
      <c r="L283" s="204"/>
      <c r="M283" s="205"/>
      <c r="N283" s="206"/>
      <c r="O283" s="206"/>
      <c r="P283" s="207">
        <f>P284+P286+P289+P320+P327+P348</f>
        <v>0</v>
      </c>
      <c r="Q283" s="206"/>
      <c r="R283" s="207">
        <f>R284+R286+R289+R320+R327+R348</f>
        <v>0</v>
      </c>
      <c r="S283" s="206"/>
      <c r="T283" s="208">
        <f>T284+T286+T289+T320+T327+T348</f>
        <v>54.12801695</v>
      </c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R283" s="209" t="s">
        <v>89</v>
      </c>
      <c r="AT283" s="210" t="s">
        <v>78</v>
      </c>
      <c r="AU283" s="210" t="s">
        <v>79</v>
      </c>
      <c r="AY283" s="209" t="s">
        <v>139</v>
      </c>
      <c r="BK283" s="211">
        <f>BK284+BK286+BK289+BK320+BK327+BK348</f>
        <v>0</v>
      </c>
    </row>
    <row r="284" spans="1:63" s="11" customFormat="1" ht="22.8" customHeight="1">
      <c r="A284" s="11"/>
      <c r="B284" s="198"/>
      <c r="C284" s="199"/>
      <c r="D284" s="200" t="s">
        <v>78</v>
      </c>
      <c r="E284" s="234" t="s">
        <v>1190</v>
      </c>
      <c r="F284" s="234" t="s">
        <v>1191</v>
      </c>
      <c r="G284" s="199"/>
      <c r="H284" s="199"/>
      <c r="I284" s="202"/>
      <c r="J284" s="235">
        <f>BK284</f>
        <v>0</v>
      </c>
      <c r="K284" s="199"/>
      <c r="L284" s="204"/>
      <c r="M284" s="205"/>
      <c r="N284" s="206"/>
      <c r="O284" s="206"/>
      <c r="P284" s="207">
        <f>P285</f>
        <v>0</v>
      </c>
      <c r="Q284" s="206"/>
      <c r="R284" s="207">
        <f>R285</f>
        <v>0</v>
      </c>
      <c r="S284" s="206"/>
      <c r="T284" s="208">
        <f>T285</f>
        <v>0.22979999999999998</v>
      </c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R284" s="209" t="s">
        <v>89</v>
      </c>
      <c r="AT284" s="210" t="s">
        <v>78</v>
      </c>
      <c r="AU284" s="210" t="s">
        <v>87</v>
      </c>
      <c r="AY284" s="209" t="s">
        <v>139</v>
      </c>
      <c r="BK284" s="211">
        <f>BK285</f>
        <v>0</v>
      </c>
    </row>
    <row r="285" spans="1:65" s="2" customFormat="1" ht="21.75" customHeight="1">
      <c r="A285" s="40"/>
      <c r="B285" s="41"/>
      <c r="C285" s="212" t="s">
        <v>487</v>
      </c>
      <c r="D285" s="212" t="s">
        <v>140</v>
      </c>
      <c r="E285" s="213" t="s">
        <v>2361</v>
      </c>
      <c r="F285" s="214" t="s">
        <v>2362</v>
      </c>
      <c r="G285" s="215" t="s">
        <v>299</v>
      </c>
      <c r="H285" s="216">
        <v>38.3</v>
      </c>
      <c r="I285" s="217"/>
      <c r="J285" s="218">
        <f>ROUND(I285*H285,2)</f>
        <v>0</v>
      </c>
      <c r="K285" s="214" t="s">
        <v>808</v>
      </c>
      <c r="L285" s="46"/>
      <c r="M285" s="236" t="s">
        <v>1</v>
      </c>
      <c r="N285" s="237" t="s">
        <v>44</v>
      </c>
      <c r="O285" s="93"/>
      <c r="P285" s="238">
        <f>O285*H285</f>
        <v>0</v>
      </c>
      <c r="Q285" s="238">
        <v>0</v>
      </c>
      <c r="R285" s="238">
        <f>Q285*H285</f>
        <v>0</v>
      </c>
      <c r="S285" s="238">
        <v>0.006</v>
      </c>
      <c r="T285" s="239">
        <f>S285*H285</f>
        <v>0.22979999999999998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24" t="s">
        <v>371</v>
      </c>
      <c r="AT285" s="224" t="s">
        <v>140</v>
      </c>
      <c r="AU285" s="224" t="s">
        <v>89</v>
      </c>
      <c r="AY285" s="18" t="s">
        <v>139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8" t="s">
        <v>87</v>
      </c>
      <c r="BK285" s="225">
        <f>ROUND(I285*H285,2)</f>
        <v>0</v>
      </c>
      <c r="BL285" s="18" t="s">
        <v>371</v>
      </c>
      <c r="BM285" s="224" t="s">
        <v>2363</v>
      </c>
    </row>
    <row r="286" spans="1:63" s="11" customFormat="1" ht="22.8" customHeight="1">
      <c r="A286" s="11"/>
      <c r="B286" s="198"/>
      <c r="C286" s="199"/>
      <c r="D286" s="200" t="s">
        <v>78</v>
      </c>
      <c r="E286" s="234" t="s">
        <v>2364</v>
      </c>
      <c r="F286" s="234" t="s">
        <v>2365</v>
      </c>
      <c r="G286" s="199"/>
      <c r="H286" s="199"/>
      <c r="I286" s="202"/>
      <c r="J286" s="235">
        <f>BK286</f>
        <v>0</v>
      </c>
      <c r="K286" s="199"/>
      <c r="L286" s="204"/>
      <c r="M286" s="205"/>
      <c r="N286" s="206"/>
      <c r="O286" s="206"/>
      <c r="P286" s="207">
        <f>SUM(P287:P288)</f>
        <v>0</v>
      </c>
      <c r="Q286" s="206"/>
      <c r="R286" s="207">
        <f>SUM(R287:R288)</f>
        <v>0</v>
      </c>
      <c r="S286" s="206"/>
      <c r="T286" s="208">
        <f>SUM(T287:T288)</f>
        <v>0.12000000000000001</v>
      </c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R286" s="209" t="s">
        <v>89</v>
      </c>
      <c r="AT286" s="210" t="s">
        <v>78</v>
      </c>
      <c r="AU286" s="210" t="s">
        <v>87</v>
      </c>
      <c r="AY286" s="209" t="s">
        <v>139</v>
      </c>
      <c r="BK286" s="211">
        <f>SUM(BK287:BK288)</f>
        <v>0</v>
      </c>
    </row>
    <row r="287" spans="1:65" s="2" customFormat="1" ht="24.15" customHeight="1">
      <c r="A287" s="40"/>
      <c r="B287" s="41"/>
      <c r="C287" s="212" t="s">
        <v>492</v>
      </c>
      <c r="D287" s="212" t="s">
        <v>140</v>
      </c>
      <c r="E287" s="213" t="s">
        <v>2366</v>
      </c>
      <c r="F287" s="214" t="s">
        <v>2367</v>
      </c>
      <c r="G287" s="215" t="s">
        <v>716</v>
      </c>
      <c r="H287" s="216">
        <v>300</v>
      </c>
      <c r="I287" s="217"/>
      <c r="J287" s="218">
        <f>ROUND(I287*H287,2)</f>
        <v>0</v>
      </c>
      <c r="K287" s="214" t="s">
        <v>274</v>
      </c>
      <c r="L287" s="46"/>
      <c r="M287" s="236" t="s">
        <v>1</v>
      </c>
      <c r="N287" s="237" t="s">
        <v>44</v>
      </c>
      <c r="O287" s="93"/>
      <c r="P287" s="238">
        <f>O287*H287</f>
        <v>0</v>
      </c>
      <c r="Q287" s="238">
        <v>0</v>
      </c>
      <c r="R287" s="238">
        <f>Q287*H287</f>
        <v>0</v>
      </c>
      <c r="S287" s="238">
        <v>0.0004</v>
      </c>
      <c r="T287" s="239">
        <f>S287*H287</f>
        <v>0.12000000000000001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24" t="s">
        <v>371</v>
      </c>
      <c r="AT287" s="224" t="s">
        <v>140</v>
      </c>
      <c r="AU287" s="224" t="s">
        <v>89</v>
      </c>
      <c r="AY287" s="18" t="s">
        <v>139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8" t="s">
        <v>87</v>
      </c>
      <c r="BK287" s="225">
        <f>ROUND(I287*H287,2)</f>
        <v>0</v>
      </c>
      <c r="BL287" s="18" t="s">
        <v>371</v>
      </c>
      <c r="BM287" s="224" t="s">
        <v>2368</v>
      </c>
    </row>
    <row r="288" spans="1:47" s="2" customFormat="1" ht="12">
      <c r="A288" s="40"/>
      <c r="B288" s="41"/>
      <c r="C288" s="42"/>
      <c r="D288" s="240" t="s">
        <v>276</v>
      </c>
      <c r="E288" s="42"/>
      <c r="F288" s="241" t="s">
        <v>2369</v>
      </c>
      <c r="G288" s="42"/>
      <c r="H288" s="42"/>
      <c r="I288" s="242"/>
      <c r="J288" s="42"/>
      <c r="K288" s="42"/>
      <c r="L288" s="46"/>
      <c r="M288" s="243"/>
      <c r="N288" s="244"/>
      <c r="O288" s="93"/>
      <c r="P288" s="93"/>
      <c r="Q288" s="93"/>
      <c r="R288" s="93"/>
      <c r="S288" s="93"/>
      <c r="T288" s="94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8" t="s">
        <v>276</v>
      </c>
      <c r="AU288" s="18" t="s">
        <v>89</v>
      </c>
    </row>
    <row r="289" spans="1:63" s="11" customFormat="1" ht="22.8" customHeight="1">
      <c r="A289" s="11"/>
      <c r="B289" s="198"/>
      <c r="C289" s="199"/>
      <c r="D289" s="200" t="s">
        <v>78</v>
      </c>
      <c r="E289" s="234" t="s">
        <v>1381</v>
      </c>
      <c r="F289" s="234" t="s">
        <v>1382</v>
      </c>
      <c r="G289" s="199"/>
      <c r="H289" s="199"/>
      <c r="I289" s="202"/>
      <c r="J289" s="235">
        <f>BK289</f>
        <v>0</v>
      </c>
      <c r="K289" s="199"/>
      <c r="L289" s="204"/>
      <c r="M289" s="205"/>
      <c r="N289" s="206"/>
      <c r="O289" s="206"/>
      <c r="P289" s="207">
        <f>SUM(P290:P319)</f>
        <v>0</v>
      </c>
      <c r="Q289" s="206"/>
      <c r="R289" s="207">
        <f>SUM(R290:R319)</f>
        <v>0</v>
      </c>
      <c r="S289" s="206"/>
      <c r="T289" s="208">
        <f>SUM(T290:T319)</f>
        <v>36.3627255</v>
      </c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R289" s="209" t="s">
        <v>89</v>
      </c>
      <c r="AT289" s="210" t="s">
        <v>78</v>
      </c>
      <c r="AU289" s="210" t="s">
        <v>87</v>
      </c>
      <c r="AY289" s="209" t="s">
        <v>139</v>
      </c>
      <c r="BK289" s="211">
        <f>SUM(BK290:BK319)</f>
        <v>0</v>
      </c>
    </row>
    <row r="290" spans="1:65" s="2" customFormat="1" ht="24.15" customHeight="1">
      <c r="A290" s="40"/>
      <c r="B290" s="41"/>
      <c r="C290" s="212" t="s">
        <v>496</v>
      </c>
      <c r="D290" s="212" t="s">
        <v>140</v>
      </c>
      <c r="E290" s="213" t="s">
        <v>2370</v>
      </c>
      <c r="F290" s="214" t="s">
        <v>2371</v>
      </c>
      <c r="G290" s="215" t="s">
        <v>716</v>
      </c>
      <c r="H290" s="216">
        <v>532.44</v>
      </c>
      <c r="I290" s="217"/>
      <c r="J290" s="218">
        <f>ROUND(I290*H290,2)</f>
        <v>0</v>
      </c>
      <c r="K290" s="214" t="s">
        <v>274</v>
      </c>
      <c r="L290" s="46"/>
      <c r="M290" s="236" t="s">
        <v>1</v>
      </c>
      <c r="N290" s="237" t="s">
        <v>44</v>
      </c>
      <c r="O290" s="93"/>
      <c r="P290" s="238">
        <f>O290*H290</f>
        <v>0</v>
      </c>
      <c r="Q290" s="238">
        <v>0</v>
      </c>
      <c r="R290" s="238">
        <f>Q290*H290</f>
        <v>0</v>
      </c>
      <c r="S290" s="238">
        <v>0.014</v>
      </c>
      <c r="T290" s="239">
        <f>S290*H290</f>
        <v>7.454160000000001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24" t="s">
        <v>371</v>
      </c>
      <c r="AT290" s="224" t="s">
        <v>140</v>
      </c>
      <c r="AU290" s="224" t="s">
        <v>89</v>
      </c>
      <c r="AY290" s="18" t="s">
        <v>139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8" t="s">
        <v>87</v>
      </c>
      <c r="BK290" s="225">
        <f>ROUND(I290*H290,2)</f>
        <v>0</v>
      </c>
      <c r="BL290" s="18" t="s">
        <v>371</v>
      </c>
      <c r="BM290" s="224" t="s">
        <v>2372</v>
      </c>
    </row>
    <row r="291" spans="1:47" s="2" customFormat="1" ht="12">
      <c r="A291" s="40"/>
      <c r="B291" s="41"/>
      <c r="C291" s="42"/>
      <c r="D291" s="240" t="s">
        <v>276</v>
      </c>
      <c r="E291" s="42"/>
      <c r="F291" s="241" t="s">
        <v>2373</v>
      </c>
      <c r="G291" s="42"/>
      <c r="H291" s="42"/>
      <c r="I291" s="242"/>
      <c r="J291" s="42"/>
      <c r="K291" s="42"/>
      <c r="L291" s="46"/>
      <c r="M291" s="243"/>
      <c r="N291" s="244"/>
      <c r="O291" s="93"/>
      <c r="P291" s="93"/>
      <c r="Q291" s="93"/>
      <c r="R291" s="93"/>
      <c r="S291" s="93"/>
      <c r="T291" s="94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8" t="s">
        <v>276</v>
      </c>
      <c r="AU291" s="18" t="s">
        <v>89</v>
      </c>
    </row>
    <row r="292" spans="1:65" s="2" customFormat="1" ht="24.15" customHeight="1">
      <c r="A292" s="40"/>
      <c r="B292" s="41"/>
      <c r="C292" s="212" t="s">
        <v>500</v>
      </c>
      <c r="D292" s="212" t="s">
        <v>140</v>
      </c>
      <c r="E292" s="213" t="s">
        <v>2374</v>
      </c>
      <c r="F292" s="214" t="s">
        <v>2375</v>
      </c>
      <c r="G292" s="215" t="s">
        <v>716</v>
      </c>
      <c r="H292" s="216">
        <v>89.1</v>
      </c>
      <c r="I292" s="217"/>
      <c r="J292" s="218">
        <f>ROUND(I292*H292,2)</f>
        <v>0</v>
      </c>
      <c r="K292" s="214" t="s">
        <v>274</v>
      </c>
      <c r="L292" s="46"/>
      <c r="M292" s="236" t="s">
        <v>1</v>
      </c>
      <c r="N292" s="237" t="s">
        <v>44</v>
      </c>
      <c r="O292" s="93"/>
      <c r="P292" s="238">
        <f>O292*H292</f>
        <v>0</v>
      </c>
      <c r="Q292" s="238">
        <v>0</v>
      </c>
      <c r="R292" s="238">
        <f>Q292*H292</f>
        <v>0</v>
      </c>
      <c r="S292" s="238">
        <v>0.024</v>
      </c>
      <c r="T292" s="239">
        <f>S292*H292</f>
        <v>2.1384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24" t="s">
        <v>371</v>
      </c>
      <c r="AT292" s="224" t="s">
        <v>140</v>
      </c>
      <c r="AU292" s="224" t="s">
        <v>89</v>
      </c>
      <c r="AY292" s="18" t="s">
        <v>139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8" t="s">
        <v>87</v>
      </c>
      <c r="BK292" s="225">
        <f>ROUND(I292*H292,2)</f>
        <v>0</v>
      </c>
      <c r="BL292" s="18" t="s">
        <v>371</v>
      </c>
      <c r="BM292" s="224" t="s">
        <v>2376</v>
      </c>
    </row>
    <row r="293" spans="1:47" s="2" customFormat="1" ht="12">
      <c r="A293" s="40"/>
      <c r="B293" s="41"/>
      <c r="C293" s="42"/>
      <c r="D293" s="240" t="s">
        <v>276</v>
      </c>
      <c r="E293" s="42"/>
      <c r="F293" s="241" t="s">
        <v>2377</v>
      </c>
      <c r="G293" s="42"/>
      <c r="H293" s="42"/>
      <c r="I293" s="242"/>
      <c r="J293" s="42"/>
      <c r="K293" s="42"/>
      <c r="L293" s="46"/>
      <c r="M293" s="243"/>
      <c r="N293" s="244"/>
      <c r="O293" s="93"/>
      <c r="P293" s="93"/>
      <c r="Q293" s="93"/>
      <c r="R293" s="93"/>
      <c r="S293" s="93"/>
      <c r="T293" s="94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8" t="s">
        <v>276</v>
      </c>
      <c r="AU293" s="18" t="s">
        <v>89</v>
      </c>
    </row>
    <row r="294" spans="1:65" s="2" customFormat="1" ht="24.15" customHeight="1">
      <c r="A294" s="40"/>
      <c r="B294" s="41"/>
      <c r="C294" s="212" t="s">
        <v>505</v>
      </c>
      <c r="D294" s="212" t="s">
        <v>140</v>
      </c>
      <c r="E294" s="213" t="s">
        <v>2378</v>
      </c>
      <c r="F294" s="214" t="s">
        <v>2379</v>
      </c>
      <c r="G294" s="215" t="s">
        <v>716</v>
      </c>
      <c r="H294" s="216">
        <v>93.3</v>
      </c>
      <c r="I294" s="217"/>
      <c r="J294" s="218">
        <f>ROUND(I294*H294,2)</f>
        <v>0</v>
      </c>
      <c r="K294" s="214" t="s">
        <v>274</v>
      </c>
      <c r="L294" s="46"/>
      <c r="M294" s="236" t="s">
        <v>1</v>
      </c>
      <c r="N294" s="237" t="s">
        <v>44</v>
      </c>
      <c r="O294" s="93"/>
      <c r="P294" s="238">
        <f>O294*H294</f>
        <v>0</v>
      </c>
      <c r="Q294" s="238">
        <v>0</v>
      </c>
      <c r="R294" s="238">
        <f>Q294*H294</f>
        <v>0</v>
      </c>
      <c r="S294" s="238">
        <v>0.032</v>
      </c>
      <c r="T294" s="239">
        <f>S294*H294</f>
        <v>2.9856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24" t="s">
        <v>371</v>
      </c>
      <c r="AT294" s="224" t="s">
        <v>140</v>
      </c>
      <c r="AU294" s="224" t="s">
        <v>89</v>
      </c>
      <c r="AY294" s="18" t="s">
        <v>139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8" t="s">
        <v>87</v>
      </c>
      <c r="BK294" s="225">
        <f>ROUND(I294*H294,2)</f>
        <v>0</v>
      </c>
      <c r="BL294" s="18" t="s">
        <v>371</v>
      </c>
      <c r="BM294" s="224" t="s">
        <v>2380</v>
      </c>
    </row>
    <row r="295" spans="1:47" s="2" customFormat="1" ht="12">
      <c r="A295" s="40"/>
      <c r="B295" s="41"/>
      <c r="C295" s="42"/>
      <c r="D295" s="240" t="s">
        <v>276</v>
      </c>
      <c r="E295" s="42"/>
      <c r="F295" s="241" t="s">
        <v>2381</v>
      </c>
      <c r="G295" s="42"/>
      <c r="H295" s="42"/>
      <c r="I295" s="242"/>
      <c r="J295" s="42"/>
      <c r="K295" s="42"/>
      <c r="L295" s="46"/>
      <c r="M295" s="243"/>
      <c r="N295" s="244"/>
      <c r="O295" s="93"/>
      <c r="P295" s="93"/>
      <c r="Q295" s="93"/>
      <c r="R295" s="93"/>
      <c r="S295" s="93"/>
      <c r="T295" s="94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8" t="s">
        <v>276</v>
      </c>
      <c r="AU295" s="18" t="s">
        <v>89</v>
      </c>
    </row>
    <row r="296" spans="1:65" s="2" customFormat="1" ht="24.15" customHeight="1">
      <c r="A296" s="40"/>
      <c r="B296" s="41"/>
      <c r="C296" s="212" t="s">
        <v>513</v>
      </c>
      <c r="D296" s="212" t="s">
        <v>140</v>
      </c>
      <c r="E296" s="213" t="s">
        <v>2382</v>
      </c>
      <c r="F296" s="214" t="s">
        <v>2383</v>
      </c>
      <c r="G296" s="215" t="s">
        <v>299</v>
      </c>
      <c r="H296" s="216">
        <v>362.4</v>
      </c>
      <c r="I296" s="217"/>
      <c r="J296" s="218">
        <f>ROUND(I296*H296,2)</f>
        <v>0</v>
      </c>
      <c r="K296" s="214" t="s">
        <v>274</v>
      </c>
      <c r="L296" s="46"/>
      <c r="M296" s="236" t="s">
        <v>1</v>
      </c>
      <c r="N296" s="237" t="s">
        <v>44</v>
      </c>
      <c r="O296" s="93"/>
      <c r="P296" s="238">
        <f>O296*H296</f>
        <v>0</v>
      </c>
      <c r="Q296" s="238">
        <v>0</v>
      </c>
      <c r="R296" s="238">
        <f>Q296*H296</f>
        <v>0</v>
      </c>
      <c r="S296" s="238">
        <v>0.005</v>
      </c>
      <c r="T296" s="239">
        <f>S296*H296</f>
        <v>1.8119999999999998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24" t="s">
        <v>371</v>
      </c>
      <c r="AT296" s="224" t="s">
        <v>140</v>
      </c>
      <c r="AU296" s="224" t="s">
        <v>89</v>
      </c>
      <c r="AY296" s="18" t="s">
        <v>139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8" t="s">
        <v>87</v>
      </c>
      <c r="BK296" s="225">
        <f>ROUND(I296*H296,2)</f>
        <v>0</v>
      </c>
      <c r="BL296" s="18" t="s">
        <v>371</v>
      </c>
      <c r="BM296" s="224" t="s">
        <v>2384</v>
      </c>
    </row>
    <row r="297" spans="1:47" s="2" customFormat="1" ht="12">
      <c r="A297" s="40"/>
      <c r="B297" s="41"/>
      <c r="C297" s="42"/>
      <c r="D297" s="240" t="s">
        <v>276</v>
      </c>
      <c r="E297" s="42"/>
      <c r="F297" s="241" t="s">
        <v>2385</v>
      </c>
      <c r="G297" s="42"/>
      <c r="H297" s="42"/>
      <c r="I297" s="242"/>
      <c r="J297" s="42"/>
      <c r="K297" s="42"/>
      <c r="L297" s="46"/>
      <c r="M297" s="243"/>
      <c r="N297" s="244"/>
      <c r="O297" s="93"/>
      <c r="P297" s="93"/>
      <c r="Q297" s="93"/>
      <c r="R297" s="93"/>
      <c r="S297" s="93"/>
      <c r="T297" s="94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8" t="s">
        <v>276</v>
      </c>
      <c r="AU297" s="18" t="s">
        <v>89</v>
      </c>
    </row>
    <row r="298" spans="1:51" s="13" customFormat="1" ht="12">
      <c r="A298" s="13"/>
      <c r="B298" s="245"/>
      <c r="C298" s="246"/>
      <c r="D298" s="247" t="s">
        <v>278</v>
      </c>
      <c r="E298" s="248" t="s">
        <v>1</v>
      </c>
      <c r="F298" s="249" t="s">
        <v>2386</v>
      </c>
      <c r="G298" s="246"/>
      <c r="H298" s="250">
        <v>362.4</v>
      </c>
      <c r="I298" s="251"/>
      <c r="J298" s="246"/>
      <c r="K298" s="246"/>
      <c r="L298" s="252"/>
      <c r="M298" s="253"/>
      <c r="N298" s="254"/>
      <c r="O298" s="254"/>
      <c r="P298" s="254"/>
      <c r="Q298" s="254"/>
      <c r="R298" s="254"/>
      <c r="S298" s="254"/>
      <c r="T298" s="25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6" t="s">
        <v>278</v>
      </c>
      <c r="AU298" s="256" t="s">
        <v>89</v>
      </c>
      <c r="AV298" s="13" t="s">
        <v>89</v>
      </c>
      <c r="AW298" s="13" t="s">
        <v>34</v>
      </c>
      <c r="AX298" s="13" t="s">
        <v>87</v>
      </c>
      <c r="AY298" s="256" t="s">
        <v>139</v>
      </c>
    </row>
    <row r="299" spans="1:65" s="2" customFormat="1" ht="33" customHeight="1">
      <c r="A299" s="40"/>
      <c r="B299" s="41"/>
      <c r="C299" s="212" t="s">
        <v>517</v>
      </c>
      <c r="D299" s="212" t="s">
        <v>140</v>
      </c>
      <c r="E299" s="213" t="s">
        <v>2387</v>
      </c>
      <c r="F299" s="214" t="s">
        <v>2388</v>
      </c>
      <c r="G299" s="215" t="s">
        <v>299</v>
      </c>
      <c r="H299" s="216">
        <v>269.83</v>
      </c>
      <c r="I299" s="217"/>
      <c r="J299" s="218">
        <f>ROUND(I299*H299,2)</f>
        <v>0</v>
      </c>
      <c r="K299" s="214" t="s">
        <v>274</v>
      </c>
      <c r="L299" s="46"/>
      <c r="M299" s="236" t="s">
        <v>1</v>
      </c>
      <c r="N299" s="237" t="s">
        <v>44</v>
      </c>
      <c r="O299" s="93"/>
      <c r="P299" s="238">
        <f>O299*H299</f>
        <v>0</v>
      </c>
      <c r="Q299" s="238">
        <v>0</v>
      </c>
      <c r="R299" s="238">
        <f>Q299*H299</f>
        <v>0</v>
      </c>
      <c r="S299" s="238">
        <v>0.00985</v>
      </c>
      <c r="T299" s="239">
        <f>S299*H299</f>
        <v>2.6578254999999995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24" t="s">
        <v>371</v>
      </c>
      <c r="AT299" s="224" t="s">
        <v>140</v>
      </c>
      <c r="AU299" s="224" t="s">
        <v>89</v>
      </c>
      <c r="AY299" s="18" t="s">
        <v>139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8" t="s">
        <v>87</v>
      </c>
      <c r="BK299" s="225">
        <f>ROUND(I299*H299,2)</f>
        <v>0</v>
      </c>
      <c r="BL299" s="18" t="s">
        <v>371</v>
      </c>
      <c r="BM299" s="224" t="s">
        <v>2389</v>
      </c>
    </row>
    <row r="300" spans="1:47" s="2" customFormat="1" ht="12">
      <c r="A300" s="40"/>
      <c r="B300" s="41"/>
      <c r="C300" s="42"/>
      <c r="D300" s="240" t="s">
        <v>276</v>
      </c>
      <c r="E300" s="42"/>
      <c r="F300" s="241" t="s">
        <v>2390</v>
      </c>
      <c r="G300" s="42"/>
      <c r="H300" s="42"/>
      <c r="I300" s="242"/>
      <c r="J300" s="42"/>
      <c r="K300" s="42"/>
      <c r="L300" s="46"/>
      <c r="M300" s="243"/>
      <c r="N300" s="244"/>
      <c r="O300" s="93"/>
      <c r="P300" s="93"/>
      <c r="Q300" s="93"/>
      <c r="R300" s="93"/>
      <c r="S300" s="93"/>
      <c r="T300" s="94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8" t="s">
        <v>276</v>
      </c>
      <c r="AU300" s="18" t="s">
        <v>89</v>
      </c>
    </row>
    <row r="301" spans="1:51" s="14" customFormat="1" ht="12">
      <c r="A301" s="14"/>
      <c r="B301" s="257"/>
      <c r="C301" s="258"/>
      <c r="D301" s="247" t="s">
        <v>278</v>
      </c>
      <c r="E301" s="259" t="s">
        <v>1</v>
      </c>
      <c r="F301" s="260" t="s">
        <v>2239</v>
      </c>
      <c r="G301" s="258"/>
      <c r="H301" s="259" t="s">
        <v>1</v>
      </c>
      <c r="I301" s="261"/>
      <c r="J301" s="258"/>
      <c r="K301" s="258"/>
      <c r="L301" s="262"/>
      <c r="M301" s="263"/>
      <c r="N301" s="264"/>
      <c r="O301" s="264"/>
      <c r="P301" s="264"/>
      <c r="Q301" s="264"/>
      <c r="R301" s="264"/>
      <c r="S301" s="264"/>
      <c r="T301" s="265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66" t="s">
        <v>278</v>
      </c>
      <c r="AU301" s="266" t="s">
        <v>89</v>
      </c>
      <c r="AV301" s="14" t="s">
        <v>87</v>
      </c>
      <c r="AW301" s="14" t="s">
        <v>34</v>
      </c>
      <c r="AX301" s="14" t="s">
        <v>79</v>
      </c>
      <c r="AY301" s="266" t="s">
        <v>139</v>
      </c>
    </row>
    <row r="302" spans="1:51" s="13" customFormat="1" ht="12">
      <c r="A302" s="13"/>
      <c r="B302" s="245"/>
      <c r="C302" s="246"/>
      <c r="D302" s="247" t="s">
        <v>278</v>
      </c>
      <c r="E302" s="248" t="s">
        <v>1</v>
      </c>
      <c r="F302" s="249" t="s">
        <v>2192</v>
      </c>
      <c r="G302" s="246"/>
      <c r="H302" s="250">
        <v>269.83</v>
      </c>
      <c r="I302" s="251"/>
      <c r="J302" s="246"/>
      <c r="K302" s="246"/>
      <c r="L302" s="252"/>
      <c r="M302" s="253"/>
      <c r="N302" s="254"/>
      <c r="O302" s="254"/>
      <c r="P302" s="254"/>
      <c r="Q302" s="254"/>
      <c r="R302" s="254"/>
      <c r="S302" s="254"/>
      <c r="T302" s="255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6" t="s">
        <v>278</v>
      </c>
      <c r="AU302" s="256" t="s">
        <v>89</v>
      </c>
      <c r="AV302" s="13" t="s">
        <v>89</v>
      </c>
      <c r="AW302" s="13" t="s">
        <v>34</v>
      </c>
      <c r="AX302" s="13" t="s">
        <v>87</v>
      </c>
      <c r="AY302" s="256" t="s">
        <v>139</v>
      </c>
    </row>
    <row r="303" spans="1:65" s="2" customFormat="1" ht="21.75" customHeight="1">
      <c r="A303" s="40"/>
      <c r="B303" s="41"/>
      <c r="C303" s="212" t="s">
        <v>529</v>
      </c>
      <c r="D303" s="212" t="s">
        <v>140</v>
      </c>
      <c r="E303" s="213" t="s">
        <v>2391</v>
      </c>
      <c r="F303" s="214" t="s">
        <v>2392</v>
      </c>
      <c r="G303" s="215" t="s">
        <v>299</v>
      </c>
      <c r="H303" s="216">
        <v>539.66</v>
      </c>
      <c r="I303" s="217"/>
      <c r="J303" s="218">
        <f>ROUND(I303*H303,2)</f>
        <v>0</v>
      </c>
      <c r="K303" s="214" t="s">
        <v>274</v>
      </c>
      <c r="L303" s="46"/>
      <c r="M303" s="236" t="s">
        <v>1</v>
      </c>
      <c r="N303" s="237" t="s">
        <v>44</v>
      </c>
      <c r="O303" s="93"/>
      <c r="P303" s="238">
        <f>O303*H303</f>
        <v>0</v>
      </c>
      <c r="Q303" s="238">
        <v>0</v>
      </c>
      <c r="R303" s="238">
        <f>Q303*H303</f>
        <v>0</v>
      </c>
      <c r="S303" s="238">
        <v>0.014</v>
      </c>
      <c r="T303" s="239">
        <f>S303*H303</f>
        <v>7.5552399999999995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24" t="s">
        <v>371</v>
      </c>
      <c r="AT303" s="224" t="s">
        <v>140</v>
      </c>
      <c r="AU303" s="224" t="s">
        <v>89</v>
      </c>
      <c r="AY303" s="18" t="s">
        <v>139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8" t="s">
        <v>87</v>
      </c>
      <c r="BK303" s="225">
        <f>ROUND(I303*H303,2)</f>
        <v>0</v>
      </c>
      <c r="BL303" s="18" t="s">
        <v>371</v>
      </c>
      <c r="BM303" s="224" t="s">
        <v>2393</v>
      </c>
    </row>
    <row r="304" spans="1:47" s="2" customFormat="1" ht="12">
      <c r="A304" s="40"/>
      <c r="B304" s="41"/>
      <c r="C304" s="42"/>
      <c r="D304" s="240" t="s">
        <v>276</v>
      </c>
      <c r="E304" s="42"/>
      <c r="F304" s="241" t="s">
        <v>2394</v>
      </c>
      <c r="G304" s="42"/>
      <c r="H304" s="42"/>
      <c r="I304" s="242"/>
      <c r="J304" s="42"/>
      <c r="K304" s="42"/>
      <c r="L304" s="46"/>
      <c r="M304" s="243"/>
      <c r="N304" s="244"/>
      <c r="O304" s="93"/>
      <c r="P304" s="93"/>
      <c r="Q304" s="93"/>
      <c r="R304" s="93"/>
      <c r="S304" s="93"/>
      <c r="T304" s="94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8" t="s">
        <v>276</v>
      </c>
      <c r="AU304" s="18" t="s">
        <v>89</v>
      </c>
    </row>
    <row r="305" spans="1:51" s="14" customFormat="1" ht="12">
      <c r="A305" s="14"/>
      <c r="B305" s="257"/>
      <c r="C305" s="258"/>
      <c r="D305" s="247" t="s">
        <v>278</v>
      </c>
      <c r="E305" s="259" t="s">
        <v>1</v>
      </c>
      <c r="F305" s="260" t="s">
        <v>2395</v>
      </c>
      <c r="G305" s="258"/>
      <c r="H305" s="259" t="s">
        <v>1</v>
      </c>
      <c r="I305" s="261"/>
      <c r="J305" s="258"/>
      <c r="K305" s="258"/>
      <c r="L305" s="262"/>
      <c r="M305" s="263"/>
      <c r="N305" s="264"/>
      <c r="O305" s="264"/>
      <c r="P305" s="264"/>
      <c r="Q305" s="264"/>
      <c r="R305" s="264"/>
      <c r="S305" s="264"/>
      <c r="T305" s="265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6" t="s">
        <v>278</v>
      </c>
      <c r="AU305" s="266" t="s">
        <v>89</v>
      </c>
      <c r="AV305" s="14" t="s">
        <v>87</v>
      </c>
      <c r="AW305" s="14" t="s">
        <v>34</v>
      </c>
      <c r="AX305" s="14" t="s">
        <v>79</v>
      </c>
      <c r="AY305" s="266" t="s">
        <v>139</v>
      </c>
    </row>
    <row r="306" spans="1:51" s="13" customFormat="1" ht="12">
      <c r="A306" s="13"/>
      <c r="B306" s="245"/>
      <c r="C306" s="246"/>
      <c r="D306" s="247" t="s">
        <v>278</v>
      </c>
      <c r="E306" s="248" t="s">
        <v>1</v>
      </c>
      <c r="F306" s="249" t="s">
        <v>2192</v>
      </c>
      <c r="G306" s="246"/>
      <c r="H306" s="250">
        <v>269.83</v>
      </c>
      <c r="I306" s="251"/>
      <c r="J306" s="246"/>
      <c r="K306" s="246"/>
      <c r="L306" s="252"/>
      <c r="M306" s="253"/>
      <c r="N306" s="254"/>
      <c r="O306" s="254"/>
      <c r="P306" s="254"/>
      <c r="Q306" s="254"/>
      <c r="R306" s="254"/>
      <c r="S306" s="254"/>
      <c r="T306" s="255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6" t="s">
        <v>278</v>
      </c>
      <c r="AU306" s="256" t="s">
        <v>89</v>
      </c>
      <c r="AV306" s="13" t="s">
        <v>89</v>
      </c>
      <c r="AW306" s="13" t="s">
        <v>34</v>
      </c>
      <c r="AX306" s="13" t="s">
        <v>79</v>
      </c>
      <c r="AY306" s="256" t="s">
        <v>139</v>
      </c>
    </row>
    <row r="307" spans="1:51" s="14" customFormat="1" ht="12">
      <c r="A307" s="14"/>
      <c r="B307" s="257"/>
      <c r="C307" s="258"/>
      <c r="D307" s="247" t="s">
        <v>278</v>
      </c>
      <c r="E307" s="259" t="s">
        <v>1</v>
      </c>
      <c r="F307" s="260" t="s">
        <v>2396</v>
      </c>
      <c r="G307" s="258"/>
      <c r="H307" s="259" t="s">
        <v>1</v>
      </c>
      <c r="I307" s="261"/>
      <c r="J307" s="258"/>
      <c r="K307" s="258"/>
      <c r="L307" s="262"/>
      <c r="M307" s="263"/>
      <c r="N307" s="264"/>
      <c r="O307" s="264"/>
      <c r="P307" s="264"/>
      <c r="Q307" s="264"/>
      <c r="R307" s="264"/>
      <c r="S307" s="264"/>
      <c r="T307" s="265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66" t="s">
        <v>278</v>
      </c>
      <c r="AU307" s="266" t="s">
        <v>89</v>
      </c>
      <c r="AV307" s="14" t="s">
        <v>87</v>
      </c>
      <c r="AW307" s="14" t="s">
        <v>34</v>
      </c>
      <c r="AX307" s="14" t="s">
        <v>79</v>
      </c>
      <c r="AY307" s="266" t="s">
        <v>139</v>
      </c>
    </row>
    <row r="308" spans="1:51" s="13" customFormat="1" ht="12">
      <c r="A308" s="13"/>
      <c r="B308" s="245"/>
      <c r="C308" s="246"/>
      <c r="D308" s="247" t="s">
        <v>278</v>
      </c>
      <c r="E308" s="248" t="s">
        <v>1</v>
      </c>
      <c r="F308" s="249" t="s">
        <v>2192</v>
      </c>
      <c r="G308" s="246"/>
      <c r="H308" s="250">
        <v>269.83</v>
      </c>
      <c r="I308" s="251"/>
      <c r="J308" s="246"/>
      <c r="K308" s="246"/>
      <c r="L308" s="252"/>
      <c r="M308" s="253"/>
      <c r="N308" s="254"/>
      <c r="O308" s="254"/>
      <c r="P308" s="254"/>
      <c r="Q308" s="254"/>
      <c r="R308" s="254"/>
      <c r="S308" s="254"/>
      <c r="T308" s="25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6" t="s">
        <v>278</v>
      </c>
      <c r="AU308" s="256" t="s">
        <v>89</v>
      </c>
      <c r="AV308" s="13" t="s">
        <v>89</v>
      </c>
      <c r="AW308" s="13" t="s">
        <v>34</v>
      </c>
      <c r="AX308" s="13" t="s">
        <v>79</v>
      </c>
      <c r="AY308" s="256" t="s">
        <v>139</v>
      </c>
    </row>
    <row r="309" spans="1:51" s="15" customFormat="1" ht="12">
      <c r="A309" s="15"/>
      <c r="B309" s="267"/>
      <c r="C309" s="268"/>
      <c r="D309" s="247" t="s">
        <v>278</v>
      </c>
      <c r="E309" s="269" t="s">
        <v>1</v>
      </c>
      <c r="F309" s="270" t="s">
        <v>287</v>
      </c>
      <c r="G309" s="268"/>
      <c r="H309" s="271">
        <v>539.66</v>
      </c>
      <c r="I309" s="272"/>
      <c r="J309" s="268"/>
      <c r="K309" s="268"/>
      <c r="L309" s="273"/>
      <c r="M309" s="274"/>
      <c r="N309" s="275"/>
      <c r="O309" s="275"/>
      <c r="P309" s="275"/>
      <c r="Q309" s="275"/>
      <c r="R309" s="275"/>
      <c r="S309" s="275"/>
      <c r="T309" s="276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77" t="s">
        <v>278</v>
      </c>
      <c r="AU309" s="277" t="s">
        <v>89</v>
      </c>
      <c r="AV309" s="15" t="s">
        <v>144</v>
      </c>
      <c r="AW309" s="15" t="s">
        <v>34</v>
      </c>
      <c r="AX309" s="15" t="s">
        <v>87</v>
      </c>
      <c r="AY309" s="277" t="s">
        <v>139</v>
      </c>
    </row>
    <row r="310" spans="1:65" s="2" customFormat="1" ht="21.75" customHeight="1">
      <c r="A310" s="40"/>
      <c r="B310" s="41"/>
      <c r="C310" s="212" t="s">
        <v>538</v>
      </c>
      <c r="D310" s="212" t="s">
        <v>140</v>
      </c>
      <c r="E310" s="213" t="s">
        <v>2391</v>
      </c>
      <c r="F310" s="214" t="s">
        <v>2392</v>
      </c>
      <c r="G310" s="215" t="s">
        <v>299</v>
      </c>
      <c r="H310" s="216">
        <v>48</v>
      </c>
      <c r="I310" s="217"/>
      <c r="J310" s="218">
        <f>ROUND(I310*H310,2)</f>
        <v>0</v>
      </c>
      <c r="K310" s="214" t="s">
        <v>274</v>
      </c>
      <c r="L310" s="46"/>
      <c r="M310" s="236" t="s">
        <v>1</v>
      </c>
      <c r="N310" s="237" t="s">
        <v>44</v>
      </c>
      <c r="O310" s="93"/>
      <c r="P310" s="238">
        <f>O310*H310</f>
        <v>0</v>
      </c>
      <c r="Q310" s="238">
        <v>0</v>
      </c>
      <c r="R310" s="238">
        <f>Q310*H310</f>
        <v>0</v>
      </c>
      <c r="S310" s="238">
        <v>0.014</v>
      </c>
      <c r="T310" s="239">
        <f>S310*H310</f>
        <v>0.672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24" t="s">
        <v>371</v>
      </c>
      <c r="AT310" s="224" t="s">
        <v>140</v>
      </c>
      <c r="AU310" s="224" t="s">
        <v>89</v>
      </c>
      <c r="AY310" s="18" t="s">
        <v>139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18" t="s">
        <v>87</v>
      </c>
      <c r="BK310" s="225">
        <f>ROUND(I310*H310,2)</f>
        <v>0</v>
      </c>
      <c r="BL310" s="18" t="s">
        <v>371</v>
      </c>
      <c r="BM310" s="224" t="s">
        <v>2397</v>
      </c>
    </row>
    <row r="311" spans="1:47" s="2" customFormat="1" ht="12">
      <c r="A311" s="40"/>
      <c r="B311" s="41"/>
      <c r="C311" s="42"/>
      <c r="D311" s="240" t="s">
        <v>276</v>
      </c>
      <c r="E311" s="42"/>
      <c r="F311" s="241" t="s">
        <v>2394</v>
      </c>
      <c r="G311" s="42"/>
      <c r="H311" s="42"/>
      <c r="I311" s="242"/>
      <c r="J311" s="42"/>
      <c r="K311" s="42"/>
      <c r="L311" s="46"/>
      <c r="M311" s="243"/>
      <c r="N311" s="244"/>
      <c r="O311" s="93"/>
      <c r="P311" s="93"/>
      <c r="Q311" s="93"/>
      <c r="R311" s="93"/>
      <c r="S311" s="93"/>
      <c r="T311" s="94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8" t="s">
        <v>276</v>
      </c>
      <c r="AU311" s="18" t="s">
        <v>89</v>
      </c>
    </row>
    <row r="312" spans="1:51" s="14" customFormat="1" ht="12">
      <c r="A312" s="14"/>
      <c r="B312" s="257"/>
      <c r="C312" s="258"/>
      <c r="D312" s="247" t="s">
        <v>278</v>
      </c>
      <c r="E312" s="259" t="s">
        <v>1</v>
      </c>
      <c r="F312" s="260" t="s">
        <v>417</v>
      </c>
      <c r="G312" s="258"/>
      <c r="H312" s="259" t="s">
        <v>1</v>
      </c>
      <c r="I312" s="261"/>
      <c r="J312" s="258"/>
      <c r="K312" s="258"/>
      <c r="L312" s="262"/>
      <c r="M312" s="263"/>
      <c r="N312" s="264"/>
      <c r="O312" s="264"/>
      <c r="P312" s="264"/>
      <c r="Q312" s="264"/>
      <c r="R312" s="264"/>
      <c r="S312" s="264"/>
      <c r="T312" s="265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6" t="s">
        <v>278</v>
      </c>
      <c r="AU312" s="266" t="s">
        <v>89</v>
      </c>
      <c r="AV312" s="14" t="s">
        <v>87</v>
      </c>
      <c r="AW312" s="14" t="s">
        <v>34</v>
      </c>
      <c r="AX312" s="14" t="s">
        <v>79</v>
      </c>
      <c r="AY312" s="266" t="s">
        <v>139</v>
      </c>
    </row>
    <row r="313" spans="1:51" s="13" customFormat="1" ht="12">
      <c r="A313" s="13"/>
      <c r="B313" s="245"/>
      <c r="C313" s="246"/>
      <c r="D313" s="247" t="s">
        <v>278</v>
      </c>
      <c r="E313" s="248" t="s">
        <v>1</v>
      </c>
      <c r="F313" s="249" t="s">
        <v>2398</v>
      </c>
      <c r="G313" s="246"/>
      <c r="H313" s="250">
        <v>48</v>
      </c>
      <c r="I313" s="251"/>
      <c r="J313" s="246"/>
      <c r="K313" s="246"/>
      <c r="L313" s="252"/>
      <c r="M313" s="253"/>
      <c r="N313" s="254"/>
      <c r="O313" s="254"/>
      <c r="P313" s="254"/>
      <c r="Q313" s="254"/>
      <c r="R313" s="254"/>
      <c r="S313" s="254"/>
      <c r="T313" s="25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6" t="s">
        <v>278</v>
      </c>
      <c r="AU313" s="256" t="s">
        <v>89</v>
      </c>
      <c r="AV313" s="13" t="s">
        <v>89</v>
      </c>
      <c r="AW313" s="13" t="s">
        <v>34</v>
      </c>
      <c r="AX313" s="13" t="s">
        <v>87</v>
      </c>
      <c r="AY313" s="256" t="s">
        <v>139</v>
      </c>
    </row>
    <row r="314" spans="1:65" s="2" customFormat="1" ht="24.15" customHeight="1">
      <c r="A314" s="40"/>
      <c r="B314" s="41"/>
      <c r="C314" s="212" t="s">
        <v>548</v>
      </c>
      <c r="D314" s="212" t="s">
        <v>140</v>
      </c>
      <c r="E314" s="213" t="s">
        <v>2399</v>
      </c>
      <c r="F314" s="214" t="s">
        <v>2400</v>
      </c>
      <c r="G314" s="215" t="s">
        <v>716</v>
      </c>
      <c r="H314" s="216">
        <v>443.5</v>
      </c>
      <c r="I314" s="217"/>
      <c r="J314" s="218">
        <f>ROUND(I314*H314,2)</f>
        <v>0</v>
      </c>
      <c r="K314" s="214" t="s">
        <v>274</v>
      </c>
      <c r="L314" s="46"/>
      <c r="M314" s="236" t="s">
        <v>1</v>
      </c>
      <c r="N314" s="237" t="s">
        <v>44</v>
      </c>
      <c r="O314" s="93"/>
      <c r="P314" s="238">
        <f>O314*H314</f>
        <v>0</v>
      </c>
      <c r="Q314" s="238">
        <v>0</v>
      </c>
      <c r="R314" s="238">
        <f>Q314*H314</f>
        <v>0</v>
      </c>
      <c r="S314" s="238">
        <v>0.025</v>
      </c>
      <c r="T314" s="239">
        <f>S314*H314</f>
        <v>11.0875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24" t="s">
        <v>371</v>
      </c>
      <c r="AT314" s="224" t="s">
        <v>140</v>
      </c>
      <c r="AU314" s="224" t="s">
        <v>89</v>
      </c>
      <c r="AY314" s="18" t="s">
        <v>139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8" t="s">
        <v>87</v>
      </c>
      <c r="BK314" s="225">
        <f>ROUND(I314*H314,2)</f>
        <v>0</v>
      </c>
      <c r="BL314" s="18" t="s">
        <v>371</v>
      </c>
      <c r="BM314" s="224" t="s">
        <v>2401</v>
      </c>
    </row>
    <row r="315" spans="1:47" s="2" customFormat="1" ht="12">
      <c r="A315" s="40"/>
      <c r="B315" s="41"/>
      <c r="C315" s="42"/>
      <c r="D315" s="240" t="s">
        <v>276</v>
      </c>
      <c r="E315" s="42"/>
      <c r="F315" s="241" t="s">
        <v>2402</v>
      </c>
      <c r="G315" s="42"/>
      <c r="H315" s="42"/>
      <c r="I315" s="242"/>
      <c r="J315" s="42"/>
      <c r="K315" s="42"/>
      <c r="L315" s="46"/>
      <c r="M315" s="243"/>
      <c r="N315" s="244"/>
      <c r="O315" s="93"/>
      <c r="P315" s="93"/>
      <c r="Q315" s="93"/>
      <c r="R315" s="93"/>
      <c r="S315" s="93"/>
      <c r="T315" s="94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8" t="s">
        <v>276</v>
      </c>
      <c r="AU315" s="18" t="s">
        <v>89</v>
      </c>
    </row>
    <row r="316" spans="1:51" s="14" customFormat="1" ht="12">
      <c r="A316" s="14"/>
      <c r="B316" s="257"/>
      <c r="C316" s="258"/>
      <c r="D316" s="247" t="s">
        <v>278</v>
      </c>
      <c r="E316" s="259" t="s">
        <v>1</v>
      </c>
      <c r="F316" s="260" t="s">
        <v>2403</v>
      </c>
      <c r="G316" s="258"/>
      <c r="H316" s="259" t="s">
        <v>1</v>
      </c>
      <c r="I316" s="261"/>
      <c r="J316" s="258"/>
      <c r="K316" s="258"/>
      <c r="L316" s="262"/>
      <c r="M316" s="263"/>
      <c r="N316" s="264"/>
      <c r="O316" s="264"/>
      <c r="P316" s="264"/>
      <c r="Q316" s="264"/>
      <c r="R316" s="264"/>
      <c r="S316" s="264"/>
      <c r="T316" s="265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66" t="s">
        <v>278</v>
      </c>
      <c r="AU316" s="266" t="s">
        <v>89</v>
      </c>
      <c r="AV316" s="14" t="s">
        <v>87</v>
      </c>
      <c r="AW316" s="14" t="s">
        <v>34</v>
      </c>
      <c r="AX316" s="14" t="s">
        <v>79</v>
      </c>
      <c r="AY316" s="266" t="s">
        <v>139</v>
      </c>
    </row>
    <row r="317" spans="1:51" s="13" customFormat="1" ht="12">
      <c r="A317" s="13"/>
      <c r="B317" s="245"/>
      <c r="C317" s="246"/>
      <c r="D317" s="247" t="s">
        <v>278</v>
      </c>
      <c r="E317" s="248" t="s">
        <v>1</v>
      </c>
      <c r="F317" s="249" t="s">
        <v>2404</v>
      </c>
      <c r="G317" s="246"/>
      <c r="H317" s="250">
        <v>330</v>
      </c>
      <c r="I317" s="251"/>
      <c r="J317" s="246"/>
      <c r="K317" s="246"/>
      <c r="L317" s="252"/>
      <c r="M317" s="253"/>
      <c r="N317" s="254"/>
      <c r="O317" s="254"/>
      <c r="P317" s="254"/>
      <c r="Q317" s="254"/>
      <c r="R317" s="254"/>
      <c r="S317" s="254"/>
      <c r="T317" s="255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6" t="s">
        <v>278</v>
      </c>
      <c r="AU317" s="256" t="s">
        <v>89</v>
      </c>
      <c r="AV317" s="13" t="s">
        <v>89</v>
      </c>
      <c r="AW317" s="13" t="s">
        <v>34</v>
      </c>
      <c r="AX317" s="13" t="s">
        <v>79</v>
      </c>
      <c r="AY317" s="256" t="s">
        <v>139</v>
      </c>
    </row>
    <row r="318" spans="1:51" s="13" customFormat="1" ht="12">
      <c r="A318" s="13"/>
      <c r="B318" s="245"/>
      <c r="C318" s="246"/>
      <c r="D318" s="247" t="s">
        <v>278</v>
      </c>
      <c r="E318" s="248" t="s">
        <v>1</v>
      </c>
      <c r="F318" s="249" t="s">
        <v>2405</v>
      </c>
      <c r="G318" s="246"/>
      <c r="H318" s="250">
        <v>113.5</v>
      </c>
      <c r="I318" s="251"/>
      <c r="J318" s="246"/>
      <c r="K318" s="246"/>
      <c r="L318" s="252"/>
      <c r="M318" s="253"/>
      <c r="N318" s="254"/>
      <c r="O318" s="254"/>
      <c r="P318" s="254"/>
      <c r="Q318" s="254"/>
      <c r="R318" s="254"/>
      <c r="S318" s="254"/>
      <c r="T318" s="25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6" t="s">
        <v>278</v>
      </c>
      <c r="AU318" s="256" t="s">
        <v>89</v>
      </c>
      <c r="AV318" s="13" t="s">
        <v>89</v>
      </c>
      <c r="AW318" s="13" t="s">
        <v>34</v>
      </c>
      <c r="AX318" s="13" t="s">
        <v>79</v>
      </c>
      <c r="AY318" s="256" t="s">
        <v>139</v>
      </c>
    </row>
    <row r="319" spans="1:51" s="15" customFormat="1" ht="12">
      <c r="A319" s="15"/>
      <c r="B319" s="267"/>
      <c r="C319" s="268"/>
      <c r="D319" s="247" t="s">
        <v>278</v>
      </c>
      <c r="E319" s="269" t="s">
        <v>1</v>
      </c>
      <c r="F319" s="270" t="s">
        <v>287</v>
      </c>
      <c r="G319" s="268"/>
      <c r="H319" s="271">
        <v>443.5</v>
      </c>
      <c r="I319" s="272"/>
      <c r="J319" s="268"/>
      <c r="K319" s="268"/>
      <c r="L319" s="273"/>
      <c r="M319" s="274"/>
      <c r="N319" s="275"/>
      <c r="O319" s="275"/>
      <c r="P319" s="275"/>
      <c r="Q319" s="275"/>
      <c r="R319" s="275"/>
      <c r="S319" s="275"/>
      <c r="T319" s="276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77" t="s">
        <v>278</v>
      </c>
      <c r="AU319" s="277" t="s">
        <v>89</v>
      </c>
      <c r="AV319" s="15" t="s">
        <v>144</v>
      </c>
      <c r="AW319" s="15" t="s">
        <v>34</v>
      </c>
      <c r="AX319" s="15" t="s">
        <v>87</v>
      </c>
      <c r="AY319" s="277" t="s">
        <v>139</v>
      </c>
    </row>
    <row r="320" spans="1:63" s="11" customFormat="1" ht="22.8" customHeight="1">
      <c r="A320" s="11"/>
      <c r="B320" s="198"/>
      <c r="C320" s="199"/>
      <c r="D320" s="200" t="s">
        <v>78</v>
      </c>
      <c r="E320" s="234" t="s">
        <v>1532</v>
      </c>
      <c r="F320" s="234" t="s">
        <v>1533</v>
      </c>
      <c r="G320" s="199"/>
      <c r="H320" s="199"/>
      <c r="I320" s="202"/>
      <c r="J320" s="235">
        <f>BK320</f>
        <v>0</v>
      </c>
      <c r="K320" s="199"/>
      <c r="L320" s="204"/>
      <c r="M320" s="205"/>
      <c r="N320" s="206"/>
      <c r="O320" s="206"/>
      <c r="P320" s="207">
        <f>SUM(P321:P326)</f>
        <v>0</v>
      </c>
      <c r="Q320" s="206"/>
      <c r="R320" s="207">
        <f>SUM(R321:R326)</f>
        <v>0</v>
      </c>
      <c r="S320" s="206"/>
      <c r="T320" s="208">
        <f>SUM(T321:T326)</f>
        <v>0.22833</v>
      </c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R320" s="209" t="s">
        <v>89</v>
      </c>
      <c r="AT320" s="210" t="s">
        <v>78</v>
      </c>
      <c r="AU320" s="210" t="s">
        <v>87</v>
      </c>
      <c r="AY320" s="209" t="s">
        <v>139</v>
      </c>
      <c r="BK320" s="211">
        <f>SUM(BK321:BK326)</f>
        <v>0</v>
      </c>
    </row>
    <row r="321" spans="1:65" s="2" customFormat="1" ht="16.5" customHeight="1">
      <c r="A321" s="40"/>
      <c r="B321" s="41"/>
      <c r="C321" s="212" t="s">
        <v>564</v>
      </c>
      <c r="D321" s="212" t="s">
        <v>140</v>
      </c>
      <c r="E321" s="213" t="s">
        <v>2406</v>
      </c>
      <c r="F321" s="214" t="s">
        <v>2407</v>
      </c>
      <c r="G321" s="215" t="s">
        <v>716</v>
      </c>
      <c r="H321" s="216">
        <v>51.45</v>
      </c>
      <c r="I321" s="217"/>
      <c r="J321" s="218">
        <f>ROUND(I321*H321,2)</f>
        <v>0</v>
      </c>
      <c r="K321" s="214" t="s">
        <v>274</v>
      </c>
      <c r="L321" s="46"/>
      <c r="M321" s="236" t="s">
        <v>1</v>
      </c>
      <c r="N321" s="237" t="s">
        <v>44</v>
      </c>
      <c r="O321" s="93"/>
      <c r="P321" s="238">
        <f>O321*H321</f>
        <v>0</v>
      </c>
      <c r="Q321" s="238">
        <v>0</v>
      </c>
      <c r="R321" s="238">
        <f>Q321*H321</f>
        <v>0</v>
      </c>
      <c r="S321" s="238">
        <v>0.0026</v>
      </c>
      <c r="T321" s="239">
        <f>S321*H321</f>
        <v>0.13377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24" t="s">
        <v>371</v>
      </c>
      <c r="AT321" s="224" t="s">
        <v>140</v>
      </c>
      <c r="AU321" s="224" t="s">
        <v>89</v>
      </c>
      <c r="AY321" s="18" t="s">
        <v>139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8" t="s">
        <v>87</v>
      </c>
      <c r="BK321" s="225">
        <f>ROUND(I321*H321,2)</f>
        <v>0</v>
      </c>
      <c r="BL321" s="18" t="s">
        <v>371</v>
      </c>
      <c r="BM321" s="224" t="s">
        <v>2408</v>
      </c>
    </row>
    <row r="322" spans="1:47" s="2" customFormat="1" ht="12">
      <c r="A322" s="40"/>
      <c r="B322" s="41"/>
      <c r="C322" s="42"/>
      <c r="D322" s="240" t="s">
        <v>276</v>
      </c>
      <c r="E322" s="42"/>
      <c r="F322" s="241" t="s">
        <v>2409</v>
      </c>
      <c r="G322" s="42"/>
      <c r="H322" s="42"/>
      <c r="I322" s="242"/>
      <c r="J322" s="42"/>
      <c r="K322" s="42"/>
      <c r="L322" s="46"/>
      <c r="M322" s="243"/>
      <c r="N322" s="244"/>
      <c r="O322" s="93"/>
      <c r="P322" s="93"/>
      <c r="Q322" s="93"/>
      <c r="R322" s="93"/>
      <c r="S322" s="93"/>
      <c r="T322" s="94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8" t="s">
        <v>276</v>
      </c>
      <c r="AU322" s="18" t="s">
        <v>89</v>
      </c>
    </row>
    <row r="323" spans="1:51" s="13" customFormat="1" ht="12">
      <c r="A323" s="13"/>
      <c r="B323" s="245"/>
      <c r="C323" s="246"/>
      <c r="D323" s="247" t="s">
        <v>278</v>
      </c>
      <c r="E323" s="248" t="s">
        <v>1</v>
      </c>
      <c r="F323" s="249" t="s">
        <v>2410</v>
      </c>
      <c r="G323" s="246"/>
      <c r="H323" s="250">
        <v>51.45</v>
      </c>
      <c r="I323" s="251"/>
      <c r="J323" s="246"/>
      <c r="K323" s="246"/>
      <c r="L323" s="252"/>
      <c r="M323" s="253"/>
      <c r="N323" s="254"/>
      <c r="O323" s="254"/>
      <c r="P323" s="254"/>
      <c r="Q323" s="254"/>
      <c r="R323" s="254"/>
      <c r="S323" s="254"/>
      <c r="T323" s="25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6" t="s">
        <v>278</v>
      </c>
      <c r="AU323" s="256" t="s">
        <v>89</v>
      </c>
      <c r="AV323" s="13" t="s">
        <v>89</v>
      </c>
      <c r="AW323" s="13" t="s">
        <v>34</v>
      </c>
      <c r="AX323" s="13" t="s">
        <v>87</v>
      </c>
      <c r="AY323" s="256" t="s">
        <v>139</v>
      </c>
    </row>
    <row r="324" spans="1:65" s="2" customFormat="1" ht="16.5" customHeight="1">
      <c r="A324" s="40"/>
      <c r="B324" s="41"/>
      <c r="C324" s="212" t="s">
        <v>574</v>
      </c>
      <c r="D324" s="212" t="s">
        <v>140</v>
      </c>
      <c r="E324" s="213" t="s">
        <v>2411</v>
      </c>
      <c r="F324" s="214" t="s">
        <v>2412</v>
      </c>
      <c r="G324" s="215" t="s">
        <v>716</v>
      </c>
      <c r="H324" s="216">
        <v>24</v>
      </c>
      <c r="I324" s="217"/>
      <c r="J324" s="218">
        <f>ROUND(I324*H324,2)</f>
        <v>0</v>
      </c>
      <c r="K324" s="214" t="s">
        <v>274</v>
      </c>
      <c r="L324" s="46"/>
      <c r="M324" s="236" t="s">
        <v>1</v>
      </c>
      <c r="N324" s="237" t="s">
        <v>44</v>
      </c>
      <c r="O324" s="93"/>
      <c r="P324" s="238">
        <f>O324*H324</f>
        <v>0</v>
      </c>
      <c r="Q324" s="238">
        <v>0</v>
      </c>
      <c r="R324" s="238">
        <f>Q324*H324</f>
        <v>0</v>
      </c>
      <c r="S324" s="238">
        <v>0.00394</v>
      </c>
      <c r="T324" s="239">
        <f>S324*H324</f>
        <v>0.09456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24" t="s">
        <v>371</v>
      </c>
      <c r="AT324" s="224" t="s">
        <v>140</v>
      </c>
      <c r="AU324" s="224" t="s">
        <v>89</v>
      </c>
      <c r="AY324" s="18" t="s">
        <v>139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8" t="s">
        <v>87</v>
      </c>
      <c r="BK324" s="225">
        <f>ROUND(I324*H324,2)</f>
        <v>0</v>
      </c>
      <c r="BL324" s="18" t="s">
        <v>371</v>
      </c>
      <c r="BM324" s="224" t="s">
        <v>2413</v>
      </c>
    </row>
    <row r="325" spans="1:47" s="2" customFormat="1" ht="12">
      <c r="A325" s="40"/>
      <c r="B325" s="41"/>
      <c r="C325" s="42"/>
      <c r="D325" s="240" t="s">
        <v>276</v>
      </c>
      <c r="E325" s="42"/>
      <c r="F325" s="241" t="s">
        <v>2414</v>
      </c>
      <c r="G325" s="42"/>
      <c r="H325" s="42"/>
      <c r="I325" s="242"/>
      <c r="J325" s="42"/>
      <c r="K325" s="42"/>
      <c r="L325" s="46"/>
      <c r="M325" s="243"/>
      <c r="N325" s="244"/>
      <c r="O325" s="93"/>
      <c r="P325" s="93"/>
      <c r="Q325" s="93"/>
      <c r="R325" s="93"/>
      <c r="S325" s="93"/>
      <c r="T325" s="94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8" t="s">
        <v>276</v>
      </c>
      <c r="AU325" s="18" t="s">
        <v>89</v>
      </c>
    </row>
    <row r="326" spans="1:51" s="13" customFormat="1" ht="12">
      <c r="A326" s="13"/>
      <c r="B326" s="245"/>
      <c r="C326" s="246"/>
      <c r="D326" s="247" t="s">
        <v>278</v>
      </c>
      <c r="E326" s="248" t="s">
        <v>1</v>
      </c>
      <c r="F326" s="249" t="s">
        <v>2415</v>
      </c>
      <c r="G326" s="246"/>
      <c r="H326" s="250">
        <v>24</v>
      </c>
      <c r="I326" s="251"/>
      <c r="J326" s="246"/>
      <c r="K326" s="246"/>
      <c r="L326" s="252"/>
      <c r="M326" s="253"/>
      <c r="N326" s="254"/>
      <c r="O326" s="254"/>
      <c r="P326" s="254"/>
      <c r="Q326" s="254"/>
      <c r="R326" s="254"/>
      <c r="S326" s="254"/>
      <c r="T326" s="25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6" t="s">
        <v>278</v>
      </c>
      <c r="AU326" s="256" t="s">
        <v>89</v>
      </c>
      <c r="AV326" s="13" t="s">
        <v>89</v>
      </c>
      <c r="AW326" s="13" t="s">
        <v>34</v>
      </c>
      <c r="AX326" s="13" t="s">
        <v>87</v>
      </c>
      <c r="AY326" s="256" t="s">
        <v>139</v>
      </c>
    </row>
    <row r="327" spans="1:63" s="11" customFormat="1" ht="22.8" customHeight="1">
      <c r="A327" s="11"/>
      <c r="B327" s="198"/>
      <c r="C327" s="199"/>
      <c r="D327" s="200" t="s">
        <v>78</v>
      </c>
      <c r="E327" s="234" t="s">
        <v>1628</v>
      </c>
      <c r="F327" s="234" t="s">
        <v>1629</v>
      </c>
      <c r="G327" s="199"/>
      <c r="H327" s="199"/>
      <c r="I327" s="202"/>
      <c r="J327" s="235">
        <f>BK327</f>
        <v>0</v>
      </c>
      <c r="K327" s="199"/>
      <c r="L327" s="204"/>
      <c r="M327" s="205"/>
      <c r="N327" s="206"/>
      <c r="O327" s="206"/>
      <c r="P327" s="207">
        <f>SUM(P328:P347)</f>
        <v>0</v>
      </c>
      <c r="Q327" s="206"/>
      <c r="R327" s="207">
        <f>SUM(R328:R347)</f>
        <v>0</v>
      </c>
      <c r="S327" s="206"/>
      <c r="T327" s="208">
        <f>SUM(T328:T347)</f>
        <v>16.73116145</v>
      </c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R327" s="209" t="s">
        <v>89</v>
      </c>
      <c r="AT327" s="210" t="s">
        <v>78</v>
      </c>
      <c r="AU327" s="210" t="s">
        <v>87</v>
      </c>
      <c r="AY327" s="209" t="s">
        <v>139</v>
      </c>
      <c r="BK327" s="211">
        <f>SUM(BK328:BK347)</f>
        <v>0</v>
      </c>
    </row>
    <row r="328" spans="1:65" s="2" customFormat="1" ht="24.15" customHeight="1">
      <c r="A328" s="40"/>
      <c r="B328" s="41"/>
      <c r="C328" s="212" t="s">
        <v>579</v>
      </c>
      <c r="D328" s="212" t="s">
        <v>140</v>
      </c>
      <c r="E328" s="213" t="s">
        <v>2416</v>
      </c>
      <c r="F328" s="214" t="s">
        <v>2417</v>
      </c>
      <c r="G328" s="215" t="s">
        <v>299</v>
      </c>
      <c r="H328" s="216">
        <v>355</v>
      </c>
      <c r="I328" s="217"/>
      <c r="J328" s="218">
        <f>ROUND(I328*H328,2)</f>
        <v>0</v>
      </c>
      <c r="K328" s="214" t="s">
        <v>274</v>
      </c>
      <c r="L328" s="46"/>
      <c r="M328" s="236" t="s">
        <v>1</v>
      </c>
      <c r="N328" s="237" t="s">
        <v>44</v>
      </c>
      <c r="O328" s="93"/>
      <c r="P328" s="238">
        <f>O328*H328</f>
        <v>0</v>
      </c>
      <c r="Q328" s="238">
        <v>0</v>
      </c>
      <c r="R328" s="238">
        <f>Q328*H328</f>
        <v>0</v>
      </c>
      <c r="S328" s="238">
        <v>0.0445</v>
      </c>
      <c r="T328" s="239">
        <f>S328*H328</f>
        <v>15.7975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24" t="s">
        <v>371</v>
      </c>
      <c r="AT328" s="224" t="s">
        <v>140</v>
      </c>
      <c r="AU328" s="224" t="s">
        <v>89</v>
      </c>
      <c r="AY328" s="18" t="s">
        <v>139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18" t="s">
        <v>87</v>
      </c>
      <c r="BK328" s="225">
        <f>ROUND(I328*H328,2)</f>
        <v>0</v>
      </c>
      <c r="BL328" s="18" t="s">
        <v>371</v>
      </c>
      <c r="BM328" s="224" t="s">
        <v>2418</v>
      </c>
    </row>
    <row r="329" spans="1:47" s="2" customFormat="1" ht="12">
      <c r="A329" s="40"/>
      <c r="B329" s="41"/>
      <c r="C329" s="42"/>
      <c r="D329" s="240" t="s">
        <v>276</v>
      </c>
      <c r="E329" s="42"/>
      <c r="F329" s="241" t="s">
        <v>2419</v>
      </c>
      <c r="G329" s="42"/>
      <c r="H329" s="42"/>
      <c r="I329" s="242"/>
      <c r="J329" s="42"/>
      <c r="K329" s="42"/>
      <c r="L329" s="46"/>
      <c r="M329" s="243"/>
      <c r="N329" s="244"/>
      <c r="O329" s="93"/>
      <c r="P329" s="93"/>
      <c r="Q329" s="93"/>
      <c r="R329" s="93"/>
      <c r="S329" s="93"/>
      <c r="T329" s="94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8" t="s">
        <v>276</v>
      </c>
      <c r="AU329" s="18" t="s">
        <v>89</v>
      </c>
    </row>
    <row r="330" spans="1:51" s="13" customFormat="1" ht="12">
      <c r="A330" s="13"/>
      <c r="B330" s="245"/>
      <c r="C330" s="246"/>
      <c r="D330" s="247" t="s">
        <v>278</v>
      </c>
      <c r="E330" s="248" t="s">
        <v>1</v>
      </c>
      <c r="F330" s="249" t="s">
        <v>2183</v>
      </c>
      <c r="G330" s="246"/>
      <c r="H330" s="250">
        <v>355</v>
      </c>
      <c r="I330" s="251"/>
      <c r="J330" s="246"/>
      <c r="K330" s="246"/>
      <c r="L330" s="252"/>
      <c r="M330" s="253"/>
      <c r="N330" s="254"/>
      <c r="O330" s="254"/>
      <c r="P330" s="254"/>
      <c r="Q330" s="254"/>
      <c r="R330" s="254"/>
      <c r="S330" s="254"/>
      <c r="T330" s="25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6" t="s">
        <v>278</v>
      </c>
      <c r="AU330" s="256" t="s">
        <v>89</v>
      </c>
      <c r="AV330" s="13" t="s">
        <v>89</v>
      </c>
      <c r="AW330" s="13" t="s">
        <v>34</v>
      </c>
      <c r="AX330" s="13" t="s">
        <v>87</v>
      </c>
      <c r="AY330" s="256" t="s">
        <v>139</v>
      </c>
    </row>
    <row r="331" spans="1:65" s="2" customFormat="1" ht="24.15" customHeight="1">
      <c r="A331" s="40"/>
      <c r="B331" s="41"/>
      <c r="C331" s="212" t="s">
        <v>584</v>
      </c>
      <c r="D331" s="212" t="s">
        <v>140</v>
      </c>
      <c r="E331" s="213" t="s">
        <v>2420</v>
      </c>
      <c r="F331" s="214" t="s">
        <v>2421</v>
      </c>
      <c r="G331" s="215" t="s">
        <v>299</v>
      </c>
      <c r="H331" s="216">
        <v>355</v>
      </c>
      <c r="I331" s="217"/>
      <c r="J331" s="218">
        <f>ROUND(I331*H331,2)</f>
        <v>0</v>
      </c>
      <c r="K331" s="214" t="s">
        <v>274</v>
      </c>
      <c r="L331" s="46"/>
      <c r="M331" s="236" t="s">
        <v>1</v>
      </c>
      <c r="N331" s="237" t="s">
        <v>44</v>
      </c>
      <c r="O331" s="93"/>
      <c r="P331" s="238">
        <f>O331*H331</f>
        <v>0</v>
      </c>
      <c r="Q331" s="238">
        <v>0</v>
      </c>
      <c r="R331" s="238">
        <f>Q331*H331</f>
        <v>0</v>
      </c>
      <c r="S331" s="238">
        <v>0</v>
      </c>
      <c r="T331" s="239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24" t="s">
        <v>371</v>
      </c>
      <c r="AT331" s="224" t="s">
        <v>140</v>
      </c>
      <c r="AU331" s="224" t="s">
        <v>89</v>
      </c>
      <c r="AY331" s="18" t="s">
        <v>139</v>
      </c>
      <c r="BE331" s="225">
        <f>IF(N331="základní",J331,0)</f>
        <v>0</v>
      </c>
      <c r="BF331" s="225">
        <f>IF(N331="snížená",J331,0)</f>
        <v>0</v>
      </c>
      <c r="BG331" s="225">
        <f>IF(N331="zákl. přenesená",J331,0)</f>
        <v>0</v>
      </c>
      <c r="BH331" s="225">
        <f>IF(N331="sníž. přenesená",J331,0)</f>
        <v>0</v>
      </c>
      <c r="BI331" s="225">
        <f>IF(N331="nulová",J331,0)</f>
        <v>0</v>
      </c>
      <c r="BJ331" s="18" t="s">
        <v>87</v>
      </c>
      <c r="BK331" s="225">
        <f>ROUND(I331*H331,2)</f>
        <v>0</v>
      </c>
      <c r="BL331" s="18" t="s">
        <v>371</v>
      </c>
      <c r="BM331" s="224" t="s">
        <v>2422</v>
      </c>
    </row>
    <row r="332" spans="1:47" s="2" customFormat="1" ht="12">
      <c r="A332" s="40"/>
      <c r="B332" s="41"/>
      <c r="C332" s="42"/>
      <c r="D332" s="240" t="s">
        <v>276</v>
      </c>
      <c r="E332" s="42"/>
      <c r="F332" s="241" t="s">
        <v>2423</v>
      </c>
      <c r="G332" s="42"/>
      <c r="H332" s="42"/>
      <c r="I332" s="242"/>
      <c r="J332" s="42"/>
      <c r="K332" s="42"/>
      <c r="L332" s="46"/>
      <c r="M332" s="243"/>
      <c r="N332" s="244"/>
      <c r="O332" s="93"/>
      <c r="P332" s="93"/>
      <c r="Q332" s="93"/>
      <c r="R332" s="93"/>
      <c r="S332" s="93"/>
      <c r="T332" s="94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8" t="s">
        <v>276</v>
      </c>
      <c r="AU332" s="18" t="s">
        <v>89</v>
      </c>
    </row>
    <row r="333" spans="1:51" s="13" customFormat="1" ht="12">
      <c r="A333" s="13"/>
      <c r="B333" s="245"/>
      <c r="C333" s="246"/>
      <c r="D333" s="247" t="s">
        <v>278</v>
      </c>
      <c r="E333" s="248" t="s">
        <v>1</v>
      </c>
      <c r="F333" s="249" t="s">
        <v>2183</v>
      </c>
      <c r="G333" s="246"/>
      <c r="H333" s="250">
        <v>355</v>
      </c>
      <c r="I333" s="251"/>
      <c r="J333" s="246"/>
      <c r="K333" s="246"/>
      <c r="L333" s="252"/>
      <c r="M333" s="253"/>
      <c r="N333" s="254"/>
      <c r="O333" s="254"/>
      <c r="P333" s="254"/>
      <c r="Q333" s="254"/>
      <c r="R333" s="254"/>
      <c r="S333" s="254"/>
      <c r="T333" s="255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6" t="s">
        <v>278</v>
      </c>
      <c r="AU333" s="256" t="s">
        <v>89</v>
      </c>
      <c r="AV333" s="13" t="s">
        <v>89</v>
      </c>
      <c r="AW333" s="13" t="s">
        <v>34</v>
      </c>
      <c r="AX333" s="13" t="s">
        <v>87</v>
      </c>
      <c r="AY333" s="256" t="s">
        <v>139</v>
      </c>
    </row>
    <row r="334" spans="1:65" s="2" customFormat="1" ht="24.15" customHeight="1">
      <c r="A334" s="40"/>
      <c r="B334" s="41"/>
      <c r="C334" s="212" t="s">
        <v>588</v>
      </c>
      <c r="D334" s="212" t="s">
        <v>140</v>
      </c>
      <c r="E334" s="213" t="s">
        <v>2424</v>
      </c>
      <c r="F334" s="214" t="s">
        <v>2425</v>
      </c>
      <c r="G334" s="215" t="s">
        <v>299</v>
      </c>
      <c r="H334" s="216">
        <v>6.8</v>
      </c>
      <c r="I334" s="217"/>
      <c r="J334" s="218">
        <f>ROUND(I334*H334,2)</f>
        <v>0</v>
      </c>
      <c r="K334" s="214" t="s">
        <v>274</v>
      </c>
      <c r="L334" s="46"/>
      <c r="M334" s="236" t="s">
        <v>1</v>
      </c>
      <c r="N334" s="237" t="s">
        <v>44</v>
      </c>
      <c r="O334" s="93"/>
      <c r="P334" s="238">
        <f>O334*H334</f>
        <v>0</v>
      </c>
      <c r="Q334" s="238">
        <v>0</v>
      </c>
      <c r="R334" s="238">
        <f>Q334*H334</f>
        <v>0</v>
      </c>
      <c r="S334" s="238">
        <v>0.0664</v>
      </c>
      <c r="T334" s="239">
        <f>S334*H334</f>
        <v>0.45152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24" t="s">
        <v>371</v>
      </c>
      <c r="AT334" s="224" t="s">
        <v>140</v>
      </c>
      <c r="AU334" s="224" t="s">
        <v>89</v>
      </c>
      <c r="AY334" s="18" t="s">
        <v>139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8" t="s">
        <v>87</v>
      </c>
      <c r="BK334" s="225">
        <f>ROUND(I334*H334,2)</f>
        <v>0</v>
      </c>
      <c r="BL334" s="18" t="s">
        <v>371</v>
      </c>
      <c r="BM334" s="224" t="s">
        <v>2426</v>
      </c>
    </row>
    <row r="335" spans="1:47" s="2" customFormat="1" ht="12">
      <c r="A335" s="40"/>
      <c r="B335" s="41"/>
      <c r="C335" s="42"/>
      <c r="D335" s="240" t="s">
        <v>276</v>
      </c>
      <c r="E335" s="42"/>
      <c r="F335" s="241" t="s">
        <v>2427</v>
      </c>
      <c r="G335" s="42"/>
      <c r="H335" s="42"/>
      <c r="I335" s="242"/>
      <c r="J335" s="42"/>
      <c r="K335" s="42"/>
      <c r="L335" s="46"/>
      <c r="M335" s="243"/>
      <c r="N335" s="244"/>
      <c r="O335" s="93"/>
      <c r="P335" s="93"/>
      <c r="Q335" s="93"/>
      <c r="R335" s="93"/>
      <c r="S335" s="93"/>
      <c r="T335" s="94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8" t="s">
        <v>276</v>
      </c>
      <c r="AU335" s="18" t="s">
        <v>89</v>
      </c>
    </row>
    <row r="336" spans="1:65" s="2" customFormat="1" ht="24.15" customHeight="1">
      <c r="A336" s="40"/>
      <c r="B336" s="41"/>
      <c r="C336" s="212" t="s">
        <v>593</v>
      </c>
      <c r="D336" s="212" t="s">
        <v>140</v>
      </c>
      <c r="E336" s="213" t="s">
        <v>2428</v>
      </c>
      <c r="F336" s="214" t="s">
        <v>2429</v>
      </c>
      <c r="G336" s="215" t="s">
        <v>299</v>
      </c>
      <c r="H336" s="216">
        <v>6.8</v>
      </c>
      <c r="I336" s="217"/>
      <c r="J336" s="218">
        <f>ROUND(I336*H336,2)</f>
        <v>0</v>
      </c>
      <c r="K336" s="214" t="s">
        <v>274</v>
      </c>
      <c r="L336" s="46"/>
      <c r="M336" s="236" t="s">
        <v>1</v>
      </c>
      <c r="N336" s="237" t="s">
        <v>44</v>
      </c>
      <c r="O336" s="93"/>
      <c r="P336" s="238">
        <f>O336*H336</f>
        <v>0</v>
      </c>
      <c r="Q336" s="238">
        <v>0</v>
      </c>
      <c r="R336" s="238">
        <f>Q336*H336</f>
        <v>0</v>
      </c>
      <c r="S336" s="238">
        <v>0</v>
      </c>
      <c r="T336" s="239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24" t="s">
        <v>371</v>
      </c>
      <c r="AT336" s="224" t="s">
        <v>140</v>
      </c>
      <c r="AU336" s="224" t="s">
        <v>89</v>
      </c>
      <c r="AY336" s="18" t="s">
        <v>139</v>
      </c>
      <c r="BE336" s="225">
        <f>IF(N336="základní",J336,0)</f>
        <v>0</v>
      </c>
      <c r="BF336" s="225">
        <f>IF(N336="snížená",J336,0)</f>
        <v>0</v>
      </c>
      <c r="BG336" s="225">
        <f>IF(N336="zákl. přenesená",J336,0)</f>
        <v>0</v>
      </c>
      <c r="BH336" s="225">
        <f>IF(N336="sníž. přenesená",J336,0)</f>
        <v>0</v>
      </c>
      <c r="BI336" s="225">
        <f>IF(N336="nulová",J336,0)</f>
        <v>0</v>
      </c>
      <c r="BJ336" s="18" t="s">
        <v>87</v>
      </c>
      <c r="BK336" s="225">
        <f>ROUND(I336*H336,2)</f>
        <v>0</v>
      </c>
      <c r="BL336" s="18" t="s">
        <v>371</v>
      </c>
      <c r="BM336" s="224" t="s">
        <v>2430</v>
      </c>
    </row>
    <row r="337" spans="1:47" s="2" customFormat="1" ht="12">
      <c r="A337" s="40"/>
      <c r="B337" s="41"/>
      <c r="C337" s="42"/>
      <c r="D337" s="240" t="s">
        <v>276</v>
      </c>
      <c r="E337" s="42"/>
      <c r="F337" s="241" t="s">
        <v>2431</v>
      </c>
      <c r="G337" s="42"/>
      <c r="H337" s="42"/>
      <c r="I337" s="242"/>
      <c r="J337" s="42"/>
      <c r="K337" s="42"/>
      <c r="L337" s="46"/>
      <c r="M337" s="243"/>
      <c r="N337" s="244"/>
      <c r="O337" s="93"/>
      <c r="P337" s="93"/>
      <c r="Q337" s="93"/>
      <c r="R337" s="93"/>
      <c r="S337" s="93"/>
      <c r="T337" s="94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8" t="s">
        <v>276</v>
      </c>
      <c r="AU337" s="18" t="s">
        <v>89</v>
      </c>
    </row>
    <row r="338" spans="1:65" s="2" customFormat="1" ht="24.15" customHeight="1">
      <c r="A338" s="40"/>
      <c r="B338" s="41"/>
      <c r="C338" s="212" t="s">
        <v>596</v>
      </c>
      <c r="D338" s="212" t="s">
        <v>140</v>
      </c>
      <c r="E338" s="213" t="s">
        <v>2432</v>
      </c>
      <c r="F338" s="214" t="s">
        <v>2433</v>
      </c>
      <c r="G338" s="215" t="s">
        <v>716</v>
      </c>
      <c r="H338" s="216">
        <v>42.035</v>
      </c>
      <c r="I338" s="217"/>
      <c r="J338" s="218">
        <f>ROUND(I338*H338,2)</f>
        <v>0</v>
      </c>
      <c r="K338" s="214" t="s">
        <v>274</v>
      </c>
      <c r="L338" s="46"/>
      <c r="M338" s="236" t="s">
        <v>1</v>
      </c>
      <c r="N338" s="237" t="s">
        <v>44</v>
      </c>
      <c r="O338" s="93"/>
      <c r="P338" s="238">
        <f>O338*H338</f>
        <v>0</v>
      </c>
      <c r="Q338" s="238">
        <v>0</v>
      </c>
      <c r="R338" s="238">
        <f>Q338*H338</f>
        <v>0</v>
      </c>
      <c r="S338" s="238">
        <v>0.01147</v>
      </c>
      <c r="T338" s="239">
        <f>S338*H338</f>
        <v>0.4821414499999999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24" t="s">
        <v>371</v>
      </c>
      <c r="AT338" s="224" t="s">
        <v>140</v>
      </c>
      <c r="AU338" s="224" t="s">
        <v>89</v>
      </c>
      <c r="AY338" s="18" t="s">
        <v>139</v>
      </c>
      <c r="BE338" s="225">
        <f>IF(N338="základní",J338,0)</f>
        <v>0</v>
      </c>
      <c r="BF338" s="225">
        <f>IF(N338="snížená",J338,0)</f>
        <v>0</v>
      </c>
      <c r="BG338" s="225">
        <f>IF(N338="zákl. přenesená",J338,0)</f>
        <v>0</v>
      </c>
      <c r="BH338" s="225">
        <f>IF(N338="sníž. přenesená",J338,0)</f>
        <v>0</v>
      </c>
      <c r="BI338" s="225">
        <f>IF(N338="nulová",J338,0)</f>
        <v>0</v>
      </c>
      <c r="BJ338" s="18" t="s">
        <v>87</v>
      </c>
      <c r="BK338" s="225">
        <f>ROUND(I338*H338,2)</f>
        <v>0</v>
      </c>
      <c r="BL338" s="18" t="s">
        <v>371</v>
      </c>
      <c r="BM338" s="224" t="s">
        <v>2434</v>
      </c>
    </row>
    <row r="339" spans="1:47" s="2" customFormat="1" ht="12">
      <c r="A339" s="40"/>
      <c r="B339" s="41"/>
      <c r="C339" s="42"/>
      <c r="D339" s="240" t="s">
        <v>276</v>
      </c>
      <c r="E339" s="42"/>
      <c r="F339" s="241" t="s">
        <v>2435</v>
      </c>
      <c r="G339" s="42"/>
      <c r="H339" s="42"/>
      <c r="I339" s="242"/>
      <c r="J339" s="42"/>
      <c r="K339" s="42"/>
      <c r="L339" s="46"/>
      <c r="M339" s="243"/>
      <c r="N339" s="244"/>
      <c r="O339" s="93"/>
      <c r="P339" s="93"/>
      <c r="Q339" s="93"/>
      <c r="R339" s="93"/>
      <c r="S339" s="93"/>
      <c r="T339" s="94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8" t="s">
        <v>276</v>
      </c>
      <c r="AU339" s="18" t="s">
        <v>89</v>
      </c>
    </row>
    <row r="340" spans="1:51" s="13" customFormat="1" ht="12">
      <c r="A340" s="13"/>
      <c r="B340" s="245"/>
      <c r="C340" s="246"/>
      <c r="D340" s="247" t="s">
        <v>278</v>
      </c>
      <c r="E340" s="248" t="s">
        <v>1</v>
      </c>
      <c r="F340" s="249" t="s">
        <v>2436</v>
      </c>
      <c r="G340" s="246"/>
      <c r="H340" s="250">
        <v>28.035</v>
      </c>
      <c r="I340" s="251"/>
      <c r="J340" s="246"/>
      <c r="K340" s="246"/>
      <c r="L340" s="252"/>
      <c r="M340" s="253"/>
      <c r="N340" s="254"/>
      <c r="O340" s="254"/>
      <c r="P340" s="254"/>
      <c r="Q340" s="254"/>
      <c r="R340" s="254"/>
      <c r="S340" s="254"/>
      <c r="T340" s="25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6" t="s">
        <v>278</v>
      </c>
      <c r="AU340" s="256" t="s">
        <v>89</v>
      </c>
      <c r="AV340" s="13" t="s">
        <v>89</v>
      </c>
      <c r="AW340" s="13" t="s">
        <v>34</v>
      </c>
      <c r="AX340" s="13" t="s">
        <v>79</v>
      </c>
      <c r="AY340" s="256" t="s">
        <v>139</v>
      </c>
    </row>
    <row r="341" spans="1:51" s="13" customFormat="1" ht="12">
      <c r="A341" s="13"/>
      <c r="B341" s="245"/>
      <c r="C341" s="246"/>
      <c r="D341" s="247" t="s">
        <v>278</v>
      </c>
      <c r="E341" s="248" t="s">
        <v>1</v>
      </c>
      <c r="F341" s="249" t="s">
        <v>2437</v>
      </c>
      <c r="G341" s="246"/>
      <c r="H341" s="250">
        <v>14</v>
      </c>
      <c r="I341" s="251"/>
      <c r="J341" s="246"/>
      <c r="K341" s="246"/>
      <c r="L341" s="252"/>
      <c r="M341" s="253"/>
      <c r="N341" s="254"/>
      <c r="O341" s="254"/>
      <c r="P341" s="254"/>
      <c r="Q341" s="254"/>
      <c r="R341" s="254"/>
      <c r="S341" s="254"/>
      <c r="T341" s="25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56" t="s">
        <v>278</v>
      </c>
      <c r="AU341" s="256" t="s">
        <v>89</v>
      </c>
      <c r="AV341" s="13" t="s">
        <v>89</v>
      </c>
      <c r="AW341" s="13" t="s">
        <v>34</v>
      </c>
      <c r="AX341" s="13" t="s">
        <v>79</v>
      </c>
      <c r="AY341" s="256" t="s">
        <v>139</v>
      </c>
    </row>
    <row r="342" spans="1:51" s="15" customFormat="1" ht="12">
      <c r="A342" s="15"/>
      <c r="B342" s="267"/>
      <c r="C342" s="268"/>
      <c r="D342" s="247" t="s">
        <v>278</v>
      </c>
      <c r="E342" s="269" t="s">
        <v>1</v>
      </c>
      <c r="F342" s="270" t="s">
        <v>287</v>
      </c>
      <c r="G342" s="268"/>
      <c r="H342" s="271">
        <v>42.035</v>
      </c>
      <c r="I342" s="272"/>
      <c r="J342" s="268"/>
      <c r="K342" s="268"/>
      <c r="L342" s="273"/>
      <c r="M342" s="274"/>
      <c r="N342" s="275"/>
      <c r="O342" s="275"/>
      <c r="P342" s="275"/>
      <c r="Q342" s="275"/>
      <c r="R342" s="275"/>
      <c r="S342" s="275"/>
      <c r="T342" s="276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77" t="s">
        <v>278</v>
      </c>
      <c r="AU342" s="277" t="s">
        <v>89</v>
      </c>
      <c r="AV342" s="15" t="s">
        <v>144</v>
      </c>
      <c r="AW342" s="15" t="s">
        <v>34</v>
      </c>
      <c r="AX342" s="15" t="s">
        <v>87</v>
      </c>
      <c r="AY342" s="277" t="s">
        <v>139</v>
      </c>
    </row>
    <row r="343" spans="1:65" s="2" customFormat="1" ht="24.15" customHeight="1">
      <c r="A343" s="40"/>
      <c r="B343" s="41"/>
      <c r="C343" s="212" t="s">
        <v>601</v>
      </c>
      <c r="D343" s="212" t="s">
        <v>140</v>
      </c>
      <c r="E343" s="213" t="s">
        <v>2438</v>
      </c>
      <c r="F343" s="214" t="s">
        <v>2439</v>
      </c>
      <c r="G343" s="215" t="s">
        <v>716</v>
      </c>
      <c r="H343" s="216">
        <v>42.035</v>
      </c>
      <c r="I343" s="217"/>
      <c r="J343" s="218">
        <f>ROUND(I343*H343,2)</f>
        <v>0</v>
      </c>
      <c r="K343" s="214" t="s">
        <v>274</v>
      </c>
      <c r="L343" s="46"/>
      <c r="M343" s="236" t="s">
        <v>1</v>
      </c>
      <c r="N343" s="237" t="s">
        <v>44</v>
      </c>
      <c r="O343" s="93"/>
      <c r="P343" s="238">
        <f>O343*H343</f>
        <v>0</v>
      </c>
      <c r="Q343" s="238">
        <v>0</v>
      </c>
      <c r="R343" s="238">
        <f>Q343*H343</f>
        <v>0</v>
      </c>
      <c r="S343" s="238">
        <v>0</v>
      </c>
      <c r="T343" s="239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24" t="s">
        <v>371</v>
      </c>
      <c r="AT343" s="224" t="s">
        <v>140</v>
      </c>
      <c r="AU343" s="224" t="s">
        <v>89</v>
      </c>
      <c r="AY343" s="18" t="s">
        <v>139</v>
      </c>
      <c r="BE343" s="225">
        <f>IF(N343="základní",J343,0)</f>
        <v>0</v>
      </c>
      <c r="BF343" s="225">
        <f>IF(N343="snížená",J343,0)</f>
        <v>0</v>
      </c>
      <c r="BG343" s="225">
        <f>IF(N343="zákl. přenesená",J343,0)</f>
        <v>0</v>
      </c>
      <c r="BH343" s="225">
        <f>IF(N343="sníž. přenesená",J343,0)</f>
        <v>0</v>
      </c>
      <c r="BI343" s="225">
        <f>IF(N343="nulová",J343,0)</f>
        <v>0</v>
      </c>
      <c r="BJ343" s="18" t="s">
        <v>87</v>
      </c>
      <c r="BK343" s="225">
        <f>ROUND(I343*H343,2)</f>
        <v>0</v>
      </c>
      <c r="BL343" s="18" t="s">
        <v>371</v>
      </c>
      <c r="BM343" s="224" t="s">
        <v>2440</v>
      </c>
    </row>
    <row r="344" spans="1:47" s="2" customFormat="1" ht="12">
      <c r="A344" s="40"/>
      <c r="B344" s="41"/>
      <c r="C344" s="42"/>
      <c r="D344" s="240" t="s">
        <v>276</v>
      </c>
      <c r="E344" s="42"/>
      <c r="F344" s="241" t="s">
        <v>2441</v>
      </c>
      <c r="G344" s="42"/>
      <c r="H344" s="42"/>
      <c r="I344" s="242"/>
      <c r="J344" s="42"/>
      <c r="K344" s="42"/>
      <c r="L344" s="46"/>
      <c r="M344" s="243"/>
      <c r="N344" s="244"/>
      <c r="O344" s="93"/>
      <c r="P344" s="93"/>
      <c r="Q344" s="93"/>
      <c r="R344" s="93"/>
      <c r="S344" s="93"/>
      <c r="T344" s="94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8" t="s">
        <v>276</v>
      </c>
      <c r="AU344" s="18" t="s">
        <v>89</v>
      </c>
    </row>
    <row r="345" spans="1:51" s="13" customFormat="1" ht="12">
      <c r="A345" s="13"/>
      <c r="B345" s="245"/>
      <c r="C345" s="246"/>
      <c r="D345" s="247" t="s">
        <v>278</v>
      </c>
      <c r="E345" s="248" t="s">
        <v>1</v>
      </c>
      <c r="F345" s="249" t="s">
        <v>2436</v>
      </c>
      <c r="G345" s="246"/>
      <c r="H345" s="250">
        <v>28.035</v>
      </c>
      <c r="I345" s="251"/>
      <c r="J345" s="246"/>
      <c r="K345" s="246"/>
      <c r="L345" s="252"/>
      <c r="M345" s="253"/>
      <c r="N345" s="254"/>
      <c r="O345" s="254"/>
      <c r="P345" s="254"/>
      <c r="Q345" s="254"/>
      <c r="R345" s="254"/>
      <c r="S345" s="254"/>
      <c r="T345" s="25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6" t="s">
        <v>278</v>
      </c>
      <c r="AU345" s="256" t="s">
        <v>89</v>
      </c>
      <c r="AV345" s="13" t="s">
        <v>89</v>
      </c>
      <c r="AW345" s="13" t="s">
        <v>34</v>
      </c>
      <c r="AX345" s="13" t="s">
        <v>79</v>
      </c>
      <c r="AY345" s="256" t="s">
        <v>139</v>
      </c>
    </row>
    <row r="346" spans="1:51" s="13" customFormat="1" ht="12">
      <c r="A346" s="13"/>
      <c r="B346" s="245"/>
      <c r="C346" s="246"/>
      <c r="D346" s="247" t="s">
        <v>278</v>
      </c>
      <c r="E346" s="248" t="s">
        <v>1</v>
      </c>
      <c r="F346" s="249" t="s">
        <v>2437</v>
      </c>
      <c r="G346" s="246"/>
      <c r="H346" s="250">
        <v>14</v>
      </c>
      <c r="I346" s="251"/>
      <c r="J346" s="246"/>
      <c r="K346" s="246"/>
      <c r="L346" s="252"/>
      <c r="M346" s="253"/>
      <c r="N346" s="254"/>
      <c r="O346" s="254"/>
      <c r="P346" s="254"/>
      <c r="Q346" s="254"/>
      <c r="R346" s="254"/>
      <c r="S346" s="254"/>
      <c r="T346" s="255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6" t="s">
        <v>278</v>
      </c>
      <c r="AU346" s="256" t="s">
        <v>89</v>
      </c>
      <c r="AV346" s="13" t="s">
        <v>89</v>
      </c>
      <c r="AW346" s="13" t="s">
        <v>34</v>
      </c>
      <c r="AX346" s="13" t="s">
        <v>79</v>
      </c>
      <c r="AY346" s="256" t="s">
        <v>139</v>
      </c>
    </row>
    <row r="347" spans="1:51" s="15" customFormat="1" ht="12">
      <c r="A347" s="15"/>
      <c r="B347" s="267"/>
      <c r="C347" s="268"/>
      <c r="D347" s="247" t="s">
        <v>278</v>
      </c>
      <c r="E347" s="269" t="s">
        <v>1</v>
      </c>
      <c r="F347" s="270" t="s">
        <v>287</v>
      </c>
      <c r="G347" s="268"/>
      <c r="H347" s="271">
        <v>42.035</v>
      </c>
      <c r="I347" s="272"/>
      <c r="J347" s="268"/>
      <c r="K347" s="268"/>
      <c r="L347" s="273"/>
      <c r="M347" s="274"/>
      <c r="N347" s="275"/>
      <c r="O347" s="275"/>
      <c r="P347" s="275"/>
      <c r="Q347" s="275"/>
      <c r="R347" s="275"/>
      <c r="S347" s="275"/>
      <c r="T347" s="276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77" t="s">
        <v>278</v>
      </c>
      <c r="AU347" s="277" t="s">
        <v>89</v>
      </c>
      <c r="AV347" s="15" t="s">
        <v>144</v>
      </c>
      <c r="AW347" s="15" t="s">
        <v>34</v>
      </c>
      <c r="AX347" s="15" t="s">
        <v>87</v>
      </c>
      <c r="AY347" s="277" t="s">
        <v>139</v>
      </c>
    </row>
    <row r="348" spans="1:63" s="11" customFormat="1" ht="22.8" customHeight="1">
      <c r="A348" s="11"/>
      <c r="B348" s="198"/>
      <c r="C348" s="199"/>
      <c r="D348" s="200" t="s">
        <v>78</v>
      </c>
      <c r="E348" s="234" t="s">
        <v>1699</v>
      </c>
      <c r="F348" s="234" t="s">
        <v>1700</v>
      </c>
      <c r="G348" s="199"/>
      <c r="H348" s="199"/>
      <c r="I348" s="202"/>
      <c r="J348" s="235">
        <f>BK348</f>
        <v>0</v>
      </c>
      <c r="K348" s="199"/>
      <c r="L348" s="204"/>
      <c r="M348" s="205"/>
      <c r="N348" s="206"/>
      <c r="O348" s="206"/>
      <c r="P348" s="207">
        <f>SUM(P349:P356)</f>
        <v>0</v>
      </c>
      <c r="Q348" s="206"/>
      <c r="R348" s="207">
        <f>SUM(R349:R356)</f>
        <v>0</v>
      </c>
      <c r="S348" s="206"/>
      <c r="T348" s="208">
        <f>SUM(T349:T356)</f>
        <v>0.456</v>
      </c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R348" s="209" t="s">
        <v>89</v>
      </c>
      <c r="AT348" s="210" t="s">
        <v>78</v>
      </c>
      <c r="AU348" s="210" t="s">
        <v>87</v>
      </c>
      <c r="AY348" s="209" t="s">
        <v>139</v>
      </c>
      <c r="BK348" s="211">
        <f>SUM(BK349:BK356)</f>
        <v>0</v>
      </c>
    </row>
    <row r="349" spans="1:65" s="2" customFormat="1" ht="24.15" customHeight="1">
      <c r="A349" s="40"/>
      <c r="B349" s="41"/>
      <c r="C349" s="212" t="s">
        <v>615</v>
      </c>
      <c r="D349" s="212" t="s">
        <v>140</v>
      </c>
      <c r="E349" s="213" t="s">
        <v>2442</v>
      </c>
      <c r="F349" s="214" t="s">
        <v>2443</v>
      </c>
      <c r="G349" s="215" t="s">
        <v>299</v>
      </c>
      <c r="H349" s="216">
        <v>36.605</v>
      </c>
      <c r="I349" s="217"/>
      <c r="J349" s="218">
        <f>ROUND(I349*H349,2)</f>
        <v>0</v>
      </c>
      <c r="K349" s="214" t="s">
        <v>274</v>
      </c>
      <c r="L349" s="46"/>
      <c r="M349" s="236" t="s">
        <v>1</v>
      </c>
      <c r="N349" s="237" t="s">
        <v>44</v>
      </c>
      <c r="O349" s="93"/>
      <c r="P349" s="238">
        <f>O349*H349</f>
        <v>0</v>
      </c>
      <c r="Q349" s="238">
        <v>0</v>
      </c>
      <c r="R349" s="238">
        <f>Q349*H349</f>
        <v>0</v>
      </c>
      <c r="S349" s="238">
        <v>0</v>
      </c>
      <c r="T349" s="239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24" t="s">
        <v>371</v>
      </c>
      <c r="AT349" s="224" t="s">
        <v>140</v>
      </c>
      <c r="AU349" s="224" t="s">
        <v>89</v>
      </c>
      <c r="AY349" s="18" t="s">
        <v>139</v>
      </c>
      <c r="BE349" s="225">
        <f>IF(N349="základní",J349,0)</f>
        <v>0</v>
      </c>
      <c r="BF349" s="225">
        <f>IF(N349="snížená",J349,0)</f>
        <v>0</v>
      </c>
      <c r="BG349" s="225">
        <f>IF(N349="zákl. přenesená",J349,0)</f>
        <v>0</v>
      </c>
      <c r="BH349" s="225">
        <f>IF(N349="sníž. přenesená",J349,0)</f>
        <v>0</v>
      </c>
      <c r="BI349" s="225">
        <f>IF(N349="nulová",J349,0)</f>
        <v>0</v>
      </c>
      <c r="BJ349" s="18" t="s">
        <v>87</v>
      </c>
      <c r="BK349" s="225">
        <f>ROUND(I349*H349,2)</f>
        <v>0</v>
      </c>
      <c r="BL349" s="18" t="s">
        <v>371</v>
      </c>
      <c r="BM349" s="224" t="s">
        <v>2444</v>
      </c>
    </row>
    <row r="350" spans="1:47" s="2" customFormat="1" ht="12">
      <c r="A350" s="40"/>
      <c r="B350" s="41"/>
      <c r="C350" s="42"/>
      <c r="D350" s="240" t="s">
        <v>276</v>
      </c>
      <c r="E350" s="42"/>
      <c r="F350" s="241" t="s">
        <v>2445</v>
      </c>
      <c r="G350" s="42"/>
      <c r="H350" s="42"/>
      <c r="I350" s="242"/>
      <c r="J350" s="42"/>
      <c r="K350" s="42"/>
      <c r="L350" s="46"/>
      <c r="M350" s="243"/>
      <c r="N350" s="244"/>
      <c r="O350" s="93"/>
      <c r="P350" s="93"/>
      <c r="Q350" s="93"/>
      <c r="R350" s="93"/>
      <c r="S350" s="93"/>
      <c r="T350" s="94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8" t="s">
        <v>276</v>
      </c>
      <c r="AU350" s="18" t="s">
        <v>89</v>
      </c>
    </row>
    <row r="351" spans="1:51" s="13" customFormat="1" ht="12">
      <c r="A351" s="13"/>
      <c r="B351" s="245"/>
      <c r="C351" s="246"/>
      <c r="D351" s="247" t="s">
        <v>278</v>
      </c>
      <c r="E351" s="248" t="s">
        <v>1</v>
      </c>
      <c r="F351" s="249" t="s">
        <v>2446</v>
      </c>
      <c r="G351" s="246"/>
      <c r="H351" s="250">
        <v>16.605</v>
      </c>
      <c r="I351" s="251"/>
      <c r="J351" s="246"/>
      <c r="K351" s="246"/>
      <c r="L351" s="252"/>
      <c r="M351" s="253"/>
      <c r="N351" s="254"/>
      <c r="O351" s="254"/>
      <c r="P351" s="254"/>
      <c r="Q351" s="254"/>
      <c r="R351" s="254"/>
      <c r="S351" s="254"/>
      <c r="T351" s="255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6" t="s">
        <v>278</v>
      </c>
      <c r="AU351" s="256" t="s">
        <v>89</v>
      </c>
      <c r="AV351" s="13" t="s">
        <v>89</v>
      </c>
      <c r="AW351" s="13" t="s">
        <v>34</v>
      </c>
      <c r="AX351" s="13" t="s">
        <v>79</v>
      </c>
      <c r="AY351" s="256" t="s">
        <v>139</v>
      </c>
    </row>
    <row r="352" spans="1:51" s="13" customFormat="1" ht="12">
      <c r="A352" s="13"/>
      <c r="B352" s="245"/>
      <c r="C352" s="246"/>
      <c r="D352" s="247" t="s">
        <v>278</v>
      </c>
      <c r="E352" s="248" t="s">
        <v>1</v>
      </c>
      <c r="F352" s="249" t="s">
        <v>400</v>
      </c>
      <c r="G352" s="246"/>
      <c r="H352" s="250">
        <v>20</v>
      </c>
      <c r="I352" s="251"/>
      <c r="J352" s="246"/>
      <c r="K352" s="246"/>
      <c r="L352" s="252"/>
      <c r="M352" s="253"/>
      <c r="N352" s="254"/>
      <c r="O352" s="254"/>
      <c r="P352" s="254"/>
      <c r="Q352" s="254"/>
      <c r="R352" s="254"/>
      <c r="S352" s="254"/>
      <c r="T352" s="25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56" t="s">
        <v>278</v>
      </c>
      <c r="AU352" s="256" t="s">
        <v>89</v>
      </c>
      <c r="AV352" s="13" t="s">
        <v>89</v>
      </c>
      <c r="AW352" s="13" t="s">
        <v>34</v>
      </c>
      <c r="AX352" s="13" t="s">
        <v>79</v>
      </c>
      <c r="AY352" s="256" t="s">
        <v>139</v>
      </c>
    </row>
    <row r="353" spans="1:51" s="15" customFormat="1" ht="12">
      <c r="A353" s="15"/>
      <c r="B353" s="267"/>
      <c r="C353" s="268"/>
      <c r="D353" s="247" t="s">
        <v>278</v>
      </c>
      <c r="E353" s="269" t="s">
        <v>1</v>
      </c>
      <c r="F353" s="270" t="s">
        <v>287</v>
      </c>
      <c r="G353" s="268"/>
      <c r="H353" s="271">
        <v>36.605000000000004</v>
      </c>
      <c r="I353" s="272"/>
      <c r="J353" s="268"/>
      <c r="K353" s="268"/>
      <c r="L353" s="273"/>
      <c r="M353" s="274"/>
      <c r="N353" s="275"/>
      <c r="O353" s="275"/>
      <c r="P353" s="275"/>
      <c r="Q353" s="275"/>
      <c r="R353" s="275"/>
      <c r="S353" s="275"/>
      <c r="T353" s="276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77" t="s">
        <v>278</v>
      </c>
      <c r="AU353" s="277" t="s">
        <v>89</v>
      </c>
      <c r="AV353" s="15" t="s">
        <v>144</v>
      </c>
      <c r="AW353" s="15" t="s">
        <v>34</v>
      </c>
      <c r="AX353" s="15" t="s">
        <v>87</v>
      </c>
      <c r="AY353" s="277" t="s">
        <v>139</v>
      </c>
    </row>
    <row r="354" spans="1:65" s="2" customFormat="1" ht="24.15" customHeight="1">
      <c r="A354" s="40"/>
      <c r="B354" s="41"/>
      <c r="C354" s="212" t="s">
        <v>626</v>
      </c>
      <c r="D354" s="212" t="s">
        <v>140</v>
      </c>
      <c r="E354" s="213" t="s">
        <v>2447</v>
      </c>
      <c r="F354" s="214" t="s">
        <v>2448</v>
      </c>
      <c r="G354" s="215" t="s">
        <v>477</v>
      </c>
      <c r="H354" s="216">
        <v>19</v>
      </c>
      <c r="I354" s="217"/>
      <c r="J354" s="218">
        <f>ROUND(I354*H354,2)</f>
        <v>0</v>
      </c>
      <c r="K354" s="214" t="s">
        <v>274</v>
      </c>
      <c r="L354" s="46"/>
      <c r="M354" s="236" t="s">
        <v>1</v>
      </c>
      <c r="N354" s="237" t="s">
        <v>44</v>
      </c>
      <c r="O354" s="93"/>
      <c r="P354" s="238">
        <f>O354*H354</f>
        <v>0</v>
      </c>
      <c r="Q354" s="238">
        <v>0</v>
      </c>
      <c r="R354" s="238">
        <f>Q354*H354</f>
        <v>0</v>
      </c>
      <c r="S354" s="238">
        <v>0.024</v>
      </c>
      <c r="T354" s="239">
        <f>S354*H354</f>
        <v>0.456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24" t="s">
        <v>371</v>
      </c>
      <c r="AT354" s="224" t="s">
        <v>140</v>
      </c>
      <c r="AU354" s="224" t="s">
        <v>89</v>
      </c>
      <c r="AY354" s="18" t="s">
        <v>139</v>
      </c>
      <c r="BE354" s="225">
        <f>IF(N354="základní",J354,0)</f>
        <v>0</v>
      </c>
      <c r="BF354" s="225">
        <f>IF(N354="snížená",J354,0)</f>
        <v>0</v>
      </c>
      <c r="BG354" s="225">
        <f>IF(N354="zákl. přenesená",J354,0)</f>
        <v>0</v>
      </c>
      <c r="BH354" s="225">
        <f>IF(N354="sníž. přenesená",J354,0)</f>
        <v>0</v>
      </c>
      <c r="BI354" s="225">
        <f>IF(N354="nulová",J354,0)</f>
        <v>0</v>
      </c>
      <c r="BJ354" s="18" t="s">
        <v>87</v>
      </c>
      <c r="BK354" s="225">
        <f>ROUND(I354*H354,2)</f>
        <v>0</v>
      </c>
      <c r="BL354" s="18" t="s">
        <v>371</v>
      </c>
      <c r="BM354" s="224" t="s">
        <v>2449</v>
      </c>
    </row>
    <row r="355" spans="1:47" s="2" customFormat="1" ht="12">
      <c r="A355" s="40"/>
      <c r="B355" s="41"/>
      <c r="C355" s="42"/>
      <c r="D355" s="240" t="s">
        <v>276</v>
      </c>
      <c r="E355" s="42"/>
      <c r="F355" s="241" t="s">
        <v>2450</v>
      </c>
      <c r="G355" s="42"/>
      <c r="H355" s="42"/>
      <c r="I355" s="242"/>
      <c r="J355" s="42"/>
      <c r="K355" s="42"/>
      <c r="L355" s="46"/>
      <c r="M355" s="243"/>
      <c r="N355" s="244"/>
      <c r="O355" s="93"/>
      <c r="P355" s="93"/>
      <c r="Q355" s="93"/>
      <c r="R355" s="93"/>
      <c r="S355" s="93"/>
      <c r="T355" s="94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8" t="s">
        <v>276</v>
      </c>
      <c r="AU355" s="18" t="s">
        <v>89</v>
      </c>
    </row>
    <row r="356" spans="1:51" s="13" customFormat="1" ht="12">
      <c r="A356" s="13"/>
      <c r="B356" s="245"/>
      <c r="C356" s="246"/>
      <c r="D356" s="247" t="s">
        <v>278</v>
      </c>
      <c r="E356" s="248" t="s">
        <v>1</v>
      </c>
      <c r="F356" s="249" t="s">
        <v>393</v>
      </c>
      <c r="G356" s="246"/>
      <c r="H356" s="250">
        <v>19</v>
      </c>
      <c r="I356" s="251"/>
      <c r="J356" s="246"/>
      <c r="K356" s="246"/>
      <c r="L356" s="252"/>
      <c r="M356" s="299"/>
      <c r="N356" s="300"/>
      <c r="O356" s="300"/>
      <c r="P356" s="300"/>
      <c r="Q356" s="300"/>
      <c r="R356" s="300"/>
      <c r="S356" s="300"/>
      <c r="T356" s="301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6" t="s">
        <v>278</v>
      </c>
      <c r="AU356" s="256" t="s">
        <v>89</v>
      </c>
      <c r="AV356" s="13" t="s">
        <v>89</v>
      </c>
      <c r="AW356" s="13" t="s">
        <v>34</v>
      </c>
      <c r="AX356" s="13" t="s">
        <v>87</v>
      </c>
      <c r="AY356" s="256" t="s">
        <v>139</v>
      </c>
    </row>
    <row r="357" spans="1:31" s="2" customFormat="1" ht="6.95" customHeight="1">
      <c r="A357" s="40"/>
      <c r="B357" s="68"/>
      <c r="C357" s="69"/>
      <c r="D357" s="69"/>
      <c r="E357" s="69"/>
      <c r="F357" s="69"/>
      <c r="G357" s="69"/>
      <c r="H357" s="69"/>
      <c r="I357" s="69"/>
      <c r="J357" s="69"/>
      <c r="K357" s="69"/>
      <c r="L357" s="46"/>
      <c r="M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</row>
  </sheetData>
  <sheetProtection password="CC35" sheet="1" objects="1" scenarios="1" formatColumns="0" formatRows="0" autoFilter="0"/>
  <autoFilter ref="C127:K356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hyperlinks>
    <hyperlink ref="F137" r:id="rId1" display="https://podminky.urs.cz/item/CS_URS_2022_01/961031411"/>
    <hyperlink ref="F140" r:id="rId2" display="https://podminky.urs.cz/item/CS_URS_2022_01/962032241"/>
    <hyperlink ref="F174" r:id="rId3" display="https://podminky.urs.cz/item/CS_URS_2022_01/962032631"/>
    <hyperlink ref="F177" r:id="rId4" display="https://podminky.urs.cz/item/CS_URS_2022_01/965041341"/>
    <hyperlink ref="F183" r:id="rId5" display="https://podminky.urs.cz/item/CS_URS_2022_01/965042141"/>
    <hyperlink ref="F187" r:id="rId6" display="https://podminky.urs.cz/item/CS_URS_2022_01/968024551"/>
    <hyperlink ref="F194" r:id="rId7" display="https://podminky.urs.cz/item/CS_URS_2022_01/968062246"/>
    <hyperlink ref="F202" r:id="rId8" display="https://podminky.urs.cz/item/CS_URS_2022_01/978012191"/>
    <hyperlink ref="F206" r:id="rId9" display="https://podminky.urs.cz/item/CS_URS_2022_01/978012191"/>
    <hyperlink ref="F209" r:id="rId10" display="https://podminky.urs.cz/item/CS_URS_2022_01/978013191"/>
    <hyperlink ref="F220" r:id="rId11" display="https://podminky.urs.cz/item/CS_URS_2022_01/978015391"/>
    <hyperlink ref="F228" r:id="rId12" display="https://podminky.urs.cz/item/CS_URS_2022_01/978059541"/>
    <hyperlink ref="F232" r:id="rId13" display="https://podminky.urs.cz/item/CS_URS_2022_01/985223110"/>
    <hyperlink ref="F244" r:id="rId14" display="https://podminky.urs.cz/item/CS_URS_2022_01/985231111"/>
    <hyperlink ref="F256" r:id="rId15" display="https://podminky.urs.cz/item/CS_URS_2022_01/997013114"/>
    <hyperlink ref="F258" r:id="rId16" display="https://podminky.urs.cz/item/CS_URS_2022_01/997013501"/>
    <hyperlink ref="F260" r:id="rId17" display="https://podminky.urs.cz/item/CS_URS_2022_01/997013509"/>
    <hyperlink ref="F262" r:id="rId18" display="https://podminky.urs.cz/item/CS_URS_2022_01/997013601"/>
    <hyperlink ref="F265" r:id="rId19" display="https://podminky.urs.cz/item/CS_URS_2022_01/997013603"/>
    <hyperlink ref="F268" r:id="rId20" display="https://podminky.urs.cz/item/CS_URS_2022_01/997013607"/>
    <hyperlink ref="F271" r:id="rId21" display="https://podminky.urs.cz/item/CS_URS_2022_01/997013631"/>
    <hyperlink ref="F274" r:id="rId22" display="https://podminky.urs.cz/item/CS_URS_2022_01/997013645"/>
    <hyperlink ref="F276" r:id="rId23" display="https://podminky.urs.cz/item/CS_URS_2022_01/997013804"/>
    <hyperlink ref="F278" r:id="rId24" display="https://podminky.urs.cz/item/CS_URS_2022_01/997013811"/>
    <hyperlink ref="F282" r:id="rId25" display="https://podminky.urs.cz/item/CS_URS_2022_01/998011002"/>
    <hyperlink ref="F288" r:id="rId26" display="https://podminky.urs.cz/item/CS_URS_2022_01/741421831"/>
    <hyperlink ref="F291" r:id="rId27" display="https://podminky.urs.cz/item/CS_URS_2022_01/762331812"/>
    <hyperlink ref="F293" r:id="rId28" display="https://podminky.urs.cz/item/CS_URS_2022_01/762331813"/>
    <hyperlink ref="F295" r:id="rId29" display="https://podminky.urs.cz/item/CS_URS_2022_01/762331814"/>
    <hyperlink ref="F297" r:id="rId30" display="https://podminky.urs.cz/item/CS_URS_2022_01/762342812"/>
    <hyperlink ref="F300" r:id="rId31" display="https://podminky.urs.cz/item/CS_URS_2022_01/762511843"/>
    <hyperlink ref="F304" r:id="rId32" display="https://podminky.urs.cz/item/CS_URS_2022_01/762811811"/>
    <hyperlink ref="F311" r:id="rId33" display="https://podminky.urs.cz/item/CS_URS_2022_01/762811811"/>
    <hyperlink ref="F315" r:id="rId34" display="https://podminky.urs.cz/item/CS_URS_2022_01/762822830"/>
    <hyperlink ref="F322" r:id="rId35" display="https://podminky.urs.cz/item/CS_URS_2022_01/764004801"/>
    <hyperlink ref="F325" r:id="rId36" display="https://podminky.urs.cz/item/CS_URS_2022_01/764004861"/>
    <hyperlink ref="F329" r:id="rId37" display="https://podminky.urs.cz/item/CS_URS_2022_01/765111801"/>
    <hyperlink ref="F332" r:id="rId38" display="https://podminky.urs.cz/item/CS_URS_2022_01/765111811"/>
    <hyperlink ref="F335" r:id="rId39" display="https://podminky.urs.cz/item/CS_URS_2022_01/765111821"/>
    <hyperlink ref="F337" r:id="rId40" display="https://podminky.urs.cz/item/CS_URS_2022_01/765111831"/>
    <hyperlink ref="F339" r:id="rId41" display="https://podminky.urs.cz/item/CS_URS_2022_01/765111861"/>
    <hyperlink ref="F344" r:id="rId42" display="https://podminky.urs.cz/item/CS_URS_2022_01/765111881"/>
    <hyperlink ref="F350" r:id="rId43" display="https://podminky.urs.cz/item/CS_URS_2022_01/766622812"/>
    <hyperlink ref="F355" r:id="rId44" display="https://podminky.urs.cz/item/CS_URS_2022_01/76669191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89</v>
      </c>
    </row>
    <row r="4" spans="2:46" s="1" customFormat="1" ht="24.95" customHeight="1">
      <c r="B4" s="21"/>
      <c r="D4" s="140" t="s">
        <v>114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26.25" customHeight="1">
      <c r="B7" s="21"/>
      <c r="E7" s="143" t="str">
        <f>'Rekapitulace stavby'!K6</f>
        <v>Rekonstrukce společenského centra Stará hasička a přilehlého veřejného prostoru - způsobilé výdaje</v>
      </c>
      <c r="F7" s="142"/>
      <c r="G7" s="142"/>
      <c r="H7" s="142"/>
      <c r="L7" s="21"/>
    </row>
    <row r="8" spans="1:31" s="2" customFormat="1" ht="12" customHeight="1">
      <c r="A8" s="40"/>
      <c r="B8" s="46"/>
      <c r="C8" s="40"/>
      <c r="D8" s="142" t="s">
        <v>115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4" t="s">
        <v>2451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2" t="s">
        <v>20</v>
      </c>
      <c r="E12" s="40"/>
      <c r="F12" s="145" t="s">
        <v>117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26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5" t="s">
        <v>27</v>
      </c>
      <c r="F15" s="40"/>
      <c r="G15" s="40"/>
      <c r="H15" s="40"/>
      <c r="I15" s="142" t="s">
        <v>28</v>
      </c>
      <c r="J15" s="145" t="s">
        <v>29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2" t="s">
        <v>30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2" t="s">
        <v>32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5" t="s">
        <v>33</v>
      </c>
      <c r="F21" s="40"/>
      <c r="G21" s="40"/>
      <c r="H21" s="40"/>
      <c r="I21" s="142" t="s">
        <v>28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2" t="s">
        <v>35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5" t="s">
        <v>36</v>
      </c>
      <c r="F24" s="40"/>
      <c r="G24" s="40"/>
      <c r="H24" s="40"/>
      <c r="I24" s="142" t="s">
        <v>28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2" t="s">
        <v>37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39</v>
      </c>
      <c r="E30" s="40"/>
      <c r="F30" s="40"/>
      <c r="G30" s="40"/>
      <c r="H30" s="40"/>
      <c r="I30" s="40"/>
      <c r="J30" s="153">
        <f>ROUND(J122,2)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41</v>
      </c>
      <c r="G32" s="40"/>
      <c r="H32" s="40"/>
      <c r="I32" s="154" t="s">
        <v>40</v>
      </c>
      <c r="J32" s="154" t="s">
        <v>42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43</v>
      </c>
      <c r="E33" s="142" t="s">
        <v>44</v>
      </c>
      <c r="F33" s="156">
        <f>ROUND((SUM(BE122:BE245)),2)</f>
        <v>0</v>
      </c>
      <c r="G33" s="40"/>
      <c r="H33" s="40"/>
      <c r="I33" s="157">
        <v>0.21</v>
      </c>
      <c r="J33" s="156">
        <f>ROUND(((SUM(BE122:BE245))*I33),2)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2" t="s">
        <v>45</v>
      </c>
      <c r="F34" s="156">
        <f>ROUND((SUM(BF122:BF245)),2)</f>
        <v>0</v>
      </c>
      <c r="G34" s="40"/>
      <c r="H34" s="40"/>
      <c r="I34" s="157">
        <v>0.15</v>
      </c>
      <c r="J34" s="156">
        <f>ROUND(((SUM(BF122:BF245))*I34),2)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46</v>
      </c>
      <c r="F35" s="156">
        <f>ROUND((SUM(BG122:BG245)),2)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47</v>
      </c>
      <c r="F36" s="156">
        <f>ROUND((SUM(BH122:BH245)),2)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48</v>
      </c>
      <c r="F37" s="156">
        <f>ROUND((SUM(BI122:BI245)),2)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49</v>
      </c>
      <c r="E39" s="160"/>
      <c r="F39" s="160"/>
      <c r="G39" s="161" t="s">
        <v>50</v>
      </c>
      <c r="H39" s="162" t="s">
        <v>51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52</v>
      </c>
      <c r="E50" s="166"/>
      <c r="F50" s="166"/>
      <c r="G50" s="165" t="s">
        <v>53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54</v>
      </c>
      <c r="E61" s="168"/>
      <c r="F61" s="169" t="s">
        <v>55</v>
      </c>
      <c r="G61" s="167" t="s">
        <v>54</v>
      </c>
      <c r="H61" s="168"/>
      <c r="I61" s="168"/>
      <c r="J61" s="170" t="s">
        <v>55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56</v>
      </c>
      <c r="E65" s="171"/>
      <c r="F65" s="171"/>
      <c r="G65" s="165" t="s">
        <v>57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54</v>
      </c>
      <c r="E76" s="168"/>
      <c r="F76" s="169" t="s">
        <v>55</v>
      </c>
      <c r="G76" s="167" t="s">
        <v>54</v>
      </c>
      <c r="H76" s="168"/>
      <c r="I76" s="168"/>
      <c r="J76" s="170" t="s">
        <v>55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118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115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SO01c - Hasička ZTI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 xml:space="preserve"> 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32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30</v>
      </c>
      <c r="D92" s="42"/>
      <c r="E92" s="42"/>
      <c r="F92" s="28" t="str">
        <f>IF(E18="","",E18)</f>
        <v>Vyplň údaj</v>
      </c>
      <c r="G92" s="42"/>
      <c r="H92" s="42"/>
      <c r="I92" s="33" t="s">
        <v>35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119</v>
      </c>
      <c r="D94" s="178"/>
      <c r="E94" s="178"/>
      <c r="F94" s="178"/>
      <c r="G94" s="178"/>
      <c r="H94" s="178"/>
      <c r="I94" s="178"/>
      <c r="J94" s="179" t="s">
        <v>120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121</v>
      </c>
      <c r="D96" s="42"/>
      <c r="E96" s="42"/>
      <c r="F96" s="42"/>
      <c r="G96" s="42"/>
      <c r="H96" s="42"/>
      <c r="I96" s="42"/>
      <c r="J96" s="112">
        <f>J122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122</v>
      </c>
    </row>
    <row r="97" spans="1:31" s="9" customFormat="1" ht="24.95" customHeight="1">
      <c r="A97" s="9"/>
      <c r="B97" s="181"/>
      <c r="C97" s="182"/>
      <c r="D97" s="183" t="s">
        <v>2452</v>
      </c>
      <c r="E97" s="184"/>
      <c r="F97" s="184"/>
      <c r="G97" s="184"/>
      <c r="H97" s="184"/>
      <c r="I97" s="184"/>
      <c r="J97" s="185">
        <f>J123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1"/>
      <c r="C98" s="182"/>
      <c r="D98" s="183" t="s">
        <v>2453</v>
      </c>
      <c r="E98" s="184"/>
      <c r="F98" s="184"/>
      <c r="G98" s="184"/>
      <c r="H98" s="184"/>
      <c r="I98" s="184"/>
      <c r="J98" s="185">
        <f>J147</f>
        <v>0</v>
      </c>
      <c r="K98" s="182"/>
      <c r="L98" s="18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1"/>
      <c r="C99" s="182"/>
      <c r="D99" s="183" t="s">
        <v>2454</v>
      </c>
      <c r="E99" s="184"/>
      <c r="F99" s="184"/>
      <c r="G99" s="184"/>
      <c r="H99" s="184"/>
      <c r="I99" s="184"/>
      <c r="J99" s="185">
        <f>J187</f>
        <v>0</v>
      </c>
      <c r="K99" s="182"/>
      <c r="L99" s="18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1"/>
      <c r="C100" s="182"/>
      <c r="D100" s="183" t="s">
        <v>2455</v>
      </c>
      <c r="E100" s="184"/>
      <c r="F100" s="184"/>
      <c r="G100" s="184"/>
      <c r="H100" s="184"/>
      <c r="I100" s="184"/>
      <c r="J100" s="185">
        <f>J193</f>
        <v>0</v>
      </c>
      <c r="K100" s="182"/>
      <c r="L100" s="18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1"/>
      <c r="C101" s="182"/>
      <c r="D101" s="183" t="s">
        <v>2456</v>
      </c>
      <c r="E101" s="184"/>
      <c r="F101" s="184"/>
      <c r="G101" s="184"/>
      <c r="H101" s="184"/>
      <c r="I101" s="184"/>
      <c r="J101" s="185">
        <f>J224</f>
        <v>0</v>
      </c>
      <c r="K101" s="182"/>
      <c r="L101" s="18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1"/>
      <c r="C102" s="182"/>
      <c r="D102" s="183" t="s">
        <v>2456</v>
      </c>
      <c r="E102" s="184"/>
      <c r="F102" s="184"/>
      <c r="G102" s="184"/>
      <c r="H102" s="184"/>
      <c r="I102" s="184"/>
      <c r="J102" s="185">
        <f>J235</f>
        <v>0</v>
      </c>
      <c r="K102" s="182"/>
      <c r="L102" s="18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40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6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6.95" customHeight="1">
      <c r="A104" s="40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8" spans="1:31" s="2" customFormat="1" ht="6.95" customHeight="1">
      <c r="A108" s="40"/>
      <c r="B108" s="70"/>
      <c r="C108" s="71"/>
      <c r="D108" s="71"/>
      <c r="E108" s="71"/>
      <c r="F108" s="71"/>
      <c r="G108" s="71"/>
      <c r="H108" s="71"/>
      <c r="I108" s="71"/>
      <c r="J108" s="71"/>
      <c r="K108" s="71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24.95" customHeight="1">
      <c r="A109" s="40"/>
      <c r="B109" s="41"/>
      <c r="C109" s="24" t="s">
        <v>124</v>
      </c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6.95" customHeight="1">
      <c r="A110" s="40"/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12" customHeight="1">
      <c r="A111" s="40"/>
      <c r="B111" s="41"/>
      <c r="C111" s="33" t="s">
        <v>16</v>
      </c>
      <c r="D111" s="42"/>
      <c r="E111" s="42"/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26.25" customHeight="1">
      <c r="A112" s="40"/>
      <c r="B112" s="41"/>
      <c r="C112" s="42"/>
      <c r="D112" s="42"/>
      <c r="E112" s="176" t="str">
        <f>E7</f>
        <v>Rekonstrukce společenského centra Stará hasička a přilehlého veřejného prostoru - způsobilé výdaje</v>
      </c>
      <c r="F112" s="33"/>
      <c r="G112" s="33"/>
      <c r="H112" s="33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12" customHeight="1">
      <c r="A113" s="40"/>
      <c r="B113" s="41"/>
      <c r="C113" s="33" t="s">
        <v>115</v>
      </c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16.5" customHeight="1">
      <c r="A114" s="40"/>
      <c r="B114" s="41"/>
      <c r="C114" s="42"/>
      <c r="D114" s="42"/>
      <c r="E114" s="78" t="str">
        <f>E9</f>
        <v>SO01c - Hasička ZTI</v>
      </c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6.95" customHeight="1">
      <c r="A115" s="40"/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2" customHeight="1">
      <c r="A116" s="40"/>
      <c r="B116" s="41"/>
      <c r="C116" s="33" t="s">
        <v>20</v>
      </c>
      <c r="D116" s="42"/>
      <c r="E116" s="42"/>
      <c r="F116" s="28" t="str">
        <f>F12</f>
        <v xml:space="preserve"> </v>
      </c>
      <c r="G116" s="42"/>
      <c r="H116" s="42"/>
      <c r="I116" s="33" t="s">
        <v>22</v>
      </c>
      <c r="J116" s="81" t="str">
        <f>IF(J12="","",J12)</f>
        <v>26. 6. 2022</v>
      </c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6.95" customHeight="1">
      <c r="A117" s="40"/>
      <c r="B117" s="41"/>
      <c r="C117" s="42"/>
      <c r="D117" s="42"/>
      <c r="E117" s="42"/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40.05" customHeight="1">
      <c r="A118" s="40"/>
      <c r="B118" s="41"/>
      <c r="C118" s="33" t="s">
        <v>24</v>
      </c>
      <c r="D118" s="42"/>
      <c r="E118" s="42"/>
      <c r="F118" s="28" t="str">
        <f>E15</f>
        <v>Statutární město Brno, městská část Brno-Komín</v>
      </c>
      <c r="G118" s="42"/>
      <c r="H118" s="42"/>
      <c r="I118" s="33" t="s">
        <v>32</v>
      </c>
      <c r="J118" s="38" t="str">
        <f>E21</f>
        <v>Dipl.-Ing. Janosch Welzien, ČKA 383/2022</v>
      </c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25.65" customHeight="1">
      <c r="A119" s="40"/>
      <c r="B119" s="41"/>
      <c r="C119" s="33" t="s">
        <v>30</v>
      </c>
      <c r="D119" s="42"/>
      <c r="E119" s="42"/>
      <c r="F119" s="28" t="str">
        <f>IF(E18="","",E18)</f>
        <v>Vyplň údaj</v>
      </c>
      <c r="G119" s="42"/>
      <c r="H119" s="42"/>
      <c r="I119" s="33" t="s">
        <v>35</v>
      </c>
      <c r="J119" s="38" t="str">
        <f>E24</f>
        <v xml:space="preserve">Schwerpunkt architekti </v>
      </c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0.3" customHeight="1">
      <c r="A120" s="40"/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10" customFormat="1" ht="29.25" customHeight="1">
      <c r="A121" s="187"/>
      <c r="B121" s="188"/>
      <c r="C121" s="189" t="s">
        <v>125</v>
      </c>
      <c r="D121" s="190" t="s">
        <v>64</v>
      </c>
      <c r="E121" s="190" t="s">
        <v>60</v>
      </c>
      <c r="F121" s="190" t="s">
        <v>61</v>
      </c>
      <c r="G121" s="190" t="s">
        <v>126</v>
      </c>
      <c r="H121" s="190" t="s">
        <v>127</v>
      </c>
      <c r="I121" s="190" t="s">
        <v>128</v>
      </c>
      <c r="J121" s="190" t="s">
        <v>120</v>
      </c>
      <c r="K121" s="191" t="s">
        <v>129</v>
      </c>
      <c r="L121" s="192"/>
      <c r="M121" s="102" t="s">
        <v>1</v>
      </c>
      <c r="N121" s="103" t="s">
        <v>43</v>
      </c>
      <c r="O121" s="103" t="s">
        <v>130</v>
      </c>
      <c r="P121" s="103" t="s">
        <v>131</v>
      </c>
      <c r="Q121" s="103" t="s">
        <v>132</v>
      </c>
      <c r="R121" s="103" t="s">
        <v>133</v>
      </c>
      <c r="S121" s="103" t="s">
        <v>134</v>
      </c>
      <c r="T121" s="104" t="s">
        <v>135</v>
      </c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</row>
    <row r="122" spans="1:63" s="2" customFormat="1" ht="22.8" customHeight="1">
      <c r="A122" s="40"/>
      <c r="B122" s="41"/>
      <c r="C122" s="109" t="s">
        <v>136</v>
      </c>
      <c r="D122" s="42"/>
      <c r="E122" s="42"/>
      <c r="F122" s="42"/>
      <c r="G122" s="42"/>
      <c r="H122" s="42"/>
      <c r="I122" s="42"/>
      <c r="J122" s="193">
        <f>BK122</f>
        <v>0</v>
      </c>
      <c r="K122" s="42"/>
      <c r="L122" s="46"/>
      <c r="M122" s="105"/>
      <c r="N122" s="194"/>
      <c r="O122" s="106"/>
      <c r="P122" s="195">
        <f>P123+P147+P187+P193+P224+P235</f>
        <v>0</v>
      </c>
      <c r="Q122" s="106"/>
      <c r="R122" s="195">
        <f>R123+R147+R187+R193+R224+R235</f>
        <v>0</v>
      </c>
      <c r="S122" s="106"/>
      <c r="T122" s="196">
        <f>T123+T147+T187+T193+T224+T235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8" t="s">
        <v>78</v>
      </c>
      <c r="AU122" s="18" t="s">
        <v>122</v>
      </c>
      <c r="BK122" s="197">
        <f>BK123+BK147+BK187+BK193+BK224+BK235</f>
        <v>0</v>
      </c>
    </row>
    <row r="123" spans="1:63" s="11" customFormat="1" ht="25.9" customHeight="1">
      <c r="A123" s="11"/>
      <c r="B123" s="198"/>
      <c r="C123" s="199"/>
      <c r="D123" s="200" t="s">
        <v>78</v>
      </c>
      <c r="E123" s="201" t="s">
        <v>2457</v>
      </c>
      <c r="F123" s="201" t="s">
        <v>2458</v>
      </c>
      <c r="G123" s="199"/>
      <c r="H123" s="199"/>
      <c r="I123" s="202"/>
      <c r="J123" s="203">
        <f>BK123</f>
        <v>0</v>
      </c>
      <c r="K123" s="199"/>
      <c r="L123" s="204"/>
      <c r="M123" s="205"/>
      <c r="N123" s="206"/>
      <c r="O123" s="206"/>
      <c r="P123" s="207">
        <f>SUM(P124:P146)</f>
        <v>0</v>
      </c>
      <c r="Q123" s="206"/>
      <c r="R123" s="207">
        <f>SUM(R124:R146)</f>
        <v>0</v>
      </c>
      <c r="S123" s="206"/>
      <c r="T123" s="208">
        <f>SUM(T124:T146)</f>
        <v>0</v>
      </c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R123" s="209" t="s">
        <v>87</v>
      </c>
      <c r="AT123" s="210" t="s">
        <v>78</v>
      </c>
      <c r="AU123" s="210" t="s">
        <v>79</v>
      </c>
      <c r="AY123" s="209" t="s">
        <v>139</v>
      </c>
      <c r="BK123" s="211">
        <f>SUM(BK124:BK146)</f>
        <v>0</v>
      </c>
    </row>
    <row r="124" spans="1:65" s="2" customFormat="1" ht="37.8" customHeight="1">
      <c r="A124" s="40"/>
      <c r="B124" s="41"/>
      <c r="C124" s="212" t="s">
        <v>87</v>
      </c>
      <c r="D124" s="212" t="s">
        <v>140</v>
      </c>
      <c r="E124" s="213" t="s">
        <v>2459</v>
      </c>
      <c r="F124" s="214" t="s">
        <v>2460</v>
      </c>
      <c r="G124" s="215" t="s">
        <v>367</v>
      </c>
      <c r="H124" s="216">
        <v>1</v>
      </c>
      <c r="I124" s="217"/>
      <c r="J124" s="218">
        <f>ROUND(I124*H124,2)</f>
        <v>0</v>
      </c>
      <c r="K124" s="214" t="s">
        <v>1</v>
      </c>
      <c r="L124" s="46"/>
      <c r="M124" s="236" t="s">
        <v>1</v>
      </c>
      <c r="N124" s="237" t="s">
        <v>44</v>
      </c>
      <c r="O124" s="93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4" t="s">
        <v>144</v>
      </c>
      <c r="AT124" s="224" t="s">
        <v>140</v>
      </c>
      <c r="AU124" s="224" t="s">
        <v>87</v>
      </c>
      <c r="AY124" s="18" t="s">
        <v>139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87</v>
      </c>
      <c r="BK124" s="225">
        <f>ROUND(I124*H124,2)</f>
        <v>0</v>
      </c>
      <c r="BL124" s="18" t="s">
        <v>144</v>
      </c>
      <c r="BM124" s="224" t="s">
        <v>2461</v>
      </c>
    </row>
    <row r="125" spans="1:65" s="2" customFormat="1" ht="24.15" customHeight="1">
      <c r="A125" s="40"/>
      <c r="B125" s="41"/>
      <c r="C125" s="212" t="s">
        <v>89</v>
      </c>
      <c r="D125" s="212" t="s">
        <v>140</v>
      </c>
      <c r="E125" s="213" t="s">
        <v>2462</v>
      </c>
      <c r="F125" s="214" t="s">
        <v>2463</v>
      </c>
      <c r="G125" s="215" t="s">
        <v>367</v>
      </c>
      <c r="H125" s="216">
        <v>2</v>
      </c>
      <c r="I125" s="217"/>
      <c r="J125" s="218">
        <f>ROUND(I125*H125,2)</f>
        <v>0</v>
      </c>
      <c r="K125" s="214" t="s">
        <v>1</v>
      </c>
      <c r="L125" s="46"/>
      <c r="M125" s="236" t="s">
        <v>1</v>
      </c>
      <c r="N125" s="237" t="s">
        <v>44</v>
      </c>
      <c r="O125" s="93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4" t="s">
        <v>144</v>
      </c>
      <c r="AT125" s="224" t="s">
        <v>140</v>
      </c>
      <c r="AU125" s="224" t="s">
        <v>87</v>
      </c>
      <c r="AY125" s="18" t="s">
        <v>139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87</v>
      </c>
      <c r="BK125" s="225">
        <f>ROUND(I125*H125,2)</f>
        <v>0</v>
      </c>
      <c r="BL125" s="18" t="s">
        <v>144</v>
      </c>
      <c r="BM125" s="224" t="s">
        <v>2464</v>
      </c>
    </row>
    <row r="126" spans="1:65" s="2" customFormat="1" ht="16.5" customHeight="1">
      <c r="A126" s="40"/>
      <c r="B126" s="41"/>
      <c r="C126" s="212" t="s">
        <v>149</v>
      </c>
      <c r="D126" s="212" t="s">
        <v>140</v>
      </c>
      <c r="E126" s="213" t="s">
        <v>2465</v>
      </c>
      <c r="F126" s="214" t="s">
        <v>2466</v>
      </c>
      <c r="G126" s="215" t="s">
        <v>367</v>
      </c>
      <c r="H126" s="216">
        <v>3</v>
      </c>
      <c r="I126" s="217"/>
      <c r="J126" s="218">
        <f>ROUND(I126*H126,2)</f>
        <v>0</v>
      </c>
      <c r="K126" s="214" t="s">
        <v>1</v>
      </c>
      <c r="L126" s="46"/>
      <c r="M126" s="236" t="s">
        <v>1</v>
      </c>
      <c r="N126" s="237" t="s">
        <v>44</v>
      </c>
      <c r="O126" s="93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4" t="s">
        <v>144</v>
      </c>
      <c r="AT126" s="224" t="s">
        <v>140</v>
      </c>
      <c r="AU126" s="224" t="s">
        <v>87</v>
      </c>
      <c r="AY126" s="18" t="s">
        <v>139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87</v>
      </c>
      <c r="BK126" s="225">
        <f>ROUND(I126*H126,2)</f>
        <v>0</v>
      </c>
      <c r="BL126" s="18" t="s">
        <v>144</v>
      </c>
      <c r="BM126" s="224" t="s">
        <v>2467</v>
      </c>
    </row>
    <row r="127" spans="1:65" s="2" customFormat="1" ht="24.15" customHeight="1">
      <c r="A127" s="40"/>
      <c r="B127" s="41"/>
      <c r="C127" s="212" t="s">
        <v>144</v>
      </c>
      <c r="D127" s="212" t="s">
        <v>140</v>
      </c>
      <c r="E127" s="213" t="s">
        <v>2468</v>
      </c>
      <c r="F127" s="214" t="s">
        <v>2469</v>
      </c>
      <c r="G127" s="215" t="s">
        <v>367</v>
      </c>
      <c r="H127" s="216">
        <v>2</v>
      </c>
      <c r="I127" s="217"/>
      <c r="J127" s="218">
        <f>ROUND(I127*H127,2)</f>
        <v>0</v>
      </c>
      <c r="K127" s="214" t="s">
        <v>1</v>
      </c>
      <c r="L127" s="46"/>
      <c r="M127" s="236" t="s">
        <v>1</v>
      </c>
      <c r="N127" s="237" t="s">
        <v>44</v>
      </c>
      <c r="O127" s="93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4" t="s">
        <v>144</v>
      </c>
      <c r="AT127" s="224" t="s">
        <v>140</v>
      </c>
      <c r="AU127" s="224" t="s">
        <v>87</v>
      </c>
      <c r="AY127" s="18" t="s">
        <v>139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87</v>
      </c>
      <c r="BK127" s="225">
        <f>ROUND(I127*H127,2)</f>
        <v>0</v>
      </c>
      <c r="BL127" s="18" t="s">
        <v>144</v>
      </c>
      <c r="BM127" s="224" t="s">
        <v>2470</v>
      </c>
    </row>
    <row r="128" spans="1:65" s="2" customFormat="1" ht="37.8" customHeight="1">
      <c r="A128" s="40"/>
      <c r="B128" s="41"/>
      <c r="C128" s="212" t="s">
        <v>205</v>
      </c>
      <c r="D128" s="212" t="s">
        <v>140</v>
      </c>
      <c r="E128" s="213" t="s">
        <v>2471</v>
      </c>
      <c r="F128" s="214" t="s">
        <v>2472</v>
      </c>
      <c r="G128" s="215" t="s">
        <v>367</v>
      </c>
      <c r="H128" s="216">
        <v>3</v>
      </c>
      <c r="I128" s="217"/>
      <c r="J128" s="218">
        <f>ROUND(I128*H128,2)</f>
        <v>0</v>
      </c>
      <c r="K128" s="214" t="s">
        <v>1</v>
      </c>
      <c r="L128" s="46"/>
      <c r="M128" s="236" t="s">
        <v>1</v>
      </c>
      <c r="N128" s="237" t="s">
        <v>44</v>
      </c>
      <c r="O128" s="93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4" t="s">
        <v>144</v>
      </c>
      <c r="AT128" s="224" t="s">
        <v>140</v>
      </c>
      <c r="AU128" s="224" t="s">
        <v>87</v>
      </c>
      <c r="AY128" s="18" t="s">
        <v>139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87</v>
      </c>
      <c r="BK128" s="225">
        <f>ROUND(I128*H128,2)</f>
        <v>0</v>
      </c>
      <c r="BL128" s="18" t="s">
        <v>144</v>
      </c>
      <c r="BM128" s="224" t="s">
        <v>2473</v>
      </c>
    </row>
    <row r="129" spans="1:65" s="2" customFormat="1" ht="24.15" customHeight="1">
      <c r="A129" s="40"/>
      <c r="B129" s="41"/>
      <c r="C129" s="212" t="s">
        <v>310</v>
      </c>
      <c r="D129" s="212" t="s">
        <v>140</v>
      </c>
      <c r="E129" s="213" t="s">
        <v>2474</v>
      </c>
      <c r="F129" s="214" t="s">
        <v>2475</v>
      </c>
      <c r="G129" s="215" t="s">
        <v>2476</v>
      </c>
      <c r="H129" s="216">
        <v>8</v>
      </c>
      <c r="I129" s="217"/>
      <c r="J129" s="218">
        <f>ROUND(I129*H129,2)</f>
        <v>0</v>
      </c>
      <c r="K129" s="214" t="s">
        <v>1</v>
      </c>
      <c r="L129" s="46"/>
      <c r="M129" s="236" t="s">
        <v>1</v>
      </c>
      <c r="N129" s="237" t="s">
        <v>44</v>
      </c>
      <c r="O129" s="93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4" t="s">
        <v>144</v>
      </c>
      <c r="AT129" s="224" t="s">
        <v>140</v>
      </c>
      <c r="AU129" s="224" t="s">
        <v>87</v>
      </c>
      <c r="AY129" s="18" t="s">
        <v>139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87</v>
      </c>
      <c r="BK129" s="225">
        <f>ROUND(I129*H129,2)</f>
        <v>0</v>
      </c>
      <c r="BL129" s="18" t="s">
        <v>144</v>
      </c>
      <c r="BM129" s="224" t="s">
        <v>2477</v>
      </c>
    </row>
    <row r="130" spans="1:65" s="2" customFormat="1" ht="24.15" customHeight="1">
      <c r="A130" s="40"/>
      <c r="B130" s="41"/>
      <c r="C130" s="212" t="s">
        <v>315</v>
      </c>
      <c r="D130" s="212" t="s">
        <v>140</v>
      </c>
      <c r="E130" s="213" t="s">
        <v>2478</v>
      </c>
      <c r="F130" s="214" t="s">
        <v>2479</v>
      </c>
      <c r="G130" s="215" t="s">
        <v>2476</v>
      </c>
      <c r="H130" s="216">
        <v>37</v>
      </c>
      <c r="I130" s="217"/>
      <c r="J130" s="218">
        <f>ROUND(I130*H130,2)</f>
        <v>0</v>
      </c>
      <c r="K130" s="214" t="s">
        <v>1</v>
      </c>
      <c r="L130" s="46"/>
      <c r="M130" s="236" t="s">
        <v>1</v>
      </c>
      <c r="N130" s="237" t="s">
        <v>44</v>
      </c>
      <c r="O130" s="93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4" t="s">
        <v>144</v>
      </c>
      <c r="AT130" s="224" t="s">
        <v>140</v>
      </c>
      <c r="AU130" s="224" t="s">
        <v>87</v>
      </c>
      <c r="AY130" s="18" t="s">
        <v>139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87</v>
      </c>
      <c r="BK130" s="225">
        <f>ROUND(I130*H130,2)</f>
        <v>0</v>
      </c>
      <c r="BL130" s="18" t="s">
        <v>144</v>
      </c>
      <c r="BM130" s="224" t="s">
        <v>2480</v>
      </c>
    </row>
    <row r="131" spans="1:65" s="2" customFormat="1" ht="24.15" customHeight="1">
      <c r="A131" s="40"/>
      <c r="B131" s="41"/>
      <c r="C131" s="212" t="s">
        <v>319</v>
      </c>
      <c r="D131" s="212" t="s">
        <v>140</v>
      </c>
      <c r="E131" s="213" t="s">
        <v>2481</v>
      </c>
      <c r="F131" s="214" t="s">
        <v>2482</v>
      </c>
      <c r="G131" s="215" t="s">
        <v>2476</v>
      </c>
      <c r="H131" s="216">
        <v>7</v>
      </c>
      <c r="I131" s="217"/>
      <c r="J131" s="218">
        <f>ROUND(I131*H131,2)</f>
        <v>0</v>
      </c>
      <c r="K131" s="214" t="s">
        <v>1</v>
      </c>
      <c r="L131" s="46"/>
      <c r="M131" s="236" t="s">
        <v>1</v>
      </c>
      <c r="N131" s="237" t="s">
        <v>44</v>
      </c>
      <c r="O131" s="93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4" t="s">
        <v>144</v>
      </c>
      <c r="AT131" s="224" t="s">
        <v>140</v>
      </c>
      <c r="AU131" s="224" t="s">
        <v>87</v>
      </c>
      <c r="AY131" s="18" t="s">
        <v>139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87</v>
      </c>
      <c r="BK131" s="225">
        <f>ROUND(I131*H131,2)</f>
        <v>0</v>
      </c>
      <c r="BL131" s="18" t="s">
        <v>144</v>
      </c>
      <c r="BM131" s="224" t="s">
        <v>2483</v>
      </c>
    </row>
    <row r="132" spans="1:65" s="2" customFormat="1" ht="24.15" customHeight="1">
      <c r="A132" s="40"/>
      <c r="B132" s="41"/>
      <c r="C132" s="212" t="s">
        <v>327</v>
      </c>
      <c r="D132" s="212" t="s">
        <v>140</v>
      </c>
      <c r="E132" s="213" t="s">
        <v>2484</v>
      </c>
      <c r="F132" s="214" t="s">
        <v>2485</v>
      </c>
      <c r="G132" s="215" t="s">
        <v>2476</v>
      </c>
      <c r="H132" s="216">
        <v>10</v>
      </c>
      <c r="I132" s="217"/>
      <c r="J132" s="218">
        <f>ROUND(I132*H132,2)</f>
        <v>0</v>
      </c>
      <c r="K132" s="214" t="s">
        <v>1</v>
      </c>
      <c r="L132" s="46"/>
      <c r="M132" s="236" t="s">
        <v>1</v>
      </c>
      <c r="N132" s="237" t="s">
        <v>44</v>
      </c>
      <c r="O132" s="93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4" t="s">
        <v>144</v>
      </c>
      <c r="AT132" s="224" t="s">
        <v>140</v>
      </c>
      <c r="AU132" s="224" t="s">
        <v>87</v>
      </c>
      <c r="AY132" s="18" t="s">
        <v>139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87</v>
      </c>
      <c r="BK132" s="225">
        <f>ROUND(I132*H132,2)</f>
        <v>0</v>
      </c>
      <c r="BL132" s="18" t="s">
        <v>144</v>
      </c>
      <c r="BM132" s="224" t="s">
        <v>2486</v>
      </c>
    </row>
    <row r="133" spans="1:65" s="2" customFormat="1" ht="24.15" customHeight="1">
      <c r="A133" s="40"/>
      <c r="B133" s="41"/>
      <c r="C133" s="212" t="s">
        <v>334</v>
      </c>
      <c r="D133" s="212" t="s">
        <v>140</v>
      </c>
      <c r="E133" s="213" t="s">
        <v>2487</v>
      </c>
      <c r="F133" s="214" t="s">
        <v>2488</v>
      </c>
      <c r="G133" s="215" t="s">
        <v>2476</v>
      </c>
      <c r="H133" s="216">
        <v>13</v>
      </c>
      <c r="I133" s="217"/>
      <c r="J133" s="218">
        <f>ROUND(I133*H133,2)</f>
        <v>0</v>
      </c>
      <c r="K133" s="214" t="s">
        <v>1</v>
      </c>
      <c r="L133" s="46"/>
      <c r="M133" s="236" t="s">
        <v>1</v>
      </c>
      <c r="N133" s="237" t="s">
        <v>44</v>
      </c>
      <c r="O133" s="93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4" t="s">
        <v>144</v>
      </c>
      <c r="AT133" s="224" t="s">
        <v>140</v>
      </c>
      <c r="AU133" s="224" t="s">
        <v>87</v>
      </c>
      <c r="AY133" s="18" t="s">
        <v>139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87</v>
      </c>
      <c r="BK133" s="225">
        <f>ROUND(I133*H133,2)</f>
        <v>0</v>
      </c>
      <c r="BL133" s="18" t="s">
        <v>144</v>
      </c>
      <c r="BM133" s="224" t="s">
        <v>2489</v>
      </c>
    </row>
    <row r="134" spans="1:65" s="2" customFormat="1" ht="16.5" customHeight="1">
      <c r="A134" s="40"/>
      <c r="B134" s="41"/>
      <c r="C134" s="212" t="s">
        <v>340</v>
      </c>
      <c r="D134" s="212" t="s">
        <v>140</v>
      </c>
      <c r="E134" s="213" t="s">
        <v>2490</v>
      </c>
      <c r="F134" s="214" t="s">
        <v>2491</v>
      </c>
      <c r="G134" s="215" t="s">
        <v>2476</v>
      </c>
      <c r="H134" s="216">
        <v>8</v>
      </c>
      <c r="I134" s="217"/>
      <c r="J134" s="218">
        <f>ROUND(I134*H134,2)</f>
        <v>0</v>
      </c>
      <c r="K134" s="214" t="s">
        <v>1</v>
      </c>
      <c r="L134" s="46"/>
      <c r="M134" s="236" t="s">
        <v>1</v>
      </c>
      <c r="N134" s="237" t="s">
        <v>44</v>
      </c>
      <c r="O134" s="93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4" t="s">
        <v>144</v>
      </c>
      <c r="AT134" s="224" t="s">
        <v>140</v>
      </c>
      <c r="AU134" s="224" t="s">
        <v>87</v>
      </c>
      <c r="AY134" s="18" t="s">
        <v>139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87</v>
      </c>
      <c r="BK134" s="225">
        <f>ROUND(I134*H134,2)</f>
        <v>0</v>
      </c>
      <c r="BL134" s="18" t="s">
        <v>144</v>
      </c>
      <c r="BM134" s="224" t="s">
        <v>2492</v>
      </c>
    </row>
    <row r="135" spans="1:65" s="2" customFormat="1" ht="16.5" customHeight="1">
      <c r="A135" s="40"/>
      <c r="B135" s="41"/>
      <c r="C135" s="212" t="s">
        <v>229</v>
      </c>
      <c r="D135" s="212" t="s">
        <v>140</v>
      </c>
      <c r="E135" s="213" t="s">
        <v>2493</v>
      </c>
      <c r="F135" s="214" t="s">
        <v>2494</v>
      </c>
      <c r="G135" s="215" t="s">
        <v>2476</v>
      </c>
      <c r="H135" s="216">
        <v>37</v>
      </c>
      <c r="I135" s="217"/>
      <c r="J135" s="218">
        <f>ROUND(I135*H135,2)</f>
        <v>0</v>
      </c>
      <c r="K135" s="214" t="s">
        <v>1</v>
      </c>
      <c r="L135" s="46"/>
      <c r="M135" s="236" t="s">
        <v>1</v>
      </c>
      <c r="N135" s="237" t="s">
        <v>44</v>
      </c>
      <c r="O135" s="93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4" t="s">
        <v>144</v>
      </c>
      <c r="AT135" s="224" t="s">
        <v>140</v>
      </c>
      <c r="AU135" s="224" t="s">
        <v>87</v>
      </c>
      <c r="AY135" s="18" t="s">
        <v>139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87</v>
      </c>
      <c r="BK135" s="225">
        <f>ROUND(I135*H135,2)</f>
        <v>0</v>
      </c>
      <c r="BL135" s="18" t="s">
        <v>144</v>
      </c>
      <c r="BM135" s="224" t="s">
        <v>2495</v>
      </c>
    </row>
    <row r="136" spans="1:65" s="2" customFormat="1" ht="16.5" customHeight="1">
      <c r="A136" s="40"/>
      <c r="B136" s="41"/>
      <c r="C136" s="212" t="s">
        <v>351</v>
      </c>
      <c r="D136" s="212" t="s">
        <v>140</v>
      </c>
      <c r="E136" s="213" t="s">
        <v>2496</v>
      </c>
      <c r="F136" s="214" t="s">
        <v>2497</v>
      </c>
      <c r="G136" s="215" t="s">
        <v>2476</v>
      </c>
      <c r="H136" s="216">
        <v>7</v>
      </c>
      <c r="I136" s="217"/>
      <c r="J136" s="218">
        <f>ROUND(I136*H136,2)</f>
        <v>0</v>
      </c>
      <c r="K136" s="214" t="s">
        <v>1</v>
      </c>
      <c r="L136" s="46"/>
      <c r="M136" s="236" t="s">
        <v>1</v>
      </c>
      <c r="N136" s="237" t="s">
        <v>44</v>
      </c>
      <c r="O136" s="93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4" t="s">
        <v>144</v>
      </c>
      <c r="AT136" s="224" t="s">
        <v>140</v>
      </c>
      <c r="AU136" s="224" t="s">
        <v>87</v>
      </c>
      <c r="AY136" s="18" t="s">
        <v>139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87</v>
      </c>
      <c r="BK136" s="225">
        <f>ROUND(I136*H136,2)</f>
        <v>0</v>
      </c>
      <c r="BL136" s="18" t="s">
        <v>144</v>
      </c>
      <c r="BM136" s="224" t="s">
        <v>2498</v>
      </c>
    </row>
    <row r="137" spans="1:65" s="2" customFormat="1" ht="24.15" customHeight="1">
      <c r="A137" s="40"/>
      <c r="B137" s="41"/>
      <c r="C137" s="212" t="s">
        <v>358</v>
      </c>
      <c r="D137" s="212" t="s">
        <v>140</v>
      </c>
      <c r="E137" s="213" t="s">
        <v>2499</v>
      </c>
      <c r="F137" s="214" t="s">
        <v>2500</v>
      </c>
      <c r="G137" s="215" t="s">
        <v>2476</v>
      </c>
      <c r="H137" s="216">
        <v>4</v>
      </c>
      <c r="I137" s="217"/>
      <c r="J137" s="218">
        <f>ROUND(I137*H137,2)</f>
        <v>0</v>
      </c>
      <c r="K137" s="214" t="s">
        <v>1</v>
      </c>
      <c r="L137" s="46"/>
      <c r="M137" s="236" t="s">
        <v>1</v>
      </c>
      <c r="N137" s="237" t="s">
        <v>44</v>
      </c>
      <c r="O137" s="93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4" t="s">
        <v>144</v>
      </c>
      <c r="AT137" s="224" t="s">
        <v>140</v>
      </c>
      <c r="AU137" s="224" t="s">
        <v>87</v>
      </c>
      <c r="AY137" s="18" t="s">
        <v>139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87</v>
      </c>
      <c r="BK137" s="225">
        <f>ROUND(I137*H137,2)</f>
        <v>0</v>
      </c>
      <c r="BL137" s="18" t="s">
        <v>144</v>
      </c>
      <c r="BM137" s="224" t="s">
        <v>2501</v>
      </c>
    </row>
    <row r="138" spans="1:65" s="2" customFormat="1" ht="24.15" customHeight="1">
      <c r="A138" s="40"/>
      <c r="B138" s="41"/>
      <c r="C138" s="212" t="s">
        <v>8</v>
      </c>
      <c r="D138" s="212" t="s">
        <v>140</v>
      </c>
      <c r="E138" s="213" t="s">
        <v>2502</v>
      </c>
      <c r="F138" s="214" t="s">
        <v>2503</v>
      </c>
      <c r="G138" s="215" t="s">
        <v>2476</v>
      </c>
      <c r="H138" s="216">
        <v>34</v>
      </c>
      <c r="I138" s="217"/>
      <c r="J138" s="218">
        <f>ROUND(I138*H138,2)</f>
        <v>0</v>
      </c>
      <c r="K138" s="214" t="s">
        <v>1</v>
      </c>
      <c r="L138" s="46"/>
      <c r="M138" s="236" t="s">
        <v>1</v>
      </c>
      <c r="N138" s="237" t="s">
        <v>44</v>
      </c>
      <c r="O138" s="93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4" t="s">
        <v>144</v>
      </c>
      <c r="AT138" s="224" t="s">
        <v>140</v>
      </c>
      <c r="AU138" s="224" t="s">
        <v>87</v>
      </c>
      <c r="AY138" s="18" t="s">
        <v>139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87</v>
      </c>
      <c r="BK138" s="225">
        <f>ROUND(I138*H138,2)</f>
        <v>0</v>
      </c>
      <c r="BL138" s="18" t="s">
        <v>144</v>
      </c>
      <c r="BM138" s="224" t="s">
        <v>2504</v>
      </c>
    </row>
    <row r="139" spans="1:65" s="2" customFormat="1" ht="24.15" customHeight="1">
      <c r="A139" s="40"/>
      <c r="B139" s="41"/>
      <c r="C139" s="212" t="s">
        <v>371</v>
      </c>
      <c r="D139" s="212" t="s">
        <v>140</v>
      </c>
      <c r="E139" s="213" t="s">
        <v>2505</v>
      </c>
      <c r="F139" s="214" t="s">
        <v>2506</v>
      </c>
      <c r="G139" s="215" t="s">
        <v>2476</v>
      </c>
      <c r="H139" s="216">
        <v>26</v>
      </c>
      <c r="I139" s="217"/>
      <c r="J139" s="218">
        <f>ROUND(I139*H139,2)</f>
        <v>0</v>
      </c>
      <c r="K139" s="214" t="s">
        <v>1</v>
      </c>
      <c r="L139" s="46"/>
      <c r="M139" s="236" t="s">
        <v>1</v>
      </c>
      <c r="N139" s="237" t="s">
        <v>44</v>
      </c>
      <c r="O139" s="93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4" t="s">
        <v>144</v>
      </c>
      <c r="AT139" s="224" t="s">
        <v>140</v>
      </c>
      <c r="AU139" s="224" t="s">
        <v>87</v>
      </c>
      <c r="AY139" s="18" t="s">
        <v>139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87</v>
      </c>
      <c r="BK139" s="225">
        <f>ROUND(I139*H139,2)</f>
        <v>0</v>
      </c>
      <c r="BL139" s="18" t="s">
        <v>144</v>
      </c>
      <c r="BM139" s="224" t="s">
        <v>2507</v>
      </c>
    </row>
    <row r="140" spans="1:65" s="2" customFormat="1" ht="16.5" customHeight="1">
      <c r="A140" s="40"/>
      <c r="B140" s="41"/>
      <c r="C140" s="212" t="s">
        <v>376</v>
      </c>
      <c r="D140" s="212" t="s">
        <v>140</v>
      </c>
      <c r="E140" s="213" t="s">
        <v>2508</v>
      </c>
      <c r="F140" s="214" t="s">
        <v>2509</v>
      </c>
      <c r="G140" s="215" t="s">
        <v>273</v>
      </c>
      <c r="H140" s="216">
        <v>28.8</v>
      </c>
      <c r="I140" s="217"/>
      <c r="J140" s="218">
        <f>ROUND(I140*H140,2)</f>
        <v>0</v>
      </c>
      <c r="K140" s="214" t="s">
        <v>1</v>
      </c>
      <c r="L140" s="46"/>
      <c r="M140" s="236" t="s">
        <v>1</v>
      </c>
      <c r="N140" s="237" t="s">
        <v>44</v>
      </c>
      <c r="O140" s="93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4" t="s">
        <v>144</v>
      </c>
      <c r="AT140" s="224" t="s">
        <v>140</v>
      </c>
      <c r="AU140" s="224" t="s">
        <v>87</v>
      </c>
      <c r="AY140" s="18" t="s">
        <v>139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87</v>
      </c>
      <c r="BK140" s="225">
        <f>ROUND(I140*H140,2)</f>
        <v>0</v>
      </c>
      <c r="BL140" s="18" t="s">
        <v>144</v>
      </c>
      <c r="BM140" s="224" t="s">
        <v>2510</v>
      </c>
    </row>
    <row r="141" spans="1:65" s="2" customFormat="1" ht="24.15" customHeight="1">
      <c r="A141" s="40"/>
      <c r="B141" s="41"/>
      <c r="C141" s="212" t="s">
        <v>382</v>
      </c>
      <c r="D141" s="212" t="s">
        <v>140</v>
      </c>
      <c r="E141" s="213" t="s">
        <v>2511</v>
      </c>
      <c r="F141" s="214" t="s">
        <v>2512</v>
      </c>
      <c r="G141" s="215" t="s">
        <v>143</v>
      </c>
      <c r="H141" s="216">
        <v>1</v>
      </c>
      <c r="I141" s="217"/>
      <c r="J141" s="218">
        <f>ROUND(I141*H141,2)</f>
        <v>0</v>
      </c>
      <c r="K141" s="214" t="s">
        <v>1</v>
      </c>
      <c r="L141" s="46"/>
      <c r="M141" s="236" t="s">
        <v>1</v>
      </c>
      <c r="N141" s="237" t="s">
        <v>44</v>
      </c>
      <c r="O141" s="93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4" t="s">
        <v>144</v>
      </c>
      <c r="AT141" s="224" t="s">
        <v>140</v>
      </c>
      <c r="AU141" s="224" t="s">
        <v>87</v>
      </c>
      <c r="AY141" s="18" t="s">
        <v>139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87</v>
      </c>
      <c r="BK141" s="225">
        <f>ROUND(I141*H141,2)</f>
        <v>0</v>
      </c>
      <c r="BL141" s="18" t="s">
        <v>144</v>
      </c>
      <c r="BM141" s="224" t="s">
        <v>2513</v>
      </c>
    </row>
    <row r="142" spans="1:65" s="2" customFormat="1" ht="16.5" customHeight="1">
      <c r="A142" s="40"/>
      <c r="B142" s="41"/>
      <c r="C142" s="212" t="s">
        <v>393</v>
      </c>
      <c r="D142" s="212" t="s">
        <v>140</v>
      </c>
      <c r="E142" s="213" t="s">
        <v>2514</v>
      </c>
      <c r="F142" s="214" t="s">
        <v>2515</v>
      </c>
      <c r="G142" s="215" t="s">
        <v>143</v>
      </c>
      <c r="H142" s="216">
        <v>1</v>
      </c>
      <c r="I142" s="217"/>
      <c r="J142" s="218">
        <f>ROUND(I142*H142,2)</f>
        <v>0</v>
      </c>
      <c r="K142" s="214" t="s">
        <v>1</v>
      </c>
      <c r="L142" s="46"/>
      <c r="M142" s="236" t="s">
        <v>1</v>
      </c>
      <c r="N142" s="237" t="s">
        <v>44</v>
      </c>
      <c r="O142" s="93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4" t="s">
        <v>144</v>
      </c>
      <c r="AT142" s="224" t="s">
        <v>140</v>
      </c>
      <c r="AU142" s="224" t="s">
        <v>87</v>
      </c>
      <c r="AY142" s="18" t="s">
        <v>139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87</v>
      </c>
      <c r="BK142" s="225">
        <f>ROUND(I142*H142,2)</f>
        <v>0</v>
      </c>
      <c r="BL142" s="18" t="s">
        <v>144</v>
      </c>
      <c r="BM142" s="224" t="s">
        <v>2516</v>
      </c>
    </row>
    <row r="143" spans="1:65" s="2" customFormat="1" ht="16.5" customHeight="1">
      <c r="A143" s="40"/>
      <c r="B143" s="41"/>
      <c r="C143" s="212" t="s">
        <v>400</v>
      </c>
      <c r="D143" s="212" t="s">
        <v>140</v>
      </c>
      <c r="E143" s="213" t="s">
        <v>2517</v>
      </c>
      <c r="F143" s="214" t="s">
        <v>2518</v>
      </c>
      <c r="G143" s="215" t="s">
        <v>143</v>
      </c>
      <c r="H143" s="216">
        <v>1</v>
      </c>
      <c r="I143" s="217"/>
      <c r="J143" s="218">
        <f>ROUND(I143*H143,2)</f>
        <v>0</v>
      </c>
      <c r="K143" s="214" t="s">
        <v>1</v>
      </c>
      <c r="L143" s="46"/>
      <c r="M143" s="236" t="s">
        <v>1</v>
      </c>
      <c r="N143" s="237" t="s">
        <v>44</v>
      </c>
      <c r="O143" s="93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4" t="s">
        <v>144</v>
      </c>
      <c r="AT143" s="224" t="s">
        <v>140</v>
      </c>
      <c r="AU143" s="224" t="s">
        <v>87</v>
      </c>
      <c r="AY143" s="18" t="s">
        <v>139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87</v>
      </c>
      <c r="BK143" s="225">
        <f>ROUND(I143*H143,2)</f>
        <v>0</v>
      </c>
      <c r="BL143" s="18" t="s">
        <v>144</v>
      </c>
      <c r="BM143" s="224" t="s">
        <v>2519</v>
      </c>
    </row>
    <row r="144" spans="1:65" s="2" customFormat="1" ht="16.5" customHeight="1">
      <c r="A144" s="40"/>
      <c r="B144" s="41"/>
      <c r="C144" s="212" t="s">
        <v>7</v>
      </c>
      <c r="D144" s="212" t="s">
        <v>140</v>
      </c>
      <c r="E144" s="213" t="s">
        <v>2520</v>
      </c>
      <c r="F144" s="214" t="s">
        <v>2521</v>
      </c>
      <c r="G144" s="215" t="s">
        <v>143</v>
      </c>
      <c r="H144" s="216">
        <v>1</v>
      </c>
      <c r="I144" s="217"/>
      <c r="J144" s="218">
        <f>ROUND(I144*H144,2)</f>
        <v>0</v>
      </c>
      <c r="K144" s="214" t="s">
        <v>1</v>
      </c>
      <c r="L144" s="46"/>
      <c r="M144" s="236" t="s">
        <v>1</v>
      </c>
      <c r="N144" s="237" t="s">
        <v>44</v>
      </c>
      <c r="O144" s="93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4" t="s">
        <v>144</v>
      </c>
      <c r="AT144" s="224" t="s">
        <v>140</v>
      </c>
      <c r="AU144" s="224" t="s">
        <v>87</v>
      </c>
      <c r="AY144" s="18" t="s">
        <v>139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87</v>
      </c>
      <c r="BK144" s="225">
        <f>ROUND(I144*H144,2)</f>
        <v>0</v>
      </c>
      <c r="BL144" s="18" t="s">
        <v>144</v>
      </c>
      <c r="BM144" s="224" t="s">
        <v>2522</v>
      </c>
    </row>
    <row r="145" spans="1:65" s="2" customFormat="1" ht="16.5" customHeight="1">
      <c r="A145" s="40"/>
      <c r="B145" s="41"/>
      <c r="C145" s="212" t="s">
        <v>412</v>
      </c>
      <c r="D145" s="212" t="s">
        <v>140</v>
      </c>
      <c r="E145" s="213" t="s">
        <v>2523</v>
      </c>
      <c r="F145" s="214" t="s">
        <v>2524</v>
      </c>
      <c r="G145" s="215" t="s">
        <v>143</v>
      </c>
      <c r="H145" s="216">
        <v>1</v>
      </c>
      <c r="I145" s="217"/>
      <c r="J145" s="218">
        <f>ROUND(I145*H145,2)</f>
        <v>0</v>
      </c>
      <c r="K145" s="214" t="s">
        <v>1</v>
      </c>
      <c r="L145" s="46"/>
      <c r="M145" s="236" t="s">
        <v>1</v>
      </c>
      <c r="N145" s="237" t="s">
        <v>44</v>
      </c>
      <c r="O145" s="93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4" t="s">
        <v>144</v>
      </c>
      <c r="AT145" s="224" t="s">
        <v>140</v>
      </c>
      <c r="AU145" s="224" t="s">
        <v>87</v>
      </c>
      <c r="AY145" s="18" t="s">
        <v>139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87</v>
      </c>
      <c r="BK145" s="225">
        <f>ROUND(I145*H145,2)</f>
        <v>0</v>
      </c>
      <c r="BL145" s="18" t="s">
        <v>144</v>
      </c>
      <c r="BM145" s="224" t="s">
        <v>2525</v>
      </c>
    </row>
    <row r="146" spans="1:65" s="2" customFormat="1" ht="16.5" customHeight="1">
      <c r="A146" s="40"/>
      <c r="B146" s="41"/>
      <c r="C146" s="212" t="s">
        <v>428</v>
      </c>
      <c r="D146" s="212" t="s">
        <v>140</v>
      </c>
      <c r="E146" s="213" t="s">
        <v>2526</v>
      </c>
      <c r="F146" s="214" t="s">
        <v>2527</v>
      </c>
      <c r="G146" s="215" t="s">
        <v>143</v>
      </c>
      <c r="H146" s="216">
        <v>1</v>
      </c>
      <c r="I146" s="217"/>
      <c r="J146" s="218">
        <f>ROUND(I146*H146,2)</f>
        <v>0</v>
      </c>
      <c r="K146" s="214" t="s">
        <v>1</v>
      </c>
      <c r="L146" s="46"/>
      <c r="M146" s="236" t="s">
        <v>1</v>
      </c>
      <c r="N146" s="237" t="s">
        <v>44</v>
      </c>
      <c r="O146" s="93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4" t="s">
        <v>144</v>
      </c>
      <c r="AT146" s="224" t="s">
        <v>140</v>
      </c>
      <c r="AU146" s="224" t="s">
        <v>87</v>
      </c>
      <c r="AY146" s="18" t="s">
        <v>139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87</v>
      </c>
      <c r="BK146" s="225">
        <f>ROUND(I146*H146,2)</f>
        <v>0</v>
      </c>
      <c r="BL146" s="18" t="s">
        <v>144</v>
      </c>
      <c r="BM146" s="224" t="s">
        <v>2528</v>
      </c>
    </row>
    <row r="147" spans="1:63" s="11" customFormat="1" ht="25.9" customHeight="1">
      <c r="A147" s="11"/>
      <c r="B147" s="198"/>
      <c r="C147" s="199"/>
      <c r="D147" s="200" t="s">
        <v>78</v>
      </c>
      <c r="E147" s="201" t="s">
        <v>2529</v>
      </c>
      <c r="F147" s="201" t="s">
        <v>2530</v>
      </c>
      <c r="G147" s="199"/>
      <c r="H147" s="199"/>
      <c r="I147" s="202"/>
      <c r="J147" s="203">
        <f>BK147</f>
        <v>0</v>
      </c>
      <c r="K147" s="199"/>
      <c r="L147" s="204"/>
      <c r="M147" s="205"/>
      <c r="N147" s="206"/>
      <c r="O147" s="206"/>
      <c r="P147" s="207">
        <f>SUM(P148:P186)</f>
        <v>0</v>
      </c>
      <c r="Q147" s="206"/>
      <c r="R147" s="207">
        <f>SUM(R148:R186)</f>
        <v>0</v>
      </c>
      <c r="S147" s="206"/>
      <c r="T147" s="208">
        <f>SUM(T148:T186)</f>
        <v>0</v>
      </c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R147" s="209" t="s">
        <v>87</v>
      </c>
      <c r="AT147" s="210" t="s">
        <v>78</v>
      </c>
      <c r="AU147" s="210" t="s">
        <v>79</v>
      </c>
      <c r="AY147" s="209" t="s">
        <v>139</v>
      </c>
      <c r="BK147" s="211">
        <f>SUM(BK148:BK186)</f>
        <v>0</v>
      </c>
    </row>
    <row r="148" spans="1:65" s="2" customFormat="1" ht="16.5" customHeight="1">
      <c r="A148" s="40"/>
      <c r="B148" s="41"/>
      <c r="C148" s="212" t="s">
        <v>434</v>
      </c>
      <c r="D148" s="212" t="s">
        <v>140</v>
      </c>
      <c r="E148" s="213" t="s">
        <v>2531</v>
      </c>
      <c r="F148" s="214" t="s">
        <v>2532</v>
      </c>
      <c r="G148" s="215" t="s">
        <v>367</v>
      </c>
      <c r="H148" s="216">
        <v>13</v>
      </c>
      <c r="I148" s="217"/>
      <c r="J148" s="218">
        <f>ROUND(I148*H148,2)</f>
        <v>0</v>
      </c>
      <c r="K148" s="214" t="s">
        <v>1</v>
      </c>
      <c r="L148" s="46"/>
      <c r="M148" s="236" t="s">
        <v>1</v>
      </c>
      <c r="N148" s="237" t="s">
        <v>44</v>
      </c>
      <c r="O148" s="93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4" t="s">
        <v>144</v>
      </c>
      <c r="AT148" s="224" t="s">
        <v>140</v>
      </c>
      <c r="AU148" s="224" t="s">
        <v>87</v>
      </c>
      <c r="AY148" s="18" t="s">
        <v>139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87</v>
      </c>
      <c r="BK148" s="225">
        <f>ROUND(I148*H148,2)</f>
        <v>0</v>
      </c>
      <c r="BL148" s="18" t="s">
        <v>144</v>
      </c>
      <c r="BM148" s="224" t="s">
        <v>2533</v>
      </c>
    </row>
    <row r="149" spans="1:65" s="2" customFormat="1" ht="16.5" customHeight="1">
      <c r="A149" s="40"/>
      <c r="B149" s="41"/>
      <c r="C149" s="212" t="s">
        <v>456</v>
      </c>
      <c r="D149" s="212" t="s">
        <v>140</v>
      </c>
      <c r="E149" s="213" t="s">
        <v>2534</v>
      </c>
      <c r="F149" s="214" t="s">
        <v>2535</v>
      </c>
      <c r="G149" s="215" t="s">
        <v>367</v>
      </c>
      <c r="H149" s="216">
        <v>6</v>
      </c>
      <c r="I149" s="217"/>
      <c r="J149" s="218">
        <f>ROUND(I149*H149,2)</f>
        <v>0</v>
      </c>
      <c r="K149" s="214" t="s">
        <v>1</v>
      </c>
      <c r="L149" s="46"/>
      <c r="M149" s="236" t="s">
        <v>1</v>
      </c>
      <c r="N149" s="237" t="s">
        <v>44</v>
      </c>
      <c r="O149" s="93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4" t="s">
        <v>144</v>
      </c>
      <c r="AT149" s="224" t="s">
        <v>140</v>
      </c>
      <c r="AU149" s="224" t="s">
        <v>87</v>
      </c>
      <c r="AY149" s="18" t="s">
        <v>139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87</v>
      </c>
      <c r="BK149" s="225">
        <f>ROUND(I149*H149,2)</f>
        <v>0</v>
      </c>
      <c r="BL149" s="18" t="s">
        <v>144</v>
      </c>
      <c r="BM149" s="224" t="s">
        <v>2536</v>
      </c>
    </row>
    <row r="150" spans="1:65" s="2" customFormat="1" ht="16.5" customHeight="1">
      <c r="A150" s="40"/>
      <c r="B150" s="41"/>
      <c r="C150" s="212" t="s">
        <v>187</v>
      </c>
      <c r="D150" s="212" t="s">
        <v>140</v>
      </c>
      <c r="E150" s="213" t="s">
        <v>2537</v>
      </c>
      <c r="F150" s="214" t="s">
        <v>2538</v>
      </c>
      <c r="G150" s="215" t="s">
        <v>367</v>
      </c>
      <c r="H150" s="216">
        <v>6</v>
      </c>
      <c r="I150" s="217"/>
      <c r="J150" s="218">
        <f>ROUND(I150*H150,2)</f>
        <v>0</v>
      </c>
      <c r="K150" s="214" t="s">
        <v>1</v>
      </c>
      <c r="L150" s="46"/>
      <c r="M150" s="236" t="s">
        <v>1</v>
      </c>
      <c r="N150" s="237" t="s">
        <v>44</v>
      </c>
      <c r="O150" s="93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4" t="s">
        <v>144</v>
      </c>
      <c r="AT150" s="224" t="s">
        <v>140</v>
      </c>
      <c r="AU150" s="224" t="s">
        <v>87</v>
      </c>
      <c r="AY150" s="18" t="s">
        <v>139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87</v>
      </c>
      <c r="BK150" s="225">
        <f>ROUND(I150*H150,2)</f>
        <v>0</v>
      </c>
      <c r="BL150" s="18" t="s">
        <v>144</v>
      </c>
      <c r="BM150" s="224" t="s">
        <v>2539</v>
      </c>
    </row>
    <row r="151" spans="1:65" s="2" customFormat="1" ht="16.5" customHeight="1">
      <c r="A151" s="40"/>
      <c r="B151" s="41"/>
      <c r="C151" s="212" t="s">
        <v>468</v>
      </c>
      <c r="D151" s="212" t="s">
        <v>140</v>
      </c>
      <c r="E151" s="213" t="s">
        <v>2540</v>
      </c>
      <c r="F151" s="214" t="s">
        <v>2541</v>
      </c>
      <c r="G151" s="215" t="s">
        <v>367</v>
      </c>
      <c r="H151" s="216">
        <v>24</v>
      </c>
      <c r="I151" s="217"/>
      <c r="J151" s="218">
        <f>ROUND(I151*H151,2)</f>
        <v>0</v>
      </c>
      <c r="K151" s="214" t="s">
        <v>1</v>
      </c>
      <c r="L151" s="46"/>
      <c r="M151" s="236" t="s">
        <v>1</v>
      </c>
      <c r="N151" s="237" t="s">
        <v>44</v>
      </c>
      <c r="O151" s="93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4" t="s">
        <v>144</v>
      </c>
      <c r="AT151" s="224" t="s">
        <v>140</v>
      </c>
      <c r="AU151" s="224" t="s">
        <v>87</v>
      </c>
      <c r="AY151" s="18" t="s">
        <v>139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87</v>
      </c>
      <c r="BK151" s="225">
        <f>ROUND(I151*H151,2)</f>
        <v>0</v>
      </c>
      <c r="BL151" s="18" t="s">
        <v>144</v>
      </c>
      <c r="BM151" s="224" t="s">
        <v>2542</v>
      </c>
    </row>
    <row r="152" spans="1:65" s="2" customFormat="1" ht="16.5" customHeight="1">
      <c r="A152" s="40"/>
      <c r="B152" s="41"/>
      <c r="C152" s="212" t="s">
        <v>474</v>
      </c>
      <c r="D152" s="212" t="s">
        <v>140</v>
      </c>
      <c r="E152" s="213" t="s">
        <v>2543</v>
      </c>
      <c r="F152" s="214" t="s">
        <v>2544</v>
      </c>
      <c r="G152" s="215" t="s">
        <v>367</v>
      </c>
      <c r="H152" s="216">
        <v>4</v>
      </c>
      <c r="I152" s="217"/>
      <c r="J152" s="218">
        <f>ROUND(I152*H152,2)</f>
        <v>0</v>
      </c>
      <c r="K152" s="214" t="s">
        <v>1</v>
      </c>
      <c r="L152" s="46"/>
      <c r="M152" s="236" t="s">
        <v>1</v>
      </c>
      <c r="N152" s="237" t="s">
        <v>44</v>
      </c>
      <c r="O152" s="93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4" t="s">
        <v>144</v>
      </c>
      <c r="AT152" s="224" t="s">
        <v>140</v>
      </c>
      <c r="AU152" s="224" t="s">
        <v>87</v>
      </c>
      <c r="AY152" s="18" t="s">
        <v>139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87</v>
      </c>
      <c r="BK152" s="225">
        <f>ROUND(I152*H152,2)</f>
        <v>0</v>
      </c>
      <c r="BL152" s="18" t="s">
        <v>144</v>
      </c>
      <c r="BM152" s="224" t="s">
        <v>2545</v>
      </c>
    </row>
    <row r="153" spans="1:65" s="2" customFormat="1" ht="16.5" customHeight="1">
      <c r="A153" s="40"/>
      <c r="B153" s="41"/>
      <c r="C153" s="212" t="s">
        <v>482</v>
      </c>
      <c r="D153" s="212" t="s">
        <v>140</v>
      </c>
      <c r="E153" s="213" t="s">
        <v>2546</v>
      </c>
      <c r="F153" s="214" t="s">
        <v>2547</v>
      </c>
      <c r="G153" s="215" t="s">
        <v>367</v>
      </c>
      <c r="H153" s="216">
        <v>2</v>
      </c>
      <c r="I153" s="217"/>
      <c r="J153" s="218">
        <f>ROUND(I153*H153,2)</f>
        <v>0</v>
      </c>
      <c r="K153" s="214" t="s">
        <v>1</v>
      </c>
      <c r="L153" s="46"/>
      <c r="M153" s="236" t="s">
        <v>1</v>
      </c>
      <c r="N153" s="237" t="s">
        <v>44</v>
      </c>
      <c r="O153" s="93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4" t="s">
        <v>144</v>
      </c>
      <c r="AT153" s="224" t="s">
        <v>140</v>
      </c>
      <c r="AU153" s="224" t="s">
        <v>87</v>
      </c>
      <c r="AY153" s="18" t="s">
        <v>139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87</v>
      </c>
      <c r="BK153" s="225">
        <f>ROUND(I153*H153,2)</f>
        <v>0</v>
      </c>
      <c r="BL153" s="18" t="s">
        <v>144</v>
      </c>
      <c r="BM153" s="224" t="s">
        <v>2548</v>
      </c>
    </row>
    <row r="154" spans="1:65" s="2" customFormat="1" ht="16.5" customHeight="1">
      <c r="A154" s="40"/>
      <c r="B154" s="41"/>
      <c r="C154" s="212" t="s">
        <v>487</v>
      </c>
      <c r="D154" s="212" t="s">
        <v>140</v>
      </c>
      <c r="E154" s="213" t="s">
        <v>2549</v>
      </c>
      <c r="F154" s="214" t="s">
        <v>2550</v>
      </c>
      <c r="G154" s="215" t="s">
        <v>367</v>
      </c>
      <c r="H154" s="216">
        <v>1</v>
      </c>
      <c r="I154" s="217"/>
      <c r="J154" s="218">
        <f>ROUND(I154*H154,2)</f>
        <v>0</v>
      </c>
      <c r="K154" s="214" t="s">
        <v>1</v>
      </c>
      <c r="L154" s="46"/>
      <c r="M154" s="236" t="s">
        <v>1</v>
      </c>
      <c r="N154" s="237" t="s">
        <v>44</v>
      </c>
      <c r="O154" s="93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4" t="s">
        <v>144</v>
      </c>
      <c r="AT154" s="224" t="s">
        <v>140</v>
      </c>
      <c r="AU154" s="224" t="s">
        <v>87</v>
      </c>
      <c r="AY154" s="18" t="s">
        <v>139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87</v>
      </c>
      <c r="BK154" s="225">
        <f>ROUND(I154*H154,2)</f>
        <v>0</v>
      </c>
      <c r="BL154" s="18" t="s">
        <v>144</v>
      </c>
      <c r="BM154" s="224" t="s">
        <v>2551</v>
      </c>
    </row>
    <row r="155" spans="1:65" s="2" customFormat="1" ht="16.5" customHeight="1">
      <c r="A155" s="40"/>
      <c r="B155" s="41"/>
      <c r="C155" s="212" t="s">
        <v>492</v>
      </c>
      <c r="D155" s="212" t="s">
        <v>140</v>
      </c>
      <c r="E155" s="213" t="s">
        <v>2552</v>
      </c>
      <c r="F155" s="214" t="s">
        <v>2553</v>
      </c>
      <c r="G155" s="215" t="s">
        <v>367</v>
      </c>
      <c r="H155" s="216">
        <v>1</v>
      </c>
      <c r="I155" s="217"/>
      <c r="J155" s="218">
        <f>ROUND(I155*H155,2)</f>
        <v>0</v>
      </c>
      <c r="K155" s="214" t="s">
        <v>1</v>
      </c>
      <c r="L155" s="46"/>
      <c r="M155" s="236" t="s">
        <v>1</v>
      </c>
      <c r="N155" s="237" t="s">
        <v>44</v>
      </c>
      <c r="O155" s="93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4" t="s">
        <v>144</v>
      </c>
      <c r="AT155" s="224" t="s">
        <v>140</v>
      </c>
      <c r="AU155" s="224" t="s">
        <v>87</v>
      </c>
      <c r="AY155" s="18" t="s">
        <v>139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87</v>
      </c>
      <c r="BK155" s="225">
        <f>ROUND(I155*H155,2)</f>
        <v>0</v>
      </c>
      <c r="BL155" s="18" t="s">
        <v>144</v>
      </c>
      <c r="BM155" s="224" t="s">
        <v>2554</v>
      </c>
    </row>
    <row r="156" spans="1:65" s="2" customFormat="1" ht="49.05" customHeight="1">
      <c r="A156" s="40"/>
      <c r="B156" s="41"/>
      <c r="C156" s="212" t="s">
        <v>496</v>
      </c>
      <c r="D156" s="212" t="s">
        <v>140</v>
      </c>
      <c r="E156" s="213" t="s">
        <v>2555</v>
      </c>
      <c r="F156" s="214" t="s">
        <v>2556</v>
      </c>
      <c r="G156" s="215" t="s">
        <v>367</v>
      </c>
      <c r="H156" s="216">
        <v>1</v>
      </c>
      <c r="I156" s="217"/>
      <c r="J156" s="218">
        <f>ROUND(I156*H156,2)</f>
        <v>0</v>
      </c>
      <c r="K156" s="214" t="s">
        <v>1</v>
      </c>
      <c r="L156" s="46"/>
      <c r="M156" s="236" t="s">
        <v>1</v>
      </c>
      <c r="N156" s="237" t="s">
        <v>44</v>
      </c>
      <c r="O156" s="93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4" t="s">
        <v>144</v>
      </c>
      <c r="AT156" s="224" t="s">
        <v>140</v>
      </c>
      <c r="AU156" s="224" t="s">
        <v>87</v>
      </c>
      <c r="AY156" s="18" t="s">
        <v>139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87</v>
      </c>
      <c r="BK156" s="225">
        <f>ROUND(I156*H156,2)</f>
        <v>0</v>
      </c>
      <c r="BL156" s="18" t="s">
        <v>144</v>
      </c>
      <c r="BM156" s="224" t="s">
        <v>2557</v>
      </c>
    </row>
    <row r="157" spans="1:65" s="2" customFormat="1" ht="16.5" customHeight="1">
      <c r="A157" s="40"/>
      <c r="B157" s="41"/>
      <c r="C157" s="212" t="s">
        <v>500</v>
      </c>
      <c r="D157" s="212" t="s">
        <v>140</v>
      </c>
      <c r="E157" s="213" t="s">
        <v>2558</v>
      </c>
      <c r="F157" s="214" t="s">
        <v>2559</v>
      </c>
      <c r="G157" s="215" t="s">
        <v>367</v>
      </c>
      <c r="H157" s="216">
        <v>1</v>
      </c>
      <c r="I157" s="217"/>
      <c r="J157" s="218">
        <f>ROUND(I157*H157,2)</f>
        <v>0</v>
      </c>
      <c r="K157" s="214" t="s">
        <v>1</v>
      </c>
      <c r="L157" s="46"/>
      <c r="M157" s="236" t="s">
        <v>1</v>
      </c>
      <c r="N157" s="237" t="s">
        <v>44</v>
      </c>
      <c r="O157" s="93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4" t="s">
        <v>144</v>
      </c>
      <c r="AT157" s="224" t="s">
        <v>140</v>
      </c>
      <c r="AU157" s="224" t="s">
        <v>87</v>
      </c>
      <c r="AY157" s="18" t="s">
        <v>139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87</v>
      </c>
      <c r="BK157" s="225">
        <f>ROUND(I157*H157,2)</f>
        <v>0</v>
      </c>
      <c r="BL157" s="18" t="s">
        <v>144</v>
      </c>
      <c r="BM157" s="224" t="s">
        <v>2560</v>
      </c>
    </row>
    <row r="158" spans="1:65" s="2" customFormat="1" ht="16.5" customHeight="1">
      <c r="A158" s="40"/>
      <c r="B158" s="41"/>
      <c r="C158" s="212" t="s">
        <v>505</v>
      </c>
      <c r="D158" s="212" t="s">
        <v>140</v>
      </c>
      <c r="E158" s="213" t="s">
        <v>2561</v>
      </c>
      <c r="F158" s="214" t="s">
        <v>2562</v>
      </c>
      <c r="G158" s="215" t="s">
        <v>367</v>
      </c>
      <c r="H158" s="216">
        <v>1</v>
      </c>
      <c r="I158" s="217"/>
      <c r="J158" s="218">
        <f>ROUND(I158*H158,2)</f>
        <v>0</v>
      </c>
      <c r="K158" s="214" t="s">
        <v>1</v>
      </c>
      <c r="L158" s="46"/>
      <c r="M158" s="236" t="s">
        <v>1</v>
      </c>
      <c r="N158" s="237" t="s">
        <v>44</v>
      </c>
      <c r="O158" s="93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4" t="s">
        <v>144</v>
      </c>
      <c r="AT158" s="224" t="s">
        <v>140</v>
      </c>
      <c r="AU158" s="224" t="s">
        <v>87</v>
      </c>
      <c r="AY158" s="18" t="s">
        <v>139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87</v>
      </c>
      <c r="BK158" s="225">
        <f>ROUND(I158*H158,2)</f>
        <v>0</v>
      </c>
      <c r="BL158" s="18" t="s">
        <v>144</v>
      </c>
      <c r="BM158" s="224" t="s">
        <v>2563</v>
      </c>
    </row>
    <row r="159" spans="1:65" s="2" customFormat="1" ht="16.5" customHeight="1">
      <c r="A159" s="40"/>
      <c r="B159" s="41"/>
      <c r="C159" s="212" t="s">
        <v>513</v>
      </c>
      <c r="D159" s="212" t="s">
        <v>140</v>
      </c>
      <c r="E159" s="213" t="s">
        <v>2564</v>
      </c>
      <c r="F159" s="214" t="s">
        <v>2565</v>
      </c>
      <c r="G159" s="215" t="s">
        <v>367</v>
      </c>
      <c r="H159" s="216">
        <v>1</v>
      </c>
      <c r="I159" s="217"/>
      <c r="J159" s="218">
        <f>ROUND(I159*H159,2)</f>
        <v>0</v>
      </c>
      <c r="K159" s="214" t="s">
        <v>1</v>
      </c>
      <c r="L159" s="46"/>
      <c r="M159" s="236" t="s">
        <v>1</v>
      </c>
      <c r="N159" s="237" t="s">
        <v>44</v>
      </c>
      <c r="O159" s="93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4" t="s">
        <v>144</v>
      </c>
      <c r="AT159" s="224" t="s">
        <v>140</v>
      </c>
      <c r="AU159" s="224" t="s">
        <v>87</v>
      </c>
      <c r="AY159" s="18" t="s">
        <v>139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87</v>
      </c>
      <c r="BK159" s="225">
        <f>ROUND(I159*H159,2)</f>
        <v>0</v>
      </c>
      <c r="BL159" s="18" t="s">
        <v>144</v>
      </c>
      <c r="BM159" s="224" t="s">
        <v>2566</v>
      </c>
    </row>
    <row r="160" spans="1:65" s="2" customFormat="1" ht="16.5" customHeight="1">
      <c r="A160" s="40"/>
      <c r="B160" s="41"/>
      <c r="C160" s="212" t="s">
        <v>517</v>
      </c>
      <c r="D160" s="212" t="s">
        <v>140</v>
      </c>
      <c r="E160" s="213" t="s">
        <v>2567</v>
      </c>
      <c r="F160" s="214" t="s">
        <v>2568</v>
      </c>
      <c r="G160" s="215" t="s">
        <v>367</v>
      </c>
      <c r="H160" s="216">
        <v>1</v>
      </c>
      <c r="I160" s="217"/>
      <c r="J160" s="218">
        <f>ROUND(I160*H160,2)</f>
        <v>0</v>
      </c>
      <c r="K160" s="214" t="s">
        <v>1</v>
      </c>
      <c r="L160" s="46"/>
      <c r="M160" s="236" t="s">
        <v>1</v>
      </c>
      <c r="N160" s="237" t="s">
        <v>44</v>
      </c>
      <c r="O160" s="93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4" t="s">
        <v>144</v>
      </c>
      <c r="AT160" s="224" t="s">
        <v>140</v>
      </c>
      <c r="AU160" s="224" t="s">
        <v>87</v>
      </c>
      <c r="AY160" s="18" t="s">
        <v>139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87</v>
      </c>
      <c r="BK160" s="225">
        <f>ROUND(I160*H160,2)</f>
        <v>0</v>
      </c>
      <c r="BL160" s="18" t="s">
        <v>144</v>
      </c>
      <c r="BM160" s="224" t="s">
        <v>2569</v>
      </c>
    </row>
    <row r="161" spans="1:65" s="2" customFormat="1" ht="21.75" customHeight="1">
      <c r="A161" s="40"/>
      <c r="B161" s="41"/>
      <c r="C161" s="212" t="s">
        <v>529</v>
      </c>
      <c r="D161" s="212" t="s">
        <v>140</v>
      </c>
      <c r="E161" s="213" t="s">
        <v>2570</v>
      </c>
      <c r="F161" s="214" t="s">
        <v>2571</v>
      </c>
      <c r="G161" s="215" t="s">
        <v>367</v>
      </c>
      <c r="H161" s="216">
        <v>1</v>
      </c>
      <c r="I161" s="217"/>
      <c r="J161" s="218">
        <f>ROUND(I161*H161,2)</f>
        <v>0</v>
      </c>
      <c r="K161" s="214" t="s">
        <v>1</v>
      </c>
      <c r="L161" s="46"/>
      <c r="M161" s="236" t="s">
        <v>1</v>
      </c>
      <c r="N161" s="237" t="s">
        <v>44</v>
      </c>
      <c r="O161" s="93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4" t="s">
        <v>144</v>
      </c>
      <c r="AT161" s="224" t="s">
        <v>140</v>
      </c>
      <c r="AU161" s="224" t="s">
        <v>87</v>
      </c>
      <c r="AY161" s="18" t="s">
        <v>139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87</v>
      </c>
      <c r="BK161" s="225">
        <f>ROUND(I161*H161,2)</f>
        <v>0</v>
      </c>
      <c r="BL161" s="18" t="s">
        <v>144</v>
      </c>
      <c r="BM161" s="224" t="s">
        <v>2572</v>
      </c>
    </row>
    <row r="162" spans="1:65" s="2" customFormat="1" ht="24.15" customHeight="1">
      <c r="A162" s="40"/>
      <c r="B162" s="41"/>
      <c r="C162" s="212" t="s">
        <v>538</v>
      </c>
      <c r="D162" s="212" t="s">
        <v>140</v>
      </c>
      <c r="E162" s="213" t="s">
        <v>2573</v>
      </c>
      <c r="F162" s="214" t="s">
        <v>2574</v>
      </c>
      <c r="G162" s="215" t="s">
        <v>143</v>
      </c>
      <c r="H162" s="216">
        <v>1</v>
      </c>
      <c r="I162" s="217"/>
      <c r="J162" s="218">
        <f>ROUND(I162*H162,2)</f>
        <v>0</v>
      </c>
      <c r="K162" s="214" t="s">
        <v>1</v>
      </c>
      <c r="L162" s="46"/>
      <c r="M162" s="236" t="s">
        <v>1</v>
      </c>
      <c r="N162" s="237" t="s">
        <v>44</v>
      </c>
      <c r="O162" s="93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4" t="s">
        <v>144</v>
      </c>
      <c r="AT162" s="224" t="s">
        <v>140</v>
      </c>
      <c r="AU162" s="224" t="s">
        <v>87</v>
      </c>
      <c r="AY162" s="18" t="s">
        <v>139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87</v>
      </c>
      <c r="BK162" s="225">
        <f>ROUND(I162*H162,2)</f>
        <v>0</v>
      </c>
      <c r="BL162" s="18" t="s">
        <v>144</v>
      </c>
      <c r="BM162" s="224" t="s">
        <v>2575</v>
      </c>
    </row>
    <row r="163" spans="1:65" s="2" customFormat="1" ht="66.75" customHeight="1">
      <c r="A163" s="40"/>
      <c r="B163" s="41"/>
      <c r="C163" s="212" t="s">
        <v>548</v>
      </c>
      <c r="D163" s="212" t="s">
        <v>140</v>
      </c>
      <c r="E163" s="213" t="s">
        <v>2576</v>
      </c>
      <c r="F163" s="214" t="s">
        <v>2577</v>
      </c>
      <c r="G163" s="215" t="s">
        <v>367</v>
      </c>
      <c r="H163" s="216">
        <v>2</v>
      </c>
      <c r="I163" s="217"/>
      <c r="J163" s="218">
        <f>ROUND(I163*H163,2)</f>
        <v>0</v>
      </c>
      <c r="K163" s="214" t="s">
        <v>1</v>
      </c>
      <c r="L163" s="46"/>
      <c r="M163" s="236" t="s">
        <v>1</v>
      </c>
      <c r="N163" s="237" t="s">
        <v>44</v>
      </c>
      <c r="O163" s="93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4" t="s">
        <v>144</v>
      </c>
      <c r="AT163" s="224" t="s">
        <v>140</v>
      </c>
      <c r="AU163" s="224" t="s">
        <v>87</v>
      </c>
      <c r="AY163" s="18" t="s">
        <v>139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87</v>
      </c>
      <c r="BK163" s="225">
        <f>ROUND(I163*H163,2)</f>
        <v>0</v>
      </c>
      <c r="BL163" s="18" t="s">
        <v>144</v>
      </c>
      <c r="BM163" s="224" t="s">
        <v>2578</v>
      </c>
    </row>
    <row r="164" spans="1:65" s="2" customFormat="1" ht="49.05" customHeight="1">
      <c r="A164" s="40"/>
      <c r="B164" s="41"/>
      <c r="C164" s="212" t="s">
        <v>564</v>
      </c>
      <c r="D164" s="212" t="s">
        <v>140</v>
      </c>
      <c r="E164" s="213" t="s">
        <v>2579</v>
      </c>
      <c r="F164" s="214" t="s">
        <v>2580</v>
      </c>
      <c r="G164" s="215" t="s">
        <v>367</v>
      </c>
      <c r="H164" s="216">
        <v>2</v>
      </c>
      <c r="I164" s="217"/>
      <c r="J164" s="218">
        <f>ROUND(I164*H164,2)</f>
        <v>0</v>
      </c>
      <c r="K164" s="214" t="s">
        <v>1</v>
      </c>
      <c r="L164" s="46"/>
      <c r="M164" s="236" t="s">
        <v>1</v>
      </c>
      <c r="N164" s="237" t="s">
        <v>44</v>
      </c>
      <c r="O164" s="93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4" t="s">
        <v>144</v>
      </c>
      <c r="AT164" s="224" t="s">
        <v>140</v>
      </c>
      <c r="AU164" s="224" t="s">
        <v>87</v>
      </c>
      <c r="AY164" s="18" t="s">
        <v>139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87</v>
      </c>
      <c r="BK164" s="225">
        <f>ROUND(I164*H164,2)</f>
        <v>0</v>
      </c>
      <c r="BL164" s="18" t="s">
        <v>144</v>
      </c>
      <c r="BM164" s="224" t="s">
        <v>2581</v>
      </c>
    </row>
    <row r="165" spans="1:65" s="2" customFormat="1" ht="21.75" customHeight="1">
      <c r="A165" s="40"/>
      <c r="B165" s="41"/>
      <c r="C165" s="212" t="s">
        <v>574</v>
      </c>
      <c r="D165" s="212" t="s">
        <v>140</v>
      </c>
      <c r="E165" s="213" t="s">
        <v>2582</v>
      </c>
      <c r="F165" s="214" t="s">
        <v>2583</v>
      </c>
      <c r="G165" s="215" t="s">
        <v>2476</v>
      </c>
      <c r="H165" s="216">
        <v>69</v>
      </c>
      <c r="I165" s="217"/>
      <c r="J165" s="218">
        <f>ROUND(I165*H165,2)</f>
        <v>0</v>
      </c>
      <c r="K165" s="214" t="s">
        <v>1</v>
      </c>
      <c r="L165" s="46"/>
      <c r="M165" s="236" t="s">
        <v>1</v>
      </c>
      <c r="N165" s="237" t="s">
        <v>44</v>
      </c>
      <c r="O165" s="93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4" t="s">
        <v>144</v>
      </c>
      <c r="AT165" s="224" t="s">
        <v>140</v>
      </c>
      <c r="AU165" s="224" t="s">
        <v>87</v>
      </c>
      <c r="AY165" s="18" t="s">
        <v>139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87</v>
      </c>
      <c r="BK165" s="225">
        <f>ROUND(I165*H165,2)</f>
        <v>0</v>
      </c>
      <c r="BL165" s="18" t="s">
        <v>144</v>
      </c>
      <c r="BM165" s="224" t="s">
        <v>2584</v>
      </c>
    </row>
    <row r="166" spans="1:65" s="2" customFormat="1" ht="21.75" customHeight="1">
      <c r="A166" s="40"/>
      <c r="B166" s="41"/>
      <c r="C166" s="212" t="s">
        <v>579</v>
      </c>
      <c r="D166" s="212" t="s">
        <v>140</v>
      </c>
      <c r="E166" s="213" t="s">
        <v>2585</v>
      </c>
      <c r="F166" s="214" t="s">
        <v>2586</v>
      </c>
      <c r="G166" s="215" t="s">
        <v>2476</v>
      </c>
      <c r="H166" s="216">
        <v>63</v>
      </c>
      <c r="I166" s="217"/>
      <c r="J166" s="218">
        <f>ROUND(I166*H166,2)</f>
        <v>0</v>
      </c>
      <c r="K166" s="214" t="s">
        <v>1</v>
      </c>
      <c r="L166" s="46"/>
      <c r="M166" s="236" t="s">
        <v>1</v>
      </c>
      <c r="N166" s="237" t="s">
        <v>44</v>
      </c>
      <c r="O166" s="93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4" t="s">
        <v>144</v>
      </c>
      <c r="AT166" s="224" t="s">
        <v>140</v>
      </c>
      <c r="AU166" s="224" t="s">
        <v>87</v>
      </c>
      <c r="AY166" s="18" t="s">
        <v>139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87</v>
      </c>
      <c r="BK166" s="225">
        <f>ROUND(I166*H166,2)</f>
        <v>0</v>
      </c>
      <c r="BL166" s="18" t="s">
        <v>144</v>
      </c>
      <c r="BM166" s="224" t="s">
        <v>2587</v>
      </c>
    </row>
    <row r="167" spans="1:65" s="2" customFormat="1" ht="21.75" customHeight="1">
      <c r="A167" s="40"/>
      <c r="B167" s="41"/>
      <c r="C167" s="212" t="s">
        <v>584</v>
      </c>
      <c r="D167" s="212" t="s">
        <v>140</v>
      </c>
      <c r="E167" s="213" t="s">
        <v>2588</v>
      </c>
      <c r="F167" s="214" t="s">
        <v>2589</v>
      </c>
      <c r="G167" s="215" t="s">
        <v>2476</v>
      </c>
      <c r="H167" s="216">
        <v>57</v>
      </c>
      <c r="I167" s="217"/>
      <c r="J167" s="218">
        <f>ROUND(I167*H167,2)</f>
        <v>0</v>
      </c>
      <c r="K167" s="214" t="s">
        <v>1</v>
      </c>
      <c r="L167" s="46"/>
      <c r="M167" s="236" t="s">
        <v>1</v>
      </c>
      <c r="N167" s="237" t="s">
        <v>44</v>
      </c>
      <c r="O167" s="93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4" t="s">
        <v>144</v>
      </c>
      <c r="AT167" s="224" t="s">
        <v>140</v>
      </c>
      <c r="AU167" s="224" t="s">
        <v>87</v>
      </c>
      <c r="AY167" s="18" t="s">
        <v>139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87</v>
      </c>
      <c r="BK167" s="225">
        <f>ROUND(I167*H167,2)</f>
        <v>0</v>
      </c>
      <c r="BL167" s="18" t="s">
        <v>144</v>
      </c>
      <c r="BM167" s="224" t="s">
        <v>2590</v>
      </c>
    </row>
    <row r="168" spans="1:65" s="2" customFormat="1" ht="16.5" customHeight="1">
      <c r="A168" s="40"/>
      <c r="B168" s="41"/>
      <c r="C168" s="212" t="s">
        <v>588</v>
      </c>
      <c r="D168" s="212" t="s">
        <v>140</v>
      </c>
      <c r="E168" s="213" t="s">
        <v>2591</v>
      </c>
      <c r="F168" s="214" t="s">
        <v>2592</v>
      </c>
      <c r="G168" s="215" t="s">
        <v>2476</v>
      </c>
      <c r="H168" s="216">
        <v>69</v>
      </c>
      <c r="I168" s="217"/>
      <c r="J168" s="218">
        <f>ROUND(I168*H168,2)</f>
        <v>0</v>
      </c>
      <c r="K168" s="214" t="s">
        <v>1</v>
      </c>
      <c r="L168" s="46"/>
      <c r="M168" s="236" t="s">
        <v>1</v>
      </c>
      <c r="N168" s="237" t="s">
        <v>44</v>
      </c>
      <c r="O168" s="93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4" t="s">
        <v>144</v>
      </c>
      <c r="AT168" s="224" t="s">
        <v>140</v>
      </c>
      <c r="AU168" s="224" t="s">
        <v>87</v>
      </c>
      <c r="AY168" s="18" t="s">
        <v>139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87</v>
      </c>
      <c r="BK168" s="225">
        <f>ROUND(I168*H168,2)</f>
        <v>0</v>
      </c>
      <c r="BL168" s="18" t="s">
        <v>144</v>
      </c>
      <c r="BM168" s="224" t="s">
        <v>2593</v>
      </c>
    </row>
    <row r="169" spans="1:65" s="2" customFormat="1" ht="16.5" customHeight="1">
      <c r="A169" s="40"/>
      <c r="B169" s="41"/>
      <c r="C169" s="212" t="s">
        <v>593</v>
      </c>
      <c r="D169" s="212" t="s">
        <v>140</v>
      </c>
      <c r="E169" s="213" t="s">
        <v>2594</v>
      </c>
      <c r="F169" s="214" t="s">
        <v>2595</v>
      </c>
      <c r="G169" s="215" t="s">
        <v>2476</v>
      </c>
      <c r="H169" s="216">
        <v>63</v>
      </c>
      <c r="I169" s="217"/>
      <c r="J169" s="218">
        <f>ROUND(I169*H169,2)</f>
        <v>0</v>
      </c>
      <c r="K169" s="214" t="s">
        <v>1</v>
      </c>
      <c r="L169" s="46"/>
      <c r="M169" s="236" t="s">
        <v>1</v>
      </c>
      <c r="N169" s="237" t="s">
        <v>44</v>
      </c>
      <c r="O169" s="93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4" t="s">
        <v>144</v>
      </c>
      <c r="AT169" s="224" t="s">
        <v>140</v>
      </c>
      <c r="AU169" s="224" t="s">
        <v>87</v>
      </c>
      <c r="AY169" s="18" t="s">
        <v>139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87</v>
      </c>
      <c r="BK169" s="225">
        <f>ROUND(I169*H169,2)</f>
        <v>0</v>
      </c>
      <c r="BL169" s="18" t="s">
        <v>144</v>
      </c>
      <c r="BM169" s="224" t="s">
        <v>2596</v>
      </c>
    </row>
    <row r="170" spans="1:65" s="2" customFormat="1" ht="16.5" customHeight="1">
      <c r="A170" s="40"/>
      <c r="B170" s="41"/>
      <c r="C170" s="212" t="s">
        <v>596</v>
      </c>
      <c r="D170" s="212" t="s">
        <v>140</v>
      </c>
      <c r="E170" s="213" t="s">
        <v>2597</v>
      </c>
      <c r="F170" s="214" t="s">
        <v>2598</v>
      </c>
      <c r="G170" s="215" t="s">
        <v>2476</v>
      </c>
      <c r="H170" s="216">
        <v>57</v>
      </c>
      <c r="I170" s="217"/>
      <c r="J170" s="218">
        <f>ROUND(I170*H170,2)</f>
        <v>0</v>
      </c>
      <c r="K170" s="214" t="s">
        <v>1</v>
      </c>
      <c r="L170" s="46"/>
      <c r="M170" s="236" t="s">
        <v>1</v>
      </c>
      <c r="N170" s="237" t="s">
        <v>44</v>
      </c>
      <c r="O170" s="93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4" t="s">
        <v>144</v>
      </c>
      <c r="AT170" s="224" t="s">
        <v>140</v>
      </c>
      <c r="AU170" s="224" t="s">
        <v>87</v>
      </c>
      <c r="AY170" s="18" t="s">
        <v>139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87</v>
      </c>
      <c r="BK170" s="225">
        <f>ROUND(I170*H170,2)</f>
        <v>0</v>
      </c>
      <c r="BL170" s="18" t="s">
        <v>144</v>
      </c>
      <c r="BM170" s="224" t="s">
        <v>2599</v>
      </c>
    </row>
    <row r="171" spans="1:65" s="2" customFormat="1" ht="24.15" customHeight="1">
      <c r="A171" s="40"/>
      <c r="B171" s="41"/>
      <c r="C171" s="212" t="s">
        <v>601</v>
      </c>
      <c r="D171" s="212" t="s">
        <v>140</v>
      </c>
      <c r="E171" s="213" t="s">
        <v>2600</v>
      </c>
      <c r="F171" s="214" t="s">
        <v>2601</v>
      </c>
      <c r="G171" s="215" t="s">
        <v>2476</v>
      </c>
      <c r="H171" s="216">
        <v>25</v>
      </c>
      <c r="I171" s="217"/>
      <c r="J171" s="218">
        <f>ROUND(I171*H171,2)</f>
        <v>0</v>
      </c>
      <c r="K171" s="214" t="s">
        <v>1</v>
      </c>
      <c r="L171" s="46"/>
      <c r="M171" s="236" t="s">
        <v>1</v>
      </c>
      <c r="N171" s="237" t="s">
        <v>44</v>
      </c>
      <c r="O171" s="93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4" t="s">
        <v>144</v>
      </c>
      <c r="AT171" s="224" t="s">
        <v>140</v>
      </c>
      <c r="AU171" s="224" t="s">
        <v>87</v>
      </c>
      <c r="AY171" s="18" t="s">
        <v>139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87</v>
      </c>
      <c r="BK171" s="225">
        <f>ROUND(I171*H171,2)</f>
        <v>0</v>
      </c>
      <c r="BL171" s="18" t="s">
        <v>144</v>
      </c>
      <c r="BM171" s="224" t="s">
        <v>2602</v>
      </c>
    </row>
    <row r="172" spans="1:65" s="2" customFormat="1" ht="16.5" customHeight="1">
      <c r="A172" s="40"/>
      <c r="B172" s="41"/>
      <c r="C172" s="212" t="s">
        <v>615</v>
      </c>
      <c r="D172" s="212" t="s">
        <v>140</v>
      </c>
      <c r="E172" s="213" t="s">
        <v>2603</v>
      </c>
      <c r="F172" s="214" t="s">
        <v>2604</v>
      </c>
      <c r="G172" s="215" t="s">
        <v>2476</v>
      </c>
      <c r="H172" s="216">
        <v>25</v>
      </c>
      <c r="I172" s="217"/>
      <c r="J172" s="218">
        <f>ROUND(I172*H172,2)</f>
        <v>0</v>
      </c>
      <c r="K172" s="214" t="s">
        <v>1</v>
      </c>
      <c r="L172" s="46"/>
      <c r="M172" s="236" t="s">
        <v>1</v>
      </c>
      <c r="N172" s="237" t="s">
        <v>44</v>
      </c>
      <c r="O172" s="93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4" t="s">
        <v>144</v>
      </c>
      <c r="AT172" s="224" t="s">
        <v>140</v>
      </c>
      <c r="AU172" s="224" t="s">
        <v>87</v>
      </c>
      <c r="AY172" s="18" t="s">
        <v>139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87</v>
      </c>
      <c r="BK172" s="225">
        <f>ROUND(I172*H172,2)</f>
        <v>0</v>
      </c>
      <c r="BL172" s="18" t="s">
        <v>144</v>
      </c>
      <c r="BM172" s="224" t="s">
        <v>2605</v>
      </c>
    </row>
    <row r="173" spans="1:65" s="2" customFormat="1" ht="37.8" customHeight="1">
      <c r="A173" s="40"/>
      <c r="B173" s="41"/>
      <c r="C173" s="212" t="s">
        <v>626</v>
      </c>
      <c r="D173" s="212" t="s">
        <v>140</v>
      </c>
      <c r="E173" s="213" t="s">
        <v>2606</v>
      </c>
      <c r="F173" s="214" t="s">
        <v>2607</v>
      </c>
      <c r="G173" s="215" t="s">
        <v>2476</v>
      </c>
      <c r="H173" s="216">
        <v>4</v>
      </c>
      <c r="I173" s="217"/>
      <c r="J173" s="218">
        <f>ROUND(I173*H173,2)</f>
        <v>0</v>
      </c>
      <c r="K173" s="214" t="s">
        <v>1</v>
      </c>
      <c r="L173" s="46"/>
      <c r="M173" s="236" t="s">
        <v>1</v>
      </c>
      <c r="N173" s="237" t="s">
        <v>44</v>
      </c>
      <c r="O173" s="93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4" t="s">
        <v>144</v>
      </c>
      <c r="AT173" s="224" t="s">
        <v>140</v>
      </c>
      <c r="AU173" s="224" t="s">
        <v>87</v>
      </c>
      <c r="AY173" s="18" t="s">
        <v>139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87</v>
      </c>
      <c r="BK173" s="225">
        <f>ROUND(I173*H173,2)</f>
        <v>0</v>
      </c>
      <c r="BL173" s="18" t="s">
        <v>144</v>
      </c>
      <c r="BM173" s="224" t="s">
        <v>2608</v>
      </c>
    </row>
    <row r="174" spans="1:65" s="2" customFormat="1" ht="24.15" customHeight="1">
      <c r="A174" s="40"/>
      <c r="B174" s="41"/>
      <c r="C174" s="212" t="s">
        <v>637</v>
      </c>
      <c r="D174" s="212" t="s">
        <v>140</v>
      </c>
      <c r="E174" s="213" t="s">
        <v>2609</v>
      </c>
      <c r="F174" s="214" t="s">
        <v>2610</v>
      </c>
      <c r="G174" s="215" t="s">
        <v>2476</v>
      </c>
      <c r="H174" s="216">
        <v>4</v>
      </c>
      <c r="I174" s="217"/>
      <c r="J174" s="218">
        <f>ROUND(I174*H174,2)</f>
        <v>0</v>
      </c>
      <c r="K174" s="214" t="s">
        <v>1</v>
      </c>
      <c r="L174" s="46"/>
      <c r="M174" s="236" t="s">
        <v>1</v>
      </c>
      <c r="N174" s="237" t="s">
        <v>44</v>
      </c>
      <c r="O174" s="93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4" t="s">
        <v>144</v>
      </c>
      <c r="AT174" s="224" t="s">
        <v>140</v>
      </c>
      <c r="AU174" s="224" t="s">
        <v>87</v>
      </c>
      <c r="AY174" s="18" t="s">
        <v>139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87</v>
      </c>
      <c r="BK174" s="225">
        <f>ROUND(I174*H174,2)</f>
        <v>0</v>
      </c>
      <c r="BL174" s="18" t="s">
        <v>144</v>
      </c>
      <c r="BM174" s="224" t="s">
        <v>2611</v>
      </c>
    </row>
    <row r="175" spans="1:65" s="2" customFormat="1" ht="16.5" customHeight="1">
      <c r="A175" s="40"/>
      <c r="B175" s="41"/>
      <c r="C175" s="212" t="s">
        <v>650</v>
      </c>
      <c r="D175" s="212" t="s">
        <v>140</v>
      </c>
      <c r="E175" s="213" t="s">
        <v>2612</v>
      </c>
      <c r="F175" s="214" t="s">
        <v>2613</v>
      </c>
      <c r="G175" s="215" t="s">
        <v>273</v>
      </c>
      <c r="H175" s="216">
        <v>1</v>
      </c>
      <c r="I175" s="217"/>
      <c r="J175" s="218">
        <f>ROUND(I175*H175,2)</f>
        <v>0</v>
      </c>
      <c r="K175" s="214" t="s">
        <v>1</v>
      </c>
      <c r="L175" s="46"/>
      <c r="M175" s="236" t="s">
        <v>1</v>
      </c>
      <c r="N175" s="237" t="s">
        <v>44</v>
      </c>
      <c r="O175" s="93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4" t="s">
        <v>144</v>
      </c>
      <c r="AT175" s="224" t="s">
        <v>140</v>
      </c>
      <c r="AU175" s="224" t="s">
        <v>87</v>
      </c>
      <c r="AY175" s="18" t="s">
        <v>139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87</v>
      </c>
      <c r="BK175" s="225">
        <f>ROUND(I175*H175,2)</f>
        <v>0</v>
      </c>
      <c r="BL175" s="18" t="s">
        <v>144</v>
      </c>
      <c r="BM175" s="224" t="s">
        <v>2614</v>
      </c>
    </row>
    <row r="176" spans="1:65" s="2" customFormat="1" ht="24.15" customHeight="1">
      <c r="A176" s="40"/>
      <c r="B176" s="41"/>
      <c r="C176" s="212" t="s">
        <v>657</v>
      </c>
      <c r="D176" s="212" t="s">
        <v>140</v>
      </c>
      <c r="E176" s="213" t="s">
        <v>2615</v>
      </c>
      <c r="F176" s="214" t="s">
        <v>2616</v>
      </c>
      <c r="G176" s="215" t="s">
        <v>367</v>
      </c>
      <c r="H176" s="216">
        <v>1</v>
      </c>
      <c r="I176" s="217"/>
      <c r="J176" s="218">
        <f>ROUND(I176*H176,2)</f>
        <v>0</v>
      </c>
      <c r="K176" s="214" t="s">
        <v>1</v>
      </c>
      <c r="L176" s="46"/>
      <c r="M176" s="236" t="s">
        <v>1</v>
      </c>
      <c r="N176" s="237" t="s">
        <v>44</v>
      </c>
      <c r="O176" s="93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4" t="s">
        <v>144</v>
      </c>
      <c r="AT176" s="224" t="s">
        <v>140</v>
      </c>
      <c r="AU176" s="224" t="s">
        <v>87</v>
      </c>
      <c r="AY176" s="18" t="s">
        <v>139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87</v>
      </c>
      <c r="BK176" s="225">
        <f>ROUND(I176*H176,2)</f>
        <v>0</v>
      </c>
      <c r="BL176" s="18" t="s">
        <v>144</v>
      </c>
      <c r="BM176" s="224" t="s">
        <v>2617</v>
      </c>
    </row>
    <row r="177" spans="1:65" s="2" customFormat="1" ht="24.15" customHeight="1">
      <c r="A177" s="40"/>
      <c r="B177" s="41"/>
      <c r="C177" s="212" t="s">
        <v>662</v>
      </c>
      <c r="D177" s="212" t="s">
        <v>140</v>
      </c>
      <c r="E177" s="213" t="s">
        <v>2618</v>
      </c>
      <c r="F177" s="214" t="s">
        <v>2619</v>
      </c>
      <c r="G177" s="215" t="s">
        <v>367</v>
      </c>
      <c r="H177" s="216">
        <v>2</v>
      </c>
      <c r="I177" s="217"/>
      <c r="J177" s="218">
        <f>ROUND(I177*H177,2)</f>
        <v>0</v>
      </c>
      <c r="K177" s="214" t="s">
        <v>1</v>
      </c>
      <c r="L177" s="46"/>
      <c r="M177" s="236" t="s">
        <v>1</v>
      </c>
      <c r="N177" s="237" t="s">
        <v>44</v>
      </c>
      <c r="O177" s="93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4" t="s">
        <v>144</v>
      </c>
      <c r="AT177" s="224" t="s">
        <v>140</v>
      </c>
      <c r="AU177" s="224" t="s">
        <v>87</v>
      </c>
      <c r="AY177" s="18" t="s">
        <v>139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87</v>
      </c>
      <c r="BK177" s="225">
        <f>ROUND(I177*H177,2)</f>
        <v>0</v>
      </c>
      <c r="BL177" s="18" t="s">
        <v>144</v>
      </c>
      <c r="BM177" s="224" t="s">
        <v>2620</v>
      </c>
    </row>
    <row r="178" spans="1:65" s="2" customFormat="1" ht="66.75" customHeight="1">
      <c r="A178" s="40"/>
      <c r="B178" s="41"/>
      <c r="C178" s="212" t="s">
        <v>669</v>
      </c>
      <c r="D178" s="212" t="s">
        <v>140</v>
      </c>
      <c r="E178" s="213" t="s">
        <v>2621</v>
      </c>
      <c r="F178" s="214" t="s">
        <v>2622</v>
      </c>
      <c r="G178" s="215" t="s">
        <v>367</v>
      </c>
      <c r="H178" s="216">
        <v>2</v>
      </c>
      <c r="I178" s="217"/>
      <c r="J178" s="218">
        <f>ROUND(I178*H178,2)</f>
        <v>0</v>
      </c>
      <c r="K178" s="214" t="s">
        <v>1</v>
      </c>
      <c r="L178" s="46"/>
      <c r="M178" s="236" t="s">
        <v>1</v>
      </c>
      <c r="N178" s="237" t="s">
        <v>44</v>
      </c>
      <c r="O178" s="93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4" t="s">
        <v>144</v>
      </c>
      <c r="AT178" s="224" t="s">
        <v>140</v>
      </c>
      <c r="AU178" s="224" t="s">
        <v>87</v>
      </c>
      <c r="AY178" s="18" t="s">
        <v>139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87</v>
      </c>
      <c r="BK178" s="225">
        <f>ROUND(I178*H178,2)</f>
        <v>0</v>
      </c>
      <c r="BL178" s="18" t="s">
        <v>144</v>
      </c>
      <c r="BM178" s="224" t="s">
        <v>2623</v>
      </c>
    </row>
    <row r="179" spans="1:51" s="14" customFormat="1" ht="12">
      <c r="A179" s="14"/>
      <c r="B179" s="257"/>
      <c r="C179" s="258"/>
      <c r="D179" s="247" t="s">
        <v>278</v>
      </c>
      <c r="E179" s="259" t="s">
        <v>1</v>
      </c>
      <c r="F179" s="260" t="s">
        <v>2624</v>
      </c>
      <c r="G179" s="258"/>
      <c r="H179" s="259" t="s">
        <v>1</v>
      </c>
      <c r="I179" s="261"/>
      <c r="J179" s="258"/>
      <c r="K179" s="258"/>
      <c r="L179" s="262"/>
      <c r="M179" s="263"/>
      <c r="N179" s="264"/>
      <c r="O179" s="264"/>
      <c r="P179" s="264"/>
      <c r="Q179" s="264"/>
      <c r="R179" s="264"/>
      <c r="S179" s="264"/>
      <c r="T179" s="265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6" t="s">
        <v>278</v>
      </c>
      <c r="AU179" s="266" t="s">
        <v>87</v>
      </c>
      <c r="AV179" s="14" t="s">
        <v>87</v>
      </c>
      <c r="AW179" s="14" t="s">
        <v>34</v>
      </c>
      <c r="AX179" s="14" t="s">
        <v>79</v>
      </c>
      <c r="AY179" s="266" t="s">
        <v>139</v>
      </c>
    </row>
    <row r="180" spans="1:51" s="13" customFormat="1" ht="12">
      <c r="A180" s="13"/>
      <c r="B180" s="245"/>
      <c r="C180" s="246"/>
      <c r="D180" s="247" t="s">
        <v>278</v>
      </c>
      <c r="E180" s="248" t="s">
        <v>1</v>
      </c>
      <c r="F180" s="249" t="s">
        <v>89</v>
      </c>
      <c r="G180" s="246"/>
      <c r="H180" s="250">
        <v>2</v>
      </c>
      <c r="I180" s="251"/>
      <c r="J180" s="246"/>
      <c r="K180" s="246"/>
      <c r="L180" s="252"/>
      <c r="M180" s="253"/>
      <c r="N180" s="254"/>
      <c r="O180" s="254"/>
      <c r="P180" s="254"/>
      <c r="Q180" s="254"/>
      <c r="R180" s="254"/>
      <c r="S180" s="254"/>
      <c r="T180" s="25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6" t="s">
        <v>278</v>
      </c>
      <c r="AU180" s="256" t="s">
        <v>87</v>
      </c>
      <c r="AV180" s="13" t="s">
        <v>89</v>
      </c>
      <c r="AW180" s="13" t="s">
        <v>34</v>
      </c>
      <c r="AX180" s="13" t="s">
        <v>87</v>
      </c>
      <c r="AY180" s="256" t="s">
        <v>139</v>
      </c>
    </row>
    <row r="181" spans="1:65" s="2" customFormat="1" ht="16.5" customHeight="1">
      <c r="A181" s="40"/>
      <c r="B181" s="41"/>
      <c r="C181" s="212" t="s">
        <v>679</v>
      </c>
      <c r="D181" s="212" t="s">
        <v>140</v>
      </c>
      <c r="E181" s="213" t="s">
        <v>2625</v>
      </c>
      <c r="F181" s="214" t="s">
        <v>2515</v>
      </c>
      <c r="G181" s="215" t="s">
        <v>143</v>
      </c>
      <c r="H181" s="216">
        <v>1</v>
      </c>
      <c r="I181" s="217"/>
      <c r="J181" s="218">
        <f>ROUND(I181*H181,2)</f>
        <v>0</v>
      </c>
      <c r="K181" s="214" t="s">
        <v>1</v>
      </c>
      <c r="L181" s="46"/>
      <c r="M181" s="236" t="s">
        <v>1</v>
      </c>
      <c r="N181" s="237" t="s">
        <v>44</v>
      </c>
      <c r="O181" s="93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4" t="s">
        <v>144</v>
      </c>
      <c r="AT181" s="224" t="s">
        <v>140</v>
      </c>
      <c r="AU181" s="224" t="s">
        <v>87</v>
      </c>
      <c r="AY181" s="18" t="s">
        <v>139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87</v>
      </c>
      <c r="BK181" s="225">
        <f>ROUND(I181*H181,2)</f>
        <v>0</v>
      </c>
      <c r="BL181" s="18" t="s">
        <v>144</v>
      </c>
      <c r="BM181" s="224" t="s">
        <v>2626</v>
      </c>
    </row>
    <row r="182" spans="1:65" s="2" customFormat="1" ht="16.5" customHeight="1">
      <c r="A182" s="40"/>
      <c r="B182" s="41"/>
      <c r="C182" s="212" t="s">
        <v>685</v>
      </c>
      <c r="D182" s="212" t="s">
        <v>140</v>
      </c>
      <c r="E182" s="213" t="s">
        <v>2627</v>
      </c>
      <c r="F182" s="214" t="s">
        <v>2628</v>
      </c>
      <c r="G182" s="215" t="s">
        <v>2476</v>
      </c>
      <c r="H182" s="216">
        <v>30</v>
      </c>
      <c r="I182" s="217"/>
      <c r="J182" s="218">
        <f>ROUND(I182*H182,2)</f>
        <v>0</v>
      </c>
      <c r="K182" s="214" t="s">
        <v>1</v>
      </c>
      <c r="L182" s="46"/>
      <c r="M182" s="236" t="s">
        <v>1</v>
      </c>
      <c r="N182" s="237" t="s">
        <v>44</v>
      </c>
      <c r="O182" s="93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4" t="s">
        <v>144</v>
      </c>
      <c r="AT182" s="224" t="s">
        <v>140</v>
      </c>
      <c r="AU182" s="224" t="s">
        <v>87</v>
      </c>
      <c r="AY182" s="18" t="s">
        <v>139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87</v>
      </c>
      <c r="BK182" s="225">
        <f>ROUND(I182*H182,2)</f>
        <v>0</v>
      </c>
      <c r="BL182" s="18" t="s">
        <v>144</v>
      </c>
      <c r="BM182" s="224" t="s">
        <v>2629</v>
      </c>
    </row>
    <row r="183" spans="1:65" s="2" customFormat="1" ht="16.5" customHeight="1">
      <c r="A183" s="40"/>
      <c r="B183" s="41"/>
      <c r="C183" s="212" t="s">
        <v>695</v>
      </c>
      <c r="D183" s="212" t="s">
        <v>140</v>
      </c>
      <c r="E183" s="213" t="s">
        <v>2630</v>
      </c>
      <c r="F183" s="214" t="s">
        <v>2631</v>
      </c>
      <c r="G183" s="215" t="s">
        <v>2632</v>
      </c>
      <c r="H183" s="216">
        <v>1</v>
      </c>
      <c r="I183" s="217"/>
      <c r="J183" s="218">
        <f>ROUND(I183*H183,2)</f>
        <v>0</v>
      </c>
      <c r="K183" s="214" t="s">
        <v>1</v>
      </c>
      <c r="L183" s="46"/>
      <c r="M183" s="236" t="s">
        <v>1</v>
      </c>
      <c r="N183" s="237" t="s">
        <v>44</v>
      </c>
      <c r="O183" s="93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4" t="s">
        <v>144</v>
      </c>
      <c r="AT183" s="224" t="s">
        <v>140</v>
      </c>
      <c r="AU183" s="224" t="s">
        <v>87</v>
      </c>
      <c r="AY183" s="18" t="s">
        <v>139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87</v>
      </c>
      <c r="BK183" s="225">
        <f>ROUND(I183*H183,2)</f>
        <v>0</v>
      </c>
      <c r="BL183" s="18" t="s">
        <v>144</v>
      </c>
      <c r="BM183" s="224" t="s">
        <v>2633</v>
      </c>
    </row>
    <row r="184" spans="1:65" s="2" customFormat="1" ht="16.5" customHeight="1">
      <c r="A184" s="40"/>
      <c r="B184" s="41"/>
      <c r="C184" s="212" t="s">
        <v>700</v>
      </c>
      <c r="D184" s="212" t="s">
        <v>140</v>
      </c>
      <c r="E184" s="213" t="s">
        <v>2634</v>
      </c>
      <c r="F184" s="214" t="s">
        <v>2635</v>
      </c>
      <c r="G184" s="215" t="s">
        <v>2632</v>
      </c>
      <c r="H184" s="216">
        <v>1</v>
      </c>
      <c r="I184" s="217"/>
      <c r="J184" s="218">
        <f>ROUND(I184*H184,2)</f>
        <v>0</v>
      </c>
      <c r="K184" s="214" t="s">
        <v>1</v>
      </c>
      <c r="L184" s="46"/>
      <c r="M184" s="236" t="s">
        <v>1</v>
      </c>
      <c r="N184" s="237" t="s">
        <v>44</v>
      </c>
      <c r="O184" s="93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4" t="s">
        <v>144</v>
      </c>
      <c r="AT184" s="224" t="s">
        <v>140</v>
      </c>
      <c r="AU184" s="224" t="s">
        <v>87</v>
      </c>
      <c r="AY184" s="18" t="s">
        <v>139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87</v>
      </c>
      <c r="BK184" s="225">
        <f>ROUND(I184*H184,2)</f>
        <v>0</v>
      </c>
      <c r="BL184" s="18" t="s">
        <v>144</v>
      </c>
      <c r="BM184" s="224" t="s">
        <v>2636</v>
      </c>
    </row>
    <row r="185" spans="1:65" s="2" customFormat="1" ht="16.5" customHeight="1">
      <c r="A185" s="40"/>
      <c r="B185" s="41"/>
      <c r="C185" s="212" t="s">
        <v>708</v>
      </c>
      <c r="D185" s="212" t="s">
        <v>140</v>
      </c>
      <c r="E185" s="213" t="s">
        <v>2637</v>
      </c>
      <c r="F185" s="214" t="s">
        <v>2527</v>
      </c>
      <c r="G185" s="215" t="s">
        <v>2632</v>
      </c>
      <c r="H185" s="216">
        <v>1</v>
      </c>
      <c r="I185" s="217"/>
      <c r="J185" s="218">
        <f>ROUND(I185*H185,2)</f>
        <v>0</v>
      </c>
      <c r="K185" s="214" t="s">
        <v>1</v>
      </c>
      <c r="L185" s="46"/>
      <c r="M185" s="236" t="s">
        <v>1</v>
      </c>
      <c r="N185" s="237" t="s">
        <v>44</v>
      </c>
      <c r="O185" s="93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4" t="s">
        <v>144</v>
      </c>
      <c r="AT185" s="224" t="s">
        <v>140</v>
      </c>
      <c r="AU185" s="224" t="s">
        <v>87</v>
      </c>
      <c r="AY185" s="18" t="s">
        <v>139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87</v>
      </c>
      <c r="BK185" s="225">
        <f>ROUND(I185*H185,2)</f>
        <v>0</v>
      </c>
      <c r="BL185" s="18" t="s">
        <v>144</v>
      </c>
      <c r="BM185" s="224" t="s">
        <v>2638</v>
      </c>
    </row>
    <row r="186" spans="1:65" s="2" customFormat="1" ht="16.5" customHeight="1">
      <c r="A186" s="40"/>
      <c r="B186" s="41"/>
      <c r="C186" s="212" t="s">
        <v>713</v>
      </c>
      <c r="D186" s="212" t="s">
        <v>140</v>
      </c>
      <c r="E186" s="213" t="s">
        <v>2639</v>
      </c>
      <c r="F186" s="214" t="s">
        <v>2640</v>
      </c>
      <c r="G186" s="215" t="s">
        <v>2632</v>
      </c>
      <c r="H186" s="216">
        <v>1</v>
      </c>
      <c r="I186" s="217"/>
      <c r="J186" s="218">
        <f>ROUND(I186*H186,2)</f>
        <v>0</v>
      </c>
      <c r="K186" s="214" t="s">
        <v>1</v>
      </c>
      <c r="L186" s="46"/>
      <c r="M186" s="236" t="s">
        <v>1</v>
      </c>
      <c r="N186" s="237" t="s">
        <v>44</v>
      </c>
      <c r="O186" s="93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4" t="s">
        <v>144</v>
      </c>
      <c r="AT186" s="224" t="s">
        <v>140</v>
      </c>
      <c r="AU186" s="224" t="s">
        <v>87</v>
      </c>
      <c r="AY186" s="18" t="s">
        <v>139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87</v>
      </c>
      <c r="BK186" s="225">
        <f>ROUND(I186*H186,2)</f>
        <v>0</v>
      </c>
      <c r="BL186" s="18" t="s">
        <v>144</v>
      </c>
      <c r="BM186" s="224" t="s">
        <v>2641</v>
      </c>
    </row>
    <row r="187" spans="1:63" s="11" customFormat="1" ht="25.9" customHeight="1">
      <c r="A187" s="11"/>
      <c r="B187" s="198"/>
      <c r="C187" s="199"/>
      <c r="D187" s="200" t="s">
        <v>78</v>
      </c>
      <c r="E187" s="201" t="s">
        <v>2642</v>
      </c>
      <c r="F187" s="201" t="s">
        <v>2643</v>
      </c>
      <c r="G187" s="199"/>
      <c r="H187" s="199"/>
      <c r="I187" s="202"/>
      <c r="J187" s="203">
        <f>BK187</f>
        <v>0</v>
      </c>
      <c r="K187" s="199"/>
      <c r="L187" s="204"/>
      <c r="M187" s="205"/>
      <c r="N187" s="206"/>
      <c r="O187" s="206"/>
      <c r="P187" s="207">
        <f>SUM(P188:P192)</f>
        <v>0</v>
      </c>
      <c r="Q187" s="206"/>
      <c r="R187" s="207">
        <f>SUM(R188:R192)</f>
        <v>0</v>
      </c>
      <c r="S187" s="206"/>
      <c r="T187" s="208">
        <f>SUM(T188:T192)</f>
        <v>0</v>
      </c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R187" s="209" t="s">
        <v>87</v>
      </c>
      <c r="AT187" s="210" t="s">
        <v>78</v>
      </c>
      <c r="AU187" s="210" t="s">
        <v>79</v>
      </c>
      <c r="AY187" s="209" t="s">
        <v>139</v>
      </c>
      <c r="BK187" s="211">
        <f>SUM(BK188:BK192)</f>
        <v>0</v>
      </c>
    </row>
    <row r="188" spans="1:65" s="2" customFormat="1" ht="16.5" customHeight="1">
      <c r="A188" s="40"/>
      <c r="B188" s="41"/>
      <c r="C188" s="212" t="s">
        <v>238</v>
      </c>
      <c r="D188" s="212" t="s">
        <v>140</v>
      </c>
      <c r="E188" s="213" t="s">
        <v>2644</v>
      </c>
      <c r="F188" s="214" t="s">
        <v>2645</v>
      </c>
      <c r="G188" s="215" t="s">
        <v>367</v>
      </c>
      <c r="H188" s="216">
        <v>2</v>
      </c>
      <c r="I188" s="217"/>
      <c r="J188" s="218">
        <f>ROUND(I188*H188,2)</f>
        <v>0</v>
      </c>
      <c r="K188" s="214" t="s">
        <v>1</v>
      </c>
      <c r="L188" s="46"/>
      <c r="M188" s="236" t="s">
        <v>1</v>
      </c>
      <c r="N188" s="237" t="s">
        <v>44</v>
      </c>
      <c r="O188" s="93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4" t="s">
        <v>144</v>
      </c>
      <c r="AT188" s="224" t="s">
        <v>140</v>
      </c>
      <c r="AU188" s="224" t="s">
        <v>87</v>
      </c>
      <c r="AY188" s="18" t="s">
        <v>139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87</v>
      </c>
      <c r="BK188" s="225">
        <f>ROUND(I188*H188,2)</f>
        <v>0</v>
      </c>
      <c r="BL188" s="18" t="s">
        <v>144</v>
      </c>
      <c r="BM188" s="224" t="s">
        <v>2646</v>
      </c>
    </row>
    <row r="189" spans="1:65" s="2" customFormat="1" ht="16.5" customHeight="1">
      <c r="A189" s="40"/>
      <c r="B189" s="41"/>
      <c r="C189" s="212" t="s">
        <v>727</v>
      </c>
      <c r="D189" s="212" t="s">
        <v>140</v>
      </c>
      <c r="E189" s="213" t="s">
        <v>2647</v>
      </c>
      <c r="F189" s="214" t="s">
        <v>2648</v>
      </c>
      <c r="G189" s="215" t="s">
        <v>367</v>
      </c>
      <c r="H189" s="216">
        <v>1</v>
      </c>
      <c r="I189" s="217"/>
      <c r="J189" s="218">
        <f>ROUND(I189*H189,2)</f>
        <v>0</v>
      </c>
      <c r="K189" s="214" t="s">
        <v>1</v>
      </c>
      <c r="L189" s="46"/>
      <c r="M189" s="236" t="s">
        <v>1</v>
      </c>
      <c r="N189" s="237" t="s">
        <v>44</v>
      </c>
      <c r="O189" s="93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4" t="s">
        <v>144</v>
      </c>
      <c r="AT189" s="224" t="s">
        <v>140</v>
      </c>
      <c r="AU189" s="224" t="s">
        <v>87</v>
      </c>
      <c r="AY189" s="18" t="s">
        <v>139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87</v>
      </c>
      <c r="BK189" s="225">
        <f>ROUND(I189*H189,2)</f>
        <v>0</v>
      </c>
      <c r="BL189" s="18" t="s">
        <v>144</v>
      </c>
      <c r="BM189" s="224" t="s">
        <v>2649</v>
      </c>
    </row>
    <row r="190" spans="1:65" s="2" customFormat="1" ht="24.15" customHeight="1">
      <c r="A190" s="40"/>
      <c r="B190" s="41"/>
      <c r="C190" s="212" t="s">
        <v>739</v>
      </c>
      <c r="D190" s="212" t="s">
        <v>140</v>
      </c>
      <c r="E190" s="213" t="s">
        <v>2650</v>
      </c>
      <c r="F190" s="214" t="s">
        <v>2651</v>
      </c>
      <c r="G190" s="215" t="s">
        <v>367</v>
      </c>
      <c r="H190" s="216">
        <v>2</v>
      </c>
      <c r="I190" s="217"/>
      <c r="J190" s="218">
        <f>ROUND(I190*H190,2)</f>
        <v>0</v>
      </c>
      <c r="K190" s="214" t="s">
        <v>1</v>
      </c>
      <c r="L190" s="46"/>
      <c r="M190" s="236" t="s">
        <v>1</v>
      </c>
      <c r="N190" s="237" t="s">
        <v>44</v>
      </c>
      <c r="O190" s="93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4" t="s">
        <v>144</v>
      </c>
      <c r="AT190" s="224" t="s">
        <v>140</v>
      </c>
      <c r="AU190" s="224" t="s">
        <v>87</v>
      </c>
      <c r="AY190" s="18" t="s">
        <v>139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87</v>
      </c>
      <c r="BK190" s="225">
        <f>ROUND(I190*H190,2)</f>
        <v>0</v>
      </c>
      <c r="BL190" s="18" t="s">
        <v>144</v>
      </c>
      <c r="BM190" s="224" t="s">
        <v>2652</v>
      </c>
    </row>
    <row r="191" spans="1:65" s="2" customFormat="1" ht="24.15" customHeight="1">
      <c r="A191" s="40"/>
      <c r="B191" s="41"/>
      <c r="C191" s="212" t="s">
        <v>764</v>
      </c>
      <c r="D191" s="212" t="s">
        <v>140</v>
      </c>
      <c r="E191" s="213" t="s">
        <v>2653</v>
      </c>
      <c r="F191" s="214" t="s">
        <v>2654</v>
      </c>
      <c r="G191" s="215" t="s">
        <v>367</v>
      </c>
      <c r="H191" s="216">
        <v>1</v>
      </c>
      <c r="I191" s="217"/>
      <c r="J191" s="218">
        <f>ROUND(I191*H191,2)</f>
        <v>0</v>
      </c>
      <c r="K191" s="214" t="s">
        <v>1</v>
      </c>
      <c r="L191" s="46"/>
      <c r="M191" s="236" t="s">
        <v>1</v>
      </c>
      <c r="N191" s="237" t="s">
        <v>44</v>
      </c>
      <c r="O191" s="93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4" t="s">
        <v>144</v>
      </c>
      <c r="AT191" s="224" t="s">
        <v>140</v>
      </c>
      <c r="AU191" s="224" t="s">
        <v>87</v>
      </c>
      <c r="AY191" s="18" t="s">
        <v>139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87</v>
      </c>
      <c r="BK191" s="225">
        <f>ROUND(I191*H191,2)</f>
        <v>0</v>
      </c>
      <c r="BL191" s="18" t="s">
        <v>144</v>
      </c>
      <c r="BM191" s="224" t="s">
        <v>2655</v>
      </c>
    </row>
    <row r="192" spans="1:65" s="2" customFormat="1" ht="16.5" customHeight="1">
      <c r="A192" s="40"/>
      <c r="B192" s="41"/>
      <c r="C192" s="212" t="s">
        <v>790</v>
      </c>
      <c r="D192" s="212" t="s">
        <v>140</v>
      </c>
      <c r="E192" s="213" t="s">
        <v>2647</v>
      </c>
      <c r="F192" s="214" t="s">
        <v>2648</v>
      </c>
      <c r="G192" s="215" t="s">
        <v>367</v>
      </c>
      <c r="H192" s="216">
        <v>1</v>
      </c>
      <c r="I192" s="217"/>
      <c r="J192" s="218">
        <f>ROUND(I192*H192,2)</f>
        <v>0</v>
      </c>
      <c r="K192" s="214" t="s">
        <v>1</v>
      </c>
      <c r="L192" s="46"/>
      <c r="M192" s="236" t="s">
        <v>1</v>
      </c>
      <c r="N192" s="237" t="s">
        <v>44</v>
      </c>
      <c r="O192" s="93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4" t="s">
        <v>144</v>
      </c>
      <c r="AT192" s="224" t="s">
        <v>140</v>
      </c>
      <c r="AU192" s="224" t="s">
        <v>87</v>
      </c>
      <c r="AY192" s="18" t="s">
        <v>139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87</v>
      </c>
      <c r="BK192" s="225">
        <f>ROUND(I192*H192,2)</f>
        <v>0</v>
      </c>
      <c r="BL192" s="18" t="s">
        <v>144</v>
      </c>
      <c r="BM192" s="224" t="s">
        <v>2656</v>
      </c>
    </row>
    <row r="193" spans="1:63" s="11" customFormat="1" ht="25.9" customHeight="1">
      <c r="A193" s="11"/>
      <c r="B193" s="198"/>
      <c r="C193" s="199"/>
      <c r="D193" s="200" t="s">
        <v>78</v>
      </c>
      <c r="E193" s="201" t="s">
        <v>2657</v>
      </c>
      <c r="F193" s="201" t="s">
        <v>2658</v>
      </c>
      <c r="G193" s="199"/>
      <c r="H193" s="199"/>
      <c r="I193" s="202"/>
      <c r="J193" s="203">
        <f>BK193</f>
        <v>0</v>
      </c>
      <c r="K193" s="199"/>
      <c r="L193" s="204"/>
      <c r="M193" s="205"/>
      <c r="N193" s="206"/>
      <c r="O193" s="206"/>
      <c r="P193" s="207">
        <f>SUM(P194:P223)</f>
        <v>0</v>
      </c>
      <c r="Q193" s="206"/>
      <c r="R193" s="207">
        <f>SUM(R194:R223)</f>
        <v>0</v>
      </c>
      <c r="S193" s="206"/>
      <c r="T193" s="208">
        <f>SUM(T194:T223)</f>
        <v>0</v>
      </c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R193" s="209" t="s">
        <v>87</v>
      </c>
      <c r="AT193" s="210" t="s">
        <v>78</v>
      </c>
      <c r="AU193" s="210" t="s">
        <v>79</v>
      </c>
      <c r="AY193" s="209" t="s">
        <v>139</v>
      </c>
      <c r="BK193" s="211">
        <f>SUM(BK194:BK223)</f>
        <v>0</v>
      </c>
    </row>
    <row r="194" spans="1:65" s="2" customFormat="1" ht="16.5" customHeight="1">
      <c r="A194" s="40"/>
      <c r="B194" s="41"/>
      <c r="C194" s="212" t="s">
        <v>795</v>
      </c>
      <c r="D194" s="212" t="s">
        <v>140</v>
      </c>
      <c r="E194" s="213" t="s">
        <v>2644</v>
      </c>
      <c r="F194" s="214" t="s">
        <v>2645</v>
      </c>
      <c r="G194" s="215" t="s">
        <v>367</v>
      </c>
      <c r="H194" s="216">
        <v>3</v>
      </c>
      <c r="I194" s="217"/>
      <c r="J194" s="218">
        <f>ROUND(I194*H194,2)</f>
        <v>0</v>
      </c>
      <c r="K194" s="214" t="s">
        <v>1</v>
      </c>
      <c r="L194" s="46"/>
      <c r="M194" s="236" t="s">
        <v>1</v>
      </c>
      <c r="N194" s="237" t="s">
        <v>44</v>
      </c>
      <c r="O194" s="93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4" t="s">
        <v>144</v>
      </c>
      <c r="AT194" s="224" t="s">
        <v>140</v>
      </c>
      <c r="AU194" s="224" t="s">
        <v>87</v>
      </c>
      <c r="AY194" s="18" t="s">
        <v>139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87</v>
      </c>
      <c r="BK194" s="225">
        <f>ROUND(I194*H194,2)</f>
        <v>0</v>
      </c>
      <c r="BL194" s="18" t="s">
        <v>144</v>
      </c>
      <c r="BM194" s="224" t="s">
        <v>2659</v>
      </c>
    </row>
    <row r="195" spans="1:65" s="2" customFormat="1" ht="16.5" customHeight="1">
      <c r="A195" s="40"/>
      <c r="B195" s="41"/>
      <c r="C195" s="212" t="s">
        <v>800</v>
      </c>
      <c r="D195" s="212" t="s">
        <v>140</v>
      </c>
      <c r="E195" s="213" t="s">
        <v>2647</v>
      </c>
      <c r="F195" s="214" t="s">
        <v>2648</v>
      </c>
      <c r="G195" s="215" t="s">
        <v>367</v>
      </c>
      <c r="H195" s="216">
        <v>2</v>
      </c>
      <c r="I195" s="217"/>
      <c r="J195" s="218">
        <f>ROUND(I195*H195,2)</f>
        <v>0</v>
      </c>
      <c r="K195" s="214" t="s">
        <v>1</v>
      </c>
      <c r="L195" s="46"/>
      <c r="M195" s="236" t="s">
        <v>1</v>
      </c>
      <c r="N195" s="237" t="s">
        <v>44</v>
      </c>
      <c r="O195" s="93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4" t="s">
        <v>144</v>
      </c>
      <c r="AT195" s="224" t="s">
        <v>140</v>
      </c>
      <c r="AU195" s="224" t="s">
        <v>87</v>
      </c>
      <c r="AY195" s="18" t="s">
        <v>139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87</v>
      </c>
      <c r="BK195" s="225">
        <f>ROUND(I195*H195,2)</f>
        <v>0</v>
      </c>
      <c r="BL195" s="18" t="s">
        <v>144</v>
      </c>
      <c r="BM195" s="224" t="s">
        <v>2660</v>
      </c>
    </row>
    <row r="196" spans="1:65" s="2" customFormat="1" ht="24.15" customHeight="1">
      <c r="A196" s="40"/>
      <c r="B196" s="41"/>
      <c r="C196" s="212" t="s">
        <v>805</v>
      </c>
      <c r="D196" s="212" t="s">
        <v>140</v>
      </c>
      <c r="E196" s="213" t="s">
        <v>2661</v>
      </c>
      <c r="F196" s="214" t="s">
        <v>2651</v>
      </c>
      <c r="G196" s="215" t="s">
        <v>367</v>
      </c>
      <c r="H196" s="216">
        <v>3</v>
      </c>
      <c r="I196" s="217"/>
      <c r="J196" s="218">
        <f>ROUND(I196*H196,2)</f>
        <v>0</v>
      </c>
      <c r="K196" s="214" t="s">
        <v>1</v>
      </c>
      <c r="L196" s="46"/>
      <c r="M196" s="236" t="s">
        <v>1</v>
      </c>
      <c r="N196" s="237" t="s">
        <v>44</v>
      </c>
      <c r="O196" s="93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4" t="s">
        <v>144</v>
      </c>
      <c r="AT196" s="224" t="s">
        <v>140</v>
      </c>
      <c r="AU196" s="224" t="s">
        <v>87</v>
      </c>
      <c r="AY196" s="18" t="s">
        <v>139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87</v>
      </c>
      <c r="BK196" s="225">
        <f>ROUND(I196*H196,2)</f>
        <v>0</v>
      </c>
      <c r="BL196" s="18" t="s">
        <v>144</v>
      </c>
      <c r="BM196" s="224" t="s">
        <v>2662</v>
      </c>
    </row>
    <row r="197" spans="1:65" s="2" customFormat="1" ht="24.15" customHeight="1">
      <c r="A197" s="40"/>
      <c r="B197" s="41"/>
      <c r="C197" s="212" t="s">
        <v>814</v>
      </c>
      <c r="D197" s="212" t="s">
        <v>140</v>
      </c>
      <c r="E197" s="213" t="s">
        <v>2653</v>
      </c>
      <c r="F197" s="214" t="s">
        <v>2654</v>
      </c>
      <c r="G197" s="215" t="s">
        <v>367</v>
      </c>
      <c r="H197" s="216">
        <v>1</v>
      </c>
      <c r="I197" s="217"/>
      <c r="J197" s="218">
        <f>ROUND(I197*H197,2)</f>
        <v>0</v>
      </c>
      <c r="K197" s="214" t="s">
        <v>1</v>
      </c>
      <c r="L197" s="46"/>
      <c r="M197" s="236" t="s">
        <v>1</v>
      </c>
      <c r="N197" s="237" t="s">
        <v>44</v>
      </c>
      <c r="O197" s="93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4" t="s">
        <v>144</v>
      </c>
      <c r="AT197" s="224" t="s">
        <v>140</v>
      </c>
      <c r="AU197" s="224" t="s">
        <v>87</v>
      </c>
      <c r="AY197" s="18" t="s">
        <v>139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87</v>
      </c>
      <c r="BK197" s="225">
        <f>ROUND(I197*H197,2)</f>
        <v>0</v>
      </c>
      <c r="BL197" s="18" t="s">
        <v>144</v>
      </c>
      <c r="BM197" s="224" t="s">
        <v>2663</v>
      </c>
    </row>
    <row r="198" spans="1:65" s="2" customFormat="1" ht="16.5" customHeight="1">
      <c r="A198" s="40"/>
      <c r="B198" s="41"/>
      <c r="C198" s="212" t="s">
        <v>819</v>
      </c>
      <c r="D198" s="212" t="s">
        <v>140</v>
      </c>
      <c r="E198" s="213" t="s">
        <v>2647</v>
      </c>
      <c r="F198" s="214" t="s">
        <v>2648</v>
      </c>
      <c r="G198" s="215" t="s">
        <v>367</v>
      </c>
      <c r="H198" s="216">
        <v>1</v>
      </c>
      <c r="I198" s="217"/>
      <c r="J198" s="218">
        <f>ROUND(I198*H198,2)</f>
        <v>0</v>
      </c>
      <c r="K198" s="214" t="s">
        <v>1</v>
      </c>
      <c r="L198" s="46"/>
      <c r="M198" s="236" t="s">
        <v>1</v>
      </c>
      <c r="N198" s="237" t="s">
        <v>44</v>
      </c>
      <c r="O198" s="93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4" t="s">
        <v>144</v>
      </c>
      <c r="AT198" s="224" t="s">
        <v>140</v>
      </c>
      <c r="AU198" s="224" t="s">
        <v>87</v>
      </c>
      <c r="AY198" s="18" t="s">
        <v>139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87</v>
      </c>
      <c r="BK198" s="225">
        <f>ROUND(I198*H198,2)</f>
        <v>0</v>
      </c>
      <c r="BL198" s="18" t="s">
        <v>144</v>
      </c>
      <c r="BM198" s="224" t="s">
        <v>2664</v>
      </c>
    </row>
    <row r="199" spans="1:65" s="2" customFormat="1" ht="24.15" customHeight="1">
      <c r="A199" s="40"/>
      <c r="B199" s="41"/>
      <c r="C199" s="212" t="s">
        <v>834</v>
      </c>
      <c r="D199" s="212" t="s">
        <v>140</v>
      </c>
      <c r="E199" s="213" t="s">
        <v>2665</v>
      </c>
      <c r="F199" s="214" t="s">
        <v>2666</v>
      </c>
      <c r="G199" s="215" t="s">
        <v>367</v>
      </c>
      <c r="H199" s="216">
        <v>4</v>
      </c>
      <c r="I199" s="217"/>
      <c r="J199" s="218">
        <f>ROUND(I199*H199,2)</f>
        <v>0</v>
      </c>
      <c r="K199" s="214" t="s">
        <v>1</v>
      </c>
      <c r="L199" s="46"/>
      <c r="M199" s="236" t="s">
        <v>1</v>
      </c>
      <c r="N199" s="237" t="s">
        <v>44</v>
      </c>
      <c r="O199" s="93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4" t="s">
        <v>144</v>
      </c>
      <c r="AT199" s="224" t="s">
        <v>140</v>
      </c>
      <c r="AU199" s="224" t="s">
        <v>87</v>
      </c>
      <c r="AY199" s="18" t="s">
        <v>139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87</v>
      </c>
      <c r="BK199" s="225">
        <f>ROUND(I199*H199,2)</f>
        <v>0</v>
      </c>
      <c r="BL199" s="18" t="s">
        <v>144</v>
      </c>
      <c r="BM199" s="224" t="s">
        <v>2667</v>
      </c>
    </row>
    <row r="200" spans="1:65" s="2" customFormat="1" ht="21.75" customHeight="1">
      <c r="A200" s="40"/>
      <c r="B200" s="41"/>
      <c r="C200" s="212" t="s">
        <v>839</v>
      </c>
      <c r="D200" s="212" t="s">
        <v>140</v>
      </c>
      <c r="E200" s="213" t="s">
        <v>2668</v>
      </c>
      <c r="F200" s="214" t="s">
        <v>2669</v>
      </c>
      <c r="G200" s="215" t="s">
        <v>367</v>
      </c>
      <c r="H200" s="216">
        <v>4</v>
      </c>
      <c r="I200" s="217"/>
      <c r="J200" s="218">
        <f>ROUND(I200*H200,2)</f>
        <v>0</v>
      </c>
      <c r="K200" s="214" t="s">
        <v>1</v>
      </c>
      <c r="L200" s="46"/>
      <c r="M200" s="236" t="s">
        <v>1</v>
      </c>
      <c r="N200" s="237" t="s">
        <v>44</v>
      </c>
      <c r="O200" s="93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4" t="s">
        <v>144</v>
      </c>
      <c r="AT200" s="224" t="s">
        <v>140</v>
      </c>
      <c r="AU200" s="224" t="s">
        <v>87</v>
      </c>
      <c r="AY200" s="18" t="s">
        <v>139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87</v>
      </c>
      <c r="BK200" s="225">
        <f>ROUND(I200*H200,2)</f>
        <v>0</v>
      </c>
      <c r="BL200" s="18" t="s">
        <v>144</v>
      </c>
      <c r="BM200" s="224" t="s">
        <v>2670</v>
      </c>
    </row>
    <row r="201" spans="1:65" s="2" customFormat="1" ht="16.5" customHeight="1">
      <c r="A201" s="40"/>
      <c r="B201" s="41"/>
      <c r="C201" s="212" t="s">
        <v>845</v>
      </c>
      <c r="D201" s="212" t="s">
        <v>140</v>
      </c>
      <c r="E201" s="213" t="s">
        <v>2644</v>
      </c>
      <c r="F201" s="214" t="s">
        <v>2645</v>
      </c>
      <c r="G201" s="215" t="s">
        <v>367</v>
      </c>
      <c r="H201" s="216">
        <v>8</v>
      </c>
      <c r="I201" s="217"/>
      <c r="J201" s="218">
        <f>ROUND(I201*H201,2)</f>
        <v>0</v>
      </c>
      <c r="K201" s="214" t="s">
        <v>1</v>
      </c>
      <c r="L201" s="46"/>
      <c r="M201" s="236" t="s">
        <v>1</v>
      </c>
      <c r="N201" s="237" t="s">
        <v>44</v>
      </c>
      <c r="O201" s="93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4" t="s">
        <v>144</v>
      </c>
      <c r="AT201" s="224" t="s">
        <v>140</v>
      </c>
      <c r="AU201" s="224" t="s">
        <v>87</v>
      </c>
      <c r="AY201" s="18" t="s">
        <v>139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87</v>
      </c>
      <c r="BK201" s="225">
        <f>ROUND(I201*H201,2)</f>
        <v>0</v>
      </c>
      <c r="BL201" s="18" t="s">
        <v>144</v>
      </c>
      <c r="BM201" s="224" t="s">
        <v>2671</v>
      </c>
    </row>
    <row r="202" spans="1:65" s="2" customFormat="1" ht="16.5" customHeight="1">
      <c r="A202" s="40"/>
      <c r="B202" s="41"/>
      <c r="C202" s="212" t="s">
        <v>850</v>
      </c>
      <c r="D202" s="212" t="s">
        <v>140</v>
      </c>
      <c r="E202" s="213" t="s">
        <v>2672</v>
      </c>
      <c r="F202" s="214" t="s">
        <v>2673</v>
      </c>
      <c r="G202" s="215" t="s">
        <v>367</v>
      </c>
      <c r="H202" s="216">
        <v>4</v>
      </c>
      <c r="I202" s="217"/>
      <c r="J202" s="218">
        <f>ROUND(I202*H202,2)</f>
        <v>0</v>
      </c>
      <c r="K202" s="214" t="s">
        <v>1</v>
      </c>
      <c r="L202" s="46"/>
      <c r="M202" s="236" t="s">
        <v>1</v>
      </c>
      <c r="N202" s="237" t="s">
        <v>44</v>
      </c>
      <c r="O202" s="93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4" t="s">
        <v>144</v>
      </c>
      <c r="AT202" s="224" t="s">
        <v>140</v>
      </c>
      <c r="AU202" s="224" t="s">
        <v>87</v>
      </c>
      <c r="AY202" s="18" t="s">
        <v>139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87</v>
      </c>
      <c r="BK202" s="225">
        <f>ROUND(I202*H202,2)</f>
        <v>0</v>
      </c>
      <c r="BL202" s="18" t="s">
        <v>144</v>
      </c>
      <c r="BM202" s="224" t="s">
        <v>2674</v>
      </c>
    </row>
    <row r="203" spans="1:65" s="2" customFormat="1" ht="21.75" customHeight="1">
      <c r="A203" s="40"/>
      <c r="B203" s="41"/>
      <c r="C203" s="212" t="s">
        <v>855</v>
      </c>
      <c r="D203" s="212" t="s">
        <v>140</v>
      </c>
      <c r="E203" s="213" t="s">
        <v>2675</v>
      </c>
      <c r="F203" s="214" t="s">
        <v>2676</v>
      </c>
      <c r="G203" s="215" t="s">
        <v>367</v>
      </c>
      <c r="H203" s="216">
        <v>1</v>
      </c>
      <c r="I203" s="217"/>
      <c r="J203" s="218">
        <f>ROUND(I203*H203,2)</f>
        <v>0</v>
      </c>
      <c r="K203" s="214" t="s">
        <v>1</v>
      </c>
      <c r="L203" s="46"/>
      <c r="M203" s="236" t="s">
        <v>1</v>
      </c>
      <c r="N203" s="237" t="s">
        <v>44</v>
      </c>
      <c r="O203" s="93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4" t="s">
        <v>144</v>
      </c>
      <c r="AT203" s="224" t="s">
        <v>140</v>
      </c>
      <c r="AU203" s="224" t="s">
        <v>87</v>
      </c>
      <c r="AY203" s="18" t="s">
        <v>139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87</v>
      </c>
      <c r="BK203" s="225">
        <f>ROUND(I203*H203,2)</f>
        <v>0</v>
      </c>
      <c r="BL203" s="18" t="s">
        <v>144</v>
      </c>
      <c r="BM203" s="224" t="s">
        <v>2677</v>
      </c>
    </row>
    <row r="204" spans="1:65" s="2" customFormat="1" ht="24.15" customHeight="1">
      <c r="A204" s="40"/>
      <c r="B204" s="41"/>
      <c r="C204" s="212" t="s">
        <v>860</v>
      </c>
      <c r="D204" s="212" t="s">
        <v>140</v>
      </c>
      <c r="E204" s="213" t="s">
        <v>2678</v>
      </c>
      <c r="F204" s="214" t="s">
        <v>2679</v>
      </c>
      <c r="G204" s="215" t="s">
        <v>367</v>
      </c>
      <c r="H204" s="216">
        <v>1</v>
      </c>
      <c r="I204" s="217"/>
      <c r="J204" s="218">
        <f>ROUND(I204*H204,2)</f>
        <v>0</v>
      </c>
      <c r="K204" s="214" t="s">
        <v>1</v>
      </c>
      <c r="L204" s="46"/>
      <c r="M204" s="236" t="s">
        <v>1</v>
      </c>
      <c r="N204" s="237" t="s">
        <v>44</v>
      </c>
      <c r="O204" s="93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4" t="s">
        <v>144</v>
      </c>
      <c r="AT204" s="224" t="s">
        <v>140</v>
      </c>
      <c r="AU204" s="224" t="s">
        <v>87</v>
      </c>
      <c r="AY204" s="18" t="s">
        <v>139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87</v>
      </c>
      <c r="BK204" s="225">
        <f>ROUND(I204*H204,2)</f>
        <v>0</v>
      </c>
      <c r="BL204" s="18" t="s">
        <v>144</v>
      </c>
      <c r="BM204" s="224" t="s">
        <v>2680</v>
      </c>
    </row>
    <row r="205" spans="1:65" s="2" customFormat="1" ht="16.5" customHeight="1">
      <c r="A205" s="40"/>
      <c r="B205" s="41"/>
      <c r="C205" s="212" t="s">
        <v>864</v>
      </c>
      <c r="D205" s="212" t="s">
        <v>140</v>
      </c>
      <c r="E205" s="213" t="s">
        <v>2644</v>
      </c>
      <c r="F205" s="214" t="s">
        <v>2645</v>
      </c>
      <c r="G205" s="215" t="s">
        <v>367</v>
      </c>
      <c r="H205" s="216">
        <v>2</v>
      </c>
      <c r="I205" s="217"/>
      <c r="J205" s="218">
        <f>ROUND(I205*H205,2)</f>
        <v>0</v>
      </c>
      <c r="K205" s="214" t="s">
        <v>1</v>
      </c>
      <c r="L205" s="46"/>
      <c r="M205" s="236" t="s">
        <v>1</v>
      </c>
      <c r="N205" s="237" t="s">
        <v>44</v>
      </c>
      <c r="O205" s="93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4" t="s">
        <v>144</v>
      </c>
      <c r="AT205" s="224" t="s">
        <v>140</v>
      </c>
      <c r="AU205" s="224" t="s">
        <v>87</v>
      </c>
      <c r="AY205" s="18" t="s">
        <v>139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87</v>
      </c>
      <c r="BK205" s="225">
        <f>ROUND(I205*H205,2)</f>
        <v>0</v>
      </c>
      <c r="BL205" s="18" t="s">
        <v>144</v>
      </c>
      <c r="BM205" s="224" t="s">
        <v>2681</v>
      </c>
    </row>
    <row r="206" spans="1:65" s="2" customFormat="1" ht="16.5" customHeight="1">
      <c r="A206" s="40"/>
      <c r="B206" s="41"/>
      <c r="C206" s="212" t="s">
        <v>872</v>
      </c>
      <c r="D206" s="212" t="s">
        <v>140</v>
      </c>
      <c r="E206" s="213" t="s">
        <v>2682</v>
      </c>
      <c r="F206" s="214" t="s">
        <v>2683</v>
      </c>
      <c r="G206" s="215" t="s">
        <v>367</v>
      </c>
      <c r="H206" s="216">
        <v>1</v>
      </c>
      <c r="I206" s="217"/>
      <c r="J206" s="218">
        <f>ROUND(I206*H206,2)</f>
        <v>0</v>
      </c>
      <c r="K206" s="214" t="s">
        <v>1</v>
      </c>
      <c r="L206" s="46"/>
      <c r="M206" s="236" t="s">
        <v>1</v>
      </c>
      <c r="N206" s="237" t="s">
        <v>44</v>
      </c>
      <c r="O206" s="93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4" t="s">
        <v>144</v>
      </c>
      <c r="AT206" s="224" t="s">
        <v>140</v>
      </c>
      <c r="AU206" s="224" t="s">
        <v>87</v>
      </c>
      <c r="AY206" s="18" t="s">
        <v>139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87</v>
      </c>
      <c r="BK206" s="225">
        <f>ROUND(I206*H206,2)</f>
        <v>0</v>
      </c>
      <c r="BL206" s="18" t="s">
        <v>144</v>
      </c>
      <c r="BM206" s="224" t="s">
        <v>2684</v>
      </c>
    </row>
    <row r="207" spans="1:65" s="2" customFormat="1" ht="16.5" customHeight="1">
      <c r="A207" s="40"/>
      <c r="B207" s="41"/>
      <c r="C207" s="212" t="s">
        <v>876</v>
      </c>
      <c r="D207" s="212" t="s">
        <v>140</v>
      </c>
      <c r="E207" s="213" t="s">
        <v>2672</v>
      </c>
      <c r="F207" s="214" t="s">
        <v>2673</v>
      </c>
      <c r="G207" s="215" t="s">
        <v>367</v>
      </c>
      <c r="H207" s="216">
        <v>1</v>
      </c>
      <c r="I207" s="217"/>
      <c r="J207" s="218">
        <f>ROUND(I207*H207,2)</f>
        <v>0</v>
      </c>
      <c r="K207" s="214" t="s">
        <v>1</v>
      </c>
      <c r="L207" s="46"/>
      <c r="M207" s="236" t="s">
        <v>1</v>
      </c>
      <c r="N207" s="237" t="s">
        <v>44</v>
      </c>
      <c r="O207" s="93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4" t="s">
        <v>144</v>
      </c>
      <c r="AT207" s="224" t="s">
        <v>140</v>
      </c>
      <c r="AU207" s="224" t="s">
        <v>87</v>
      </c>
      <c r="AY207" s="18" t="s">
        <v>139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87</v>
      </c>
      <c r="BK207" s="225">
        <f>ROUND(I207*H207,2)</f>
        <v>0</v>
      </c>
      <c r="BL207" s="18" t="s">
        <v>144</v>
      </c>
      <c r="BM207" s="224" t="s">
        <v>2685</v>
      </c>
    </row>
    <row r="208" spans="1:65" s="2" customFormat="1" ht="24.15" customHeight="1">
      <c r="A208" s="40"/>
      <c r="B208" s="41"/>
      <c r="C208" s="212" t="s">
        <v>883</v>
      </c>
      <c r="D208" s="212" t="s">
        <v>140</v>
      </c>
      <c r="E208" s="213" t="s">
        <v>2686</v>
      </c>
      <c r="F208" s="214" t="s">
        <v>2687</v>
      </c>
      <c r="G208" s="215" t="s">
        <v>367</v>
      </c>
      <c r="H208" s="216">
        <v>3</v>
      </c>
      <c r="I208" s="217"/>
      <c r="J208" s="218">
        <f>ROUND(I208*H208,2)</f>
        <v>0</v>
      </c>
      <c r="K208" s="214" t="s">
        <v>1</v>
      </c>
      <c r="L208" s="46"/>
      <c r="M208" s="236" t="s">
        <v>1</v>
      </c>
      <c r="N208" s="237" t="s">
        <v>44</v>
      </c>
      <c r="O208" s="93"/>
      <c r="P208" s="238">
        <f>O208*H208</f>
        <v>0</v>
      </c>
      <c r="Q208" s="238">
        <v>0</v>
      </c>
      <c r="R208" s="238">
        <f>Q208*H208</f>
        <v>0</v>
      </c>
      <c r="S208" s="238">
        <v>0</v>
      </c>
      <c r="T208" s="239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4" t="s">
        <v>144</v>
      </c>
      <c r="AT208" s="224" t="s">
        <v>140</v>
      </c>
      <c r="AU208" s="224" t="s">
        <v>87</v>
      </c>
      <c r="AY208" s="18" t="s">
        <v>139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87</v>
      </c>
      <c r="BK208" s="225">
        <f>ROUND(I208*H208,2)</f>
        <v>0</v>
      </c>
      <c r="BL208" s="18" t="s">
        <v>144</v>
      </c>
      <c r="BM208" s="224" t="s">
        <v>2688</v>
      </c>
    </row>
    <row r="209" spans="1:65" s="2" customFormat="1" ht="33" customHeight="1">
      <c r="A209" s="40"/>
      <c r="B209" s="41"/>
      <c r="C209" s="212" t="s">
        <v>888</v>
      </c>
      <c r="D209" s="212" t="s">
        <v>140</v>
      </c>
      <c r="E209" s="213" t="s">
        <v>2689</v>
      </c>
      <c r="F209" s="214" t="s">
        <v>2690</v>
      </c>
      <c r="G209" s="215" t="s">
        <v>367</v>
      </c>
      <c r="H209" s="216">
        <v>3</v>
      </c>
      <c r="I209" s="217"/>
      <c r="J209" s="218">
        <f>ROUND(I209*H209,2)</f>
        <v>0</v>
      </c>
      <c r="K209" s="214" t="s">
        <v>1</v>
      </c>
      <c r="L209" s="46"/>
      <c r="M209" s="236" t="s">
        <v>1</v>
      </c>
      <c r="N209" s="237" t="s">
        <v>44</v>
      </c>
      <c r="O209" s="93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4" t="s">
        <v>144</v>
      </c>
      <c r="AT209" s="224" t="s">
        <v>140</v>
      </c>
      <c r="AU209" s="224" t="s">
        <v>87</v>
      </c>
      <c r="AY209" s="18" t="s">
        <v>139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87</v>
      </c>
      <c r="BK209" s="225">
        <f>ROUND(I209*H209,2)</f>
        <v>0</v>
      </c>
      <c r="BL209" s="18" t="s">
        <v>144</v>
      </c>
      <c r="BM209" s="224" t="s">
        <v>2691</v>
      </c>
    </row>
    <row r="210" spans="1:65" s="2" customFormat="1" ht="33" customHeight="1">
      <c r="A210" s="40"/>
      <c r="B210" s="41"/>
      <c r="C210" s="212" t="s">
        <v>893</v>
      </c>
      <c r="D210" s="212" t="s">
        <v>140</v>
      </c>
      <c r="E210" s="213" t="s">
        <v>2692</v>
      </c>
      <c r="F210" s="214" t="s">
        <v>2693</v>
      </c>
      <c r="G210" s="215" t="s">
        <v>367</v>
      </c>
      <c r="H210" s="216">
        <v>3</v>
      </c>
      <c r="I210" s="217"/>
      <c r="J210" s="218">
        <f>ROUND(I210*H210,2)</f>
        <v>0</v>
      </c>
      <c r="K210" s="214" t="s">
        <v>1</v>
      </c>
      <c r="L210" s="46"/>
      <c r="M210" s="236" t="s">
        <v>1</v>
      </c>
      <c r="N210" s="237" t="s">
        <v>44</v>
      </c>
      <c r="O210" s="93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4" t="s">
        <v>144</v>
      </c>
      <c r="AT210" s="224" t="s">
        <v>140</v>
      </c>
      <c r="AU210" s="224" t="s">
        <v>87</v>
      </c>
      <c r="AY210" s="18" t="s">
        <v>139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87</v>
      </c>
      <c r="BK210" s="225">
        <f>ROUND(I210*H210,2)</f>
        <v>0</v>
      </c>
      <c r="BL210" s="18" t="s">
        <v>144</v>
      </c>
      <c r="BM210" s="224" t="s">
        <v>2694</v>
      </c>
    </row>
    <row r="211" spans="1:65" s="2" customFormat="1" ht="16.5" customHeight="1">
      <c r="A211" s="40"/>
      <c r="B211" s="41"/>
      <c r="C211" s="212" t="s">
        <v>184</v>
      </c>
      <c r="D211" s="212" t="s">
        <v>140</v>
      </c>
      <c r="E211" s="213" t="s">
        <v>2695</v>
      </c>
      <c r="F211" s="214" t="s">
        <v>2696</v>
      </c>
      <c r="G211" s="215" t="s">
        <v>367</v>
      </c>
      <c r="H211" s="216">
        <v>3</v>
      </c>
      <c r="I211" s="217"/>
      <c r="J211" s="218">
        <f>ROUND(I211*H211,2)</f>
        <v>0</v>
      </c>
      <c r="K211" s="214" t="s">
        <v>1</v>
      </c>
      <c r="L211" s="46"/>
      <c r="M211" s="236" t="s">
        <v>1</v>
      </c>
      <c r="N211" s="237" t="s">
        <v>44</v>
      </c>
      <c r="O211" s="93"/>
      <c r="P211" s="238">
        <f>O211*H211</f>
        <v>0</v>
      </c>
      <c r="Q211" s="238">
        <v>0</v>
      </c>
      <c r="R211" s="238">
        <f>Q211*H211</f>
        <v>0</v>
      </c>
      <c r="S211" s="238">
        <v>0</v>
      </c>
      <c r="T211" s="239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4" t="s">
        <v>144</v>
      </c>
      <c r="AT211" s="224" t="s">
        <v>140</v>
      </c>
      <c r="AU211" s="224" t="s">
        <v>87</v>
      </c>
      <c r="AY211" s="18" t="s">
        <v>139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87</v>
      </c>
      <c r="BK211" s="225">
        <f>ROUND(I211*H211,2)</f>
        <v>0</v>
      </c>
      <c r="BL211" s="18" t="s">
        <v>144</v>
      </c>
      <c r="BM211" s="224" t="s">
        <v>2697</v>
      </c>
    </row>
    <row r="212" spans="1:65" s="2" customFormat="1" ht="24.15" customHeight="1">
      <c r="A212" s="40"/>
      <c r="B212" s="41"/>
      <c r="C212" s="212" t="s">
        <v>902</v>
      </c>
      <c r="D212" s="212" t="s">
        <v>140</v>
      </c>
      <c r="E212" s="213" t="s">
        <v>2698</v>
      </c>
      <c r="F212" s="214" t="s">
        <v>2699</v>
      </c>
      <c r="G212" s="215" t="s">
        <v>367</v>
      </c>
      <c r="H212" s="216">
        <v>3</v>
      </c>
      <c r="I212" s="217"/>
      <c r="J212" s="218">
        <f>ROUND(I212*H212,2)</f>
        <v>0</v>
      </c>
      <c r="K212" s="214" t="s">
        <v>1</v>
      </c>
      <c r="L212" s="46"/>
      <c r="M212" s="236" t="s">
        <v>1</v>
      </c>
      <c r="N212" s="237" t="s">
        <v>44</v>
      </c>
      <c r="O212" s="93"/>
      <c r="P212" s="238">
        <f>O212*H212</f>
        <v>0</v>
      </c>
      <c r="Q212" s="238">
        <v>0</v>
      </c>
      <c r="R212" s="238">
        <f>Q212*H212</f>
        <v>0</v>
      </c>
      <c r="S212" s="238">
        <v>0</v>
      </c>
      <c r="T212" s="239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4" t="s">
        <v>144</v>
      </c>
      <c r="AT212" s="224" t="s">
        <v>140</v>
      </c>
      <c r="AU212" s="224" t="s">
        <v>87</v>
      </c>
      <c r="AY212" s="18" t="s">
        <v>139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87</v>
      </c>
      <c r="BK212" s="225">
        <f>ROUND(I212*H212,2)</f>
        <v>0</v>
      </c>
      <c r="BL212" s="18" t="s">
        <v>144</v>
      </c>
      <c r="BM212" s="224" t="s">
        <v>2700</v>
      </c>
    </row>
    <row r="213" spans="1:65" s="2" customFormat="1" ht="21.75" customHeight="1">
      <c r="A213" s="40"/>
      <c r="B213" s="41"/>
      <c r="C213" s="212" t="s">
        <v>907</v>
      </c>
      <c r="D213" s="212" t="s">
        <v>140</v>
      </c>
      <c r="E213" s="213" t="s">
        <v>2701</v>
      </c>
      <c r="F213" s="214" t="s">
        <v>2702</v>
      </c>
      <c r="G213" s="215" t="s">
        <v>367</v>
      </c>
      <c r="H213" s="216">
        <v>1</v>
      </c>
      <c r="I213" s="217"/>
      <c r="J213" s="218">
        <f>ROUND(I213*H213,2)</f>
        <v>0</v>
      </c>
      <c r="K213" s="214" t="s">
        <v>1</v>
      </c>
      <c r="L213" s="46"/>
      <c r="M213" s="236" t="s">
        <v>1</v>
      </c>
      <c r="N213" s="237" t="s">
        <v>44</v>
      </c>
      <c r="O213" s="93"/>
      <c r="P213" s="238">
        <f>O213*H213</f>
        <v>0</v>
      </c>
      <c r="Q213" s="238">
        <v>0</v>
      </c>
      <c r="R213" s="238">
        <f>Q213*H213</f>
        <v>0</v>
      </c>
      <c r="S213" s="238">
        <v>0</v>
      </c>
      <c r="T213" s="239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4" t="s">
        <v>144</v>
      </c>
      <c r="AT213" s="224" t="s">
        <v>140</v>
      </c>
      <c r="AU213" s="224" t="s">
        <v>87</v>
      </c>
      <c r="AY213" s="18" t="s">
        <v>139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8" t="s">
        <v>87</v>
      </c>
      <c r="BK213" s="225">
        <f>ROUND(I213*H213,2)</f>
        <v>0</v>
      </c>
      <c r="BL213" s="18" t="s">
        <v>144</v>
      </c>
      <c r="BM213" s="224" t="s">
        <v>2703</v>
      </c>
    </row>
    <row r="214" spans="1:65" s="2" customFormat="1" ht="33" customHeight="1">
      <c r="A214" s="40"/>
      <c r="B214" s="41"/>
      <c r="C214" s="212" t="s">
        <v>912</v>
      </c>
      <c r="D214" s="212" t="s">
        <v>140</v>
      </c>
      <c r="E214" s="213" t="s">
        <v>2689</v>
      </c>
      <c r="F214" s="214" t="s">
        <v>2690</v>
      </c>
      <c r="G214" s="215" t="s">
        <v>367</v>
      </c>
      <c r="H214" s="216">
        <v>1</v>
      </c>
      <c r="I214" s="217"/>
      <c r="J214" s="218">
        <f>ROUND(I214*H214,2)</f>
        <v>0</v>
      </c>
      <c r="K214" s="214" t="s">
        <v>1</v>
      </c>
      <c r="L214" s="46"/>
      <c r="M214" s="236" t="s">
        <v>1</v>
      </c>
      <c r="N214" s="237" t="s">
        <v>44</v>
      </c>
      <c r="O214" s="93"/>
      <c r="P214" s="238">
        <f>O214*H214</f>
        <v>0</v>
      </c>
      <c r="Q214" s="238">
        <v>0</v>
      </c>
      <c r="R214" s="238">
        <f>Q214*H214</f>
        <v>0</v>
      </c>
      <c r="S214" s="238">
        <v>0</v>
      </c>
      <c r="T214" s="239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4" t="s">
        <v>144</v>
      </c>
      <c r="AT214" s="224" t="s">
        <v>140</v>
      </c>
      <c r="AU214" s="224" t="s">
        <v>87</v>
      </c>
      <c r="AY214" s="18" t="s">
        <v>139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8" t="s">
        <v>87</v>
      </c>
      <c r="BK214" s="225">
        <f>ROUND(I214*H214,2)</f>
        <v>0</v>
      </c>
      <c r="BL214" s="18" t="s">
        <v>144</v>
      </c>
      <c r="BM214" s="224" t="s">
        <v>2704</v>
      </c>
    </row>
    <row r="215" spans="1:65" s="2" customFormat="1" ht="33" customHeight="1">
      <c r="A215" s="40"/>
      <c r="B215" s="41"/>
      <c r="C215" s="212" t="s">
        <v>917</v>
      </c>
      <c r="D215" s="212" t="s">
        <v>140</v>
      </c>
      <c r="E215" s="213" t="s">
        <v>2692</v>
      </c>
      <c r="F215" s="214" t="s">
        <v>2693</v>
      </c>
      <c r="G215" s="215" t="s">
        <v>367</v>
      </c>
      <c r="H215" s="216">
        <v>1</v>
      </c>
      <c r="I215" s="217"/>
      <c r="J215" s="218">
        <f>ROUND(I215*H215,2)</f>
        <v>0</v>
      </c>
      <c r="K215" s="214" t="s">
        <v>1</v>
      </c>
      <c r="L215" s="46"/>
      <c r="M215" s="236" t="s">
        <v>1</v>
      </c>
      <c r="N215" s="237" t="s">
        <v>44</v>
      </c>
      <c r="O215" s="93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4" t="s">
        <v>144</v>
      </c>
      <c r="AT215" s="224" t="s">
        <v>140</v>
      </c>
      <c r="AU215" s="224" t="s">
        <v>87</v>
      </c>
      <c r="AY215" s="18" t="s">
        <v>139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87</v>
      </c>
      <c r="BK215" s="225">
        <f>ROUND(I215*H215,2)</f>
        <v>0</v>
      </c>
      <c r="BL215" s="18" t="s">
        <v>144</v>
      </c>
      <c r="BM215" s="224" t="s">
        <v>2705</v>
      </c>
    </row>
    <row r="216" spans="1:65" s="2" customFormat="1" ht="16.5" customHeight="1">
      <c r="A216" s="40"/>
      <c r="B216" s="41"/>
      <c r="C216" s="212" t="s">
        <v>921</v>
      </c>
      <c r="D216" s="212" t="s">
        <v>140</v>
      </c>
      <c r="E216" s="213" t="s">
        <v>2695</v>
      </c>
      <c r="F216" s="214" t="s">
        <v>2696</v>
      </c>
      <c r="G216" s="215" t="s">
        <v>367</v>
      </c>
      <c r="H216" s="216">
        <v>1</v>
      </c>
      <c r="I216" s="217"/>
      <c r="J216" s="218">
        <f>ROUND(I216*H216,2)</f>
        <v>0</v>
      </c>
      <c r="K216" s="214" t="s">
        <v>1</v>
      </c>
      <c r="L216" s="46"/>
      <c r="M216" s="236" t="s">
        <v>1</v>
      </c>
      <c r="N216" s="237" t="s">
        <v>44</v>
      </c>
      <c r="O216" s="93"/>
      <c r="P216" s="238">
        <f>O216*H216</f>
        <v>0</v>
      </c>
      <c r="Q216" s="238">
        <v>0</v>
      </c>
      <c r="R216" s="238">
        <f>Q216*H216</f>
        <v>0</v>
      </c>
      <c r="S216" s="238">
        <v>0</v>
      </c>
      <c r="T216" s="239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4" t="s">
        <v>144</v>
      </c>
      <c r="AT216" s="224" t="s">
        <v>140</v>
      </c>
      <c r="AU216" s="224" t="s">
        <v>87</v>
      </c>
      <c r="AY216" s="18" t="s">
        <v>139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8" t="s">
        <v>87</v>
      </c>
      <c r="BK216" s="225">
        <f>ROUND(I216*H216,2)</f>
        <v>0</v>
      </c>
      <c r="BL216" s="18" t="s">
        <v>144</v>
      </c>
      <c r="BM216" s="224" t="s">
        <v>2706</v>
      </c>
    </row>
    <row r="217" spans="1:65" s="2" customFormat="1" ht="24.15" customHeight="1">
      <c r="A217" s="40"/>
      <c r="B217" s="41"/>
      <c r="C217" s="212" t="s">
        <v>925</v>
      </c>
      <c r="D217" s="212" t="s">
        <v>140</v>
      </c>
      <c r="E217" s="213" t="s">
        <v>2698</v>
      </c>
      <c r="F217" s="214" t="s">
        <v>2699</v>
      </c>
      <c r="G217" s="215" t="s">
        <v>367</v>
      </c>
      <c r="H217" s="216">
        <v>1</v>
      </c>
      <c r="I217" s="217"/>
      <c r="J217" s="218">
        <f>ROUND(I217*H217,2)</f>
        <v>0</v>
      </c>
      <c r="K217" s="214" t="s">
        <v>1</v>
      </c>
      <c r="L217" s="46"/>
      <c r="M217" s="236" t="s">
        <v>1</v>
      </c>
      <c r="N217" s="237" t="s">
        <v>44</v>
      </c>
      <c r="O217" s="93"/>
      <c r="P217" s="238">
        <f>O217*H217</f>
        <v>0</v>
      </c>
      <c r="Q217" s="238">
        <v>0</v>
      </c>
      <c r="R217" s="238">
        <f>Q217*H217</f>
        <v>0</v>
      </c>
      <c r="S217" s="238">
        <v>0</v>
      </c>
      <c r="T217" s="239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4" t="s">
        <v>144</v>
      </c>
      <c r="AT217" s="224" t="s">
        <v>140</v>
      </c>
      <c r="AU217" s="224" t="s">
        <v>87</v>
      </c>
      <c r="AY217" s="18" t="s">
        <v>139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87</v>
      </c>
      <c r="BK217" s="225">
        <f>ROUND(I217*H217,2)</f>
        <v>0</v>
      </c>
      <c r="BL217" s="18" t="s">
        <v>144</v>
      </c>
      <c r="BM217" s="224" t="s">
        <v>2707</v>
      </c>
    </row>
    <row r="218" spans="1:65" s="2" customFormat="1" ht="44.25" customHeight="1">
      <c r="A218" s="40"/>
      <c r="B218" s="41"/>
      <c r="C218" s="212" t="s">
        <v>929</v>
      </c>
      <c r="D218" s="212" t="s">
        <v>140</v>
      </c>
      <c r="E218" s="213" t="s">
        <v>2708</v>
      </c>
      <c r="F218" s="214" t="s">
        <v>2709</v>
      </c>
      <c r="G218" s="215" t="s">
        <v>367</v>
      </c>
      <c r="H218" s="216">
        <v>1</v>
      </c>
      <c r="I218" s="217"/>
      <c r="J218" s="218">
        <f>ROUND(I218*H218,2)</f>
        <v>0</v>
      </c>
      <c r="K218" s="214" t="s">
        <v>1</v>
      </c>
      <c r="L218" s="46"/>
      <c r="M218" s="236" t="s">
        <v>1</v>
      </c>
      <c r="N218" s="237" t="s">
        <v>44</v>
      </c>
      <c r="O218" s="93"/>
      <c r="P218" s="238">
        <f>O218*H218</f>
        <v>0</v>
      </c>
      <c r="Q218" s="238">
        <v>0</v>
      </c>
      <c r="R218" s="238">
        <f>Q218*H218</f>
        <v>0</v>
      </c>
      <c r="S218" s="238">
        <v>0</v>
      </c>
      <c r="T218" s="239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4" t="s">
        <v>144</v>
      </c>
      <c r="AT218" s="224" t="s">
        <v>140</v>
      </c>
      <c r="AU218" s="224" t="s">
        <v>87</v>
      </c>
      <c r="AY218" s="18" t="s">
        <v>139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8" t="s">
        <v>87</v>
      </c>
      <c r="BK218" s="225">
        <f>ROUND(I218*H218,2)</f>
        <v>0</v>
      </c>
      <c r="BL218" s="18" t="s">
        <v>144</v>
      </c>
      <c r="BM218" s="224" t="s">
        <v>2710</v>
      </c>
    </row>
    <row r="219" spans="1:65" s="2" customFormat="1" ht="16.5" customHeight="1">
      <c r="A219" s="40"/>
      <c r="B219" s="41"/>
      <c r="C219" s="212" t="s">
        <v>933</v>
      </c>
      <c r="D219" s="212" t="s">
        <v>140</v>
      </c>
      <c r="E219" s="213" t="s">
        <v>2711</v>
      </c>
      <c r="F219" s="214" t="s">
        <v>2712</v>
      </c>
      <c r="G219" s="215" t="s">
        <v>367</v>
      </c>
      <c r="H219" s="216">
        <v>1</v>
      </c>
      <c r="I219" s="217"/>
      <c r="J219" s="218">
        <f>ROUND(I219*H219,2)</f>
        <v>0</v>
      </c>
      <c r="K219" s="214" t="s">
        <v>1</v>
      </c>
      <c r="L219" s="46"/>
      <c r="M219" s="236" t="s">
        <v>1</v>
      </c>
      <c r="N219" s="237" t="s">
        <v>44</v>
      </c>
      <c r="O219" s="93"/>
      <c r="P219" s="238">
        <f>O219*H219</f>
        <v>0</v>
      </c>
      <c r="Q219" s="238">
        <v>0</v>
      </c>
      <c r="R219" s="238">
        <f>Q219*H219</f>
        <v>0</v>
      </c>
      <c r="S219" s="238">
        <v>0</v>
      </c>
      <c r="T219" s="239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4" t="s">
        <v>144</v>
      </c>
      <c r="AT219" s="224" t="s">
        <v>140</v>
      </c>
      <c r="AU219" s="224" t="s">
        <v>87</v>
      </c>
      <c r="AY219" s="18" t="s">
        <v>139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87</v>
      </c>
      <c r="BK219" s="225">
        <f>ROUND(I219*H219,2)</f>
        <v>0</v>
      </c>
      <c r="BL219" s="18" t="s">
        <v>144</v>
      </c>
      <c r="BM219" s="224" t="s">
        <v>2713</v>
      </c>
    </row>
    <row r="220" spans="1:65" s="2" customFormat="1" ht="24.15" customHeight="1">
      <c r="A220" s="40"/>
      <c r="B220" s="41"/>
      <c r="C220" s="212" t="s">
        <v>937</v>
      </c>
      <c r="D220" s="212" t="s">
        <v>140</v>
      </c>
      <c r="E220" s="213" t="s">
        <v>2714</v>
      </c>
      <c r="F220" s="214" t="s">
        <v>2715</v>
      </c>
      <c r="G220" s="215" t="s">
        <v>367</v>
      </c>
      <c r="H220" s="216">
        <v>3</v>
      </c>
      <c r="I220" s="217"/>
      <c r="J220" s="218">
        <f>ROUND(I220*H220,2)</f>
        <v>0</v>
      </c>
      <c r="K220" s="214" t="s">
        <v>1</v>
      </c>
      <c r="L220" s="46"/>
      <c r="M220" s="236" t="s">
        <v>1</v>
      </c>
      <c r="N220" s="237" t="s">
        <v>44</v>
      </c>
      <c r="O220" s="93"/>
      <c r="P220" s="238">
        <f>O220*H220</f>
        <v>0</v>
      </c>
      <c r="Q220" s="238">
        <v>0</v>
      </c>
      <c r="R220" s="238">
        <f>Q220*H220</f>
        <v>0</v>
      </c>
      <c r="S220" s="238">
        <v>0</v>
      </c>
      <c r="T220" s="239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4" t="s">
        <v>144</v>
      </c>
      <c r="AT220" s="224" t="s">
        <v>140</v>
      </c>
      <c r="AU220" s="224" t="s">
        <v>87</v>
      </c>
      <c r="AY220" s="18" t="s">
        <v>139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8" t="s">
        <v>87</v>
      </c>
      <c r="BK220" s="225">
        <f>ROUND(I220*H220,2)</f>
        <v>0</v>
      </c>
      <c r="BL220" s="18" t="s">
        <v>144</v>
      </c>
      <c r="BM220" s="224" t="s">
        <v>2716</v>
      </c>
    </row>
    <row r="221" spans="1:65" s="2" customFormat="1" ht="16.5" customHeight="1">
      <c r="A221" s="40"/>
      <c r="B221" s="41"/>
      <c r="C221" s="212" t="s">
        <v>944</v>
      </c>
      <c r="D221" s="212" t="s">
        <v>140</v>
      </c>
      <c r="E221" s="213" t="s">
        <v>2717</v>
      </c>
      <c r="F221" s="214" t="s">
        <v>2718</v>
      </c>
      <c r="G221" s="215" t="s">
        <v>367</v>
      </c>
      <c r="H221" s="216">
        <v>3</v>
      </c>
      <c r="I221" s="217"/>
      <c r="J221" s="218">
        <f>ROUND(I221*H221,2)</f>
        <v>0</v>
      </c>
      <c r="K221" s="214" t="s">
        <v>1</v>
      </c>
      <c r="L221" s="46"/>
      <c r="M221" s="236" t="s">
        <v>1</v>
      </c>
      <c r="N221" s="237" t="s">
        <v>44</v>
      </c>
      <c r="O221" s="93"/>
      <c r="P221" s="238">
        <f>O221*H221</f>
        <v>0</v>
      </c>
      <c r="Q221" s="238">
        <v>0</v>
      </c>
      <c r="R221" s="238">
        <f>Q221*H221</f>
        <v>0</v>
      </c>
      <c r="S221" s="238">
        <v>0</v>
      </c>
      <c r="T221" s="239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4" t="s">
        <v>144</v>
      </c>
      <c r="AT221" s="224" t="s">
        <v>140</v>
      </c>
      <c r="AU221" s="224" t="s">
        <v>87</v>
      </c>
      <c r="AY221" s="18" t="s">
        <v>139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87</v>
      </c>
      <c r="BK221" s="225">
        <f>ROUND(I221*H221,2)</f>
        <v>0</v>
      </c>
      <c r="BL221" s="18" t="s">
        <v>144</v>
      </c>
      <c r="BM221" s="224" t="s">
        <v>2719</v>
      </c>
    </row>
    <row r="222" spans="1:65" s="2" customFormat="1" ht="16.5" customHeight="1">
      <c r="A222" s="40"/>
      <c r="B222" s="41"/>
      <c r="C222" s="212" t="s">
        <v>950</v>
      </c>
      <c r="D222" s="212" t="s">
        <v>140</v>
      </c>
      <c r="E222" s="213" t="s">
        <v>2720</v>
      </c>
      <c r="F222" s="214" t="s">
        <v>2721</v>
      </c>
      <c r="G222" s="215" t="s">
        <v>367</v>
      </c>
      <c r="H222" s="216">
        <v>3</v>
      </c>
      <c r="I222" s="217"/>
      <c r="J222" s="218">
        <f>ROUND(I222*H222,2)</f>
        <v>0</v>
      </c>
      <c r="K222" s="214" t="s">
        <v>1</v>
      </c>
      <c r="L222" s="46"/>
      <c r="M222" s="236" t="s">
        <v>1</v>
      </c>
      <c r="N222" s="237" t="s">
        <v>44</v>
      </c>
      <c r="O222" s="93"/>
      <c r="P222" s="238">
        <f>O222*H222</f>
        <v>0</v>
      </c>
      <c r="Q222" s="238">
        <v>0</v>
      </c>
      <c r="R222" s="238">
        <f>Q222*H222</f>
        <v>0</v>
      </c>
      <c r="S222" s="238">
        <v>0</v>
      </c>
      <c r="T222" s="239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4" t="s">
        <v>144</v>
      </c>
      <c r="AT222" s="224" t="s">
        <v>140</v>
      </c>
      <c r="AU222" s="224" t="s">
        <v>87</v>
      </c>
      <c r="AY222" s="18" t="s">
        <v>139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8" t="s">
        <v>87</v>
      </c>
      <c r="BK222" s="225">
        <f>ROUND(I222*H222,2)</f>
        <v>0</v>
      </c>
      <c r="BL222" s="18" t="s">
        <v>144</v>
      </c>
      <c r="BM222" s="224" t="s">
        <v>2722</v>
      </c>
    </row>
    <row r="223" spans="1:65" s="2" customFormat="1" ht="24.15" customHeight="1">
      <c r="A223" s="40"/>
      <c r="B223" s="41"/>
      <c r="C223" s="212" t="s">
        <v>962</v>
      </c>
      <c r="D223" s="212" t="s">
        <v>140</v>
      </c>
      <c r="E223" s="213" t="s">
        <v>2723</v>
      </c>
      <c r="F223" s="214" t="s">
        <v>2724</v>
      </c>
      <c r="G223" s="215" t="s">
        <v>367</v>
      </c>
      <c r="H223" s="216">
        <v>3</v>
      </c>
      <c r="I223" s="217"/>
      <c r="J223" s="218">
        <f>ROUND(I223*H223,2)</f>
        <v>0</v>
      </c>
      <c r="K223" s="214" t="s">
        <v>1</v>
      </c>
      <c r="L223" s="46"/>
      <c r="M223" s="236" t="s">
        <v>1</v>
      </c>
      <c r="N223" s="237" t="s">
        <v>44</v>
      </c>
      <c r="O223" s="93"/>
      <c r="P223" s="238">
        <f>O223*H223</f>
        <v>0</v>
      </c>
      <c r="Q223" s="238">
        <v>0</v>
      </c>
      <c r="R223" s="238">
        <f>Q223*H223</f>
        <v>0</v>
      </c>
      <c r="S223" s="238">
        <v>0</v>
      </c>
      <c r="T223" s="239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4" t="s">
        <v>144</v>
      </c>
      <c r="AT223" s="224" t="s">
        <v>140</v>
      </c>
      <c r="AU223" s="224" t="s">
        <v>87</v>
      </c>
      <c r="AY223" s="18" t="s">
        <v>139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87</v>
      </c>
      <c r="BK223" s="225">
        <f>ROUND(I223*H223,2)</f>
        <v>0</v>
      </c>
      <c r="BL223" s="18" t="s">
        <v>144</v>
      </c>
      <c r="BM223" s="224" t="s">
        <v>2725</v>
      </c>
    </row>
    <row r="224" spans="1:63" s="11" customFormat="1" ht="25.9" customHeight="1">
      <c r="A224" s="11"/>
      <c r="B224" s="198"/>
      <c r="C224" s="199"/>
      <c r="D224" s="200" t="s">
        <v>78</v>
      </c>
      <c r="E224" s="201" t="s">
        <v>2726</v>
      </c>
      <c r="F224" s="201" t="s">
        <v>2727</v>
      </c>
      <c r="G224" s="199"/>
      <c r="H224" s="199"/>
      <c r="I224" s="202"/>
      <c r="J224" s="203">
        <f>BK224</f>
        <v>0</v>
      </c>
      <c r="K224" s="199"/>
      <c r="L224" s="204"/>
      <c r="M224" s="205"/>
      <c r="N224" s="206"/>
      <c r="O224" s="206"/>
      <c r="P224" s="207">
        <f>SUM(P225:P234)</f>
        <v>0</v>
      </c>
      <c r="Q224" s="206"/>
      <c r="R224" s="207">
        <f>SUM(R225:R234)</f>
        <v>0</v>
      </c>
      <c r="S224" s="206"/>
      <c r="T224" s="208">
        <f>SUM(T225:T234)</f>
        <v>0</v>
      </c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R224" s="209" t="s">
        <v>87</v>
      </c>
      <c r="AT224" s="210" t="s">
        <v>78</v>
      </c>
      <c r="AU224" s="210" t="s">
        <v>79</v>
      </c>
      <c r="AY224" s="209" t="s">
        <v>139</v>
      </c>
      <c r="BK224" s="211">
        <f>SUM(BK225:BK234)</f>
        <v>0</v>
      </c>
    </row>
    <row r="225" spans="1:65" s="2" customFormat="1" ht="24.15" customHeight="1">
      <c r="A225" s="40"/>
      <c r="B225" s="41"/>
      <c r="C225" s="212" t="s">
        <v>973</v>
      </c>
      <c r="D225" s="212" t="s">
        <v>140</v>
      </c>
      <c r="E225" s="213" t="s">
        <v>2728</v>
      </c>
      <c r="F225" s="214" t="s">
        <v>2729</v>
      </c>
      <c r="G225" s="215" t="s">
        <v>367</v>
      </c>
      <c r="H225" s="216">
        <v>1</v>
      </c>
      <c r="I225" s="217"/>
      <c r="J225" s="218">
        <f>ROUND(I225*H225,2)</f>
        <v>0</v>
      </c>
      <c r="K225" s="214" t="s">
        <v>1</v>
      </c>
      <c r="L225" s="46"/>
      <c r="M225" s="236" t="s">
        <v>1</v>
      </c>
      <c r="N225" s="237" t="s">
        <v>44</v>
      </c>
      <c r="O225" s="93"/>
      <c r="P225" s="238">
        <f>O225*H225</f>
        <v>0</v>
      </c>
      <c r="Q225" s="238">
        <v>0</v>
      </c>
      <c r="R225" s="238">
        <f>Q225*H225</f>
        <v>0</v>
      </c>
      <c r="S225" s="238">
        <v>0</v>
      </c>
      <c r="T225" s="239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24" t="s">
        <v>144</v>
      </c>
      <c r="AT225" s="224" t="s">
        <v>140</v>
      </c>
      <c r="AU225" s="224" t="s">
        <v>87</v>
      </c>
      <c r="AY225" s="18" t="s">
        <v>139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8" t="s">
        <v>87</v>
      </c>
      <c r="BK225" s="225">
        <f>ROUND(I225*H225,2)</f>
        <v>0</v>
      </c>
      <c r="BL225" s="18" t="s">
        <v>144</v>
      </c>
      <c r="BM225" s="224" t="s">
        <v>2730</v>
      </c>
    </row>
    <row r="226" spans="1:65" s="2" customFormat="1" ht="21.75" customHeight="1">
      <c r="A226" s="40"/>
      <c r="B226" s="41"/>
      <c r="C226" s="212" t="s">
        <v>978</v>
      </c>
      <c r="D226" s="212" t="s">
        <v>140</v>
      </c>
      <c r="E226" s="213" t="s">
        <v>2731</v>
      </c>
      <c r="F226" s="214" t="s">
        <v>2669</v>
      </c>
      <c r="G226" s="215" t="s">
        <v>367</v>
      </c>
      <c r="H226" s="216">
        <v>1</v>
      </c>
      <c r="I226" s="217"/>
      <c r="J226" s="218">
        <f>ROUND(I226*H226,2)</f>
        <v>0</v>
      </c>
      <c r="K226" s="214" t="s">
        <v>1</v>
      </c>
      <c r="L226" s="46"/>
      <c r="M226" s="236" t="s">
        <v>1</v>
      </c>
      <c r="N226" s="237" t="s">
        <v>44</v>
      </c>
      <c r="O226" s="93"/>
      <c r="P226" s="238">
        <f>O226*H226</f>
        <v>0</v>
      </c>
      <c r="Q226" s="238">
        <v>0</v>
      </c>
      <c r="R226" s="238">
        <f>Q226*H226</f>
        <v>0</v>
      </c>
      <c r="S226" s="238">
        <v>0</v>
      </c>
      <c r="T226" s="239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4" t="s">
        <v>144</v>
      </c>
      <c r="AT226" s="224" t="s">
        <v>140</v>
      </c>
      <c r="AU226" s="224" t="s">
        <v>87</v>
      </c>
      <c r="AY226" s="18" t="s">
        <v>139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8" t="s">
        <v>87</v>
      </c>
      <c r="BK226" s="225">
        <f>ROUND(I226*H226,2)</f>
        <v>0</v>
      </c>
      <c r="BL226" s="18" t="s">
        <v>144</v>
      </c>
      <c r="BM226" s="224" t="s">
        <v>2732</v>
      </c>
    </row>
    <row r="227" spans="1:65" s="2" customFormat="1" ht="16.5" customHeight="1">
      <c r="A227" s="40"/>
      <c r="B227" s="41"/>
      <c r="C227" s="212" t="s">
        <v>983</v>
      </c>
      <c r="D227" s="212" t="s">
        <v>140</v>
      </c>
      <c r="E227" s="213" t="s">
        <v>2644</v>
      </c>
      <c r="F227" s="214" t="s">
        <v>2645</v>
      </c>
      <c r="G227" s="215" t="s">
        <v>367</v>
      </c>
      <c r="H227" s="216">
        <v>1</v>
      </c>
      <c r="I227" s="217"/>
      <c r="J227" s="218">
        <f>ROUND(I227*H227,2)</f>
        <v>0</v>
      </c>
      <c r="K227" s="214" t="s">
        <v>1</v>
      </c>
      <c r="L227" s="46"/>
      <c r="M227" s="236" t="s">
        <v>1</v>
      </c>
      <c r="N227" s="237" t="s">
        <v>44</v>
      </c>
      <c r="O227" s="93"/>
      <c r="P227" s="238">
        <f>O227*H227</f>
        <v>0</v>
      </c>
      <c r="Q227" s="238">
        <v>0</v>
      </c>
      <c r="R227" s="238">
        <f>Q227*H227</f>
        <v>0</v>
      </c>
      <c r="S227" s="238">
        <v>0</v>
      </c>
      <c r="T227" s="239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4" t="s">
        <v>144</v>
      </c>
      <c r="AT227" s="224" t="s">
        <v>140</v>
      </c>
      <c r="AU227" s="224" t="s">
        <v>87</v>
      </c>
      <c r="AY227" s="18" t="s">
        <v>139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8" t="s">
        <v>87</v>
      </c>
      <c r="BK227" s="225">
        <f>ROUND(I227*H227,2)</f>
        <v>0</v>
      </c>
      <c r="BL227" s="18" t="s">
        <v>144</v>
      </c>
      <c r="BM227" s="224" t="s">
        <v>2733</v>
      </c>
    </row>
    <row r="228" spans="1:65" s="2" customFormat="1" ht="16.5" customHeight="1">
      <c r="A228" s="40"/>
      <c r="B228" s="41"/>
      <c r="C228" s="212" t="s">
        <v>988</v>
      </c>
      <c r="D228" s="212" t="s">
        <v>140</v>
      </c>
      <c r="E228" s="213" t="s">
        <v>2734</v>
      </c>
      <c r="F228" s="214" t="s">
        <v>2735</v>
      </c>
      <c r="G228" s="215" t="s">
        <v>367</v>
      </c>
      <c r="H228" s="216">
        <v>1</v>
      </c>
      <c r="I228" s="217"/>
      <c r="J228" s="218">
        <f>ROUND(I228*H228,2)</f>
        <v>0</v>
      </c>
      <c r="K228" s="214" t="s">
        <v>1</v>
      </c>
      <c r="L228" s="46"/>
      <c r="M228" s="236" t="s">
        <v>1</v>
      </c>
      <c r="N228" s="237" t="s">
        <v>44</v>
      </c>
      <c r="O228" s="93"/>
      <c r="P228" s="238">
        <f>O228*H228</f>
        <v>0</v>
      </c>
      <c r="Q228" s="238">
        <v>0</v>
      </c>
      <c r="R228" s="238">
        <f>Q228*H228</f>
        <v>0</v>
      </c>
      <c r="S228" s="238">
        <v>0</v>
      </c>
      <c r="T228" s="239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4" t="s">
        <v>144</v>
      </c>
      <c r="AT228" s="224" t="s">
        <v>140</v>
      </c>
      <c r="AU228" s="224" t="s">
        <v>87</v>
      </c>
      <c r="AY228" s="18" t="s">
        <v>139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8" t="s">
        <v>87</v>
      </c>
      <c r="BK228" s="225">
        <f>ROUND(I228*H228,2)</f>
        <v>0</v>
      </c>
      <c r="BL228" s="18" t="s">
        <v>144</v>
      </c>
      <c r="BM228" s="224" t="s">
        <v>2736</v>
      </c>
    </row>
    <row r="229" spans="1:65" s="2" customFormat="1" ht="16.5" customHeight="1">
      <c r="A229" s="40"/>
      <c r="B229" s="41"/>
      <c r="C229" s="212" t="s">
        <v>999</v>
      </c>
      <c r="D229" s="212" t="s">
        <v>140</v>
      </c>
      <c r="E229" s="213" t="s">
        <v>2672</v>
      </c>
      <c r="F229" s="214" t="s">
        <v>2673</v>
      </c>
      <c r="G229" s="215" t="s">
        <v>367</v>
      </c>
      <c r="H229" s="216">
        <v>1</v>
      </c>
      <c r="I229" s="217"/>
      <c r="J229" s="218">
        <f>ROUND(I229*H229,2)</f>
        <v>0</v>
      </c>
      <c r="K229" s="214" t="s">
        <v>1</v>
      </c>
      <c r="L229" s="46"/>
      <c r="M229" s="236" t="s">
        <v>1</v>
      </c>
      <c r="N229" s="237" t="s">
        <v>44</v>
      </c>
      <c r="O229" s="93"/>
      <c r="P229" s="238">
        <f>O229*H229</f>
        <v>0</v>
      </c>
      <c r="Q229" s="238">
        <v>0</v>
      </c>
      <c r="R229" s="238">
        <f>Q229*H229</f>
        <v>0</v>
      </c>
      <c r="S229" s="238">
        <v>0</v>
      </c>
      <c r="T229" s="239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4" t="s">
        <v>144</v>
      </c>
      <c r="AT229" s="224" t="s">
        <v>140</v>
      </c>
      <c r="AU229" s="224" t="s">
        <v>87</v>
      </c>
      <c r="AY229" s="18" t="s">
        <v>139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8" t="s">
        <v>87</v>
      </c>
      <c r="BK229" s="225">
        <f>ROUND(I229*H229,2)</f>
        <v>0</v>
      </c>
      <c r="BL229" s="18" t="s">
        <v>144</v>
      </c>
      <c r="BM229" s="224" t="s">
        <v>2737</v>
      </c>
    </row>
    <row r="230" spans="1:65" s="2" customFormat="1" ht="24.15" customHeight="1">
      <c r="A230" s="40"/>
      <c r="B230" s="41"/>
      <c r="C230" s="212" t="s">
        <v>286</v>
      </c>
      <c r="D230" s="212" t="s">
        <v>140</v>
      </c>
      <c r="E230" s="213" t="s">
        <v>2686</v>
      </c>
      <c r="F230" s="214" t="s">
        <v>2687</v>
      </c>
      <c r="G230" s="215" t="s">
        <v>367</v>
      </c>
      <c r="H230" s="216">
        <v>1</v>
      </c>
      <c r="I230" s="217"/>
      <c r="J230" s="218">
        <f>ROUND(I230*H230,2)</f>
        <v>0</v>
      </c>
      <c r="K230" s="214" t="s">
        <v>1</v>
      </c>
      <c r="L230" s="46"/>
      <c r="M230" s="236" t="s">
        <v>1</v>
      </c>
      <c r="N230" s="237" t="s">
        <v>44</v>
      </c>
      <c r="O230" s="93"/>
      <c r="P230" s="238">
        <f>O230*H230</f>
        <v>0</v>
      </c>
      <c r="Q230" s="238">
        <v>0</v>
      </c>
      <c r="R230" s="238">
        <f>Q230*H230</f>
        <v>0</v>
      </c>
      <c r="S230" s="238">
        <v>0</v>
      </c>
      <c r="T230" s="239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4" t="s">
        <v>144</v>
      </c>
      <c r="AT230" s="224" t="s">
        <v>140</v>
      </c>
      <c r="AU230" s="224" t="s">
        <v>87</v>
      </c>
      <c r="AY230" s="18" t="s">
        <v>139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8" t="s">
        <v>87</v>
      </c>
      <c r="BK230" s="225">
        <f>ROUND(I230*H230,2)</f>
        <v>0</v>
      </c>
      <c r="BL230" s="18" t="s">
        <v>144</v>
      </c>
      <c r="BM230" s="224" t="s">
        <v>2738</v>
      </c>
    </row>
    <row r="231" spans="1:65" s="2" customFormat="1" ht="33" customHeight="1">
      <c r="A231" s="40"/>
      <c r="B231" s="41"/>
      <c r="C231" s="212" t="s">
        <v>1009</v>
      </c>
      <c r="D231" s="212" t="s">
        <v>140</v>
      </c>
      <c r="E231" s="213" t="s">
        <v>2689</v>
      </c>
      <c r="F231" s="214" t="s">
        <v>2690</v>
      </c>
      <c r="G231" s="215" t="s">
        <v>367</v>
      </c>
      <c r="H231" s="216">
        <v>1</v>
      </c>
      <c r="I231" s="217"/>
      <c r="J231" s="218">
        <f>ROUND(I231*H231,2)</f>
        <v>0</v>
      </c>
      <c r="K231" s="214" t="s">
        <v>1</v>
      </c>
      <c r="L231" s="46"/>
      <c r="M231" s="236" t="s">
        <v>1</v>
      </c>
      <c r="N231" s="237" t="s">
        <v>44</v>
      </c>
      <c r="O231" s="93"/>
      <c r="P231" s="238">
        <f>O231*H231</f>
        <v>0</v>
      </c>
      <c r="Q231" s="238">
        <v>0</v>
      </c>
      <c r="R231" s="238">
        <f>Q231*H231</f>
        <v>0</v>
      </c>
      <c r="S231" s="238">
        <v>0</v>
      </c>
      <c r="T231" s="239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4" t="s">
        <v>144</v>
      </c>
      <c r="AT231" s="224" t="s">
        <v>140</v>
      </c>
      <c r="AU231" s="224" t="s">
        <v>87</v>
      </c>
      <c r="AY231" s="18" t="s">
        <v>139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8" t="s">
        <v>87</v>
      </c>
      <c r="BK231" s="225">
        <f>ROUND(I231*H231,2)</f>
        <v>0</v>
      </c>
      <c r="BL231" s="18" t="s">
        <v>144</v>
      </c>
      <c r="BM231" s="224" t="s">
        <v>2739</v>
      </c>
    </row>
    <row r="232" spans="1:65" s="2" customFormat="1" ht="33" customHeight="1">
      <c r="A232" s="40"/>
      <c r="B232" s="41"/>
      <c r="C232" s="212" t="s">
        <v>1014</v>
      </c>
      <c r="D232" s="212" t="s">
        <v>140</v>
      </c>
      <c r="E232" s="213" t="s">
        <v>2692</v>
      </c>
      <c r="F232" s="214" t="s">
        <v>2693</v>
      </c>
      <c r="G232" s="215" t="s">
        <v>367</v>
      </c>
      <c r="H232" s="216">
        <v>1</v>
      </c>
      <c r="I232" s="217"/>
      <c r="J232" s="218">
        <f>ROUND(I232*H232,2)</f>
        <v>0</v>
      </c>
      <c r="K232" s="214" t="s">
        <v>1</v>
      </c>
      <c r="L232" s="46"/>
      <c r="M232" s="236" t="s">
        <v>1</v>
      </c>
      <c r="N232" s="237" t="s">
        <v>44</v>
      </c>
      <c r="O232" s="93"/>
      <c r="P232" s="238">
        <f>O232*H232</f>
        <v>0</v>
      </c>
      <c r="Q232" s="238">
        <v>0</v>
      </c>
      <c r="R232" s="238">
        <f>Q232*H232</f>
        <v>0</v>
      </c>
      <c r="S232" s="238">
        <v>0</v>
      </c>
      <c r="T232" s="239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24" t="s">
        <v>144</v>
      </c>
      <c r="AT232" s="224" t="s">
        <v>140</v>
      </c>
      <c r="AU232" s="224" t="s">
        <v>87</v>
      </c>
      <c r="AY232" s="18" t="s">
        <v>139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8" t="s">
        <v>87</v>
      </c>
      <c r="BK232" s="225">
        <f>ROUND(I232*H232,2)</f>
        <v>0</v>
      </c>
      <c r="BL232" s="18" t="s">
        <v>144</v>
      </c>
      <c r="BM232" s="224" t="s">
        <v>2740</v>
      </c>
    </row>
    <row r="233" spans="1:65" s="2" customFormat="1" ht="16.5" customHeight="1">
      <c r="A233" s="40"/>
      <c r="B233" s="41"/>
      <c r="C233" s="212" t="s">
        <v>1019</v>
      </c>
      <c r="D233" s="212" t="s">
        <v>140</v>
      </c>
      <c r="E233" s="213" t="s">
        <v>2695</v>
      </c>
      <c r="F233" s="214" t="s">
        <v>2696</v>
      </c>
      <c r="G233" s="215" t="s">
        <v>367</v>
      </c>
      <c r="H233" s="216">
        <v>1</v>
      </c>
      <c r="I233" s="217"/>
      <c r="J233" s="218">
        <f>ROUND(I233*H233,2)</f>
        <v>0</v>
      </c>
      <c r="K233" s="214" t="s">
        <v>1</v>
      </c>
      <c r="L233" s="46"/>
      <c r="M233" s="236" t="s">
        <v>1</v>
      </c>
      <c r="N233" s="237" t="s">
        <v>44</v>
      </c>
      <c r="O233" s="93"/>
      <c r="P233" s="238">
        <f>O233*H233</f>
        <v>0</v>
      </c>
      <c r="Q233" s="238">
        <v>0</v>
      </c>
      <c r="R233" s="238">
        <f>Q233*H233</f>
        <v>0</v>
      </c>
      <c r="S233" s="238">
        <v>0</v>
      </c>
      <c r="T233" s="239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4" t="s">
        <v>144</v>
      </c>
      <c r="AT233" s="224" t="s">
        <v>140</v>
      </c>
      <c r="AU233" s="224" t="s">
        <v>87</v>
      </c>
      <c r="AY233" s="18" t="s">
        <v>139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8" t="s">
        <v>87</v>
      </c>
      <c r="BK233" s="225">
        <f>ROUND(I233*H233,2)</f>
        <v>0</v>
      </c>
      <c r="BL233" s="18" t="s">
        <v>144</v>
      </c>
      <c r="BM233" s="224" t="s">
        <v>2741</v>
      </c>
    </row>
    <row r="234" spans="1:65" s="2" customFormat="1" ht="24.15" customHeight="1">
      <c r="A234" s="40"/>
      <c r="B234" s="41"/>
      <c r="C234" s="212" t="s">
        <v>1024</v>
      </c>
      <c r="D234" s="212" t="s">
        <v>140</v>
      </c>
      <c r="E234" s="213" t="s">
        <v>2698</v>
      </c>
      <c r="F234" s="214" t="s">
        <v>2699</v>
      </c>
      <c r="G234" s="215" t="s">
        <v>367</v>
      </c>
      <c r="H234" s="216">
        <v>1</v>
      </c>
      <c r="I234" s="217"/>
      <c r="J234" s="218">
        <f>ROUND(I234*H234,2)</f>
        <v>0</v>
      </c>
      <c r="K234" s="214" t="s">
        <v>1</v>
      </c>
      <c r="L234" s="46"/>
      <c r="M234" s="236" t="s">
        <v>1</v>
      </c>
      <c r="N234" s="237" t="s">
        <v>44</v>
      </c>
      <c r="O234" s="93"/>
      <c r="P234" s="238">
        <f>O234*H234</f>
        <v>0</v>
      </c>
      <c r="Q234" s="238">
        <v>0</v>
      </c>
      <c r="R234" s="238">
        <f>Q234*H234</f>
        <v>0</v>
      </c>
      <c r="S234" s="238">
        <v>0</v>
      </c>
      <c r="T234" s="239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4" t="s">
        <v>144</v>
      </c>
      <c r="AT234" s="224" t="s">
        <v>140</v>
      </c>
      <c r="AU234" s="224" t="s">
        <v>87</v>
      </c>
      <c r="AY234" s="18" t="s">
        <v>139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8" t="s">
        <v>87</v>
      </c>
      <c r="BK234" s="225">
        <f>ROUND(I234*H234,2)</f>
        <v>0</v>
      </c>
      <c r="BL234" s="18" t="s">
        <v>144</v>
      </c>
      <c r="BM234" s="224" t="s">
        <v>2742</v>
      </c>
    </row>
    <row r="235" spans="1:63" s="11" customFormat="1" ht="25.9" customHeight="1">
      <c r="A235" s="11"/>
      <c r="B235" s="198"/>
      <c r="C235" s="199"/>
      <c r="D235" s="200" t="s">
        <v>78</v>
      </c>
      <c r="E235" s="201" t="s">
        <v>2726</v>
      </c>
      <c r="F235" s="201" t="s">
        <v>2727</v>
      </c>
      <c r="G235" s="199"/>
      <c r="H235" s="199"/>
      <c r="I235" s="202"/>
      <c r="J235" s="203">
        <f>BK235</f>
        <v>0</v>
      </c>
      <c r="K235" s="199"/>
      <c r="L235" s="204"/>
      <c r="M235" s="205"/>
      <c r="N235" s="206"/>
      <c r="O235" s="206"/>
      <c r="P235" s="207">
        <f>SUM(P236:P245)</f>
        <v>0</v>
      </c>
      <c r="Q235" s="206"/>
      <c r="R235" s="207">
        <f>SUM(R236:R245)</f>
        <v>0</v>
      </c>
      <c r="S235" s="206"/>
      <c r="T235" s="208">
        <f>SUM(T236:T245)</f>
        <v>0</v>
      </c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R235" s="209" t="s">
        <v>87</v>
      </c>
      <c r="AT235" s="210" t="s">
        <v>78</v>
      </c>
      <c r="AU235" s="210" t="s">
        <v>79</v>
      </c>
      <c r="AY235" s="209" t="s">
        <v>139</v>
      </c>
      <c r="BK235" s="211">
        <f>SUM(BK236:BK245)</f>
        <v>0</v>
      </c>
    </row>
    <row r="236" spans="1:65" s="2" customFormat="1" ht="24.15" customHeight="1">
      <c r="A236" s="40"/>
      <c r="B236" s="41"/>
      <c r="C236" s="212" t="s">
        <v>1027</v>
      </c>
      <c r="D236" s="212" t="s">
        <v>140</v>
      </c>
      <c r="E236" s="213" t="s">
        <v>2728</v>
      </c>
      <c r="F236" s="214" t="s">
        <v>2729</v>
      </c>
      <c r="G236" s="215" t="s">
        <v>367</v>
      </c>
      <c r="H236" s="216">
        <v>1</v>
      </c>
      <c r="I236" s="217"/>
      <c r="J236" s="218">
        <f>ROUND(I236*H236,2)</f>
        <v>0</v>
      </c>
      <c r="K236" s="214" t="s">
        <v>1</v>
      </c>
      <c r="L236" s="46"/>
      <c r="M236" s="236" t="s">
        <v>1</v>
      </c>
      <c r="N236" s="237" t="s">
        <v>44</v>
      </c>
      <c r="O236" s="93"/>
      <c r="P236" s="238">
        <f>O236*H236</f>
        <v>0</v>
      </c>
      <c r="Q236" s="238">
        <v>0</v>
      </c>
      <c r="R236" s="238">
        <f>Q236*H236</f>
        <v>0</v>
      </c>
      <c r="S236" s="238">
        <v>0</v>
      </c>
      <c r="T236" s="239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4" t="s">
        <v>144</v>
      </c>
      <c r="AT236" s="224" t="s">
        <v>140</v>
      </c>
      <c r="AU236" s="224" t="s">
        <v>87</v>
      </c>
      <c r="AY236" s="18" t="s">
        <v>139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8" t="s">
        <v>87</v>
      </c>
      <c r="BK236" s="225">
        <f>ROUND(I236*H236,2)</f>
        <v>0</v>
      </c>
      <c r="BL236" s="18" t="s">
        <v>144</v>
      </c>
      <c r="BM236" s="224" t="s">
        <v>2743</v>
      </c>
    </row>
    <row r="237" spans="1:65" s="2" customFormat="1" ht="21.75" customHeight="1">
      <c r="A237" s="40"/>
      <c r="B237" s="41"/>
      <c r="C237" s="212" t="s">
        <v>1031</v>
      </c>
      <c r="D237" s="212" t="s">
        <v>140</v>
      </c>
      <c r="E237" s="213" t="s">
        <v>2731</v>
      </c>
      <c r="F237" s="214" t="s">
        <v>2669</v>
      </c>
      <c r="G237" s="215" t="s">
        <v>367</v>
      </c>
      <c r="H237" s="216">
        <v>1</v>
      </c>
      <c r="I237" s="217"/>
      <c r="J237" s="218">
        <f>ROUND(I237*H237,2)</f>
        <v>0</v>
      </c>
      <c r="K237" s="214" t="s">
        <v>1</v>
      </c>
      <c r="L237" s="46"/>
      <c r="M237" s="236" t="s">
        <v>1</v>
      </c>
      <c r="N237" s="237" t="s">
        <v>44</v>
      </c>
      <c r="O237" s="93"/>
      <c r="P237" s="238">
        <f>O237*H237</f>
        <v>0</v>
      </c>
      <c r="Q237" s="238">
        <v>0</v>
      </c>
      <c r="R237" s="238">
        <f>Q237*H237</f>
        <v>0</v>
      </c>
      <c r="S237" s="238">
        <v>0</v>
      </c>
      <c r="T237" s="239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24" t="s">
        <v>144</v>
      </c>
      <c r="AT237" s="224" t="s">
        <v>140</v>
      </c>
      <c r="AU237" s="224" t="s">
        <v>87</v>
      </c>
      <c r="AY237" s="18" t="s">
        <v>139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8" t="s">
        <v>87</v>
      </c>
      <c r="BK237" s="225">
        <f>ROUND(I237*H237,2)</f>
        <v>0</v>
      </c>
      <c r="BL237" s="18" t="s">
        <v>144</v>
      </c>
      <c r="BM237" s="224" t="s">
        <v>2744</v>
      </c>
    </row>
    <row r="238" spans="1:65" s="2" customFormat="1" ht="16.5" customHeight="1">
      <c r="A238" s="40"/>
      <c r="B238" s="41"/>
      <c r="C238" s="212" t="s">
        <v>1036</v>
      </c>
      <c r="D238" s="212" t="s">
        <v>140</v>
      </c>
      <c r="E238" s="213" t="s">
        <v>2644</v>
      </c>
      <c r="F238" s="214" t="s">
        <v>2645</v>
      </c>
      <c r="G238" s="215" t="s">
        <v>367</v>
      </c>
      <c r="H238" s="216">
        <v>1</v>
      </c>
      <c r="I238" s="217"/>
      <c r="J238" s="218">
        <f>ROUND(I238*H238,2)</f>
        <v>0</v>
      </c>
      <c r="K238" s="214" t="s">
        <v>1</v>
      </c>
      <c r="L238" s="46"/>
      <c r="M238" s="236" t="s">
        <v>1</v>
      </c>
      <c r="N238" s="237" t="s">
        <v>44</v>
      </c>
      <c r="O238" s="93"/>
      <c r="P238" s="238">
        <f>O238*H238</f>
        <v>0</v>
      </c>
      <c r="Q238" s="238">
        <v>0</v>
      </c>
      <c r="R238" s="238">
        <f>Q238*H238</f>
        <v>0</v>
      </c>
      <c r="S238" s="238">
        <v>0</v>
      </c>
      <c r="T238" s="239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4" t="s">
        <v>144</v>
      </c>
      <c r="AT238" s="224" t="s">
        <v>140</v>
      </c>
      <c r="AU238" s="224" t="s">
        <v>87</v>
      </c>
      <c r="AY238" s="18" t="s">
        <v>139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8" t="s">
        <v>87</v>
      </c>
      <c r="BK238" s="225">
        <f>ROUND(I238*H238,2)</f>
        <v>0</v>
      </c>
      <c r="BL238" s="18" t="s">
        <v>144</v>
      </c>
      <c r="BM238" s="224" t="s">
        <v>2745</v>
      </c>
    </row>
    <row r="239" spans="1:65" s="2" customFormat="1" ht="16.5" customHeight="1">
      <c r="A239" s="40"/>
      <c r="B239" s="41"/>
      <c r="C239" s="212" t="s">
        <v>1041</v>
      </c>
      <c r="D239" s="212" t="s">
        <v>140</v>
      </c>
      <c r="E239" s="213" t="s">
        <v>2734</v>
      </c>
      <c r="F239" s="214" t="s">
        <v>2735</v>
      </c>
      <c r="G239" s="215" t="s">
        <v>367</v>
      </c>
      <c r="H239" s="216">
        <v>1</v>
      </c>
      <c r="I239" s="217"/>
      <c r="J239" s="218">
        <f>ROUND(I239*H239,2)</f>
        <v>0</v>
      </c>
      <c r="K239" s="214" t="s">
        <v>1</v>
      </c>
      <c r="L239" s="46"/>
      <c r="M239" s="236" t="s">
        <v>1</v>
      </c>
      <c r="N239" s="237" t="s">
        <v>44</v>
      </c>
      <c r="O239" s="93"/>
      <c r="P239" s="238">
        <f>O239*H239</f>
        <v>0</v>
      </c>
      <c r="Q239" s="238">
        <v>0</v>
      </c>
      <c r="R239" s="238">
        <f>Q239*H239</f>
        <v>0</v>
      </c>
      <c r="S239" s="238">
        <v>0</v>
      </c>
      <c r="T239" s="239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24" t="s">
        <v>144</v>
      </c>
      <c r="AT239" s="224" t="s">
        <v>140</v>
      </c>
      <c r="AU239" s="224" t="s">
        <v>87</v>
      </c>
      <c r="AY239" s="18" t="s">
        <v>139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8" t="s">
        <v>87</v>
      </c>
      <c r="BK239" s="225">
        <f>ROUND(I239*H239,2)</f>
        <v>0</v>
      </c>
      <c r="BL239" s="18" t="s">
        <v>144</v>
      </c>
      <c r="BM239" s="224" t="s">
        <v>2746</v>
      </c>
    </row>
    <row r="240" spans="1:65" s="2" customFormat="1" ht="16.5" customHeight="1">
      <c r="A240" s="40"/>
      <c r="B240" s="41"/>
      <c r="C240" s="212" t="s">
        <v>1047</v>
      </c>
      <c r="D240" s="212" t="s">
        <v>140</v>
      </c>
      <c r="E240" s="213" t="s">
        <v>2672</v>
      </c>
      <c r="F240" s="214" t="s">
        <v>2673</v>
      </c>
      <c r="G240" s="215" t="s">
        <v>367</v>
      </c>
      <c r="H240" s="216">
        <v>1</v>
      </c>
      <c r="I240" s="217"/>
      <c r="J240" s="218">
        <f>ROUND(I240*H240,2)</f>
        <v>0</v>
      </c>
      <c r="K240" s="214" t="s">
        <v>1</v>
      </c>
      <c r="L240" s="46"/>
      <c r="M240" s="236" t="s">
        <v>1</v>
      </c>
      <c r="N240" s="237" t="s">
        <v>44</v>
      </c>
      <c r="O240" s="93"/>
      <c r="P240" s="238">
        <f>O240*H240</f>
        <v>0</v>
      </c>
      <c r="Q240" s="238">
        <v>0</v>
      </c>
      <c r="R240" s="238">
        <f>Q240*H240</f>
        <v>0</v>
      </c>
      <c r="S240" s="238">
        <v>0</v>
      </c>
      <c r="T240" s="239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24" t="s">
        <v>144</v>
      </c>
      <c r="AT240" s="224" t="s">
        <v>140</v>
      </c>
      <c r="AU240" s="224" t="s">
        <v>87</v>
      </c>
      <c r="AY240" s="18" t="s">
        <v>139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8" t="s">
        <v>87</v>
      </c>
      <c r="BK240" s="225">
        <f>ROUND(I240*H240,2)</f>
        <v>0</v>
      </c>
      <c r="BL240" s="18" t="s">
        <v>144</v>
      </c>
      <c r="BM240" s="224" t="s">
        <v>2747</v>
      </c>
    </row>
    <row r="241" spans="1:65" s="2" customFormat="1" ht="24.15" customHeight="1">
      <c r="A241" s="40"/>
      <c r="B241" s="41"/>
      <c r="C241" s="212" t="s">
        <v>1054</v>
      </c>
      <c r="D241" s="212" t="s">
        <v>140</v>
      </c>
      <c r="E241" s="213" t="s">
        <v>2686</v>
      </c>
      <c r="F241" s="214" t="s">
        <v>2687</v>
      </c>
      <c r="G241" s="215" t="s">
        <v>367</v>
      </c>
      <c r="H241" s="216">
        <v>1</v>
      </c>
      <c r="I241" s="217"/>
      <c r="J241" s="218">
        <f>ROUND(I241*H241,2)</f>
        <v>0</v>
      </c>
      <c r="K241" s="214" t="s">
        <v>1</v>
      </c>
      <c r="L241" s="46"/>
      <c r="M241" s="236" t="s">
        <v>1</v>
      </c>
      <c r="N241" s="237" t="s">
        <v>44</v>
      </c>
      <c r="O241" s="93"/>
      <c r="P241" s="238">
        <f>O241*H241</f>
        <v>0</v>
      </c>
      <c r="Q241" s="238">
        <v>0</v>
      </c>
      <c r="R241" s="238">
        <f>Q241*H241</f>
        <v>0</v>
      </c>
      <c r="S241" s="238">
        <v>0</v>
      </c>
      <c r="T241" s="239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4" t="s">
        <v>144</v>
      </c>
      <c r="AT241" s="224" t="s">
        <v>140</v>
      </c>
      <c r="AU241" s="224" t="s">
        <v>87</v>
      </c>
      <c r="AY241" s="18" t="s">
        <v>139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8" t="s">
        <v>87</v>
      </c>
      <c r="BK241" s="225">
        <f>ROUND(I241*H241,2)</f>
        <v>0</v>
      </c>
      <c r="BL241" s="18" t="s">
        <v>144</v>
      </c>
      <c r="BM241" s="224" t="s">
        <v>2748</v>
      </c>
    </row>
    <row r="242" spans="1:65" s="2" customFormat="1" ht="33" customHeight="1">
      <c r="A242" s="40"/>
      <c r="B242" s="41"/>
      <c r="C242" s="212" t="s">
        <v>1061</v>
      </c>
      <c r="D242" s="212" t="s">
        <v>140</v>
      </c>
      <c r="E242" s="213" t="s">
        <v>2689</v>
      </c>
      <c r="F242" s="214" t="s">
        <v>2690</v>
      </c>
      <c r="G242" s="215" t="s">
        <v>367</v>
      </c>
      <c r="H242" s="216">
        <v>1</v>
      </c>
      <c r="I242" s="217"/>
      <c r="J242" s="218">
        <f>ROUND(I242*H242,2)</f>
        <v>0</v>
      </c>
      <c r="K242" s="214" t="s">
        <v>1</v>
      </c>
      <c r="L242" s="46"/>
      <c r="M242" s="236" t="s">
        <v>1</v>
      </c>
      <c r="N242" s="237" t="s">
        <v>44</v>
      </c>
      <c r="O242" s="93"/>
      <c r="P242" s="238">
        <f>O242*H242</f>
        <v>0</v>
      </c>
      <c r="Q242" s="238">
        <v>0</v>
      </c>
      <c r="R242" s="238">
        <f>Q242*H242</f>
        <v>0</v>
      </c>
      <c r="S242" s="238">
        <v>0</v>
      </c>
      <c r="T242" s="239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4" t="s">
        <v>144</v>
      </c>
      <c r="AT242" s="224" t="s">
        <v>140</v>
      </c>
      <c r="AU242" s="224" t="s">
        <v>87</v>
      </c>
      <c r="AY242" s="18" t="s">
        <v>139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8" t="s">
        <v>87</v>
      </c>
      <c r="BK242" s="225">
        <f>ROUND(I242*H242,2)</f>
        <v>0</v>
      </c>
      <c r="BL242" s="18" t="s">
        <v>144</v>
      </c>
      <c r="BM242" s="224" t="s">
        <v>2749</v>
      </c>
    </row>
    <row r="243" spans="1:65" s="2" customFormat="1" ht="33" customHeight="1">
      <c r="A243" s="40"/>
      <c r="B243" s="41"/>
      <c r="C243" s="212" t="s">
        <v>1066</v>
      </c>
      <c r="D243" s="212" t="s">
        <v>140</v>
      </c>
      <c r="E243" s="213" t="s">
        <v>2692</v>
      </c>
      <c r="F243" s="214" t="s">
        <v>2693</v>
      </c>
      <c r="G243" s="215" t="s">
        <v>367</v>
      </c>
      <c r="H243" s="216">
        <v>1</v>
      </c>
      <c r="I243" s="217"/>
      <c r="J243" s="218">
        <f>ROUND(I243*H243,2)</f>
        <v>0</v>
      </c>
      <c r="K243" s="214" t="s">
        <v>1</v>
      </c>
      <c r="L243" s="46"/>
      <c r="M243" s="236" t="s">
        <v>1</v>
      </c>
      <c r="N243" s="237" t="s">
        <v>44</v>
      </c>
      <c r="O243" s="93"/>
      <c r="P243" s="238">
        <f>O243*H243</f>
        <v>0</v>
      </c>
      <c r="Q243" s="238">
        <v>0</v>
      </c>
      <c r="R243" s="238">
        <f>Q243*H243</f>
        <v>0</v>
      </c>
      <c r="S243" s="238">
        <v>0</v>
      </c>
      <c r="T243" s="239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4" t="s">
        <v>144</v>
      </c>
      <c r="AT243" s="224" t="s">
        <v>140</v>
      </c>
      <c r="AU243" s="224" t="s">
        <v>87</v>
      </c>
      <c r="AY243" s="18" t="s">
        <v>139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8" t="s">
        <v>87</v>
      </c>
      <c r="BK243" s="225">
        <f>ROUND(I243*H243,2)</f>
        <v>0</v>
      </c>
      <c r="BL243" s="18" t="s">
        <v>144</v>
      </c>
      <c r="BM243" s="224" t="s">
        <v>2750</v>
      </c>
    </row>
    <row r="244" spans="1:65" s="2" customFormat="1" ht="16.5" customHeight="1">
      <c r="A244" s="40"/>
      <c r="B244" s="41"/>
      <c r="C244" s="212" t="s">
        <v>1072</v>
      </c>
      <c r="D244" s="212" t="s">
        <v>140</v>
      </c>
      <c r="E244" s="213" t="s">
        <v>2695</v>
      </c>
      <c r="F244" s="214" t="s">
        <v>2696</v>
      </c>
      <c r="G244" s="215" t="s">
        <v>367</v>
      </c>
      <c r="H244" s="216">
        <v>1</v>
      </c>
      <c r="I244" s="217"/>
      <c r="J244" s="218">
        <f>ROUND(I244*H244,2)</f>
        <v>0</v>
      </c>
      <c r="K244" s="214" t="s">
        <v>1</v>
      </c>
      <c r="L244" s="46"/>
      <c r="M244" s="236" t="s">
        <v>1</v>
      </c>
      <c r="N244" s="237" t="s">
        <v>44</v>
      </c>
      <c r="O244" s="93"/>
      <c r="P244" s="238">
        <f>O244*H244</f>
        <v>0</v>
      </c>
      <c r="Q244" s="238">
        <v>0</v>
      </c>
      <c r="R244" s="238">
        <f>Q244*H244</f>
        <v>0</v>
      </c>
      <c r="S244" s="238">
        <v>0</v>
      </c>
      <c r="T244" s="239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24" t="s">
        <v>144</v>
      </c>
      <c r="AT244" s="224" t="s">
        <v>140</v>
      </c>
      <c r="AU244" s="224" t="s">
        <v>87</v>
      </c>
      <c r="AY244" s="18" t="s">
        <v>139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8" t="s">
        <v>87</v>
      </c>
      <c r="BK244" s="225">
        <f>ROUND(I244*H244,2)</f>
        <v>0</v>
      </c>
      <c r="BL244" s="18" t="s">
        <v>144</v>
      </c>
      <c r="BM244" s="224" t="s">
        <v>2751</v>
      </c>
    </row>
    <row r="245" spans="1:65" s="2" customFormat="1" ht="24.15" customHeight="1">
      <c r="A245" s="40"/>
      <c r="B245" s="41"/>
      <c r="C245" s="212" t="s">
        <v>1086</v>
      </c>
      <c r="D245" s="212" t="s">
        <v>140</v>
      </c>
      <c r="E245" s="213" t="s">
        <v>2698</v>
      </c>
      <c r="F245" s="214" t="s">
        <v>2699</v>
      </c>
      <c r="G245" s="215" t="s">
        <v>367</v>
      </c>
      <c r="H245" s="216">
        <v>1</v>
      </c>
      <c r="I245" s="217"/>
      <c r="J245" s="218">
        <f>ROUND(I245*H245,2)</f>
        <v>0</v>
      </c>
      <c r="K245" s="214" t="s">
        <v>1</v>
      </c>
      <c r="L245" s="46"/>
      <c r="M245" s="219" t="s">
        <v>1</v>
      </c>
      <c r="N245" s="220" t="s">
        <v>44</v>
      </c>
      <c r="O245" s="221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24" t="s">
        <v>144</v>
      </c>
      <c r="AT245" s="224" t="s">
        <v>140</v>
      </c>
      <c r="AU245" s="224" t="s">
        <v>87</v>
      </c>
      <c r="AY245" s="18" t="s">
        <v>139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8" t="s">
        <v>87</v>
      </c>
      <c r="BK245" s="225">
        <f>ROUND(I245*H245,2)</f>
        <v>0</v>
      </c>
      <c r="BL245" s="18" t="s">
        <v>144</v>
      </c>
      <c r="BM245" s="224" t="s">
        <v>2752</v>
      </c>
    </row>
    <row r="246" spans="1:31" s="2" customFormat="1" ht="6.95" customHeight="1">
      <c r="A246" s="40"/>
      <c r="B246" s="68"/>
      <c r="C246" s="69"/>
      <c r="D246" s="69"/>
      <c r="E246" s="69"/>
      <c r="F246" s="69"/>
      <c r="G246" s="69"/>
      <c r="H246" s="69"/>
      <c r="I246" s="69"/>
      <c r="J246" s="69"/>
      <c r="K246" s="69"/>
      <c r="L246" s="46"/>
      <c r="M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</row>
  </sheetData>
  <sheetProtection password="CC35" sheet="1" objects="1" scenarios="1" formatColumns="0" formatRows="0" autoFilter="0"/>
  <autoFilter ref="C121:K245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89</v>
      </c>
    </row>
    <row r="4" spans="2:46" s="1" customFormat="1" ht="24.95" customHeight="1">
      <c r="B4" s="21"/>
      <c r="D4" s="140" t="s">
        <v>114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26.25" customHeight="1">
      <c r="B7" s="21"/>
      <c r="E7" s="143" t="str">
        <f>'Rekapitulace stavby'!K6</f>
        <v>Rekonstrukce společenského centra Stará hasička a přilehlého veřejného prostoru - způsobilé výdaje</v>
      </c>
      <c r="F7" s="142"/>
      <c r="G7" s="142"/>
      <c r="H7" s="142"/>
      <c r="L7" s="21"/>
    </row>
    <row r="8" spans="1:31" s="2" customFormat="1" ht="12" customHeight="1">
      <c r="A8" s="40"/>
      <c r="B8" s="46"/>
      <c r="C8" s="40"/>
      <c r="D8" s="142" t="s">
        <v>115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4" t="s">
        <v>2753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2" t="s">
        <v>20</v>
      </c>
      <c r="E12" s="40"/>
      <c r="F12" s="145" t="s">
        <v>117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26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5" t="s">
        <v>27</v>
      </c>
      <c r="F15" s="40"/>
      <c r="G15" s="40"/>
      <c r="H15" s="40"/>
      <c r="I15" s="142" t="s">
        <v>28</v>
      </c>
      <c r="J15" s="145" t="s">
        <v>29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2" t="s">
        <v>30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2" t="s">
        <v>32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5" t="s">
        <v>33</v>
      </c>
      <c r="F21" s="40"/>
      <c r="G21" s="40"/>
      <c r="H21" s="40"/>
      <c r="I21" s="142" t="s">
        <v>28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2" t="s">
        <v>35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5" t="s">
        <v>36</v>
      </c>
      <c r="F24" s="40"/>
      <c r="G24" s="40"/>
      <c r="H24" s="40"/>
      <c r="I24" s="142" t="s">
        <v>28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2" t="s">
        <v>37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39</v>
      </c>
      <c r="E30" s="40"/>
      <c r="F30" s="40"/>
      <c r="G30" s="40"/>
      <c r="H30" s="40"/>
      <c r="I30" s="40"/>
      <c r="J30" s="153">
        <f>ROUND(J120,2)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41</v>
      </c>
      <c r="G32" s="40"/>
      <c r="H32" s="40"/>
      <c r="I32" s="154" t="s">
        <v>40</v>
      </c>
      <c r="J32" s="154" t="s">
        <v>42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43</v>
      </c>
      <c r="E33" s="142" t="s">
        <v>44</v>
      </c>
      <c r="F33" s="156">
        <f>ROUND((SUM(BE120:BE208)),2)</f>
        <v>0</v>
      </c>
      <c r="G33" s="40"/>
      <c r="H33" s="40"/>
      <c r="I33" s="157">
        <v>0.21</v>
      </c>
      <c r="J33" s="156">
        <f>ROUND(((SUM(BE120:BE208))*I33),2)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2" t="s">
        <v>45</v>
      </c>
      <c r="F34" s="156">
        <f>ROUND((SUM(BF120:BF208)),2)</f>
        <v>0</v>
      </c>
      <c r="G34" s="40"/>
      <c r="H34" s="40"/>
      <c r="I34" s="157">
        <v>0.15</v>
      </c>
      <c r="J34" s="156">
        <f>ROUND(((SUM(BF120:BF208))*I34),2)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46</v>
      </c>
      <c r="F35" s="156">
        <f>ROUND((SUM(BG120:BG208)),2)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47</v>
      </c>
      <c r="F36" s="156">
        <f>ROUND((SUM(BH120:BH208)),2)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48</v>
      </c>
      <c r="F37" s="156">
        <f>ROUND((SUM(BI120:BI208)),2)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49</v>
      </c>
      <c r="E39" s="160"/>
      <c r="F39" s="160"/>
      <c r="G39" s="161" t="s">
        <v>50</v>
      </c>
      <c r="H39" s="162" t="s">
        <v>51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52</v>
      </c>
      <c r="E50" s="166"/>
      <c r="F50" s="166"/>
      <c r="G50" s="165" t="s">
        <v>53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54</v>
      </c>
      <c r="E61" s="168"/>
      <c r="F61" s="169" t="s">
        <v>55</v>
      </c>
      <c r="G61" s="167" t="s">
        <v>54</v>
      </c>
      <c r="H61" s="168"/>
      <c r="I61" s="168"/>
      <c r="J61" s="170" t="s">
        <v>55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56</v>
      </c>
      <c r="E65" s="171"/>
      <c r="F65" s="171"/>
      <c r="G65" s="165" t="s">
        <v>57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54</v>
      </c>
      <c r="E76" s="168"/>
      <c r="F76" s="169" t="s">
        <v>55</v>
      </c>
      <c r="G76" s="167" t="s">
        <v>54</v>
      </c>
      <c r="H76" s="168"/>
      <c r="I76" s="168"/>
      <c r="J76" s="170" t="s">
        <v>55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118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115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SO01d - Hasička ÚT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 xml:space="preserve"> 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32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30</v>
      </c>
      <c r="D92" s="42"/>
      <c r="E92" s="42"/>
      <c r="F92" s="28" t="str">
        <f>IF(E18="","",E18)</f>
        <v>Vyplň údaj</v>
      </c>
      <c r="G92" s="42"/>
      <c r="H92" s="42"/>
      <c r="I92" s="33" t="s">
        <v>35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119</v>
      </c>
      <c r="D94" s="178"/>
      <c r="E94" s="178"/>
      <c r="F94" s="178"/>
      <c r="G94" s="178"/>
      <c r="H94" s="178"/>
      <c r="I94" s="178"/>
      <c r="J94" s="179" t="s">
        <v>120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121</v>
      </c>
      <c r="D96" s="42"/>
      <c r="E96" s="42"/>
      <c r="F96" s="42"/>
      <c r="G96" s="42"/>
      <c r="H96" s="42"/>
      <c r="I96" s="42"/>
      <c r="J96" s="112">
        <f>J120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122</v>
      </c>
    </row>
    <row r="97" spans="1:31" s="9" customFormat="1" ht="24.95" customHeight="1">
      <c r="A97" s="9"/>
      <c r="B97" s="181"/>
      <c r="C97" s="182"/>
      <c r="D97" s="183" t="s">
        <v>2754</v>
      </c>
      <c r="E97" s="184"/>
      <c r="F97" s="184"/>
      <c r="G97" s="184"/>
      <c r="H97" s="184"/>
      <c r="I97" s="184"/>
      <c r="J97" s="185">
        <f>J121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1"/>
      <c r="C98" s="182"/>
      <c r="D98" s="183" t="s">
        <v>2755</v>
      </c>
      <c r="E98" s="184"/>
      <c r="F98" s="184"/>
      <c r="G98" s="184"/>
      <c r="H98" s="184"/>
      <c r="I98" s="184"/>
      <c r="J98" s="185">
        <f>J138</f>
        <v>0</v>
      </c>
      <c r="K98" s="182"/>
      <c r="L98" s="18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1"/>
      <c r="C99" s="182"/>
      <c r="D99" s="183" t="s">
        <v>2756</v>
      </c>
      <c r="E99" s="184"/>
      <c r="F99" s="184"/>
      <c r="G99" s="184"/>
      <c r="H99" s="184"/>
      <c r="I99" s="184"/>
      <c r="J99" s="185">
        <f>J173</f>
        <v>0</v>
      </c>
      <c r="K99" s="182"/>
      <c r="L99" s="18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1"/>
      <c r="C100" s="182"/>
      <c r="D100" s="183" t="s">
        <v>2757</v>
      </c>
      <c r="E100" s="184"/>
      <c r="F100" s="184"/>
      <c r="G100" s="184"/>
      <c r="H100" s="184"/>
      <c r="I100" s="184"/>
      <c r="J100" s="185">
        <f>J195</f>
        <v>0</v>
      </c>
      <c r="K100" s="182"/>
      <c r="L100" s="18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40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65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6.95" customHeight="1">
      <c r="A102" s="40"/>
      <c r="B102" s="68"/>
      <c r="C102" s="69"/>
      <c r="D102" s="69"/>
      <c r="E102" s="69"/>
      <c r="F102" s="69"/>
      <c r="G102" s="69"/>
      <c r="H102" s="69"/>
      <c r="I102" s="69"/>
      <c r="J102" s="69"/>
      <c r="K102" s="69"/>
      <c r="L102" s="65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6" spans="1:31" s="2" customFormat="1" ht="6.95" customHeight="1">
      <c r="A106" s="40"/>
      <c r="B106" s="70"/>
      <c r="C106" s="71"/>
      <c r="D106" s="71"/>
      <c r="E106" s="71"/>
      <c r="F106" s="71"/>
      <c r="G106" s="71"/>
      <c r="H106" s="71"/>
      <c r="I106" s="71"/>
      <c r="J106" s="71"/>
      <c r="K106" s="71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24.95" customHeight="1">
      <c r="A107" s="40"/>
      <c r="B107" s="41"/>
      <c r="C107" s="24" t="s">
        <v>124</v>
      </c>
      <c r="D107" s="42"/>
      <c r="E107" s="42"/>
      <c r="F107" s="42"/>
      <c r="G107" s="42"/>
      <c r="H107" s="42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6.95" customHeight="1">
      <c r="A108" s="40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12" customHeight="1">
      <c r="A109" s="40"/>
      <c r="B109" s="41"/>
      <c r="C109" s="33" t="s">
        <v>16</v>
      </c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26.25" customHeight="1">
      <c r="A110" s="40"/>
      <c r="B110" s="41"/>
      <c r="C110" s="42"/>
      <c r="D110" s="42"/>
      <c r="E110" s="176" t="str">
        <f>E7</f>
        <v>Rekonstrukce společenského centra Stará hasička a přilehlého veřejného prostoru - způsobilé výdaje</v>
      </c>
      <c r="F110" s="33"/>
      <c r="G110" s="33"/>
      <c r="H110" s="33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12" customHeight="1">
      <c r="A111" s="40"/>
      <c r="B111" s="41"/>
      <c r="C111" s="33" t="s">
        <v>115</v>
      </c>
      <c r="D111" s="42"/>
      <c r="E111" s="42"/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16.5" customHeight="1">
      <c r="A112" s="40"/>
      <c r="B112" s="41"/>
      <c r="C112" s="42"/>
      <c r="D112" s="42"/>
      <c r="E112" s="78" t="str">
        <f>E9</f>
        <v>SO01d - Hasička ÚT</v>
      </c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6.95" customHeight="1">
      <c r="A113" s="40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12" customHeight="1">
      <c r="A114" s="40"/>
      <c r="B114" s="41"/>
      <c r="C114" s="33" t="s">
        <v>20</v>
      </c>
      <c r="D114" s="42"/>
      <c r="E114" s="42"/>
      <c r="F114" s="28" t="str">
        <f>F12</f>
        <v xml:space="preserve"> </v>
      </c>
      <c r="G114" s="42"/>
      <c r="H114" s="42"/>
      <c r="I114" s="33" t="s">
        <v>22</v>
      </c>
      <c r="J114" s="81" t="str">
        <f>IF(J12="","",J12)</f>
        <v>26. 6. 2022</v>
      </c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6.95" customHeight="1">
      <c r="A115" s="40"/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40.05" customHeight="1">
      <c r="A116" s="40"/>
      <c r="B116" s="41"/>
      <c r="C116" s="33" t="s">
        <v>24</v>
      </c>
      <c r="D116" s="42"/>
      <c r="E116" s="42"/>
      <c r="F116" s="28" t="str">
        <f>E15</f>
        <v>Statutární město Brno, městská část Brno-Komín</v>
      </c>
      <c r="G116" s="42"/>
      <c r="H116" s="42"/>
      <c r="I116" s="33" t="s">
        <v>32</v>
      </c>
      <c r="J116" s="38" t="str">
        <f>E21</f>
        <v>Dipl.-Ing. Janosch Welzien, ČKA 383/2022</v>
      </c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25.65" customHeight="1">
      <c r="A117" s="40"/>
      <c r="B117" s="41"/>
      <c r="C117" s="33" t="s">
        <v>30</v>
      </c>
      <c r="D117" s="42"/>
      <c r="E117" s="42"/>
      <c r="F117" s="28" t="str">
        <f>IF(E18="","",E18)</f>
        <v>Vyplň údaj</v>
      </c>
      <c r="G117" s="42"/>
      <c r="H117" s="42"/>
      <c r="I117" s="33" t="s">
        <v>35</v>
      </c>
      <c r="J117" s="38" t="str">
        <f>E24</f>
        <v xml:space="preserve">Schwerpunkt architekti </v>
      </c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0.3" customHeight="1">
      <c r="A118" s="40"/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10" customFormat="1" ht="29.25" customHeight="1">
      <c r="A119" s="187"/>
      <c r="B119" s="188"/>
      <c r="C119" s="189" t="s">
        <v>125</v>
      </c>
      <c r="D119" s="190" t="s">
        <v>64</v>
      </c>
      <c r="E119" s="190" t="s">
        <v>60</v>
      </c>
      <c r="F119" s="190" t="s">
        <v>61</v>
      </c>
      <c r="G119" s="190" t="s">
        <v>126</v>
      </c>
      <c r="H119" s="190" t="s">
        <v>127</v>
      </c>
      <c r="I119" s="190" t="s">
        <v>128</v>
      </c>
      <c r="J119" s="190" t="s">
        <v>120</v>
      </c>
      <c r="K119" s="191" t="s">
        <v>129</v>
      </c>
      <c r="L119" s="192"/>
      <c r="M119" s="102" t="s">
        <v>1</v>
      </c>
      <c r="N119" s="103" t="s">
        <v>43</v>
      </c>
      <c r="O119" s="103" t="s">
        <v>130</v>
      </c>
      <c r="P119" s="103" t="s">
        <v>131</v>
      </c>
      <c r="Q119" s="103" t="s">
        <v>132</v>
      </c>
      <c r="R119" s="103" t="s">
        <v>133</v>
      </c>
      <c r="S119" s="103" t="s">
        <v>134</v>
      </c>
      <c r="T119" s="104" t="s">
        <v>135</v>
      </c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</row>
    <row r="120" spans="1:63" s="2" customFormat="1" ht="22.8" customHeight="1">
      <c r="A120" s="40"/>
      <c r="B120" s="41"/>
      <c r="C120" s="109" t="s">
        <v>136</v>
      </c>
      <c r="D120" s="42"/>
      <c r="E120" s="42"/>
      <c r="F120" s="42"/>
      <c r="G120" s="42"/>
      <c r="H120" s="42"/>
      <c r="I120" s="42"/>
      <c r="J120" s="193">
        <f>BK120</f>
        <v>0</v>
      </c>
      <c r="K120" s="42"/>
      <c r="L120" s="46"/>
      <c r="M120" s="105"/>
      <c r="N120" s="194"/>
      <c r="O120" s="106"/>
      <c r="P120" s="195">
        <f>P121+P138+P173+P195</f>
        <v>0</v>
      </c>
      <c r="Q120" s="106"/>
      <c r="R120" s="195">
        <f>R121+R138+R173+R195</f>
        <v>0</v>
      </c>
      <c r="S120" s="106"/>
      <c r="T120" s="196">
        <f>T121+T138+T173+T195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8" t="s">
        <v>78</v>
      </c>
      <c r="AU120" s="18" t="s">
        <v>122</v>
      </c>
      <c r="BK120" s="197">
        <f>BK121+BK138+BK173+BK195</f>
        <v>0</v>
      </c>
    </row>
    <row r="121" spans="1:63" s="11" customFormat="1" ht="25.9" customHeight="1">
      <c r="A121" s="11"/>
      <c r="B121" s="198"/>
      <c r="C121" s="199"/>
      <c r="D121" s="200" t="s">
        <v>78</v>
      </c>
      <c r="E121" s="201" t="s">
        <v>2758</v>
      </c>
      <c r="F121" s="201" t="s">
        <v>2759</v>
      </c>
      <c r="G121" s="199"/>
      <c r="H121" s="199"/>
      <c r="I121" s="202"/>
      <c r="J121" s="203">
        <f>BK121</f>
        <v>0</v>
      </c>
      <c r="K121" s="199"/>
      <c r="L121" s="204"/>
      <c r="M121" s="205"/>
      <c r="N121" s="206"/>
      <c r="O121" s="206"/>
      <c r="P121" s="207">
        <f>SUM(P122:P137)</f>
        <v>0</v>
      </c>
      <c r="Q121" s="206"/>
      <c r="R121" s="207">
        <f>SUM(R122:R137)</f>
        <v>0</v>
      </c>
      <c r="S121" s="206"/>
      <c r="T121" s="208">
        <f>SUM(T122:T137)</f>
        <v>0</v>
      </c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R121" s="209" t="s">
        <v>87</v>
      </c>
      <c r="AT121" s="210" t="s">
        <v>78</v>
      </c>
      <c r="AU121" s="210" t="s">
        <v>79</v>
      </c>
      <c r="AY121" s="209" t="s">
        <v>139</v>
      </c>
      <c r="BK121" s="211">
        <f>SUM(BK122:BK137)</f>
        <v>0</v>
      </c>
    </row>
    <row r="122" spans="1:65" s="2" customFormat="1" ht="76.35" customHeight="1">
      <c r="A122" s="40"/>
      <c r="B122" s="41"/>
      <c r="C122" s="212" t="s">
        <v>87</v>
      </c>
      <c r="D122" s="212" t="s">
        <v>140</v>
      </c>
      <c r="E122" s="213" t="s">
        <v>2760</v>
      </c>
      <c r="F122" s="214" t="s">
        <v>2761</v>
      </c>
      <c r="G122" s="215" t="s">
        <v>367</v>
      </c>
      <c r="H122" s="216">
        <v>1</v>
      </c>
      <c r="I122" s="217"/>
      <c r="J122" s="218">
        <f>ROUND(I122*H122,2)</f>
        <v>0</v>
      </c>
      <c r="K122" s="214" t="s">
        <v>1</v>
      </c>
      <c r="L122" s="46"/>
      <c r="M122" s="236" t="s">
        <v>1</v>
      </c>
      <c r="N122" s="237" t="s">
        <v>44</v>
      </c>
      <c r="O122" s="93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4" t="s">
        <v>144</v>
      </c>
      <c r="AT122" s="224" t="s">
        <v>140</v>
      </c>
      <c r="AU122" s="224" t="s">
        <v>87</v>
      </c>
      <c r="AY122" s="18" t="s">
        <v>139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87</v>
      </c>
      <c r="BK122" s="225">
        <f>ROUND(I122*H122,2)</f>
        <v>0</v>
      </c>
      <c r="BL122" s="18" t="s">
        <v>144</v>
      </c>
      <c r="BM122" s="224" t="s">
        <v>2762</v>
      </c>
    </row>
    <row r="123" spans="1:51" s="13" customFormat="1" ht="12">
      <c r="A123" s="13"/>
      <c r="B123" s="245"/>
      <c r="C123" s="246"/>
      <c r="D123" s="247" t="s">
        <v>278</v>
      </c>
      <c r="E123" s="248" t="s">
        <v>1</v>
      </c>
      <c r="F123" s="249" t="s">
        <v>87</v>
      </c>
      <c r="G123" s="246"/>
      <c r="H123" s="250">
        <v>1</v>
      </c>
      <c r="I123" s="251"/>
      <c r="J123" s="246"/>
      <c r="K123" s="246"/>
      <c r="L123" s="252"/>
      <c r="M123" s="253"/>
      <c r="N123" s="254"/>
      <c r="O123" s="254"/>
      <c r="P123" s="254"/>
      <c r="Q123" s="254"/>
      <c r="R123" s="254"/>
      <c r="S123" s="254"/>
      <c r="T123" s="25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6" t="s">
        <v>278</v>
      </c>
      <c r="AU123" s="256" t="s">
        <v>87</v>
      </c>
      <c r="AV123" s="13" t="s">
        <v>89</v>
      </c>
      <c r="AW123" s="13" t="s">
        <v>34</v>
      </c>
      <c r="AX123" s="13" t="s">
        <v>87</v>
      </c>
      <c r="AY123" s="256" t="s">
        <v>139</v>
      </c>
    </row>
    <row r="124" spans="1:51" s="14" customFormat="1" ht="12">
      <c r="A124" s="14"/>
      <c r="B124" s="257"/>
      <c r="C124" s="258"/>
      <c r="D124" s="247" t="s">
        <v>278</v>
      </c>
      <c r="E124" s="259" t="s">
        <v>1</v>
      </c>
      <c r="F124" s="260" t="s">
        <v>2763</v>
      </c>
      <c r="G124" s="258"/>
      <c r="H124" s="259" t="s">
        <v>1</v>
      </c>
      <c r="I124" s="261"/>
      <c r="J124" s="258"/>
      <c r="K124" s="258"/>
      <c r="L124" s="262"/>
      <c r="M124" s="263"/>
      <c r="N124" s="264"/>
      <c r="O124" s="264"/>
      <c r="P124" s="264"/>
      <c r="Q124" s="264"/>
      <c r="R124" s="264"/>
      <c r="S124" s="264"/>
      <c r="T124" s="26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66" t="s">
        <v>278</v>
      </c>
      <c r="AU124" s="266" t="s">
        <v>87</v>
      </c>
      <c r="AV124" s="14" t="s">
        <v>87</v>
      </c>
      <c r="AW124" s="14" t="s">
        <v>34</v>
      </c>
      <c r="AX124" s="14" t="s">
        <v>79</v>
      </c>
      <c r="AY124" s="266" t="s">
        <v>139</v>
      </c>
    </row>
    <row r="125" spans="1:51" s="14" customFormat="1" ht="12">
      <c r="A125" s="14"/>
      <c r="B125" s="257"/>
      <c r="C125" s="258"/>
      <c r="D125" s="247" t="s">
        <v>278</v>
      </c>
      <c r="E125" s="259" t="s">
        <v>1</v>
      </c>
      <c r="F125" s="260" t="s">
        <v>2764</v>
      </c>
      <c r="G125" s="258"/>
      <c r="H125" s="259" t="s">
        <v>1</v>
      </c>
      <c r="I125" s="261"/>
      <c r="J125" s="258"/>
      <c r="K125" s="258"/>
      <c r="L125" s="262"/>
      <c r="M125" s="263"/>
      <c r="N125" s="264"/>
      <c r="O125" s="264"/>
      <c r="P125" s="264"/>
      <c r="Q125" s="264"/>
      <c r="R125" s="264"/>
      <c r="S125" s="264"/>
      <c r="T125" s="26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66" t="s">
        <v>278</v>
      </c>
      <c r="AU125" s="266" t="s">
        <v>87</v>
      </c>
      <c r="AV125" s="14" t="s">
        <v>87</v>
      </c>
      <c r="AW125" s="14" t="s">
        <v>34</v>
      </c>
      <c r="AX125" s="14" t="s">
        <v>79</v>
      </c>
      <c r="AY125" s="266" t="s">
        <v>139</v>
      </c>
    </row>
    <row r="126" spans="1:51" s="14" customFormat="1" ht="12">
      <c r="A126" s="14"/>
      <c r="B126" s="257"/>
      <c r="C126" s="258"/>
      <c r="D126" s="247" t="s">
        <v>278</v>
      </c>
      <c r="E126" s="259" t="s">
        <v>1</v>
      </c>
      <c r="F126" s="260" t="s">
        <v>2765</v>
      </c>
      <c r="G126" s="258"/>
      <c r="H126" s="259" t="s">
        <v>1</v>
      </c>
      <c r="I126" s="261"/>
      <c r="J126" s="258"/>
      <c r="K126" s="258"/>
      <c r="L126" s="262"/>
      <c r="M126" s="263"/>
      <c r="N126" s="264"/>
      <c r="O126" s="264"/>
      <c r="P126" s="264"/>
      <c r="Q126" s="264"/>
      <c r="R126" s="264"/>
      <c r="S126" s="264"/>
      <c r="T126" s="26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66" t="s">
        <v>278</v>
      </c>
      <c r="AU126" s="266" t="s">
        <v>87</v>
      </c>
      <c r="AV126" s="14" t="s">
        <v>87</v>
      </c>
      <c r="AW126" s="14" t="s">
        <v>34</v>
      </c>
      <c r="AX126" s="14" t="s">
        <v>79</v>
      </c>
      <c r="AY126" s="266" t="s">
        <v>139</v>
      </c>
    </row>
    <row r="127" spans="1:51" s="14" customFormat="1" ht="12">
      <c r="A127" s="14"/>
      <c r="B127" s="257"/>
      <c r="C127" s="258"/>
      <c r="D127" s="247" t="s">
        <v>278</v>
      </c>
      <c r="E127" s="259" t="s">
        <v>1</v>
      </c>
      <c r="F127" s="260" t="s">
        <v>2766</v>
      </c>
      <c r="G127" s="258"/>
      <c r="H127" s="259" t="s">
        <v>1</v>
      </c>
      <c r="I127" s="261"/>
      <c r="J127" s="258"/>
      <c r="K127" s="258"/>
      <c r="L127" s="262"/>
      <c r="M127" s="263"/>
      <c r="N127" s="264"/>
      <c r="O127" s="264"/>
      <c r="P127" s="264"/>
      <c r="Q127" s="264"/>
      <c r="R127" s="264"/>
      <c r="S127" s="264"/>
      <c r="T127" s="26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6" t="s">
        <v>278</v>
      </c>
      <c r="AU127" s="266" t="s">
        <v>87</v>
      </c>
      <c r="AV127" s="14" t="s">
        <v>87</v>
      </c>
      <c r="AW127" s="14" t="s">
        <v>34</v>
      </c>
      <c r="AX127" s="14" t="s">
        <v>79</v>
      </c>
      <c r="AY127" s="266" t="s">
        <v>139</v>
      </c>
    </row>
    <row r="128" spans="1:51" s="14" customFormat="1" ht="12">
      <c r="A128" s="14"/>
      <c r="B128" s="257"/>
      <c r="C128" s="258"/>
      <c r="D128" s="247" t="s">
        <v>278</v>
      </c>
      <c r="E128" s="259" t="s">
        <v>1</v>
      </c>
      <c r="F128" s="260" t="s">
        <v>2767</v>
      </c>
      <c r="G128" s="258"/>
      <c r="H128" s="259" t="s">
        <v>1</v>
      </c>
      <c r="I128" s="261"/>
      <c r="J128" s="258"/>
      <c r="K128" s="258"/>
      <c r="L128" s="262"/>
      <c r="M128" s="263"/>
      <c r="N128" s="264"/>
      <c r="O128" s="264"/>
      <c r="P128" s="264"/>
      <c r="Q128" s="264"/>
      <c r="R128" s="264"/>
      <c r="S128" s="264"/>
      <c r="T128" s="26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6" t="s">
        <v>278</v>
      </c>
      <c r="AU128" s="266" t="s">
        <v>87</v>
      </c>
      <c r="AV128" s="14" t="s">
        <v>87</v>
      </c>
      <c r="AW128" s="14" t="s">
        <v>34</v>
      </c>
      <c r="AX128" s="14" t="s">
        <v>79</v>
      </c>
      <c r="AY128" s="266" t="s">
        <v>139</v>
      </c>
    </row>
    <row r="129" spans="1:65" s="2" customFormat="1" ht="16.5" customHeight="1">
      <c r="A129" s="40"/>
      <c r="B129" s="41"/>
      <c r="C129" s="212" t="s">
        <v>89</v>
      </c>
      <c r="D129" s="212" t="s">
        <v>140</v>
      </c>
      <c r="E129" s="213" t="s">
        <v>2768</v>
      </c>
      <c r="F129" s="214" t="s">
        <v>2769</v>
      </c>
      <c r="G129" s="215" t="s">
        <v>367</v>
      </c>
      <c r="H129" s="216">
        <v>1</v>
      </c>
      <c r="I129" s="217"/>
      <c r="J129" s="218">
        <f>ROUND(I129*H129,2)</f>
        <v>0</v>
      </c>
      <c r="K129" s="214" t="s">
        <v>1</v>
      </c>
      <c r="L129" s="46"/>
      <c r="M129" s="236" t="s">
        <v>1</v>
      </c>
      <c r="N129" s="237" t="s">
        <v>44</v>
      </c>
      <c r="O129" s="93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4" t="s">
        <v>144</v>
      </c>
      <c r="AT129" s="224" t="s">
        <v>140</v>
      </c>
      <c r="AU129" s="224" t="s">
        <v>87</v>
      </c>
      <c r="AY129" s="18" t="s">
        <v>139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87</v>
      </c>
      <c r="BK129" s="225">
        <f>ROUND(I129*H129,2)</f>
        <v>0</v>
      </c>
      <c r="BL129" s="18" t="s">
        <v>144</v>
      </c>
      <c r="BM129" s="224" t="s">
        <v>2770</v>
      </c>
    </row>
    <row r="130" spans="1:65" s="2" customFormat="1" ht="44.25" customHeight="1">
      <c r="A130" s="40"/>
      <c r="B130" s="41"/>
      <c r="C130" s="212" t="s">
        <v>149</v>
      </c>
      <c r="D130" s="212" t="s">
        <v>140</v>
      </c>
      <c r="E130" s="213" t="s">
        <v>2771</v>
      </c>
      <c r="F130" s="214" t="s">
        <v>2772</v>
      </c>
      <c r="G130" s="215" t="s">
        <v>367</v>
      </c>
      <c r="H130" s="216">
        <v>1</v>
      </c>
      <c r="I130" s="217"/>
      <c r="J130" s="218">
        <f>ROUND(I130*H130,2)</f>
        <v>0</v>
      </c>
      <c r="K130" s="214" t="s">
        <v>1</v>
      </c>
      <c r="L130" s="46"/>
      <c r="M130" s="236" t="s">
        <v>1</v>
      </c>
      <c r="N130" s="237" t="s">
        <v>44</v>
      </c>
      <c r="O130" s="93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4" t="s">
        <v>144</v>
      </c>
      <c r="AT130" s="224" t="s">
        <v>140</v>
      </c>
      <c r="AU130" s="224" t="s">
        <v>87</v>
      </c>
      <c r="AY130" s="18" t="s">
        <v>139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87</v>
      </c>
      <c r="BK130" s="225">
        <f>ROUND(I130*H130,2)</f>
        <v>0</v>
      </c>
      <c r="BL130" s="18" t="s">
        <v>144</v>
      </c>
      <c r="BM130" s="224" t="s">
        <v>2773</v>
      </c>
    </row>
    <row r="131" spans="1:65" s="2" customFormat="1" ht="24.15" customHeight="1">
      <c r="A131" s="40"/>
      <c r="B131" s="41"/>
      <c r="C131" s="212" t="s">
        <v>144</v>
      </c>
      <c r="D131" s="212" t="s">
        <v>140</v>
      </c>
      <c r="E131" s="213" t="s">
        <v>2774</v>
      </c>
      <c r="F131" s="214" t="s">
        <v>2775</v>
      </c>
      <c r="G131" s="215" t="s">
        <v>367</v>
      </c>
      <c r="H131" s="216">
        <v>1</v>
      </c>
      <c r="I131" s="217"/>
      <c r="J131" s="218">
        <f>ROUND(I131*H131,2)</f>
        <v>0</v>
      </c>
      <c r="K131" s="214" t="s">
        <v>1</v>
      </c>
      <c r="L131" s="46"/>
      <c r="M131" s="236" t="s">
        <v>1</v>
      </c>
      <c r="N131" s="237" t="s">
        <v>44</v>
      </c>
      <c r="O131" s="93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4" t="s">
        <v>144</v>
      </c>
      <c r="AT131" s="224" t="s">
        <v>140</v>
      </c>
      <c r="AU131" s="224" t="s">
        <v>87</v>
      </c>
      <c r="AY131" s="18" t="s">
        <v>139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87</v>
      </c>
      <c r="BK131" s="225">
        <f>ROUND(I131*H131,2)</f>
        <v>0</v>
      </c>
      <c r="BL131" s="18" t="s">
        <v>144</v>
      </c>
      <c r="BM131" s="224" t="s">
        <v>2776</v>
      </c>
    </row>
    <row r="132" spans="1:65" s="2" customFormat="1" ht="16.5" customHeight="1">
      <c r="A132" s="40"/>
      <c r="B132" s="41"/>
      <c r="C132" s="212" t="s">
        <v>205</v>
      </c>
      <c r="D132" s="212" t="s">
        <v>140</v>
      </c>
      <c r="E132" s="213" t="s">
        <v>2777</v>
      </c>
      <c r="F132" s="214" t="s">
        <v>2778</v>
      </c>
      <c r="G132" s="215" t="s">
        <v>367</v>
      </c>
      <c r="H132" s="216">
        <v>1</v>
      </c>
      <c r="I132" s="217"/>
      <c r="J132" s="218">
        <f>ROUND(I132*H132,2)</f>
        <v>0</v>
      </c>
      <c r="K132" s="214" t="s">
        <v>1</v>
      </c>
      <c r="L132" s="46"/>
      <c r="M132" s="236" t="s">
        <v>1</v>
      </c>
      <c r="N132" s="237" t="s">
        <v>44</v>
      </c>
      <c r="O132" s="93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4" t="s">
        <v>144</v>
      </c>
      <c r="AT132" s="224" t="s">
        <v>140</v>
      </c>
      <c r="AU132" s="224" t="s">
        <v>87</v>
      </c>
      <c r="AY132" s="18" t="s">
        <v>139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87</v>
      </c>
      <c r="BK132" s="225">
        <f>ROUND(I132*H132,2)</f>
        <v>0</v>
      </c>
      <c r="BL132" s="18" t="s">
        <v>144</v>
      </c>
      <c r="BM132" s="224" t="s">
        <v>2779</v>
      </c>
    </row>
    <row r="133" spans="1:65" s="2" customFormat="1" ht="37.8" customHeight="1">
      <c r="A133" s="40"/>
      <c r="B133" s="41"/>
      <c r="C133" s="212" t="s">
        <v>310</v>
      </c>
      <c r="D133" s="212" t="s">
        <v>140</v>
      </c>
      <c r="E133" s="213" t="s">
        <v>2780</v>
      </c>
      <c r="F133" s="214" t="s">
        <v>2781</v>
      </c>
      <c r="G133" s="215" t="s">
        <v>143</v>
      </c>
      <c r="H133" s="216">
        <v>1</v>
      </c>
      <c r="I133" s="217"/>
      <c r="J133" s="218">
        <f>ROUND(I133*H133,2)</f>
        <v>0</v>
      </c>
      <c r="K133" s="214" t="s">
        <v>1</v>
      </c>
      <c r="L133" s="46"/>
      <c r="M133" s="236" t="s">
        <v>1</v>
      </c>
      <c r="N133" s="237" t="s">
        <v>44</v>
      </c>
      <c r="O133" s="93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4" t="s">
        <v>144</v>
      </c>
      <c r="AT133" s="224" t="s">
        <v>140</v>
      </c>
      <c r="AU133" s="224" t="s">
        <v>87</v>
      </c>
      <c r="AY133" s="18" t="s">
        <v>139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87</v>
      </c>
      <c r="BK133" s="225">
        <f>ROUND(I133*H133,2)</f>
        <v>0</v>
      </c>
      <c r="BL133" s="18" t="s">
        <v>144</v>
      </c>
      <c r="BM133" s="224" t="s">
        <v>2782</v>
      </c>
    </row>
    <row r="134" spans="1:65" s="2" customFormat="1" ht="24.15" customHeight="1">
      <c r="A134" s="40"/>
      <c r="B134" s="41"/>
      <c r="C134" s="212" t="s">
        <v>315</v>
      </c>
      <c r="D134" s="212" t="s">
        <v>140</v>
      </c>
      <c r="E134" s="213" t="s">
        <v>2783</v>
      </c>
      <c r="F134" s="214" t="s">
        <v>2784</v>
      </c>
      <c r="G134" s="215" t="s">
        <v>143</v>
      </c>
      <c r="H134" s="216">
        <v>1</v>
      </c>
      <c r="I134" s="217"/>
      <c r="J134" s="218">
        <f>ROUND(I134*H134,2)</f>
        <v>0</v>
      </c>
      <c r="K134" s="214" t="s">
        <v>1</v>
      </c>
      <c r="L134" s="46"/>
      <c r="M134" s="236" t="s">
        <v>1</v>
      </c>
      <c r="N134" s="237" t="s">
        <v>44</v>
      </c>
      <c r="O134" s="93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4" t="s">
        <v>144</v>
      </c>
      <c r="AT134" s="224" t="s">
        <v>140</v>
      </c>
      <c r="AU134" s="224" t="s">
        <v>87</v>
      </c>
      <c r="AY134" s="18" t="s">
        <v>139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87</v>
      </c>
      <c r="BK134" s="225">
        <f>ROUND(I134*H134,2)</f>
        <v>0</v>
      </c>
      <c r="BL134" s="18" t="s">
        <v>144</v>
      </c>
      <c r="BM134" s="224" t="s">
        <v>2785</v>
      </c>
    </row>
    <row r="135" spans="1:65" s="2" customFormat="1" ht="24.15" customHeight="1">
      <c r="A135" s="40"/>
      <c r="B135" s="41"/>
      <c r="C135" s="212" t="s">
        <v>319</v>
      </c>
      <c r="D135" s="212" t="s">
        <v>140</v>
      </c>
      <c r="E135" s="213" t="s">
        <v>2786</v>
      </c>
      <c r="F135" s="214" t="s">
        <v>2787</v>
      </c>
      <c r="G135" s="215" t="s">
        <v>143</v>
      </c>
      <c r="H135" s="216">
        <v>1</v>
      </c>
      <c r="I135" s="217"/>
      <c r="J135" s="218">
        <f>ROUND(I135*H135,2)</f>
        <v>0</v>
      </c>
      <c r="K135" s="214" t="s">
        <v>1</v>
      </c>
      <c r="L135" s="46"/>
      <c r="M135" s="236" t="s">
        <v>1</v>
      </c>
      <c r="N135" s="237" t="s">
        <v>44</v>
      </c>
      <c r="O135" s="93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4" t="s">
        <v>144</v>
      </c>
      <c r="AT135" s="224" t="s">
        <v>140</v>
      </c>
      <c r="AU135" s="224" t="s">
        <v>87</v>
      </c>
      <c r="AY135" s="18" t="s">
        <v>139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87</v>
      </c>
      <c r="BK135" s="225">
        <f>ROUND(I135*H135,2)</f>
        <v>0</v>
      </c>
      <c r="BL135" s="18" t="s">
        <v>144</v>
      </c>
      <c r="BM135" s="224" t="s">
        <v>2788</v>
      </c>
    </row>
    <row r="136" spans="1:65" s="2" customFormat="1" ht="78" customHeight="1">
      <c r="A136" s="40"/>
      <c r="B136" s="41"/>
      <c r="C136" s="212" t="s">
        <v>327</v>
      </c>
      <c r="D136" s="212" t="s">
        <v>140</v>
      </c>
      <c r="E136" s="213" t="s">
        <v>2789</v>
      </c>
      <c r="F136" s="214" t="s">
        <v>2790</v>
      </c>
      <c r="G136" s="215" t="s">
        <v>143</v>
      </c>
      <c r="H136" s="216">
        <v>1</v>
      </c>
      <c r="I136" s="217"/>
      <c r="J136" s="218">
        <f>ROUND(I136*H136,2)</f>
        <v>0</v>
      </c>
      <c r="K136" s="214" t="s">
        <v>1</v>
      </c>
      <c r="L136" s="46"/>
      <c r="M136" s="236" t="s">
        <v>1</v>
      </c>
      <c r="N136" s="237" t="s">
        <v>44</v>
      </c>
      <c r="O136" s="93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4" t="s">
        <v>144</v>
      </c>
      <c r="AT136" s="224" t="s">
        <v>140</v>
      </c>
      <c r="AU136" s="224" t="s">
        <v>87</v>
      </c>
      <c r="AY136" s="18" t="s">
        <v>139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87</v>
      </c>
      <c r="BK136" s="225">
        <f>ROUND(I136*H136,2)</f>
        <v>0</v>
      </c>
      <c r="BL136" s="18" t="s">
        <v>144</v>
      </c>
      <c r="BM136" s="224" t="s">
        <v>2791</v>
      </c>
    </row>
    <row r="137" spans="1:65" s="2" customFormat="1" ht="16.5" customHeight="1">
      <c r="A137" s="40"/>
      <c r="B137" s="41"/>
      <c r="C137" s="212" t="s">
        <v>334</v>
      </c>
      <c r="D137" s="212" t="s">
        <v>140</v>
      </c>
      <c r="E137" s="213" t="s">
        <v>2792</v>
      </c>
      <c r="F137" s="214" t="s">
        <v>2793</v>
      </c>
      <c r="G137" s="215" t="s">
        <v>143</v>
      </c>
      <c r="H137" s="216">
        <v>1</v>
      </c>
      <c r="I137" s="217"/>
      <c r="J137" s="218">
        <f>ROUND(I137*H137,2)</f>
        <v>0</v>
      </c>
      <c r="K137" s="214" t="s">
        <v>1</v>
      </c>
      <c r="L137" s="46"/>
      <c r="M137" s="236" t="s">
        <v>1</v>
      </c>
      <c r="N137" s="237" t="s">
        <v>44</v>
      </c>
      <c r="O137" s="93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4" t="s">
        <v>144</v>
      </c>
      <c r="AT137" s="224" t="s">
        <v>140</v>
      </c>
      <c r="AU137" s="224" t="s">
        <v>87</v>
      </c>
      <c r="AY137" s="18" t="s">
        <v>139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87</v>
      </c>
      <c r="BK137" s="225">
        <f>ROUND(I137*H137,2)</f>
        <v>0</v>
      </c>
      <c r="BL137" s="18" t="s">
        <v>144</v>
      </c>
      <c r="BM137" s="224" t="s">
        <v>2794</v>
      </c>
    </row>
    <row r="138" spans="1:63" s="11" customFormat="1" ht="25.9" customHeight="1">
      <c r="A138" s="11"/>
      <c r="B138" s="198"/>
      <c r="C138" s="199"/>
      <c r="D138" s="200" t="s">
        <v>78</v>
      </c>
      <c r="E138" s="201" t="s">
        <v>2457</v>
      </c>
      <c r="F138" s="201" t="s">
        <v>2795</v>
      </c>
      <c r="G138" s="199"/>
      <c r="H138" s="199"/>
      <c r="I138" s="202"/>
      <c r="J138" s="203">
        <f>BK138</f>
        <v>0</v>
      </c>
      <c r="K138" s="199"/>
      <c r="L138" s="204"/>
      <c r="M138" s="205"/>
      <c r="N138" s="206"/>
      <c r="O138" s="206"/>
      <c r="P138" s="207">
        <f>SUM(P139:P172)</f>
        <v>0</v>
      </c>
      <c r="Q138" s="206"/>
      <c r="R138" s="207">
        <f>SUM(R139:R172)</f>
        <v>0</v>
      </c>
      <c r="S138" s="206"/>
      <c r="T138" s="208">
        <f>SUM(T139:T172)</f>
        <v>0</v>
      </c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R138" s="209" t="s">
        <v>87</v>
      </c>
      <c r="AT138" s="210" t="s">
        <v>78</v>
      </c>
      <c r="AU138" s="210" t="s">
        <v>79</v>
      </c>
      <c r="AY138" s="209" t="s">
        <v>139</v>
      </c>
      <c r="BK138" s="211">
        <f>SUM(BK139:BK172)</f>
        <v>0</v>
      </c>
    </row>
    <row r="139" spans="1:65" s="2" customFormat="1" ht="16.5" customHeight="1">
      <c r="A139" s="40"/>
      <c r="B139" s="41"/>
      <c r="C139" s="212" t="s">
        <v>340</v>
      </c>
      <c r="D139" s="212" t="s">
        <v>140</v>
      </c>
      <c r="E139" s="213" t="s">
        <v>2540</v>
      </c>
      <c r="F139" s="214" t="s">
        <v>2541</v>
      </c>
      <c r="G139" s="215" t="s">
        <v>367</v>
      </c>
      <c r="H139" s="216">
        <v>13</v>
      </c>
      <c r="I139" s="217"/>
      <c r="J139" s="218">
        <f>ROUND(I139*H139,2)</f>
        <v>0</v>
      </c>
      <c r="K139" s="214" t="s">
        <v>1</v>
      </c>
      <c r="L139" s="46"/>
      <c r="M139" s="236" t="s">
        <v>1</v>
      </c>
      <c r="N139" s="237" t="s">
        <v>44</v>
      </c>
      <c r="O139" s="93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4" t="s">
        <v>144</v>
      </c>
      <c r="AT139" s="224" t="s">
        <v>140</v>
      </c>
      <c r="AU139" s="224" t="s">
        <v>87</v>
      </c>
      <c r="AY139" s="18" t="s">
        <v>139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87</v>
      </c>
      <c r="BK139" s="225">
        <f>ROUND(I139*H139,2)</f>
        <v>0</v>
      </c>
      <c r="BL139" s="18" t="s">
        <v>144</v>
      </c>
      <c r="BM139" s="224" t="s">
        <v>2796</v>
      </c>
    </row>
    <row r="140" spans="1:65" s="2" customFormat="1" ht="16.5" customHeight="1">
      <c r="A140" s="40"/>
      <c r="B140" s="41"/>
      <c r="C140" s="212" t="s">
        <v>229</v>
      </c>
      <c r="D140" s="212" t="s">
        <v>140</v>
      </c>
      <c r="E140" s="213" t="s">
        <v>2797</v>
      </c>
      <c r="F140" s="214" t="s">
        <v>2798</v>
      </c>
      <c r="G140" s="215" t="s">
        <v>367</v>
      </c>
      <c r="H140" s="216">
        <v>2</v>
      </c>
      <c r="I140" s="217"/>
      <c r="J140" s="218">
        <f>ROUND(I140*H140,2)</f>
        <v>0</v>
      </c>
      <c r="K140" s="214" t="s">
        <v>1</v>
      </c>
      <c r="L140" s="46"/>
      <c r="M140" s="236" t="s">
        <v>1</v>
      </c>
      <c r="N140" s="237" t="s">
        <v>44</v>
      </c>
      <c r="O140" s="93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4" t="s">
        <v>144</v>
      </c>
      <c r="AT140" s="224" t="s">
        <v>140</v>
      </c>
      <c r="AU140" s="224" t="s">
        <v>87</v>
      </c>
      <c r="AY140" s="18" t="s">
        <v>139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87</v>
      </c>
      <c r="BK140" s="225">
        <f>ROUND(I140*H140,2)</f>
        <v>0</v>
      </c>
      <c r="BL140" s="18" t="s">
        <v>144</v>
      </c>
      <c r="BM140" s="224" t="s">
        <v>2799</v>
      </c>
    </row>
    <row r="141" spans="1:65" s="2" customFormat="1" ht="16.5" customHeight="1">
      <c r="A141" s="40"/>
      <c r="B141" s="41"/>
      <c r="C141" s="212" t="s">
        <v>351</v>
      </c>
      <c r="D141" s="212" t="s">
        <v>140</v>
      </c>
      <c r="E141" s="213" t="s">
        <v>2800</v>
      </c>
      <c r="F141" s="214" t="s">
        <v>2801</v>
      </c>
      <c r="G141" s="215" t="s">
        <v>367</v>
      </c>
      <c r="H141" s="216">
        <v>18</v>
      </c>
      <c r="I141" s="217"/>
      <c r="J141" s="218">
        <f>ROUND(I141*H141,2)</f>
        <v>0</v>
      </c>
      <c r="K141" s="214" t="s">
        <v>1</v>
      </c>
      <c r="L141" s="46"/>
      <c r="M141" s="236" t="s">
        <v>1</v>
      </c>
      <c r="N141" s="237" t="s">
        <v>44</v>
      </c>
      <c r="O141" s="93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4" t="s">
        <v>144</v>
      </c>
      <c r="AT141" s="224" t="s">
        <v>140</v>
      </c>
      <c r="AU141" s="224" t="s">
        <v>87</v>
      </c>
      <c r="AY141" s="18" t="s">
        <v>139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87</v>
      </c>
      <c r="BK141" s="225">
        <f>ROUND(I141*H141,2)</f>
        <v>0</v>
      </c>
      <c r="BL141" s="18" t="s">
        <v>144</v>
      </c>
      <c r="BM141" s="224" t="s">
        <v>2802</v>
      </c>
    </row>
    <row r="142" spans="1:65" s="2" customFormat="1" ht="16.5" customHeight="1">
      <c r="A142" s="40"/>
      <c r="B142" s="41"/>
      <c r="C142" s="212" t="s">
        <v>358</v>
      </c>
      <c r="D142" s="212" t="s">
        <v>140</v>
      </c>
      <c r="E142" s="213" t="s">
        <v>2803</v>
      </c>
      <c r="F142" s="214" t="s">
        <v>2804</v>
      </c>
      <c r="G142" s="215" t="s">
        <v>367</v>
      </c>
      <c r="H142" s="216">
        <v>9</v>
      </c>
      <c r="I142" s="217"/>
      <c r="J142" s="218">
        <f>ROUND(I142*H142,2)</f>
        <v>0</v>
      </c>
      <c r="K142" s="214" t="s">
        <v>1</v>
      </c>
      <c r="L142" s="46"/>
      <c r="M142" s="236" t="s">
        <v>1</v>
      </c>
      <c r="N142" s="237" t="s">
        <v>44</v>
      </c>
      <c r="O142" s="93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4" t="s">
        <v>144</v>
      </c>
      <c r="AT142" s="224" t="s">
        <v>140</v>
      </c>
      <c r="AU142" s="224" t="s">
        <v>87</v>
      </c>
      <c r="AY142" s="18" t="s">
        <v>139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87</v>
      </c>
      <c r="BK142" s="225">
        <f>ROUND(I142*H142,2)</f>
        <v>0</v>
      </c>
      <c r="BL142" s="18" t="s">
        <v>144</v>
      </c>
      <c r="BM142" s="224" t="s">
        <v>2805</v>
      </c>
    </row>
    <row r="143" spans="1:65" s="2" customFormat="1" ht="16.5" customHeight="1">
      <c r="A143" s="40"/>
      <c r="B143" s="41"/>
      <c r="C143" s="212" t="s">
        <v>8</v>
      </c>
      <c r="D143" s="212" t="s">
        <v>140</v>
      </c>
      <c r="E143" s="213" t="s">
        <v>2806</v>
      </c>
      <c r="F143" s="214" t="s">
        <v>2807</v>
      </c>
      <c r="G143" s="215" t="s">
        <v>367</v>
      </c>
      <c r="H143" s="216">
        <v>2</v>
      </c>
      <c r="I143" s="217"/>
      <c r="J143" s="218">
        <f>ROUND(I143*H143,2)</f>
        <v>0</v>
      </c>
      <c r="K143" s="214" t="s">
        <v>1</v>
      </c>
      <c r="L143" s="46"/>
      <c r="M143" s="236" t="s">
        <v>1</v>
      </c>
      <c r="N143" s="237" t="s">
        <v>44</v>
      </c>
      <c r="O143" s="93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4" t="s">
        <v>144</v>
      </c>
      <c r="AT143" s="224" t="s">
        <v>140</v>
      </c>
      <c r="AU143" s="224" t="s">
        <v>87</v>
      </c>
      <c r="AY143" s="18" t="s">
        <v>139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87</v>
      </c>
      <c r="BK143" s="225">
        <f>ROUND(I143*H143,2)</f>
        <v>0</v>
      </c>
      <c r="BL143" s="18" t="s">
        <v>144</v>
      </c>
      <c r="BM143" s="224" t="s">
        <v>2808</v>
      </c>
    </row>
    <row r="144" spans="1:65" s="2" customFormat="1" ht="16.5" customHeight="1">
      <c r="A144" s="40"/>
      <c r="B144" s="41"/>
      <c r="C144" s="212" t="s">
        <v>371</v>
      </c>
      <c r="D144" s="212" t="s">
        <v>140</v>
      </c>
      <c r="E144" s="213" t="s">
        <v>2809</v>
      </c>
      <c r="F144" s="214" t="s">
        <v>2810</v>
      </c>
      <c r="G144" s="215" t="s">
        <v>367</v>
      </c>
      <c r="H144" s="216">
        <v>1</v>
      </c>
      <c r="I144" s="217"/>
      <c r="J144" s="218">
        <f>ROUND(I144*H144,2)</f>
        <v>0</v>
      </c>
      <c r="K144" s="214" t="s">
        <v>1</v>
      </c>
      <c r="L144" s="46"/>
      <c r="M144" s="236" t="s">
        <v>1</v>
      </c>
      <c r="N144" s="237" t="s">
        <v>44</v>
      </c>
      <c r="O144" s="93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4" t="s">
        <v>144</v>
      </c>
      <c r="AT144" s="224" t="s">
        <v>140</v>
      </c>
      <c r="AU144" s="224" t="s">
        <v>87</v>
      </c>
      <c r="AY144" s="18" t="s">
        <v>139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87</v>
      </c>
      <c r="BK144" s="225">
        <f>ROUND(I144*H144,2)</f>
        <v>0</v>
      </c>
      <c r="BL144" s="18" t="s">
        <v>144</v>
      </c>
      <c r="BM144" s="224" t="s">
        <v>2811</v>
      </c>
    </row>
    <row r="145" spans="1:65" s="2" customFormat="1" ht="16.5" customHeight="1">
      <c r="A145" s="40"/>
      <c r="B145" s="41"/>
      <c r="C145" s="212" t="s">
        <v>376</v>
      </c>
      <c r="D145" s="212" t="s">
        <v>140</v>
      </c>
      <c r="E145" s="213" t="s">
        <v>2812</v>
      </c>
      <c r="F145" s="214" t="s">
        <v>2813</v>
      </c>
      <c r="G145" s="215" t="s">
        <v>143</v>
      </c>
      <c r="H145" s="216">
        <v>1</v>
      </c>
      <c r="I145" s="217"/>
      <c r="J145" s="218">
        <f>ROUND(I145*H145,2)</f>
        <v>0</v>
      </c>
      <c r="K145" s="214" t="s">
        <v>1</v>
      </c>
      <c r="L145" s="46"/>
      <c r="M145" s="236" t="s">
        <v>1</v>
      </c>
      <c r="N145" s="237" t="s">
        <v>44</v>
      </c>
      <c r="O145" s="93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4" t="s">
        <v>144</v>
      </c>
      <c r="AT145" s="224" t="s">
        <v>140</v>
      </c>
      <c r="AU145" s="224" t="s">
        <v>87</v>
      </c>
      <c r="AY145" s="18" t="s">
        <v>139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87</v>
      </c>
      <c r="BK145" s="225">
        <f>ROUND(I145*H145,2)</f>
        <v>0</v>
      </c>
      <c r="BL145" s="18" t="s">
        <v>144</v>
      </c>
      <c r="BM145" s="224" t="s">
        <v>2814</v>
      </c>
    </row>
    <row r="146" spans="1:65" s="2" customFormat="1" ht="24.15" customHeight="1">
      <c r="A146" s="40"/>
      <c r="B146" s="41"/>
      <c r="C146" s="212" t="s">
        <v>382</v>
      </c>
      <c r="D146" s="212" t="s">
        <v>140</v>
      </c>
      <c r="E146" s="213" t="s">
        <v>2815</v>
      </c>
      <c r="F146" s="214" t="s">
        <v>2816</v>
      </c>
      <c r="G146" s="215" t="s">
        <v>367</v>
      </c>
      <c r="H146" s="216">
        <v>12</v>
      </c>
      <c r="I146" s="217"/>
      <c r="J146" s="218">
        <f>ROUND(I146*H146,2)</f>
        <v>0</v>
      </c>
      <c r="K146" s="214" t="s">
        <v>1</v>
      </c>
      <c r="L146" s="46"/>
      <c r="M146" s="236" t="s">
        <v>1</v>
      </c>
      <c r="N146" s="237" t="s">
        <v>44</v>
      </c>
      <c r="O146" s="93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4" t="s">
        <v>144</v>
      </c>
      <c r="AT146" s="224" t="s">
        <v>140</v>
      </c>
      <c r="AU146" s="224" t="s">
        <v>87</v>
      </c>
      <c r="AY146" s="18" t="s">
        <v>139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87</v>
      </c>
      <c r="BK146" s="225">
        <f>ROUND(I146*H146,2)</f>
        <v>0</v>
      </c>
      <c r="BL146" s="18" t="s">
        <v>144</v>
      </c>
      <c r="BM146" s="224" t="s">
        <v>2817</v>
      </c>
    </row>
    <row r="147" spans="1:65" s="2" customFormat="1" ht="24.15" customHeight="1">
      <c r="A147" s="40"/>
      <c r="B147" s="41"/>
      <c r="C147" s="212" t="s">
        <v>393</v>
      </c>
      <c r="D147" s="212" t="s">
        <v>140</v>
      </c>
      <c r="E147" s="213" t="s">
        <v>2818</v>
      </c>
      <c r="F147" s="214" t="s">
        <v>2819</v>
      </c>
      <c r="G147" s="215" t="s">
        <v>367</v>
      </c>
      <c r="H147" s="216">
        <v>2</v>
      </c>
      <c r="I147" s="217"/>
      <c r="J147" s="218">
        <f>ROUND(I147*H147,2)</f>
        <v>0</v>
      </c>
      <c r="K147" s="214" t="s">
        <v>1</v>
      </c>
      <c r="L147" s="46"/>
      <c r="M147" s="236" t="s">
        <v>1</v>
      </c>
      <c r="N147" s="237" t="s">
        <v>44</v>
      </c>
      <c r="O147" s="93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4" t="s">
        <v>144</v>
      </c>
      <c r="AT147" s="224" t="s">
        <v>140</v>
      </c>
      <c r="AU147" s="224" t="s">
        <v>87</v>
      </c>
      <c r="AY147" s="18" t="s">
        <v>139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87</v>
      </c>
      <c r="BK147" s="225">
        <f>ROUND(I147*H147,2)</f>
        <v>0</v>
      </c>
      <c r="BL147" s="18" t="s">
        <v>144</v>
      </c>
      <c r="BM147" s="224" t="s">
        <v>2820</v>
      </c>
    </row>
    <row r="148" spans="1:65" s="2" customFormat="1" ht="24.15" customHeight="1">
      <c r="A148" s="40"/>
      <c r="B148" s="41"/>
      <c r="C148" s="212" t="s">
        <v>400</v>
      </c>
      <c r="D148" s="212" t="s">
        <v>140</v>
      </c>
      <c r="E148" s="213" t="s">
        <v>2821</v>
      </c>
      <c r="F148" s="214" t="s">
        <v>2822</v>
      </c>
      <c r="G148" s="215" t="s">
        <v>367</v>
      </c>
      <c r="H148" s="216">
        <v>1</v>
      </c>
      <c r="I148" s="217"/>
      <c r="J148" s="218">
        <f>ROUND(I148*H148,2)</f>
        <v>0</v>
      </c>
      <c r="K148" s="214" t="s">
        <v>1</v>
      </c>
      <c r="L148" s="46"/>
      <c r="M148" s="236" t="s">
        <v>1</v>
      </c>
      <c r="N148" s="237" t="s">
        <v>44</v>
      </c>
      <c r="O148" s="93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4" t="s">
        <v>144</v>
      </c>
      <c r="AT148" s="224" t="s">
        <v>140</v>
      </c>
      <c r="AU148" s="224" t="s">
        <v>87</v>
      </c>
      <c r="AY148" s="18" t="s">
        <v>139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87</v>
      </c>
      <c r="BK148" s="225">
        <f>ROUND(I148*H148,2)</f>
        <v>0</v>
      </c>
      <c r="BL148" s="18" t="s">
        <v>144</v>
      </c>
      <c r="BM148" s="224" t="s">
        <v>2823</v>
      </c>
    </row>
    <row r="149" spans="1:65" s="2" customFormat="1" ht="24.15" customHeight="1">
      <c r="A149" s="40"/>
      <c r="B149" s="41"/>
      <c r="C149" s="212" t="s">
        <v>7</v>
      </c>
      <c r="D149" s="212" t="s">
        <v>140</v>
      </c>
      <c r="E149" s="213" t="s">
        <v>2824</v>
      </c>
      <c r="F149" s="214" t="s">
        <v>2825</v>
      </c>
      <c r="G149" s="215" t="s">
        <v>367</v>
      </c>
      <c r="H149" s="216">
        <v>1</v>
      </c>
      <c r="I149" s="217"/>
      <c r="J149" s="218">
        <f>ROUND(I149*H149,2)</f>
        <v>0</v>
      </c>
      <c r="K149" s="214" t="s">
        <v>1</v>
      </c>
      <c r="L149" s="46"/>
      <c r="M149" s="236" t="s">
        <v>1</v>
      </c>
      <c r="N149" s="237" t="s">
        <v>44</v>
      </c>
      <c r="O149" s="93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4" t="s">
        <v>144</v>
      </c>
      <c r="AT149" s="224" t="s">
        <v>140</v>
      </c>
      <c r="AU149" s="224" t="s">
        <v>87</v>
      </c>
      <c r="AY149" s="18" t="s">
        <v>139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87</v>
      </c>
      <c r="BK149" s="225">
        <f>ROUND(I149*H149,2)</f>
        <v>0</v>
      </c>
      <c r="BL149" s="18" t="s">
        <v>144</v>
      </c>
      <c r="BM149" s="224" t="s">
        <v>2826</v>
      </c>
    </row>
    <row r="150" spans="1:65" s="2" customFormat="1" ht="16.5" customHeight="1">
      <c r="A150" s="40"/>
      <c r="B150" s="41"/>
      <c r="C150" s="212" t="s">
        <v>412</v>
      </c>
      <c r="D150" s="212" t="s">
        <v>140</v>
      </c>
      <c r="E150" s="213" t="s">
        <v>2827</v>
      </c>
      <c r="F150" s="214" t="s">
        <v>2828</v>
      </c>
      <c r="G150" s="215" t="s">
        <v>367</v>
      </c>
      <c r="H150" s="216">
        <v>1</v>
      </c>
      <c r="I150" s="217"/>
      <c r="J150" s="218">
        <f>ROUND(I150*H150,2)</f>
        <v>0</v>
      </c>
      <c r="K150" s="214" t="s">
        <v>1</v>
      </c>
      <c r="L150" s="46"/>
      <c r="M150" s="236" t="s">
        <v>1</v>
      </c>
      <c r="N150" s="237" t="s">
        <v>44</v>
      </c>
      <c r="O150" s="93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4" t="s">
        <v>144</v>
      </c>
      <c r="AT150" s="224" t="s">
        <v>140</v>
      </c>
      <c r="AU150" s="224" t="s">
        <v>87</v>
      </c>
      <c r="AY150" s="18" t="s">
        <v>139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87</v>
      </c>
      <c r="BK150" s="225">
        <f>ROUND(I150*H150,2)</f>
        <v>0</v>
      </c>
      <c r="BL150" s="18" t="s">
        <v>144</v>
      </c>
      <c r="BM150" s="224" t="s">
        <v>2829</v>
      </c>
    </row>
    <row r="151" spans="1:65" s="2" customFormat="1" ht="16.5" customHeight="1">
      <c r="A151" s="40"/>
      <c r="B151" s="41"/>
      <c r="C151" s="212" t="s">
        <v>428</v>
      </c>
      <c r="D151" s="212" t="s">
        <v>140</v>
      </c>
      <c r="E151" s="213" t="s">
        <v>2830</v>
      </c>
      <c r="F151" s="214" t="s">
        <v>2831</v>
      </c>
      <c r="G151" s="215" t="s">
        <v>367</v>
      </c>
      <c r="H151" s="216">
        <v>1</v>
      </c>
      <c r="I151" s="217"/>
      <c r="J151" s="218">
        <f>ROUND(I151*H151,2)</f>
        <v>0</v>
      </c>
      <c r="K151" s="214" t="s">
        <v>1</v>
      </c>
      <c r="L151" s="46"/>
      <c r="M151" s="236" t="s">
        <v>1</v>
      </c>
      <c r="N151" s="237" t="s">
        <v>44</v>
      </c>
      <c r="O151" s="93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4" t="s">
        <v>144</v>
      </c>
      <c r="AT151" s="224" t="s">
        <v>140</v>
      </c>
      <c r="AU151" s="224" t="s">
        <v>87</v>
      </c>
      <c r="AY151" s="18" t="s">
        <v>139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87</v>
      </c>
      <c r="BK151" s="225">
        <f>ROUND(I151*H151,2)</f>
        <v>0</v>
      </c>
      <c r="BL151" s="18" t="s">
        <v>144</v>
      </c>
      <c r="BM151" s="224" t="s">
        <v>2832</v>
      </c>
    </row>
    <row r="152" spans="1:65" s="2" customFormat="1" ht="16.5" customHeight="1">
      <c r="A152" s="40"/>
      <c r="B152" s="41"/>
      <c r="C152" s="212" t="s">
        <v>434</v>
      </c>
      <c r="D152" s="212" t="s">
        <v>140</v>
      </c>
      <c r="E152" s="213" t="s">
        <v>2833</v>
      </c>
      <c r="F152" s="214" t="s">
        <v>2834</v>
      </c>
      <c r="G152" s="215" t="s">
        <v>367</v>
      </c>
      <c r="H152" s="216">
        <v>10</v>
      </c>
      <c r="I152" s="217"/>
      <c r="J152" s="218">
        <f>ROUND(I152*H152,2)</f>
        <v>0</v>
      </c>
      <c r="K152" s="214" t="s">
        <v>1</v>
      </c>
      <c r="L152" s="46"/>
      <c r="M152" s="236" t="s">
        <v>1</v>
      </c>
      <c r="N152" s="237" t="s">
        <v>44</v>
      </c>
      <c r="O152" s="93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4" t="s">
        <v>144</v>
      </c>
      <c r="AT152" s="224" t="s">
        <v>140</v>
      </c>
      <c r="AU152" s="224" t="s">
        <v>87</v>
      </c>
      <c r="AY152" s="18" t="s">
        <v>139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87</v>
      </c>
      <c r="BK152" s="225">
        <f>ROUND(I152*H152,2)</f>
        <v>0</v>
      </c>
      <c r="BL152" s="18" t="s">
        <v>144</v>
      </c>
      <c r="BM152" s="224" t="s">
        <v>2835</v>
      </c>
    </row>
    <row r="153" spans="1:65" s="2" customFormat="1" ht="16.5" customHeight="1">
      <c r="A153" s="40"/>
      <c r="B153" s="41"/>
      <c r="C153" s="212" t="s">
        <v>456</v>
      </c>
      <c r="D153" s="212" t="s">
        <v>140</v>
      </c>
      <c r="E153" s="213" t="s">
        <v>2836</v>
      </c>
      <c r="F153" s="214" t="s">
        <v>2837</v>
      </c>
      <c r="G153" s="215" t="s">
        <v>367</v>
      </c>
      <c r="H153" s="216">
        <v>4</v>
      </c>
      <c r="I153" s="217"/>
      <c r="J153" s="218">
        <f>ROUND(I153*H153,2)</f>
        <v>0</v>
      </c>
      <c r="K153" s="214" t="s">
        <v>1</v>
      </c>
      <c r="L153" s="46"/>
      <c r="M153" s="236" t="s">
        <v>1</v>
      </c>
      <c r="N153" s="237" t="s">
        <v>44</v>
      </c>
      <c r="O153" s="93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4" t="s">
        <v>144</v>
      </c>
      <c r="AT153" s="224" t="s">
        <v>140</v>
      </c>
      <c r="AU153" s="224" t="s">
        <v>87</v>
      </c>
      <c r="AY153" s="18" t="s">
        <v>139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87</v>
      </c>
      <c r="BK153" s="225">
        <f>ROUND(I153*H153,2)</f>
        <v>0</v>
      </c>
      <c r="BL153" s="18" t="s">
        <v>144</v>
      </c>
      <c r="BM153" s="224" t="s">
        <v>2838</v>
      </c>
    </row>
    <row r="154" spans="1:65" s="2" customFormat="1" ht="16.5" customHeight="1">
      <c r="A154" s="40"/>
      <c r="B154" s="41"/>
      <c r="C154" s="212" t="s">
        <v>187</v>
      </c>
      <c r="D154" s="212" t="s">
        <v>140</v>
      </c>
      <c r="E154" s="213" t="s">
        <v>2839</v>
      </c>
      <c r="F154" s="214" t="s">
        <v>2840</v>
      </c>
      <c r="G154" s="215" t="s">
        <v>367</v>
      </c>
      <c r="H154" s="216">
        <v>3</v>
      </c>
      <c r="I154" s="217"/>
      <c r="J154" s="218">
        <f>ROUND(I154*H154,2)</f>
        <v>0</v>
      </c>
      <c r="K154" s="214" t="s">
        <v>1</v>
      </c>
      <c r="L154" s="46"/>
      <c r="M154" s="236" t="s">
        <v>1</v>
      </c>
      <c r="N154" s="237" t="s">
        <v>44</v>
      </c>
      <c r="O154" s="93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4" t="s">
        <v>144</v>
      </c>
      <c r="AT154" s="224" t="s">
        <v>140</v>
      </c>
      <c r="AU154" s="224" t="s">
        <v>87</v>
      </c>
      <c r="AY154" s="18" t="s">
        <v>139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87</v>
      </c>
      <c r="BK154" s="225">
        <f>ROUND(I154*H154,2)</f>
        <v>0</v>
      </c>
      <c r="BL154" s="18" t="s">
        <v>144</v>
      </c>
      <c r="BM154" s="224" t="s">
        <v>2841</v>
      </c>
    </row>
    <row r="155" spans="1:65" s="2" customFormat="1" ht="16.5" customHeight="1">
      <c r="A155" s="40"/>
      <c r="B155" s="41"/>
      <c r="C155" s="212" t="s">
        <v>468</v>
      </c>
      <c r="D155" s="212" t="s">
        <v>140</v>
      </c>
      <c r="E155" s="213" t="s">
        <v>2842</v>
      </c>
      <c r="F155" s="214" t="s">
        <v>2843</v>
      </c>
      <c r="G155" s="215" t="s">
        <v>367</v>
      </c>
      <c r="H155" s="216">
        <v>6</v>
      </c>
      <c r="I155" s="217"/>
      <c r="J155" s="218">
        <f>ROUND(I155*H155,2)</f>
        <v>0</v>
      </c>
      <c r="K155" s="214" t="s">
        <v>1</v>
      </c>
      <c r="L155" s="46"/>
      <c r="M155" s="236" t="s">
        <v>1</v>
      </c>
      <c r="N155" s="237" t="s">
        <v>44</v>
      </c>
      <c r="O155" s="93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4" t="s">
        <v>144</v>
      </c>
      <c r="AT155" s="224" t="s">
        <v>140</v>
      </c>
      <c r="AU155" s="224" t="s">
        <v>87</v>
      </c>
      <c r="AY155" s="18" t="s">
        <v>139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87</v>
      </c>
      <c r="BK155" s="225">
        <f>ROUND(I155*H155,2)</f>
        <v>0</v>
      </c>
      <c r="BL155" s="18" t="s">
        <v>144</v>
      </c>
      <c r="BM155" s="224" t="s">
        <v>2844</v>
      </c>
    </row>
    <row r="156" spans="1:65" s="2" customFormat="1" ht="16.5" customHeight="1">
      <c r="A156" s="40"/>
      <c r="B156" s="41"/>
      <c r="C156" s="212" t="s">
        <v>474</v>
      </c>
      <c r="D156" s="212" t="s">
        <v>140</v>
      </c>
      <c r="E156" s="213" t="s">
        <v>2845</v>
      </c>
      <c r="F156" s="214" t="s">
        <v>2846</v>
      </c>
      <c r="G156" s="215" t="s">
        <v>367</v>
      </c>
      <c r="H156" s="216">
        <v>1</v>
      </c>
      <c r="I156" s="217"/>
      <c r="J156" s="218">
        <f>ROUND(I156*H156,2)</f>
        <v>0</v>
      </c>
      <c r="K156" s="214" t="s">
        <v>1</v>
      </c>
      <c r="L156" s="46"/>
      <c r="M156" s="236" t="s">
        <v>1</v>
      </c>
      <c r="N156" s="237" t="s">
        <v>44</v>
      </c>
      <c r="O156" s="93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4" t="s">
        <v>144</v>
      </c>
      <c r="AT156" s="224" t="s">
        <v>140</v>
      </c>
      <c r="AU156" s="224" t="s">
        <v>87</v>
      </c>
      <c r="AY156" s="18" t="s">
        <v>139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87</v>
      </c>
      <c r="BK156" s="225">
        <f>ROUND(I156*H156,2)</f>
        <v>0</v>
      </c>
      <c r="BL156" s="18" t="s">
        <v>144</v>
      </c>
      <c r="BM156" s="224" t="s">
        <v>2847</v>
      </c>
    </row>
    <row r="157" spans="1:65" s="2" customFormat="1" ht="16.5" customHeight="1">
      <c r="A157" s="40"/>
      <c r="B157" s="41"/>
      <c r="C157" s="212" t="s">
        <v>482</v>
      </c>
      <c r="D157" s="212" t="s">
        <v>140</v>
      </c>
      <c r="E157" s="213" t="s">
        <v>2848</v>
      </c>
      <c r="F157" s="214" t="s">
        <v>2849</v>
      </c>
      <c r="G157" s="215" t="s">
        <v>367</v>
      </c>
      <c r="H157" s="216">
        <v>1</v>
      </c>
      <c r="I157" s="217"/>
      <c r="J157" s="218">
        <f>ROUND(I157*H157,2)</f>
        <v>0</v>
      </c>
      <c r="K157" s="214" t="s">
        <v>1</v>
      </c>
      <c r="L157" s="46"/>
      <c r="M157" s="236" t="s">
        <v>1</v>
      </c>
      <c r="N157" s="237" t="s">
        <v>44</v>
      </c>
      <c r="O157" s="93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4" t="s">
        <v>144</v>
      </c>
      <c r="AT157" s="224" t="s">
        <v>140</v>
      </c>
      <c r="AU157" s="224" t="s">
        <v>87</v>
      </c>
      <c r="AY157" s="18" t="s">
        <v>139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87</v>
      </c>
      <c r="BK157" s="225">
        <f>ROUND(I157*H157,2)</f>
        <v>0</v>
      </c>
      <c r="BL157" s="18" t="s">
        <v>144</v>
      </c>
      <c r="BM157" s="224" t="s">
        <v>2850</v>
      </c>
    </row>
    <row r="158" spans="1:65" s="2" customFormat="1" ht="16.5" customHeight="1">
      <c r="A158" s="40"/>
      <c r="B158" s="41"/>
      <c r="C158" s="212" t="s">
        <v>487</v>
      </c>
      <c r="D158" s="212" t="s">
        <v>140</v>
      </c>
      <c r="E158" s="213" t="s">
        <v>2851</v>
      </c>
      <c r="F158" s="214" t="s">
        <v>2852</v>
      </c>
      <c r="G158" s="215" t="s">
        <v>367</v>
      </c>
      <c r="H158" s="216">
        <v>3</v>
      </c>
      <c r="I158" s="217"/>
      <c r="J158" s="218">
        <f>ROUND(I158*H158,2)</f>
        <v>0</v>
      </c>
      <c r="K158" s="214" t="s">
        <v>1</v>
      </c>
      <c r="L158" s="46"/>
      <c r="M158" s="236" t="s">
        <v>1</v>
      </c>
      <c r="N158" s="237" t="s">
        <v>44</v>
      </c>
      <c r="O158" s="93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4" t="s">
        <v>144</v>
      </c>
      <c r="AT158" s="224" t="s">
        <v>140</v>
      </c>
      <c r="AU158" s="224" t="s">
        <v>87</v>
      </c>
      <c r="AY158" s="18" t="s">
        <v>139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87</v>
      </c>
      <c r="BK158" s="225">
        <f>ROUND(I158*H158,2)</f>
        <v>0</v>
      </c>
      <c r="BL158" s="18" t="s">
        <v>144</v>
      </c>
      <c r="BM158" s="224" t="s">
        <v>2853</v>
      </c>
    </row>
    <row r="159" spans="1:65" s="2" customFormat="1" ht="16.5" customHeight="1">
      <c r="A159" s="40"/>
      <c r="B159" s="41"/>
      <c r="C159" s="212" t="s">
        <v>492</v>
      </c>
      <c r="D159" s="212" t="s">
        <v>140</v>
      </c>
      <c r="E159" s="213" t="s">
        <v>2854</v>
      </c>
      <c r="F159" s="214" t="s">
        <v>2855</v>
      </c>
      <c r="G159" s="215" t="s">
        <v>367</v>
      </c>
      <c r="H159" s="216">
        <v>1</v>
      </c>
      <c r="I159" s="217"/>
      <c r="J159" s="218">
        <f>ROUND(I159*H159,2)</f>
        <v>0</v>
      </c>
      <c r="K159" s="214" t="s">
        <v>1</v>
      </c>
      <c r="L159" s="46"/>
      <c r="M159" s="236" t="s">
        <v>1</v>
      </c>
      <c r="N159" s="237" t="s">
        <v>44</v>
      </c>
      <c r="O159" s="93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4" t="s">
        <v>144</v>
      </c>
      <c r="AT159" s="224" t="s">
        <v>140</v>
      </c>
      <c r="AU159" s="224" t="s">
        <v>87</v>
      </c>
      <c r="AY159" s="18" t="s">
        <v>139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87</v>
      </c>
      <c r="BK159" s="225">
        <f>ROUND(I159*H159,2)</f>
        <v>0</v>
      </c>
      <c r="BL159" s="18" t="s">
        <v>144</v>
      </c>
      <c r="BM159" s="224" t="s">
        <v>2856</v>
      </c>
    </row>
    <row r="160" spans="1:65" s="2" customFormat="1" ht="16.5" customHeight="1">
      <c r="A160" s="40"/>
      <c r="B160" s="41"/>
      <c r="C160" s="212" t="s">
        <v>496</v>
      </c>
      <c r="D160" s="212" t="s">
        <v>140</v>
      </c>
      <c r="E160" s="213" t="s">
        <v>2857</v>
      </c>
      <c r="F160" s="214" t="s">
        <v>2858</v>
      </c>
      <c r="G160" s="215" t="s">
        <v>367</v>
      </c>
      <c r="H160" s="216">
        <v>1</v>
      </c>
      <c r="I160" s="217"/>
      <c r="J160" s="218">
        <f>ROUND(I160*H160,2)</f>
        <v>0</v>
      </c>
      <c r="K160" s="214" t="s">
        <v>1</v>
      </c>
      <c r="L160" s="46"/>
      <c r="M160" s="236" t="s">
        <v>1</v>
      </c>
      <c r="N160" s="237" t="s">
        <v>44</v>
      </c>
      <c r="O160" s="93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4" t="s">
        <v>144</v>
      </c>
      <c r="AT160" s="224" t="s">
        <v>140</v>
      </c>
      <c r="AU160" s="224" t="s">
        <v>87</v>
      </c>
      <c r="AY160" s="18" t="s">
        <v>139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87</v>
      </c>
      <c r="BK160" s="225">
        <f>ROUND(I160*H160,2)</f>
        <v>0</v>
      </c>
      <c r="BL160" s="18" t="s">
        <v>144</v>
      </c>
      <c r="BM160" s="224" t="s">
        <v>2859</v>
      </c>
    </row>
    <row r="161" spans="1:65" s="2" customFormat="1" ht="16.5" customHeight="1">
      <c r="A161" s="40"/>
      <c r="B161" s="41"/>
      <c r="C161" s="212" t="s">
        <v>500</v>
      </c>
      <c r="D161" s="212" t="s">
        <v>140</v>
      </c>
      <c r="E161" s="213" t="s">
        <v>2546</v>
      </c>
      <c r="F161" s="214" t="s">
        <v>2547</v>
      </c>
      <c r="G161" s="215" t="s">
        <v>367</v>
      </c>
      <c r="H161" s="216">
        <v>4</v>
      </c>
      <c r="I161" s="217"/>
      <c r="J161" s="218">
        <f>ROUND(I161*H161,2)</f>
        <v>0</v>
      </c>
      <c r="K161" s="214" t="s">
        <v>1</v>
      </c>
      <c r="L161" s="46"/>
      <c r="M161" s="236" t="s">
        <v>1</v>
      </c>
      <c r="N161" s="237" t="s">
        <v>44</v>
      </c>
      <c r="O161" s="93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4" t="s">
        <v>144</v>
      </c>
      <c r="AT161" s="224" t="s">
        <v>140</v>
      </c>
      <c r="AU161" s="224" t="s">
        <v>87</v>
      </c>
      <c r="AY161" s="18" t="s">
        <v>139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87</v>
      </c>
      <c r="BK161" s="225">
        <f>ROUND(I161*H161,2)</f>
        <v>0</v>
      </c>
      <c r="BL161" s="18" t="s">
        <v>144</v>
      </c>
      <c r="BM161" s="224" t="s">
        <v>2860</v>
      </c>
    </row>
    <row r="162" spans="1:65" s="2" customFormat="1" ht="16.5" customHeight="1">
      <c r="A162" s="40"/>
      <c r="B162" s="41"/>
      <c r="C162" s="212" t="s">
        <v>505</v>
      </c>
      <c r="D162" s="212" t="s">
        <v>140</v>
      </c>
      <c r="E162" s="213" t="s">
        <v>2861</v>
      </c>
      <c r="F162" s="214" t="s">
        <v>2862</v>
      </c>
      <c r="G162" s="215" t="s">
        <v>367</v>
      </c>
      <c r="H162" s="216">
        <v>2</v>
      </c>
      <c r="I162" s="217"/>
      <c r="J162" s="218">
        <f>ROUND(I162*H162,2)</f>
        <v>0</v>
      </c>
      <c r="K162" s="214" t="s">
        <v>1</v>
      </c>
      <c r="L162" s="46"/>
      <c r="M162" s="236" t="s">
        <v>1</v>
      </c>
      <c r="N162" s="237" t="s">
        <v>44</v>
      </c>
      <c r="O162" s="93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4" t="s">
        <v>144</v>
      </c>
      <c r="AT162" s="224" t="s">
        <v>140</v>
      </c>
      <c r="AU162" s="224" t="s">
        <v>87</v>
      </c>
      <c r="AY162" s="18" t="s">
        <v>139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87</v>
      </c>
      <c r="BK162" s="225">
        <f>ROUND(I162*H162,2)</f>
        <v>0</v>
      </c>
      <c r="BL162" s="18" t="s">
        <v>144</v>
      </c>
      <c r="BM162" s="224" t="s">
        <v>2863</v>
      </c>
    </row>
    <row r="163" spans="1:65" s="2" customFormat="1" ht="24.15" customHeight="1">
      <c r="A163" s="40"/>
      <c r="B163" s="41"/>
      <c r="C163" s="212" t="s">
        <v>513</v>
      </c>
      <c r="D163" s="212" t="s">
        <v>140</v>
      </c>
      <c r="E163" s="213" t="s">
        <v>2864</v>
      </c>
      <c r="F163" s="214" t="s">
        <v>2865</v>
      </c>
      <c r="G163" s="215" t="s">
        <v>367</v>
      </c>
      <c r="H163" s="216">
        <v>1</v>
      </c>
      <c r="I163" s="217"/>
      <c r="J163" s="218">
        <f>ROUND(I163*H163,2)</f>
        <v>0</v>
      </c>
      <c r="K163" s="214" t="s">
        <v>1</v>
      </c>
      <c r="L163" s="46"/>
      <c r="M163" s="236" t="s">
        <v>1</v>
      </c>
      <c r="N163" s="237" t="s">
        <v>44</v>
      </c>
      <c r="O163" s="93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4" t="s">
        <v>144</v>
      </c>
      <c r="AT163" s="224" t="s">
        <v>140</v>
      </c>
      <c r="AU163" s="224" t="s">
        <v>87</v>
      </c>
      <c r="AY163" s="18" t="s">
        <v>139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87</v>
      </c>
      <c r="BK163" s="225">
        <f>ROUND(I163*H163,2)</f>
        <v>0</v>
      </c>
      <c r="BL163" s="18" t="s">
        <v>144</v>
      </c>
      <c r="BM163" s="224" t="s">
        <v>2866</v>
      </c>
    </row>
    <row r="164" spans="1:65" s="2" customFormat="1" ht="24.15" customHeight="1">
      <c r="A164" s="40"/>
      <c r="B164" s="41"/>
      <c r="C164" s="212" t="s">
        <v>517</v>
      </c>
      <c r="D164" s="212" t="s">
        <v>140</v>
      </c>
      <c r="E164" s="213" t="s">
        <v>2867</v>
      </c>
      <c r="F164" s="214" t="s">
        <v>2868</v>
      </c>
      <c r="G164" s="215" t="s">
        <v>367</v>
      </c>
      <c r="H164" s="216">
        <v>3</v>
      </c>
      <c r="I164" s="217"/>
      <c r="J164" s="218">
        <f>ROUND(I164*H164,2)</f>
        <v>0</v>
      </c>
      <c r="K164" s="214" t="s">
        <v>1</v>
      </c>
      <c r="L164" s="46"/>
      <c r="M164" s="236" t="s">
        <v>1</v>
      </c>
      <c r="N164" s="237" t="s">
        <v>44</v>
      </c>
      <c r="O164" s="93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4" t="s">
        <v>144</v>
      </c>
      <c r="AT164" s="224" t="s">
        <v>140</v>
      </c>
      <c r="AU164" s="224" t="s">
        <v>87</v>
      </c>
      <c r="AY164" s="18" t="s">
        <v>139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87</v>
      </c>
      <c r="BK164" s="225">
        <f>ROUND(I164*H164,2)</f>
        <v>0</v>
      </c>
      <c r="BL164" s="18" t="s">
        <v>144</v>
      </c>
      <c r="BM164" s="224" t="s">
        <v>2869</v>
      </c>
    </row>
    <row r="165" spans="1:65" s="2" customFormat="1" ht="24.15" customHeight="1">
      <c r="A165" s="40"/>
      <c r="B165" s="41"/>
      <c r="C165" s="212" t="s">
        <v>529</v>
      </c>
      <c r="D165" s="212" t="s">
        <v>140</v>
      </c>
      <c r="E165" s="213" t="s">
        <v>2870</v>
      </c>
      <c r="F165" s="214" t="s">
        <v>2871</v>
      </c>
      <c r="G165" s="215" t="s">
        <v>367</v>
      </c>
      <c r="H165" s="216">
        <v>1</v>
      </c>
      <c r="I165" s="217"/>
      <c r="J165" s="218">
        <f>ROUND(I165*H165,2)</f>
        <v>0</v>
      </c>
      <c r="K165" s="214" t="s">
        <v>1</v>
      </c>
      <c r="L165" s="46"/>
      <c r="M165" s="236" t="s">
        <v>1</v>
      </c>
      <c r="N165" s="237" t="s">
        <v>44</v>
      </c>
      <c r="O165" s="93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4" t="s">
        <v>144</v>
      </c>
      <c r="AT165" s="224" t="s">
        <v>140</v>
      </c>
      <c r="AU165" s="224" t="s">
        <v>87</v>
      </c>
      <c r="AY165" s="18" t="s">
        <v>139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87</v>
      </c>
      <c r="BK165" s="225">
        <f>ROUND(I165*H165,2)</f>
        <v>0</v>
      </c>
      <c r="BL165" s="18" t="s">
        <v>144</v>
      </c>
      <c r="BM165" s="224" t="s">
        <v>2872</v>
      </c>
    </row>
    <row r="166" spans="1:65" s="2" customFormat="1" ht="24.15" customHeight="1">
      <c r="A166" s="40"/>
      <c r="B166" s="41"/>
      <c r="C166" s="212" t="s">
        <v>538</v>
      </c>
      <c r="D166" s="212" t="s">
        <v>140</v>
      </c>
      <c r="E166" s="213" t="s">
        <v>2873</v>
      </c>
      <c r="F166" s="214" t="s">
        <v>2874</v>
      </c>
      <c r="G166" s="215" t="s">
        <v>367</v>
      </c>
      <c r="H166" s="216">
        <v>1</v>
      </c>
      <c r="I166" s="217"/>
      <c r="J166" s="218">
        <f>ROUND(I166*H166,2)</f>
        <v>0</v>
      </c>
      <c r="K166" s="214" t="s">
        <v>1</v>
      </c>
      <c r="L166" s="46"/>
      <c r="M166" s="236" t="s">
        <v>1</v>
      </c>
      <c r="N166" s="237" t="s">
        <v>44</v>
      </c>
      <c r="O166" s="93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4" t="s">
        <v>144</v>
      </c>
      <c r="AT166" s="224" t="s">
        <v>140</v>
      </c>
      <c r="AU166" s="224" t="s">
        <v>87</v>
      </c>
      <c r="AY166" s="18" t="s">
        <v>139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87</v>
      </c>
      <c r="BK166" s="225">
        <f>ROUND(I166*H166,2)</f>
        <v>0</v>
      </c>
      <c r="BL166" s="18" t="s">
        <v>144</v>
      </c>
      <c r="BM166" s="224" t="s">
        <v>2875</v>
      </c>
    </row>
    <row r="167" spans="1:65" s="2" customFormat="1" ht="24.15" customHeight="1">
      <c r="A167" s="40"/>
      <c r="B167" s="41"/>
      <c r="C167" s="212" t="s">
        <v>548</v>
      </c>
      <c r="D167" s="212" t="s">
        <v>140</v>
      </c>
      <c r="E167" s="213" t="s">
        <v>2876</v>
      </c>
      <c r="F167" s="214" t="s">
        <v>2877</v>
      </c>
      <c r="G167" s="215" t="s">
        <v>143</v>
      </c>
      <c r="H167" s="216">
        <v>1</v>
      </c>
      <c r="I167" s="217"/>
      <c r="J167" s="218">
        <f>ROUND(I167*H167,2)</f>
        <v>0</v>
      </c>
      <c r="K167" s="214" t="s">
        <v>1</v>
      </c>
      <c r="L167" s="46"/>
      <c r="M167" s="236" t="s">
        <v>1</v>
      </c>
      <c r="N167" s="237" t="s">
        <v>44</v>
      </c>
      <c r="O167" s="93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4" t="s">
        <v>144</v>
      </c>
      <c r="AT167" s="224" t="s">
        <v>140</v>
      </c>
      <c r="AU167" s="224" t="s">
        <v>87</v>
      </c>
      <c r="AY167" s="18" t="s">
        <v>139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87</v>
      </c>
      <c r="BK167" s="225">
        <f>ROUND(I167*H167,2)</f>
        <v>0</v>
      </c>
      <c r="BL167" s="18" t="s">
        <v>144</v>
      </c>
      <c r="BM167" s="224" t="s">
        <v>2878</v>
      </c>
    </row>
    <row r="168" spans="1:65" s="2" customFormat="1" ht="24.15" customHeight="1">
      <c r="A168" s="40"/>
      <c r="B168" s="41"/>
      <c r="C168" s="212" t="s">
        <v>564</v>
      </c>
      <c r="D168" s="212" t="s">
        <v>140</v>
      </c>
      <c r="E168" s="213" t="s">
        <v>2879</v>
      </c>
      <c r="F168" s="214" t="s">
        <v>2880</v>
      </c>
      <c r="G168" s="215" t="s">
        <v>143</v>
      </c>
      <c r="H168" s="216">
        <v>1</v>
      </c>
      <c r="I168" s="217"/>
      <c r="J168" s="218">
        <f>ROUND(I168*H168,2)</f>
        <v>0</v>
      </c>
      <c r="K168" s="214" t="s">
        <v>1</v>
      </c>
      <c r="L168" s="46"/>
      <c r="M168" s="236" t="s">
        <v>1</v>
      </c>
      <c r="N168" s="237" t="s">
        <v>44</v>
      </c>
      <c r="O168" s="93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4" t="s">
        <v>144</v>
      </c>
      <c r="AT168" s="224" t="s">
        <v>140</v>
      </c>
      <c r="AU168" s="224" t="s">
        <v>87</v>
      </c>
      <c r="AY168" s="18" t="s">
        <v>139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87</v>
      </c>
      <c r="BK168" s="225">
        <f>ROUND(I168*H168,2)</f>
        <v>0</v>
      </c>
      <c r="BL168" s="18" t="s">
        <v>144</v>
      </c>
      <c r="BM168" s="224" t="s">
        <v>2881</v>
      </c>
    </row>
    <row r="169" spans="1:65" s="2" customFormat="1" ht="24.15" customHeight="1">
      <c r="A169" s="40"/>
      <c r="B169" s="41"/>
      <c r="C169" s="212" t="s">
        <v>574</v>
      </c>
      <c r="D169" s="212" t="s">
        <v>140</v>
      </c>
      <c r="E169" s="213" t="s">
        <v>2882</v>
      </c>
      <c r="F169" s="214" t="s">
        <v>2883</v>
      </c>
      <c r="G169" s="215" t="s">
        <v>143</v>
      </c>
      <c r="H169" s="216">
        <v>1</v>
      </c>
      <c r="I169" s="217"/>
      <c r="J169" s="218">
        <f>ROUND(I169*H169,2)</f>
        <v>0</v>
      </c>
      <c r="K169" s="214" t="s">
        <v>1</v>
      </c>
      <c r="L169" s="46"/>
      <c r="M169" s="236" t="s">
        <v>1</v>
      </c>
      <c r="N169" s="237" t="s">
        <v>44</v>
      </c>
      <c r="O169" s="93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4" t="s">
        <v>144</v>
      </c>
      <c r="AT169" s="224" t="s">
        <v>140</v>
      </c>
      <c r="AU169" s="224" t="s">
        <v>87</v>
      </c>
      <c r="AY169" s="18" t="s">
        <v>139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87</v>
      </c>
      <c r="BK169" s="225">
        <f>ROUND(I169*H169,2)</f>
        <v>0</v>
      </c>
      <c r="BL169" s="18" t="s">
        <v>144</v>
      </c>
      <c r="BM169" s="224" t="s">
        <v>2884</v>
      </c>
    </row>
    <row r="170" spans="1:65" s="2" customFormat="1" ht="16.5" customHeight="1">
      <c r="A170" s="40"/>
      <c r="B170" s="41"/>
      <c r="C170" s="212" t="s">
        <v>579</v>
      </c>
      <c r="D170" s="212" t="s">
        <v>140</v>
      </c>
      <c r="E170" s="213" t="s">
        <v>2885</v>
      </c>
      <c r="F170" s="214" t="s">
        <v>2886</v>
      </c>
      <c r="G170" s="215" t="s">
        <v>143</v>
      </c>
      <c r="H170" s="216">
        <v>1</v>
      </c>
      <c r="I170" s="217"/>
      <c r="J170" s="218">
        <f>ROUND(I170*H170,2)</f>
        <v>0</v>
      </c>
      <c r="K170" s="214" t="s">
        <v>1</v>
      </c>
      <c r="L170" s="46"/>
      <c r="M170" s="236" t="s">
        <v>1</v>
      </c>
      <c r="N170" s="237" t="s">
        <v>44</v>
      </c>
      <c r="O170" s="93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4" t="s">
        <v>144</v>
      </c>
      <c r="AT170" s="224" t="s">
        <v>140</v>
      </c>
      <c r="AU170" s="224" t="s">
        <v>87</v>
      </c>
      <c r="AY170" s="18" t="s">
        <v>139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87</v>
      </c>
      <c r="BK170" s="225">
        <f>ROUND(I170*H170,2)</f>
        <v>0</v>
      </c>
      <c r="BL170" s="18" t="s">
        <v>144</v>
      </c>
      <c r="BM170" s="224" t="s">
        <v>2887</v>
      </c>
    </row>
    <row r="171" spans="1:65" s="2" customFormat="1" ht="16.5" customHeight="1">
      <c r="A171" s="40"/>
      <c r="B171" s="41"/>
      <c r="C171" s="212" t="s">
        <v>584</v>
      </c>
      <c r="D171" s="212" t="s">
        <v>140</v>
      </c>
      <c r="E171" s="213" t="s">
        <v>2888</v>
      </c>
      <c r="F171" s="214" t="s">
        <v>2889</v>
      </c>
      <c r="G171" s="215" t="s">
        <v>143</v>
      </c>
      <c r="H171" s="216">
        <v>1</v>
      </c>
      <c r="I171" s="217"/>
      <c r="J171" s="218">
        <f>ROUND(I171*H171,2)</f>
        <v>0</v>
      </c>
      <c r="K171" s="214" t="s">
        <v>1</v>
      </c>
      <c r="L171" s="46"/>
      <c r="M171" s="236" t="s">
        <v>1</v>
      </c>
      <c r="N171" s="237" t="s">
        <v>44</v>
      </c>
      <c r="O171" s="93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4" t="s">
        <v>144</v>
      </c>
      <c r="AT171" s="224" t="s">
        <v>140</v>
      </c>
      <c r="AU171" s="224" t="s">
        <v>87</v>
      </c>
      <c r="AY171" s="18" t="s">
        <v>139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87</v>
      </c>
      <c r="BK171" s="225">
        <f>ROUND(I171*H171,2)</f>
        <v>0</v>
      </c>
      <c r="BL171" s="18" t="s">
        <v>144</v>
      </c>
      <c r="BM171" s="224" t="s">
        <v>2890</v>
      </c>
    </row>
    <row r="172" spans="1:65" s="2" customFormat="1" ht="16.5" customHeight="1">
      <c r="A172" s="40"/>
      <c r="B172" s="41"/>
      <c r="C172" s="212" t="s">
        <v>588</v>
      </c>
      <c r="D172" s="212" t="s">
        <v>140</v>
      </c>
      <c r="E172" s="213" t="s">
        <v>2637</v>
      </c>
      <c r="F172" s="214" t="s">
        <v>2527</v>
      </c>
      <c r="G172" s="215" t="s">
        <v>2632</v>
      </c>
      <c r="H172" s="216">
        <v>1</v>
      </c>
      <c r="I172" s="217"/>
      <c r="J172" s="218">
        <f>ROUND(I172*H172,2)</f>
        <v>0</v>
      </c>
      <c r="K172" s="214" t="s">
        <v>1</v>
      </c>
      <c r="L172" s="46"/>
      <c r="M172" s="236" t="s">
        <v>1</v>
      </c>
      <c r="N172" s="237" t="s">
        <v>44</v>
      </c>
      <c r="O172" s="93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4" t="s">
        <v>144</v>
      </c>
      <c r="AT172" s="224" t="s">
        <v>140</v>
      </c>
      <c r="AU172" s="224" t="s">
        <v>87</v>
      </c>
      <c r="AY172" s="18" t="s">
        <v>139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87</v>
      </c>
      <c r="BK172" s="225">
        <f>ROUND(I172*H172,2)</f>
        <v>0</v>
      </c>
      <c r="BL172" s="18" t="s">
        <v>144</v>
      </c>
      <c r="BM172" s="224" t="s">
        <v>2891</v>
      </c>
    </row>
    <row r="173" spans="1:63" s="11" customFormat="1" ht="25.9" customHeight="1">
      <c r="A173" s="11"/>
      <c r="B173" s="198"/>
      <c r="C173" s="199"/>
      <c r="D173" s="200" t="s">
        <v>78</v>
      </c>
      <c r="E173" s="201" t="s">
        <v>2642</v>
      </c>
      <c r="F173" s="201" t="s">
        <v>2892</v>
      </c>
      <c r="G173" s="199"/>
      <c r="H173" s="199"/>
      <c r="I173" s="202"/>
      <c r="J173" s="203">
        <f>BK173</f>
        <v>0</v>
      </c>
      <c r="K173" s="199"/>
      <c r="L173" s="204"/>
      <c r="M173" s="205"/>
      <c r="N173" s="206"/>
      <c r="O173" s="206"/>
      <c r="P173" s="207">
        <f>SUM(P174:P194)</f>
        <v>0</v>
      </c>
      <c r="Q173" s="206"/>
      <c r="R173" s="207">
        <f>SUM(R174:R194)</f>
        <v>0</v>
      </c>
      <c r="S173" s="206"/>
      <c r="T173" s="208">
        <f>SUM(T174:T194)</f>
        <v>0</v>
      </c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R173" s="209" t="s">
        <v>87</v>
      </c>
      <c r="AT173" s="210" t="s">
        <v>78</v>
      </c>
      <c r="AU173" s="210" t="s">
        <v>79</v>
      </c>
      <c r="AY173" s="209" t="s">
        <v>139</v>
      </c>
      <c r="BK173" s="211">
        <f>SUM(BK174:BK194)</f>
        <v>0</v>
      </c>
    </row>
    <row r="174" spans="1:65" s="2" customFormat="1" ht="24.15" customHeight="1">
      <c r="A174" s="40"/>
      <c r="B174" s="41"/>
      <c r="C174" s="212" t="s">
        <v>593</v>
      </c>
      <c r="D174" s="212" t="s">
        <v>140</v>
      </c>
      <c r="E174" s="213" t="s">
        <v>2893</v>
      </c>
      <c r="F174" s="214" t="s">
        <v>2894</v>
      </c>
      <c r="G174" s="215" t="s">
        <v>2476</v>
      </c>
      <c r="H174" s="216">
        <v>1</v>
      </c>
      <c r="I174" s="217"/>
      <c r="J174" s="218">
        <f>ROUND(I174*H174,2)</f>
        <v>0</v>
      </c>
      <c r="K174" s="214" t="s">
        <v>1</v>
      </c>
      <c r="L174" s="46"/>
      <c r="M174" s="236" t="s">
        <v>1</v>
      </c>
      <c r="N174" s="237" t="s">
        <v>44</v>
      </c>
      <c r="O174" s="93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4" t="s">
        <v>144</v>
      </c>
      <c r="AT174" s="224" t="s">
        <v>140</v>
      </c>
      <c r="AU174" s="224" t="s">
        <v>87</v>
      </c>
      <c r="AY174" s="18" t="s">
        <v>139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87</v>
      </c>
      <c r="BK174" s="225">
        <f>ROUND(I174*H174,2)</f>
        <v>0</v>
      </c>
      <c r="BL174" s="18" t="s">
        <v>144</v>
      </c>
      <c r="BM174" s="224" t="s">
        <v>2895</v>
      </c>
    </row>
    <row r="175" spans="1:65" s="2" customFormat="1" ht="24.15" customHeight="1">
      <c r="A175" s="40"/>
      <c r="B175" s="41"/>
      <c r="C175" s="212" t="s">
        <v>596</v>
      </c>
      <c r="D175" s="212" t="s">
        <v>140</v>
      </c>
      <c r="E175" s="213" t="s">
        <v>2896</v>
      </c>
      <c r="F175" s="214" t="s">
        <v>2897</v>
      </c>
      <c r="G175" s="215" t="s">
        <v>2476</v>
      </c>
      <c r="H175" s="216">
        <v>38</v>
      </c>
      <c r="I175" s="217"/>
      <c r="J175" s="218">
        <f>ROUND(I175*H175,2)</f>
        <v>0</v>
      </c>
      <c r="K175" s="214" t="s">
        <v>1</v>
      </c>
      <c r="L175" s="46"/>
      <c r="M175" s="236" t="s">
        <v>1</v>
      </c>
      <c r="N175" s="237" t="s">
        <v>44</v>
      </c>
      <c r="O175" s="93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4" t="s">
        <v>144</v>
      </c>
      <c r="AT175" s="224" t="s">
        <v>140</v>
      </c>
      <c r="AU175" s="224" t="s">
        <v>87</v>
      </c>
      <c r="AY175" s="18" t="s">
        <v>139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87</v>
      </c>
      <c r="BK175" s="225">
        <f>ROUND(I175*H175,2)</f>
        <v>0</v>
      </c>
      <c r="BL175" s="18" t="s">
        <v>144</v>
      </c>
      <c r="BM175" s="224" t="s">
        <v>2898</v>
      </c>
    </row>
    <row r="176" spans="1:65" s="2" customFormat="1" ht="24.15" customHeight="1">
      <c r="A176" s="40"/>
      <c r="B176" s="41"/>
      <c r="C176" s="212" t="s">
        <v>601</v>
      </c>
      <c r="D176" s="212" t="s">
        <v>140</v>
      </c>
      <c r="E176" s="213" t="s">
        <v>2899</v>
      </c>
      <c r="F176" s="214" t="s">
        <v>2900</v>
      </c>
      <c r="G176" s="215" t="s">
        <v>2476</v>
      </c>
      <c r="H176" s="216">
        <v>33</v>
      </c>
      <c r="I176" s="217"/>
      <c r="J176" s="218">
        <f>ROUND(I176*H176,2)</f>
        <v>0</v>
      </c>
      <c r="K176" s="214" t="s">
        <v>1</v>
      </c>
      <c r="L176" s="46"/>
      <c r="M176" s="236" t="s">
        <v>1</v>
      </c>
      <c r="N176" s="237" t="s">
        <v>44</v>
      </c>
      <c r="O176" s="93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4" t="s">
        <v>144</v>
      </c>
      <c r="AT176" s="224" t="s">
        <v>140</v>
      </c>
      <c r="AU176" s="224" t="s">
        <v>87</v>
      </c>
      <c r="AY176" s="18" t="s">
        <v>139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87</v>
      </c>
      <c r="BK176" s="225">
        <f>ROUND(I176*H176,2)</f>
        <v>0</v>
      </c>
      <c r="BL176" s="18" t="s">
        <v>144</v>
      </c>
      <c r="BM176" s="224" t="s">
        <v>2901</v>
      </c>
    </row>
    <row r="177" spans="1:65" s="2" customFormat="1" ht="24.15" customHeight="1">
      <c r="A177" s="40"/>
      <c r="B177" s="41"/>
      <c r="C177" s="212" t="s">
        <v>615</v>
      </c>
      <c r="D177" s="212" t="s">
        <v>140</v>
      </c>
      <c r="E177" s="213" t="s">
        <v>2902</v>
      </c>
      <c r="F177" s="214" t="s">
        <v>2903</v>
      </c>
      <c r="G177" s="215" t="s">
        <v>2476</v>
      </c>
      <c r="H177" s="216">
        <v>58</v>
      </c>
      <c r="I177" s="217"/>
      <c r="J177" s="218">
        <f>ROUND(I177*H177,2)</f>
        <v>0</v>
      </c>
      <c r="K177" s="214" t="s">
        <v>1</v>
      </c>
      <c r="L177" s="46"/>
      <c r="M177" s="236" t="s">
        <v>1</v>
      </c>
      <c r="N177" s="237" t="s">
        <v>44</v>
      </c>
      <c r="O177" s="93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4" t="s">
        <v>144</v>
      </c>
      <c r="AT177" s="224" t="s">
        <v>140</v>
      </c>
      <c r="AU177" s="224" t="s">
        <v>87</v>
      </c>
      <c r="AY177" s="18" t="s">
        <v>139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87</v>
      </c>
      <c r="BK177" s="225">
        <f>ROUND(I177*H177,2)</f>
        <v>0</v>
      </c>
      <c r="BL177" s="18" t="s">
        <v>144</v>
      </c>
      <c r="BM177" s="224" t="s">
        <v>2904</v>
      </c>
    </row>
    <row r="178" spans="1:65" s="2" customFormat="1" ht="24.15" customHeight="1">
      <c r="A178" s="40"/>
      <c r="B178" s="41"/>
      <c r="C178" s="212" t="s">
        <v>626</v>
      </c>
      <c r="D178" s="212" t="s">
        <v>140</v>
      </c>
      <c r="E178" s="213" t="s">
        <v>2905</v>
      </c>
      <c r="F178" s="214" t="s">
        <v>2906</v>
      </c>
      <c r="G178" s="215" t="s">
        <v>2476</v>
      </c>
      <c r="H178" s="216">
        <v>40</v>
      </c>
      <c r="I178" s="217"/>
      <c r="J178" s="218">
        <f>ROUND(I178*H178,2)</f>
        <v>0</v>
      </c>
      <c r="K178" s="214" t="s">
        <v>1</v>
      </c>
      <c r="L178" s="46"/>
      <c r="M178" s="236" t="s">
        <v>1</v>
      </c>
      <c r="N178" s="237" t="s">
        <v>44</v>
      </c>
      <c r="O178" s="93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4" t="s">
        <v>144</v>
      </c>
      <c r="AT178" s="224" t="s">
        <v>140</v>
      </c>
      <c r="AU178" s="224" t="s">
        <v>87</v>
      </c>
      <c r="AY178" s="18" t="s">
        <v>139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87</v>
      </c>
      <c r="BK178" s="225">
        <f>ROUND(I178*H178,2)</f>
        <v>0</v>
      </c>
      <c r="BL178" s="18" t="s">
        <v>144</v>
      </c>
      <c r="BM178" s="224" t="s">
        <v>2907</v>
      </c>
    </row>
    <row r="179" spans="1:65" s="2" customFormat="1" ht="24.15" customHeight="1">
      <c r="A179" s="40"/>
      <c r="B179" s="41"/>
      <c r="C179" s="212" t="s">
        <v>637</v>
      </c>
      <c r="D179" s="212" t="s">
        <v>140</v>
      </c>
      <c r="E179" s="213" t="s">
        <v>2908</v>
      </c>
      <c r="F179" s="214" t="s">
        <v>2909</v>
      </c>
      <c r="G179" s="215" t="s">
        <v>2476</v>
      </c>
      <c r="H179" s="216">
        <v>2</v>
      </c>
      <c r="I179" s="217"/>
      <c r="J179" s="218">
        <f>ROUND(I179*H179,2)</f>
        <v>0</v>
      </c>
      <c r="K179" s="214" t="s">
        <v>1</v>
      </c>
      <c r="L179" s="46"/>
      <c r="M179" s="236" t="s">
        <v>1</v>
      </c>
      <c r="N179" s="237" t="s">
        <v>44</v>
      </c>
      <c r="O179" s="93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4" t="s">
        <v>144</v>
      </c>
      <c r="AT179" s="224" t="s">
        <v>140</v>
      </c>
      <c r="AU179" s="224" t="s">
        <v>87</v>
      </c>
      <c r="AY179" s="18" t="s">
        <v>139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87</v>
      </c>
      <c r="BK179" s="225">
        <f>ROUND(I179*H179,2)</f>
        <v>0</v>
      </c>
      <c r="BL179" s="18" t="s">
        <v>144</v>
      </c>
      <c r="BM179" s="224" t="s">
        <v>2910</v>
      </c>
    </row>
    <row r="180" spans="1:65" s="2" customFormat="1" ht="16.5" customHeight="1">
      <c r="A180" s="40"/>
      <c r="B180" s="41"/>
      <c r="C180" s="212" t="s">
        <v>650</v>
      </c>
      <c r="D180" s="212" t="s">
        <v>140</v>
      </c>
      <c r="E180" s="213" t="s">
        <v>2911</v>
      </c>
      <c r="F180" s="214" t="s">
        <v>2912</v>
      </c>
      <c r="G180" s="215" t="s">
        <v>2476</v>
      </c>
      <c r="H180" s="216">
        <v>1</v>
      </c>
      <c r="I180" s="217"/>
      <c r="J180" s="218">
        <f>ROUND(I180*H180,2)</f>
        <v>0</v>
      </c>
      <c r="K180" s="214" t="s">
        <v>1</v>
      </c>
      <c r="L180" s="46"/>
      <c r="M180" s="236" t="s">
        <v>1</v>
      </c>
      <c r="N180" s="237" t="s">
        <v>44</v>
      </c>
      <c r="O180" s="93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4" t="s">
        <v>144</v>
      </c>
      <c r="AT180" s="224" t="s">
        <v>140</v>
      </c>
      <c r="AU180" s="224" t="s">
        <v>87</v>
      </c>
      <c r="AY180" s="18" t="s">
        <v>139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87</v>
      </c>
      <c r="BK180" s="225">
        <f>ROUND(I180*H180,2)</f>
        <v>0</v>
      </c>
      <c r="BL180" s="18" t="s">
        <v>144</v>
      </c>
      <c r="BM180" s="224" t="s">
        <v>2913</v>
      </c>
    </row>
    <row r="181" spans="1:65" s="2" customFormat="1" ht="16.5" customHeight="1">
      <c r="A181" s="40"/>
      <c r="B181" s="41"/>
      <c r="C181" s="212" t="s">
        <v>657</v>
      </c>
      <c r="D181" s="212" t="s">
        <v>140</v>
      </c>
      <c r="E181" s="213" t="s">
        <v>2914</v>
      </c>
      <c r="F181" s="214" t="s">
        <v>2915</v>
      </c>
      <c r="G181" s="215" t="s">
        <v>2476</v>
      </c>
      <c r="H181" s="216">
        <v>38</v>
      </c>
      <c r="I181" s="217"/>
      <c r="J181" s="218">
        <f>ROUND(I181*H181,2)</f>
        <v>0</v>
      </c>
      <c r="K181" s="214" t="s">
        <v>1</v>
      </c>
      <c r="L181" s="46"/>
      <c r="M181" s="236" t="s">
        <v>1</v>
      </c>
      <c r="N181" s="237" t="s">
        <v>44</v>
      </c>
      <c r="O181" s="93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4" t="s">
        <v>144</v>
      </c>
      <c r="AT181" s="224" t="s">
        <v>140</v>
      </c>
      <c r="AU181" s="224" t="s">
        <v>87</v>
      </c>
      <c r="AY181" s="18" t="s">
        <v>139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87</v>
      </c>
      <c r="BK181" s="225">
        <f>ROUND(I181*H181,2)</f>
        <v>0</v>
      </c>
      <c r="BL181" s="18" t="s">
        <v>144</v>
      </c>
      <c r="BM181" s="224" t="s">
        <v>2916</v>
      </c>
    </row>
    <row r="182" spans="1:65" s="2" customFormat="1" ht="16.5" customHeight="1">
      <c r="A182" s="40"/>
      <c r="B182" s="41"/>
      <c r="C182" s="212" t="s">
        <v>662</v>
      </c>
      <c r="D182" s="212" t="s">
        <v>140</v>
      </c>
      <c r="E182" s="213" t="s">
        <v>2917</v>
      </c>
      <c r="F182" s="214" t="s">
        <v>2918</v>
      </c>
      <c r="G182" s="215" t="s">
        <v>2476</v>
      </c>
      <c r="H182" s="216">
        <v>33</v>
      </c>
      <c r="I182" s="217"/>
      <c r="J182" s="218">
        <f>ROUND(I182*H182,2)</f>
        <v>0</v>
      </c>
      <c r="K182" s="214" t="s">
        <v>1</v>
      </c>
      <c r="L182" s="46"/>
      <c r="M182" s="236" t="s">
        <v>1</v>
      </c>
      <c r="N182" s="237" t="s">
        <v>44</v>
      </c>
      <c r="O182" s="93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4" t="s">
        <v>144</v>
      </c>
      <c r="AT182" s="224" t="s">
        <v>140</v>
      </c>
      <c r="AU182" s="224" t="s">
        <v>87</v>
      </c>
      <c r="AY182" s="18" t="s">
        <v>139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87</v>
      </c>
      <c r="BK182" s="225">
        <f>ROUND(I182*H182,2)</f>
        <v>0</v>
      </c>
      <c r="BL182" s="18" t="s">
        <v>144</v>
      </c>
      <c r="BM182" s="224" t="s">
        <v>2919</v>
      </c>
    </row>
    <row r="183" spans="1:65" s="2" customFormat="1" ht="16.5" customHeight="1">
      <c r="A183" s="40"/>
      <c r="B183" s="41"/>
      <c r="C183" s="212" t="s">
        <v>669</v>
      </c>
      <c r="D183" s="212" t="s">
        <v>140</v>
      </c>
      <c r="E183" s="213" t="s">
        <v>2920</v>
      </c>
      <c r="F183" s="214" t="s">
        <v>2921</v>
      </c>
      <c r="G183" s="215" t="s">
        <v>2476</v>
      </c>
      <c r="H183" s="216">
        <v>58</v>
      </c>
      <c r="I183" s="217"/>
      <c r="J183" s="218">
        <f>ROUND(I183*H183,2)</f>
        <v>0</v>
      </c>
      <c r="K183" s="214" t="s">
        <v>1</v>
      </c>
      <c r="L183" s="46"/>
      <c r="M183" s="236" t="s">
        <v>1</v>
      </c>
      <c r="N183" s="237" t="s">
        <v>44</v>
      </c>
      <c r="O183" s="93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4" t="s">
        <v>144</v>
      </c>
      <c r="AT183" s="224" t="s">
        <v>140</v>
      </c>
      <c r="AU183" s="224" t="s">
        <v>87</v>
      </c>
      <c r="AY183" s="18" t="s">
        <v>139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87</v>
      </c>
      <c r="BK183" s="225">
        <f>ROUND(I183*H183,2)</f>
        <v>0</v>
      </c>
      <c r="BL183" s="18" t="s">
        <v>144</v>
      </c>
      <c r="BM183" s="224" t="s">
        <v>2922</v>
      </c>
    </row>
    <row r="184" spans="1:65" s="2" customFormat="1" ht="16.5" customHeight="1">
      <c r="A184" s="40"/>
      <c r="B184" s="41"/>
      <c r="C184" s="212" t="s">
        <v>679</v>
      </c>
      <c r="D184" s="212" t="s">
        <v>140</v>
      </c>
      <c r="E184" s="213" t="s">
        <v>2923</v>
      </c>
      <c r="F184" s="214" t="s">
        <v>2924</v>
      </c>
      <c r="G184" s="215" t="s">
        <v>2476</v>
      </c>
      <c r="H184" s="216">
        <v>40</v>
      </c>
      <c r="I184" s="217"/>
      <c r="J184" s="218">
        <f>ROUND(I184*H184,2)</f>
        <v>0</v>
      </c>
      <c r="K184" s="214" t="s">
        <v>1</v>
      </c>
      <c r="L184" s="46"/>
      <c r="M184" s="236" t="s">
        <v>1</v>
      </c>
      <c r="N184" s="237" t="s">
        <v>44</v>
      </c>
      <c r="O184" s="93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4" t="s">
        <v>144</v>
      </c>
      <c r="AT184" s="224" t="s">
        <v>140</v>
      </c>
      <c r="AU184" s="224" t="s">
        <v>87</v>
      </c>
      <c r="AY184" s="18" t="s">
        <v>139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87</v>
      </c>
      <c r="BK184" s="225">
        <f>ROUND(I184*H184,2)</f>
        <v>0</v>
      </c>
      <c r="BL184" s="18" t="s">
        <v>144</v>
      </c>
      <c r="BM184" s="224" t="s">
        <v>2925</v>
      </c>
    </row>
    <row r="185" spans="1:65" s="2" customFormat="1" ht="16.5" customHeight="1">
      <c r="A185" s="40"/>
      <c r="B185" s="41"/>
      <c r="C185" s="212" t="s">
        <v>685</v>
      </c>
      <c r="D185" s="212" t="s">
        <v>140</v>
      </c>
      <c r="E185" s="213" t="s">
        <v>2926</v>
      </c>
      <c r="F185" s="214" t="s">
        <v>2927</v>
      </c>
      <c r="G185" s="215" t="s">
        <v>2476</v>
      </c>
      <c r="H185" s="216">
        <v>2</v>
      </c>
      <c r="I185" s="217"/>
      <c r="J185" s="218">
        <f>ROUND(I185*H185,2)</f>
        <v>0</v>
      </c>
      <c r="K185" s="214" t="s">
        <v>1</v>
      </c>
      <c r="L185" s="46"/>
      <c r="M185" s="236" t="s">
        <v>1</v>
      </c>
      <c r="N185" s="237" t="s">
        <v>44</v>
      </c>
      <c r="O185" s="93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4" t="s">
        <v>144</v>
      </c>
      <c r="AT185" s="224" t="s">
        <v>140</v>
      </c>
      <c r="AU185" s="224" t="s">
        <v>87</v>
      </c>
      <c r="AY185" s="18" t="s">
        <v>139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87</v>
      </c>
      <c r="BK185" s="225">
        <f>ROUND(I185*H185,2)</f>
        <v>0</v>
      </c>
      <c r="BL185" s="18" t="s">
        <v>144</v>
      </c>
      <c r="BM185" s="224" t="s">
        <v>2928</v>
      </c>
    </row>
    <row r="186" spans="1:65" s="2" customFormat="1" ht="33" customHeight="1">
      <c r="A186" s="40"/>
      <c r="B186" s="41"/>
      <c r="C186" s="212" t="s">
        <v>695</v>
      </c>
      <c r="D186" s="212" t="s">
        <v>140</v>
      </c>
      <c r="E186" s="213" t="s">
        <v>2929</v>
      </c>
      <c r="F186" s="214" t="s">
        <v>2930</v>
      </c>
      <c r="G186" s="215" t="s">
        <v>143</v>
      </c>
      <c r="H186" s="216">
        <v>2</v>
      </c>
      <c r="I186" s="217"/>
      <c r="J186" s="218">
        <f>ROUND(I186*H186,2)</f>
        <v>0</v>
      </c>
      <c r="K186" s="214" t="s">
        <v>1</v>
      </c>
      <c r="L186" s="46"/>
      <c r="M186" s="236" t="s">
        <v>1</v>
      </c>
      <c r="N186" s="237" t="s">
        <v>44</v>
      </c>
      <c r="O186" s="93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4" t="s">
        <v>144</v>
      </c>
      <c r="AT186" s="224" t="s">
        <v>140</v>
      </c>
      <c r="AU186" s="224" t="s">
        <v>87</v>
      </c>
      <c r="AY186" s="18" t="s">
        <v>139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87</v>
      </c>
      <c r="BK186" s="225">
        <f>ROUND(I186*H186,2)</f>
        <v>0</v>
      </c>
      <c r="BL186" s="18" t="s">
        <v>144</v>
      </c>
      <c r="BM186" s="224" t="s">
        <v>2931</v>
      </c>
    </row>
    <row r="187" spans="1:65" s="2" customFormat="1" ht="44.25" customHeight="1">
      <c r="A187" s="40"/>
      <c r="B187" s="41"/>
      <c r="C187" s="212" t="s">
        <v>700</v>
      </c>
      <c r="D187" s="212" t="s">
        <v>140</v>
      </c>
      <c r="E187" s="213" t="s">
        <v>2932</v>
      </c>
      <c r="F187" s="214" t="s">
        <v>2933</v>
      </c>
      <c r="G187" s="215" t="s">
        <v>143</v>
      </c>
      <c r="H187" s="216">
        <v>4</v>
      </c>
      <c r="I187" s="217"/>
      <c r="J187" s="218">
        <f>ROUND(I187*H187,2)</f>
        <v>0</v>
      </c>
      <c r="K187" s="214" t="s">
        <v>1</v>
      </c>
      <c r="L187" s="46"/>
      <c r="M187" s="236" t="s">
        <v>1</v>
      </c>
      <c r="N187" s="237" t="s">
        <v>44</v>
      </c>
      <c r="O187" s="93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4" t="s">
        <v>144</v>
      </c>
      <c r="AT187" s="224" t="s">
        <v>140</v>
      </c>
      <c r="AU187" s="224" t="s">
        <v>87</v>
      </c>
      <c r="AY187" s="18" t="s">
        <v>139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87</v>
      </c>
      <c r="BK187" s="225">
        <f>ROUND(I187*H187,2)</f>
        <v>0</v>
      </c>
      <c r="BL187" s="18" t="s">
        <v>144</v>
      </c>
      <c r="BM187" s="224" t="s">
        <v>2934</v>
      </c>
    </row>
    <row r="188" spans="1:65" s="2" customFormat="1" ht="16.5" customHeight="1">
      <c r="A188" s="40"/>
      <c r="B188" s="41"/>
      <c r="C188" s="212" t="s">
        <v>708</v>
      </c>
      <c r="D188" s="212" t="s">
        <v>140</v>
      </c>
      <c r="E188" s="213" t="s">
        <v>2935</v>
      </c>
      <c r="F188" s="214" t="s">
        <v>2936</v>
      </c>
      <c r="G188" s="215" t="s">
        <v>367</v>
      </c>
      <c r="H188" s="216">
        <v>4</v>
      </c>
      <c r="I188" s="217"/>
      <c r="J188" s="218">
        <f>ROUND(I188*H188,2)</f>
        <v>0</v>
      </c>
      <c r="K188" s="214" t="s">
        <v>1</v>
      </c>
      <c r="L188" s="46"/>
      <c r="M188" s="236" t="s">
        <v>1</v>
      </c>
      <c r="N188" s="237" t="s">
        <v>44</v>
      </c>
      <c r="O188" s="93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4" t="s">
        <v>144</v>
      </c>
      <c r="AT188" s="224" t="s">
        <v>140</v>
      </c>
      <c r="AU188" s="224" t="s">
        <v>87</v>
      </c>
      <c r="AY188" s="18" t="s">
        <v>139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87</v>
      </c>
      <c r="BK188" s="225">
        <f>ROUND(I188*H188,2)</f>
        <v>0</v>
      </c>
      <c r="BL188" s="18" t="s">
        <v>144</v>
      </c>
      <c r="BM188" s="224" t="s">
        <v>2937</v>
      </c>
    </row>
    <row r="189" spans="1:65" s="2" customFormat="1" ht="16.5" customHeight="1">
      <c r="A189" s="40"/>
      <c r="B189" s="41"/>
      <c r="C189" s="212" t="s">
        <v>713</v>
      </c>
      <c r="D189" s="212" t="s">
        <v>140</v>
      </c>
      <c r="E189" s="213" t="s">
        <v>2938</v>
      </c>
      <c r="F189" s="214" t="s">
        <v>2939</v>
      </c>
      <c r="G189" s="215" t="s">
        <v>367</v>
      </c>
      <c r="H189" s="216">
        <v>2</v>
      </c>
      <c r="I189" s="217"/>
      <c r="J189" s="218">
        <f>ROUND(I189*H189,2)</f>
        <v>0</v>
      </c>
      <c r="K189" s="214" t="s">
        <v>1</v>
      </c>
      <c r="L189" s="46"/>
      <c r="M189" s="236" t="s">
        <v>1</v>
      </c>
      <c r="N189" s="237" t="s">
        <v>44</v>
      </c>
      <c r="O189" s="93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4" t="s">
        <v>144</v>
      </c>
      <c r="AT189" s="224" t="s">
        <v>140</v>
      </c>
      <c r="AU189" s="224" t="s">
        <v>87</v>
      </c>
      <c r="AY189" s="18" t="s">
        <v>139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87</v>
      </c>
      <c r="BK189" s="225">
        <f>ROUND(I189*H189,2)</f>
        <v>0</v>
      </c>
      <c r="BL189" s="18" t="s">
        <v>144</v>
      </c>
      <c r="BM189" s="224" t="s">
        <v>2940</v>
      </c>
    </row>
    <row r="190" spans="1:65" s="2" customFormat="1" ht="16.5" customHeight="1">
      <c r="A190" s="40"/>
      <c r="B190" s="41"/>
      <c r="C190" s="212" t="s">
        <v>238</v>
      </c>
      <c r="D190" s="212" t="s">
        <v>140</v>
      </c>
      <c r="E190" s="213" t="s">
        <v>2625</v>
      </c>
      <c r="F190" s="214" t="s">
        <v>2515</v>
      </c>
      <c r="G190" s="215" t="s">
        <v>143</v>
      </c>
      <c r="H190" s="216">
        <v>1</v>
      </c>
      <c r="I190" s="217"/>
      <c r="J190" s="218">
        <f>ROUND(I190*H190,2)</f>
        <v>0</v>
      </c>
      <c r="K190" s="214" t="s">
        <v>1</v>
      </c>
      <c r="L190" s="46"/>
      <c r="M190" s="236" t="s">
        <v>1</v>
      </c>
      <c r="N190" s="237" t="s">
        <v>44</v>
      </c>
      <c r="O190" s="93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4" t="s">
        <v>144</v>
      </c>
      <c r="AT190" s="224" t="s">
        <v>140</v>
      </c>
      <c r="AU190" s="224" t="s">
        <v>87</v>
      </c>
      <c r="AY190" s="18" t="s">
        <v>139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87</v>
      </c>
      <c r="BK190" s="225">
        <f>ROUND(I190*H190,2)</f>
        <v>0</v>
      </c>
      <c r="BL190" s="18" t="s">
        <v>144</v>
      </c>
      <c r="BM190" s="224" t="s">
        <v>2941</v>
      </c>
    </row>
    <row r="191" spans="1:65" s="2" customFormat="1" ht="16.5" customHeight="1">
      <c r="A191" s="40"/>
      <c r="B191" s="41"/>
      <c r="C191" s="212" t="s">
        <v>727</v>
      </c>
      <c r="D191" s="212" t="s">
        <v>140</v>
      </c>
      <c r="E191" s="213" t="s">
        <v>2942</v>
      </c>
      <c r="F191" s="214" t="s">
        <v>2943</v>
      </c>
      <c r="G191" s="215" t="s">
        <v>2632</v>
      </c>
      <c r="H191" s="216">
        <v>1</v>
      </c>
      <c r="I191" s="217"/>
      <c r="J191" s="218">
        <f>ROUND(I191*H191,2)</f>
        <v>0</v>
      </c>
      <c r="K191" s="214" t="s">
        <v>1</v>
      </c>
      <c r="L191" s="46"/>
      <c r="M191" s="236" t="s">
        <v>1</v>
      </c>
      <c r="N191" s="237" t="s">
        <v>44</v>
      </c>
      <c r="O191" s="93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4" t="s">
        <v>144</v>
      </c>
      <c r="AT191" s="224" t="s">
        <v>140</v>
      </c>
      <c r="AU191" s="224" t="s">
        <v>87</v>
      </c>
      <c r="AY191" s="18" t="s">
        <v>139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87</v>
      </c>
      <c r="BK191" s="225">
        <f>ROUND(I191*H191,2)</f>
        <v>0</v>
      </c>
      <c r="BL191" s="18" t="s">
        <v>144</v>
      </c>
      <c r="BM191" s="224" t="s">
        <v>2944</v>
      </c>
    </row>
    <row r="192" spans="1:65" s="2" customFormat="1" ht="16.5" customHeight="1">
      <c r="A192" s="40"/>
      <c r="B192" s="41"/>
      <c r="C192" s="212" t="s">
        <v>739</v>
      </c>
      <c r="D192" s="212" t="s">
        <v>140</v>
      </c>
      <c r="E192" s="213" t="s">
        <v>2945</v>
      </c>
      <c r="F192" s="214" t="s">
        <v>2946</v>
      </c>
      <c r="G192" s="215" t="s">
        <v>143</v>
      </c>
      <c r="H192" s="216">
        <v>1</v>
      </c>
      <c r="I192" s="217"/>
      <c r="J192" s="218">
        <f>ROUND(I192*H192,2)</f>
        <v>0</v>
      </c>
      <c r="K192" s="214" t="s">
        <v>1</v>
      </c>
      <c r="L192" s="46"/>
      <c r="M192" s="236" t="s">
        <v>1</v>
      </c>
      <c r="N192" s="237" t="s">
        <v>44</v>
      </c>
      <c r="O192" s="93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4" t="s">
        <v>144</v>
      </c>
      <c r="AT192" s="224" t="s">
        <v>140</v>
      </c>
      <c r="AU192" s="224" t="s">
        <v>87</v>
      </c>
      <c r="AY192" s="18" t="s">
        <v>139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87</v>
      </c>
      <c r="BK192" s="225">
        <f>ROUND(I192*H192,2)</f>
        <v>0</v>
      </c>
      <c r="BL192" s="18" t="s">
        <v>144</v>
      </c>
      <c r="BM192" s="224" t="s">
        <v>2947</v>
      </c>
    </row>
    <row r="193" spans="1:65" s="2" customFormat="1" ht="16.5" customHeight="1">
      <c r="A193" s="40"/>
      <c r="B193" s="41"/>
      <c r="C193" s="212" t="s">
        <v>764</v>
      </c>
      <c r="D193" s="212" t="s">
        <v>140</v>
      </c>
      <c r="E193" s="213" t="s">
        <v>2948</v>
      </c>
      <c r="F193" s="214" t="s">
        <v>2949</v>
      </c>
      <c r="G193" s="215" t="s">
        <v>143</v>
      </c>
      <c r="H193" s="216">
        <v>1</v>
      </c>
      <c r="I193" s="217"/>
      <c r="J193" s="218">
        <f>ROUND(I193*H193,2)</f>
        <v>0</v>
      </c>
      <c r="K193" s="214" t="s">
        <v>1</v>
      </c>
      <c r="L193" s="46"/>
      <c r="M193" s="236" t="s">
        <v>1</v>
      </c>
      <c r="N193" s="237" t="s">
        <v>44</v>
      </c>
      <c r="O193" s="93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4" t="s">
        <v>144</v>
      </c>
      <c r="AT193" s="224" t="s">
        <v>140</v>
      </c>
      <c r="AU193" s="224" t="s">
        <v>87</v>
      </c>
      <c r="AY193" s="18" t="s">
        <v>139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87</v>
      </c>
      <c r="BK193" s="225">
        <f>ROUND(I193*H193,2)</f>
        <v>0</v>
      </c>
      <c r="BL193" s="18" t="s">
        <v>144</v>
      </c>
      <c r="BM193" s="224" t="s">
        <v>2950</v>
      </c>
    </row>
    <row r="194" spans="1:65" s="2" customFormat="1" ht="16.5" customHeight="1">
      <c r="A194" s="40"/>
      <c r="B194" s="41"/>
      <c r="C194" s="212" t="s">
        <v>790</v>
      </c>
      <c r="D194" s="212" t="s">
        <v>140</v>
      </c>
      <c r="E194" s="213" t="s">
        <v>2951</v>
      </c>
      <c r="F194" s="214" t="s">
        <v>2952</v>
      </c>
      <c r="G194" s="215" t="s">
        <v>143</v>
      </c>
      <c r="H194" s="216">
        <v>1</v>
      </c>
      <c r="I194" s="217"/>
      <c r="J194" s="218">
        <f>ROUND(I194*H194,2)</f>
        <v>0</v>
      </c>
      <c r="K194" s="214" t="s">
        <v>1</v>
      </c>
      <c r="L194" s="46"/>
      <c r="M194" s="236" t="s">
        <v>1</v>
      </c>
      <c r="N194" s="237" t="s">
        <v>44</v>
      </c>
      <c r="O194" s="93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4" t="s">
        <v>144</v>
      </c>
      <c r="AT194" s="224" t="s">
        <v>140</v>
      </c>
      <c r="AU194" s="224" t="s">
        <v>87</v>
      </c>
      <c r="AY194" s="18" t="s">
        <v>139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87</v>
      </c>
      <c r="BK194" s="225">
        <f>ROUND(I194*H194,2)</f>
        <v>0</v>
      </c>
      <c r="BL194" s="18" t="s">
        <v>144</v>
      </c>
      <c r="BM194" s="224" t="s">
        <v>2953</v>
      </c>
    </row>
    <row r="195" spans="1:63" s="11" customFormat="1" ht="25.9" customHeight="1">
      <c r="A195" s="11"/>
      <c r="B195" s="198"/>
      <c r="C195" s="199"/>
      <c r="D195" s="200" t="s">
        <v>78</v>
      </c>
      <c r="E195" s="201" t="s">
        <v>2657</v>
      </c>
      <c r="F195" s="201" t="s">
        <v>2954</v>
      </c>
      <c r="G195" s="199"/>
      <c r="H195" s="199"/>
      <c r="I195" s="202"/>
      <c r="J195" s="203">
        <f>BK195</f>
        <v>0</v>
      </c>
      <c r="K195" s="199"/>
      <c r="L195" s="204"/>
      <c r="M195" s="205"/>
      <c r="N195" s="206"/>
      <c r="O195" s="206"/>
      <c r="P195" s="207">
        <f>SUM(P196:P208)</f>
        <v>0</v>
      </c>
      <c r="Q195" s="206"/>
      <c r="R195" s="207">
        <f>SUM(R196:R208)</f>
        <v>0</v>
      </c>
      <c r="S195" s="206"/>
      <c r="T195" s="208">
        <f>SUM(T196:T208)</f>
        <v>0</v>
      </c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R195" s="209" t="s">
        <v>87</v>
      </c>
      <c r="AT195" s="210" t="s">
        <v>78</v>
      </c>
      <c r="AU195" s="210" t="s">
        <v>79</v>
      </c>
      <c r="AY195" s="209" t="s">
        <v>139</v>
      </c>
      <c r="BK195" s="211">
        <f>SUM(BK196:BK208)</f>
        <v>0</v>
      </c>
    </row>
    <row r="196" spans="1:65" s="2" customFormat="1" ht="16.5" customHeight="1">
      <c r="A196" s="40"/>
      <c r="B196" s="41"/>
      <c r="C196" s="212" t="s">
        <v>795</v>
      </c>
      <c r="D196" s="212" t="s">
        <v>140</v>
      </c>
      <c r="E196" s="213" t="s">
        <v>2955</v>
      </c>
      <c r="F196" s="214" t="s">
        <v>2956</v>
      </c>
      <c r="G196" s="215" t="s">
        <v>2476</v>
      </c>
      <c r="H196" s="216">
        <v>2035</v>
      </c>
      <c r="I196" s="217"/>
      <c r="J196" s="218">
        <f>ROUND(I196*H196,2)</f>
        <v>0</v>
      </c>
      <c r="K196" s="214" t="s">
        <v>1</v>
      </c>
      <c r="L196" s="46"/>
      <c r="M196" s="236" t="s">
        <v>1</v>
      </c>
      <c r="N196" s="237" t="s">
        <v>44</v>
      </c>
      <c r="O196" s="93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4" t="s">
        <v>144</v>
      </c>
      <c r="AT196" s="224" t="s">
        <v>140</v>
      </c>
      <c r="AU196" s="224" t="s">
        <v>87</v>
      </c>
      <c r="AY196" s="18" t="s">
        <v>139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87</v>
      </c>
      <c r="BK196" s="225">
        <f>ROUND(I196*H196,2)</f>
        <v>0</v>
      </c>
      <c r="BL196" s="18" t="s">
        <v>144</v>
      </c>
      <c r="BM196" s="224" t="s">
        <v>2957</v>
      </c>
    </row>
    <row r="197" spans="1:65" s="2" customFormat="1" ht="16.5" customHeight="1">
      <c r="A197" s="40"/>
      <c r="B197" s="41"/>
      <c r="C197" s="212" t="s">
        <v>800</v>
      </c>
      <c r="D197" s="212" t="s">
        <v>140</v>
      </c>
      <c r="E197" s="213" t="s">
        <v>2958</v>
      </c>
      <c r="F197" s="214" t="s">
        <v>2959</v>
      </c>
      <c r="G197" s="215" t="s">
        <v>2476</v>
      </c>
      <c r="H197" s="216">
        <v>120</v>
      </c>
      <c r="I197" s="217"/>
      <c r="J197" s="218">
        <f>ROUND(I197*H197,2)</f>
        <v>0</v>
      </c>
      <c r="K197" s="214" t="s">
        <v>1</v>
      </c>
      <c r="L197" s="46"/>
      <c r="M197" s="236" t="s">
        <v>1</v>
      </c>
      <c r="N197" s="237" t="s">
        <v>44</v>
      </c>
      <c r="O197" s="93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4" t="s">
        <v>144</v>
      </c>
      <c r="AT197" s="224" t="s">
        <v>140</v>
      </c>
      <c r="AU197" s="224" t="s">
        <v>87</v>
      </c>
      <c r="AY197" s="18" t="s">
        <v>139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87</v>
      </c>
      <c r="BK197" s="225">
        <f>ROUND(I197*H197,2)</f>
        <v>0</v>
      </c>
      <c r="BL197" s="18" t="s">
        <v>144</v>
      </c>
      <c r="BM197" s="224" t="s">
        <v>2960</v>
      </c>
    </row>
    <row r="198" spans="1:65" s="2" customFormat="1" ht="16.5" customHeight="1">
      <c r="A198" s="40"/>
      <c r="B198" s="41"/>
      <c r="C198" s="212" t="s">
        <v>805</v>
      </c>
      <c r="D198" s="212" t="s">
        <v>140</v>
      </c>
      <c r="E198" s="213" t="s">
        <v>2961</v>
      </c>
      <c r="F198" s="214" t="s">
        <v>2962</v>
      </c>
      <c r="G198" s="215" t="s">
        <v>143</v>
      </c>
      <c r="H198" s="216">
        <v>4</v>
      </c>
      <c r="I198" s="217"/>
      <c r="J198" s="218">
        <f>ROUND(I198*H198,2)</f>
        <v>0</v>
      </c>
      <c r="K198" s="214" t="s">
        <v>1</v>
      </c>
      <c r="L198" s="46"/>
      <c r="M198" s="236" t="s">
        <v>1</v>
      </c>
      <c r="N198" s="237" t="s">
        <v>44</v>
      </c>
      <c r="O198" s="93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4" t="s">
        <v>144</v>
      </c>
      <c r="AT198" s="224" t="s">
        <v>140</v>
      </c>
      <c r="AU198" s="224" t="s">
        <v>87</v>
      </c>
      <c r="AY198" s="18" t="s">
        <v>139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87</v>
      </c>
      <c r="BK198" s="225">
        <f>ROUND(I198*H198,2)</f>
        <v>0</v>
      </c>
      <c r="BL198" s="18" t="s">
        <v>144</v>
      </c>
      <c r="BM198" s="224" t="s">
        <v>2963</v>
      </c>
    </row>
    <row r="199" spans="1:65" s="2" customFormat="1" ht="16.5" customHeight="1">
      <c r="A199" s="40"/>
      <c r="B199" s="41"/>
      <c r="C199" s="212" t="s">
        <v>814</v>
      </c>
      <c r="D199" s="212" t="s">
        <v>140</v>
      </c>
      <c r="E199" s="213" t="s">
        <v>2964</v>
      </c>
      <c r="F199" s="214" t="s">
        <v>2965</v>
      </c>
      <c r="G199" s="215" t="s">
        <v>299</v>
      </c>
      <c r="H199" s="216">
        <v>414</v>
      </c>
      <c r="I199" s="217"/>
      <c r="J199" s="218">
        <f>ROUND(I199*H199,2)</f>
        <v>0</v>
      </c>
      <c r="K199" s="214" t="s">
        <v>1</v>
      </c>
      <c r="L199" s="46"/>
      <c r="M199" s="236" t="s">
        <v>1</v>
      </c>
      <c r="N199" s="237" t="s">
        <v>44</v>
      </c>
      <c r="O199" s="93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4" t="s">
        <v>144</v>
      </c>
      <c r="AT199" s="224" t="s">
        <v>140</v>
      </c>
      <c r="AU199" s="224" t="s">
        <v>87</v>
      </c>
      <c r="AY199" s="18" t="s">
        <v>139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87</v>
      </c>
      <c r="BK199" s="225">
        <f>ROUND(I199*H199,2)</f>
        <v>0</v>
      </c>
      <c r="BL199" s="18" t="s">
        <v>144</v>
      </c>
      <c r="BM199" s="224" t="s">
        <v>2966</v>
      </c>
    </row>
    <row r="200" spans="1:65" s="2" customFormat="1" ht="24.15" customHeight="1">
      <c r="A200" s="40"/>
      <c r="B200" s="41"/>
      <c r="C200" s="212" t="s">
        <v>819</v>
      </c>
      <c r="D200" s="212" t="s">
        <v>140</v>
      </c>
      <c r="E200" s="213" t="s">
        <v>2967</v>
      </c>
      <c r="F200" s="214" t="s">
        <v>2968</v>
      </c>
      <c r="G200" s="215" t="s">
        <v>2476</v>
      </c>
      <c r="H200" s="216">
        <v>550</v>
      </c>
      <c r="I200" s="217"/>
      <c r="J200" s="218">
        <f>ROUND(I200*H200,2)</f>
        <v>0</v>
      </c>
      <c r="K200" s="214" t="s">
        <v>1</v>
      </c>
      <c r="L200" s="46"/>
      <c r="M200" s="236" t="s">
        <v>1</v>
      </c>
      <c r="N200" s="237" t="s">
        <v>44</v>
      </c>
      <c r="O200" s="93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4" t="s">
        <v>144</v>
      </c>
      <c r="AT200" s="224" t="s">
        <v>140</v>
      </c>
      <c r="AU200" s="224" t="s">
        <v>87</v>
      </c>
      <c r="AY200" s="18" t="s">
        <v>139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87</v>
      </c>
      <c r="BK200" s="225">
        <f>ROUND(I200*H200,2)</f>
        <v>0</v>
      </c>
      <c r="BL200" s="18" t="s">
        <v>144</v>
      </c>
      <c r="BM200" s="224" t="s">
        <v>2969</v>
      </c>
    </row>
    <row r="201" spans="1:65" s="2" customFormat="1" ht="16.5" customHeight="1">
      <c r="A201" s="40"/>
      <c r="B201" s="41"/>
      <c r="C201" s="212" t="s">
        <v>834</v>
      </c>
      <c r="D201" s="212" t="s">
        <v>140</v>
      </c>
      <c r="E201" s="213" t="s">
        <v>2970</v>
      </c>
      <c r="F201" s="214" t="s">
        <v>2971</v>
      </c>
      <c r="G201" s="215" t="s">
        <v>367</v>
      </c>
      <c r="H201" s="216">
        <v>70</v>
      </c>
      <c r="I201" s="217"/>
      <c r="J201" s="218">
        <f>ROUND(I201*H201,2)</f>
        <v>0</v>
      </c>
      <c r="K201" s="214" t="s">
        <v>1</v>
      </c>
      <c r="L201" s="46"/>
      <c r="M201" s="236" t="s">
        <v>1</v>
      </c>
      <c r="N201" s="237" t="s">
        <v>44</v>
      </c>
      <c r="O201" s="93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4" t="s">
        <v>144</v>
      </c>
      <c r="AT201" s="224" t="s">
        <v>140</v>
      </c>
      <c r="AU201" s="224" t="s">
        <v>87</v>
      </c>
      <c r="AY201" s="18" t="s">
        <v>139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87</v>
      </c>
      <c r="BK201" s="225">
        <f>ROUND(I201*H201,2)</f>
        <v>0</v>
      </c>
      <c r="BL201" s="18" t="s">
        <v>144</v>
      </c>
      <c r="BM201" s="224" t="s">
        <v>2972</v>
      </c>
    </row>
    <row r="202" spans="1:65" s="2" customFormat="1" ht="44.25" customHeight="1">
      <c r="A202" s="40"/>
      <c r="B202" s="41"/>
      <c r="C202" s="212" t="s">
        <v>839</v>
      </c>
      <c r="D202" s="212" t="s">
        <v>140</v>
      </c>
      <c r="E202" s="213" t="s">
        <v>2973</v>
      </c>
      <c r="F202" s="214" t="s">
        <v>2974</v>
      </c>
      <c r="G202" s="215" t="s">
        <v>367</v>
      </c>
      <c r="H202" s="216">
        <v>1</v>
      </c>
      <c r="I202" s="217"/>
      <c r="J202" s="218">
        <f>ROUND(I202*H202,2)</f>
        <v>0</v>
      </c>
      <c r="K202" s="214" t="s">
        <v>1</v>
      </c>
      <c r="L202" s="46"/>
      <c r="M202" s="236" t="s">
        <v>1</v>
      </c>
      <c r="N202" s="237" t="s">
        <v>44</v>
      </c>
      <c r="O202" s="93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4" t="s">
        <v>144</v>
      </c>
      <c r="AT202" s="224" t="s">
        <v>140</v>
      </c>
      <c r="AU202" s="224" t="s">
        <v>87</v>
      </c>
      <c r="AY202" s="18" t="s">
        <v>139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87</v>
      </c>
      <c r="BK202" s="225">
        <f>ROUND(I202*H202,2)</f>
        <v>0</v>
      </c>
      <c r="BL202" s="18" t="s">
        <v>144</v>
      </c>
      <c r="BM202" s="224" t="s">
        <v>2975</v>
      </c>
    </row>
    <row r="203" spans="1:65" s="2" customFormat="1" ht="44.25" customHeight="1">
      <c r="A203" s="40"/>
      <c r="B203" s="41"/>
      <c r="C203" s="212" t="s">
        <v>845</v>
      </c>
      <c r="D203" s="212" t="s">
        <v>140</v>
      </c>
      <c r="E203" s="213" t="s">
        <v>2976</v>
      </c>
      <c r="F203" s="214" t="s">
        <v>2977</v>
      </c>
      <c r="G203" s="215" t="s">
        <v>367</v>
      </c>
      <c r="H203" s="216">
        <v>1</v>
      </c>
      <c r="I203" s="217"/>
      <c r="J203" s="218">
        <f>ROUND(I203*H203,2)</f>
        <v>0</v>
      </c>
      <c r="K203" s="214" t="s">
        <v>1</v>
      </c>
      <c r="L203" s="46"/>
      <c r="M203" s="236" t="s">
        <v>1</v>
      </c>
      <c r="N203" s="237" t="s">
        <v>44</v>
      </c>
      <c r="O203" s="93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4" t="s">
        <v>144</v>
      </c>
      <c r="AT203" s="224" t="s">
        <v>140</v>
      </c>
      <c r="AU203" s="224" t="s">
        <v>87</v>
      </c>
      <c r="AY203" s="18" t="s">
        <v>139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87</v>
      </c>
      <c r="BK203" s="225">
        <f>ROUND(I203*H203,2)</f>
        <v>0</v>
      </c>
      <c r="BL203" s="18" t="s">
        <v>144</v>
      </c>
      <c r="BM203" s="224" t="s">
        <v>2978</v>
      </c>
    </row>
    <row r="204" spans="1:65" s="2" customFormat="1" ht="44.25" customHeight="1">
      <c r="A204" s="40"/>
      <c r="B204" s="41"/>
      <c r="C204" s="212" t="s">
        <v>850</v>
      </c>
      <c r="D204" s="212" t="s">
        <v>140</v>
      </c>
      <c r="E204" s="213" t="s">
        <v>2979</v>
      </c>
      <c r="F204" s="214" t="s">
        <v>2980</v>
      </c>
      <c r="G204" s="215" t="s">
        <v>367</v>
      </c>
      <c r="H204" s="216">
        <v>1</v>
      </c>
      <c r="I204" s="217"/>
      <c r="J204" s="218">
        <f>ROUND(I204*H204,2)</f>
        <v>0</v>
      </c>
      <c r="K204" s="214" t="s">
        <v>1</v>
      </c>
      <c r="L204" s="46"/>
      <c r="M204" s="236" t="s">
        <v>1</v>
      </c>
      <c r="N204" s="237" t="s">
        <v>44</v>
      </c>
      <c r="O204" s="93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4" t="s">
        <v>144</v>
      </c>
      <c r="AT204" s="224" t="s">
        <v>140</v>
      </c>
      <c r="AU204" s="224" t="s">
        <v>87</v>
      </c>
      <c r="AY204" s="18" t="s">
        <v>139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87</v>
      </c>
      <c r="BK204" s="225">
        <f>ROUND(I204*H204,2)</f>
        <v>0</v>
      </c>
      <c r="BL204" s="18" t="s">
        <v>144</v>
      </c>
      <c r="BM204" s="224" t="s">
        <v>2981</v>
      </c>
    </row>
    <row r="205" spans="1:65" s="2" customFormat="1" ht="44.25" customHeight="1">
      <c r="A205" s="40"/>
      <c r="B205" s="41"/>
      <c r="C205" s="212" t="s">
        <v>855</v>
      </c>
      <c r="D205" s="212" t="s">
        <v>140</v>
      </c>
      <c r="E205" s="213" t="s">
        <v>2982</v>
      </c>
      <c r="F205" s="214" t="s">
        <v>2983</v>
      </c>
      <c r="G205" s="215" t="s">
        <v>367</v>
      </c>
      <c r="H205" s="216">
        <v>1</v>
      </c>
      <c r="I205" s="217"/>
      <c r="J205" s="218">
        <f>ROUND(I205*H205,2)</f>
        <v>0</v>
      </c>
      <c r="K205" s="214" t="s">
        <v>1</v>
      </c>
      <c r="L205" s="46"/>
      <c r="M205" s="236" t="s">
        <v>1</v>
      </c>
      <c r="N205" s="237" t="s">
        <v>44</v>
      </c>
      <c r="O205" s="93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4" t="s">
        <v>144</v>
      </c>
      <c r="AT205" s="224" t="s">
        <v>140</v>
      </c>
      <c r="AU205" s="224" t="s">
        <v>87</v>
      </c>
      <c r="AY205" s="18" t="s">
        <v>139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87</v>
      </c>
      <c r="BK205" s="225">
        <f>ROUND(I205*H205,2)</f>
        <v>0</v>
      </c>
      <c r="BL205" s="18" t="s">
        <v>144</v>
      </c>
      <c r="BM205" s="224" t="s">
        <v>2984</v>
      </c>
    </row>
    <row r="206" spans="1:65" s="2" customFormat="1" ht="44.25" customHeight="1">
      <c r="A206" s="40"/>
      <c r="B206" s="41"/>
      <c r="C206" s="212" t="s">
        <v>860</v>
      </c>
      <c r="D206" s="212" t="s">
        <v>140</v>
      </c>
      <c r="E206" s="213" t="s">
        <v>2985</v>
      </c>
      <c r="F206" s="214" t="s">
        <v>2986</v>
      </c>
      <c r="G206" s="215" t="s">
        <v>367</v>
      </c>
      <c r="H206" s="216">
        <v>1</v>
      </c>
      <c r="I206" s="217"/>
      <c r="J206" s="218">
        <f>ROUND(I206*H206,2)</f>
        <v>0</v>
      </c>
      <c r="K206" s="214" t="s">
        <v>1</v>
      </c>
      <c r="L206" s="46"/>
      <c r="M206" s="236" t="s">
        <v>1</v>
      </c>
      <c r="N206" s="237" t="s">
        <v>44</v>
      </c>
      <c r="O206" s="93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4" t="s">
        <v>144</v>
      </c>
      <c r="AT206" s="224" t="s">
        <v>140</v>
      </c>
      <c r="AU206" s="224" t="s">
        <v>87</v>
      </c>
      <c r="AY206" s="18" t="s">
        <v>139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87</v>
      </c>
      <c r="BK206" s="225">
        <f>ROUND(I206*H206,2)</f>
        <v>0</v>
      </c>
      <c r="BL206" s="18" t="s">
        <v>144</v>
      </c>
      <c r="BM206" s="224" t="s">
        <v>2987</v>
      </c>
    </row>
    <row r="207" spans="1:65" s="2" customFormat="1" ht="44.25" customHeight="1">
      <c r="A207" s="40"/>
      <c r="B207" s="41"/>
      <c r="C207" s="212" t="s">
        <v>864</v>
      </c>
      <c r="D207" s="212" t="s">
        <v>140</v>
      </c>
      <c r="E207" s="213" t="s">
        <v>2988</v>
      </c>
      <c r="F207" s="214" t="s">
        <v>2989</v>
      </c>
      <c r="G207" s="215" t="s">
        <v>367</v>
      </c>
      <c r="H207" s="216">
        <v>1</v>
      </c>
      <c r="I207" s="217"/>
      <c r="J207" s="218">
        <f>ROUND(I207*H207,2)</f>
        <v>0</v>
      </c>
      <c r="K207" s="214" t="s">
        <v>1</v>
      </c>
      <c r="L207" s="46"/>
      <c r="M207" s="236" t="s">
        <v>1</v>
      </c>
      <c r="N207" s="237" t="s">
        <v>44</v>
      </c>
      <c r="O207" s="93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4" t="s">
        <v>144</v>
      </c>
      <c r="AT207" s="224" t="s">
        <v>140</v>
      </c>
      <c r="AU207" s="224" t="s">
        <v>87</v>
      </c>
      <c r="AY207" s="18" t="s">
        <v>139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87</v>
      </c>
      <c r="BK207" s="225">
        <f>ROUND(I207*H207,2)</f>
        <v>0</v>
      </c>
      <c r="BL207" s="18" t="s">
        <v>144</v>
      </c>
      <c r="BM207" s="224" t="s">
        <v>2990</v>
      </c>
    </row>
    <row r="208" spans="1:65" s="2" customFormat="1" ht="16.5" customHeight="1">
      <c r="A208" s="40"/>
      <c r="B208" s="41"/>
      <c r="C208" s="212" t="s">
        <v>872</v>
      </c>
      <c r="D208" s="212" t="s">
        <v>140</v>
      </c>
      <c r="E208" s="213" t="s">
        <v>2991</v>
      </c>
      <c r="F208" s="214" t="s">
        <v>2943</v>
      </c>
      <c r="G208" s="215" t="s">
        <v>2632</v>
      </c>
      <c r="H208" s="216">
        <v>1</v>
      </c>
      <c r="I208" s="217"/>
      <c r="J208" s="218">
        <f>ROUND(I208*H208,2)</f>
        <v>0</v>
      </c>
      <c r="K208" s="214" t="s">
        <v>1</v>
      </c>
      <c r="L208" s="46"/>
      <c r="M208" s="219" t="s">
        <v>1</v>
      </c>
      <c r="N208" s="220" t="s">
        <v>44</v>
      </c>
      <c r="O208" s="221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4" t="s">
        <v>144</v>
      </c>
      <c r="AT208" s="224" t="s">
        <v>140</v>
      </c>
      <c r="AU208" s="224" t="s">
        <v>87</v>
      </c>
      <c r="AY208" s="18" t="s">
        <v>139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87</v>
      </c>
      <c r="BK208" s="225">
        <f>ROUND(I208*H208,2)</f>
        <v>0</v>
      </c>
      <c r="BL208" s="18" t="s">
        <v>144</v>
      </c>
      <c r="BM208" s="224" t="s">
        <v>2992</v>
      </c>
    </row>
    <row r="209" spans="1:31" s="2" customFormat="1" ht="6.95" customHeight="1">
      <c r="A209" s="40"/>
      <c r="B209" s="68"/>
      <c r="C209" s="69"/>
      <c r="D209" s="69"/>
      <c r="E209" s="69"/>
      <c r="F209" s="69"/>
      <c r="G209" s="69"/>
      <c r="H209" s="69"/>
      <c r="I209" s="69"/>
      <c r="J209" s="69"/>
      <c r="K209" s="69"/>
      <c r="L209" s="46"/>
      <c r="M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</row>
  </sheetData>
  <sheetProtection password="CC35" sheet="1" objects="1" scenarios="1" formatColumns="0" formatRows="0" autoFilter="0"/>
  <autoFilter ref="C119:K208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89</v>
      </c>
    </row>
    <row r="4" spans="2:46" s="1" customFormat="1" ht="24.95" customHeight="1">
      <c r="B4" s="21"/>
      <c r="D4" s="140" t="s">
        <v>114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26.25" customHeight="1">
      <c r="B7" s="21"/>
      <c r="E7" s="143" t="str">
        <f>'Rekapitulace stavby'!K6</f>
        <v>Rekonstrukce společenského centra Stará hasička a přilehlého veřejného prostoru - způsobilé výdaje</v>
      </c>
      <c r="F7" s="142"/>
      <c r="G7" s="142"/>
      <c r="H7" s="142"/>
      <c r="L7" s="21"/>
    </row>
    <row r="8" spans="1:31" s="2" customFormat="1" ht="12" customHeight="1">
      <c r="A8" s="40"/>
      <c r="B8" s="46"/>
      <c r="C8" s="40"/>
      <c r="D8" s="142" t="s">
        <v>115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4" t="s">
        <v>2993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2" t="s">
        <v>20</v>
      </c>
      <c r="E12" s="40"/>
      <c r="F12" s="145" t="s">
        <v>117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26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5" t="s">
        <v>27</v>
      </c>
      <c r="F15" s="40"/>
      <c r="G15" s="40"/>
      <c r="H15" s="40"/>
      <c r="I15" s="142" t="s">
        <v>28</v>
      </c>
      <c r="J15" s="145" t="s">
        <v>29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2" t="s">
        <v>30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2" t="s">
        <v>32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5" t="s">
        <v>33</v>
      </c>
      <c r="F21" s="40"/>
      <c r="G21" s="40"/>
      <c r="H21" s="40"/>
      <c r="I21" s="142" t="s">
        <v>28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2" t="s">
        <v>35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5" t="s">
        <v>36</v>
      </c>
      <c r="F24" s="40"/>
      <c r="G24" s="40"/>
      <c r="H24" s="40"/>
      <c r="I24" s="142" t="s">
        <v>28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2" t="s">
        <v>37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39</v>
      </c>
      <c r="E30" s="40"/>
      <c r="F30" s="40"/>
      <c r="G30" s="40"/>
      <c r="H30" s="40"/>
      <c r="I30" s="40"/>
      <c r="J30" s="153">
        <f>ROUND(J122,2)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41</v>
      </c>
      <c r="G32" s="40"/>
      <c r="H32" s="40"/>
      <c r="I32" s="154" t="s">
        <v>40</v>
      </c>
      <c r="J32" s="154" t="s">
        <v>42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43</v>
      </c>
      <c r="E33" s="142" t="s">
        <v>44</v>
      </c>
      <c r="F33" s="156">
        <f>ROUND((SUM(BE122:BE223)),2)</f>
        <v>0</v>
      </c>
      <c r="G33" s="40"/>
      <c r="H33" s="40"/>
      <c r="I33" s="157">
        <v>0.21</v>
      </c>
      <c r="J33" s="156">
        <f>ROUND(((SUM(BE122:BE223))*I33),2)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2" t="s">
        <v>45</v>
      </c>
      <c r="F34" s="156">
        <f>ROUND((SUM(BF122:BF223)),2)</f>
        <v>0</v>
      </c>
      <c r="G34" s="40"/>
      <c r="H34" s="40"/>
      <c r="I34" s="157">
        <v>0.15</v>
      </c>
      <c r="J34" s="156">
        <f>ROUND(((SUM(BF122:BF223))*I34),2)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46</v>
      </c>
      <c r="F35" s="156">
        <f>ROUND((SUM(BG122:BG223)),2)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47</v>
      </c>
      <c r="F36" s="156">
        <f>ROUND((SUM(BH122:BH223)),2)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48</v>
      </c>
      <c r="F37" s="156">
        <f>ROUND((SUM(BI122:BI223)),2)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49</v>
      </c>
      <c r="E39" s="160"/>
      <c r="F39" s="160"/>
      <c r="G39" s="161" t="s">
        <v>50</v>
      </c>
      <c r="H39" s="162" t="s">
        <v>51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52</v>
      </c>
      <c r="E50" s="166"/>
      <c r="F50" s="166"/>
      <c r="G50" s="165" t="s">
        <v>53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54</v>
      </c>
      <c r="E61" s="168"/>
      <c r="F61" s="169" t="s">
        <v>55</v>
      </c>
      <c r="G61" s="167" t="s">
        <v>54</v>
      </c>
      <c r="H61" s="168"/>
      <c r="I61" s="168"/>
      <c r="J61" s="170" t="s">
        <v>55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56</v>
      </c>
      <c r="E65" s="171"/>
      <c r="F65" s="171"/>
      <c r="G65" s="165" t="s">
        <v>57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54</v>
      </c>
      <c r="E76" s="168"/>
      <c r="F76" s="169" t="s">
        <v>55</v>
      </c>
      <c r="G76" s="167" t="s">
        <v>54</v>
      </c>
      <c r="H76" s="168"/>
      <c r="I76" s="168"/>
      <c r="J76" s="170" t="s">
        <v>55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118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115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SO01e - VZT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 xml:space="preserve"> 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32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30</v>
      </c>
      <c r="D92" s="42"/>
      <c r="E92" s="42"/>
      <c r="F92" s="28" t="str">
        <f>IF(E18="","",E18)</f>
        <v>Vyplň údaj</v>
      </c>
      <c r="G92" s="42"/>
      <c r="H92" s="42"/>
      <c r="I92" s="33" t="s">
        <v>35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119</v>
      </c>
      <c r="D94" s="178"/>
      <c r="E94" s="178"/>
      <c r="F94" s="178"/>
      <c r="G94" s="178"/>
      <c r="H94" s="178"/>
      <c r="I94" s="178"/>
      <c r="J94" s="179" t="s">
        <v>120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121</v>
      </c>
      <c r="D96" s="42"/>
      <c r="E96" s="42"/>
      <c r="F96" s="42"/>
      <c r="G96" s="42"/>
      <c r="H96" s="42"/>
      <c r="I96" s="42"/>
      <c r="J96" s="112">
        <f>J122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122</v>
      </c>
    </row>
    <row r="97" spans="1:31" s="9" customFormat="1" ht="24.95" customHeight="1">
      <c r="A97" s="9"/>
      <c r="B97" s="181"/>
      <c r="C97" s="182"/>
      <c r="D97" s="183" t="s">
        <v>2994</v>
      </c>
      <c r="E97" s="184"/>
      <c r="F97" s="184"/>
      <c r="G97" s="184"/>
      <c r="H97" s="184"/>
      <c r="I97" s="184"/>
      <c r="J97" s="185">
        <f>J123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2" customFormat="1" ht="19.9" customHeight="1">
      <c r="A98" s="12"/>
      <c r="B98" s="228"/>
      <c r="C98" s="229"/>
      <c r="D98" s="230" t="s">
        <v>2995</v>
      </c>
      <c r="E98" s="231"/>
      <c r="F98" s="231"/>
      <c r="G98" s="231"/>
      <c r="H98" s="231"/>
      <c r="I98" s="231"/>
      <c r="J98" s="232">
        <f>J124</f>
        <v>0</v>
      </c>
      <c r="K98" s="229"/>
      <c r="L98" s="233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s="12" customFormat="1" ht="19.9" customHeight="1">
      <c r="A99" s="12"/>
      <c r="B99" s="228"/>
      <c r="C99" s="229"/>
      <c r="D99" s="230" t="s">
        <v>2996</v>
      </c>
      <c r="E99" s="231"/>
      <c r="F99" s="231"/>
      <c r="G99" s="231"/>
      <c r="H99" s="231"/>
      <c r="I99" s="231"/>
      <c r="J99" s="232">
        <f>J185</f>
        <v>0</v>
      </c>
      <c r="K99" s="229"/>
      <c r="L99" s="233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s="12" customFormat="1" ht="19.9" customHeight="1">
      <c r="A100" s="12"/>
      <c r="B100" s="228"/>
      <c r="C100" s="229"/>
      <c r="D100" s="230" t="s">
        <v>2997</v>
      </c>
      <c r="E100" s="231"/>
      <c r="F100" s="231"/>
      <c r="G100" s="231"/>
      <c r="H100" s="231"/>
      <c r="I100" s="231"/>
      <c r="J100" s="232">
        <f>J211</f>
        <v>0</v>
      </c>
      <c r="K100" s="229"/>
      <c r="L100" s="233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12" customFormat="1" ht="19.9" customHeight="1">
      <c r="A101" s="12"/>
      <c r="B101" s="228"/>
      <c r="C101" s="229"/>
      <c r="D101" s="230" t="s">
        <v>2998</v>
      </c>
      <c r="E101" s="231"/>
      <c r="F101" s="231"/>
      <c r="G101" s="231"/>
      <c r="H101" s="231"/>
      <c r="I101" s="231"/>
      <c r="J101" s="232">
        <f>J217</f>
        <v>0</v>
      </c>
      <c r="K101" s="229"/>
      <c r="L101" s="233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s="12" customFormat="1" ht="19.9" customHeight="1">
      <c r="A102" s="12"/>
      <c r="B102" s="228"/>
      <c r="C102" s="229"/>
      <c r="D102" s="230" t="s">
        <v>2999</v>
      </c>
      <c r="E102" s="231"/>
      <c r="F102" s="231"/>
      <c r="G102" s="231"/>
      <c r="H102" s="231"/>
      <c r="I102" s="231"/>
      <c r="J102" s="232">
        <f>J220</f>
        <v>0</v>
      </c>
      <c r="K102" s="229"/>
      <c r="L102" s="233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s="2" customFormat="1" ht="21.8" customHeight="1">
      <c r="A103" s="40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6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6.95" customHeight="1">
      <c r="A104" s="40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8" spans="1:31" s="2" customFormat="1" ht="6.95" customHeight="1">
      <c r="A108" s="40"/>
      <c r="B108" s="70"/>
      <c r="C108" s="71"/>
      <c r="D108" s="71"/>
      <c r="E108" s="71"/>
      <c r="F108" s="71"/>
      <c r="G108" s="71"/>
      <c r="H108" s="71"/>
      <c r="I108" s="71"/>
      <c r="J108" s="71"/>
      <c r="K108" s="71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24.95" customHeight="1">
      <c r="A109" s="40"/>
      <c r="B109" s="41"/>
      <c r="C109" s="24" t="s">
        <v>124</v>
      </c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6.95" customHeight="1">
      <c r="A110" s="40"/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12" customHeight="1">
      <c r="A111" s="40"/>
      <c r="B111" s="41"/>
      <c r="C111" s="33" t="s">
        <v>16</v>
      </c>
      <c r="D111" s="42"/>
      <c r="E111" s="42"/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26.25" customHeight="1">
      <c r="A112" s="40"/>
      <c r="B112" s="41"/>
      <c r="C112" s="42"/>
      <c r="D112" s="42"/>
      <c r="E112" s="176" t="str">
        <f>E7</f>
        <v>Rekonstrukce společenského centra Stará hasička a přilehlého veřejného prostoru - způsobilé výdaje</v>
      </c>
      <c r="F112" s="33"/>
      <c r="G112" s="33"/>
      <c r="H112" s="33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12" customHeight="1">
      <c r="A113" s="40"/>
      <c r="B113" s="41"/>
      <c r="C113" s="33" t="s">
        <v>115</v>
      </c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16.5" customHeight="1">
      <c r="A114" s="40"/>
      <c r="B114" s="41"/>
      <c r="C114" s="42"/>
      <c r="D114" s="42"/>
      <c r="E114" s="78" t="str">
        <f>E9</f>
        <v>SO01e - VZT</v>
      </c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6.95" customHeight="1">
      <c r="A115" s="40"/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2" customHeight="1">
      <c r="A116" s="40"/>
      <c r="B116" s="41"/>
      <c r="C116" s="33" t="s">
        <v>20</v>
      </c>
      <c r="D116" s="42"/>
      <c r="E116" s="42"/>
      <c r="F116" s="28" t="str">
        <f>F12</f>
        <v xml:space="preserve"> </v>
      </c>
      <c r="G116" s="42"/>
      <c r="H116" s="42"/>
      <c r="I116" s="33" t="s">
        <v>22</v>
      </c>
      <c r="J116" s="81" t="str">
        <f>IF(J12="","",J12)</f>
        <v>26. 6. 2022</v>
      </c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6.95" customHeight="1">
      <c r="A117" s="40"/>
      <c r="B117" s="41"/>
      <c r="C117" s="42"/>
      <c r="D117" s="42"/>
      <c r="E117" s="42"/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40.05" customHeight="1">
      <c r="A118" s="40"/>
      <c r="B118" s="41"/>
      <c r="C118" s="33" t="s">
        <v>24</v>
      </c>
      <c r="D118" s="42"/>
      <c r="E118" s="42"/>
      <c r="F118" s="28" t="str">
        <f>E15</f>
        <v>Statutární město Brno, městská část Brno-Komín</v>
      </c>
      <c r="G118" s="42"/>
      <c r="H118" s="42"/>
      <c r="I118" s="33" t="s">
        <v>32</v>
      </c>
      <c r="J118" s="38" t="str">
        <f>E21</f>
        <v>Dipl.-Ing. Janosch Welzien, ČKA 383/2022</v>
      </c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25.65" customHeight="1">
      <c r="A119" s="40"/>
      <c r="B119" s="41"/>
      <c r="C119" s="33" t="s">
        <v>30</v>
      </c>
      <c r="D119" s="42"/>
      <c r="E119" s="42"/>
      <c r="F119" s="28" t="str">
        <f>IF(E18="","",E18)</f>
        <v>Vyplň údaj</v>
      </c>
      <c r="G119" s="42"/>
      <c r="H119" s="42"/>
      <c r="I119" s="33" t="s">
        <v>35</v>
      </c>
      <c r="J119" s="38" t="str">
        <f>E24</f>
        <v xml:space="preserve">Schwerpunkt architekti </v>
      </c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0.3" customHeight="1">
      <c r="A120" s="40"/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10" customFormat="1" ht="29.25" customHeight="1">
      <c r="A121" s="187"/>
      <c r="B121" s="188"/>
      <c r="C121" s="189" t="s">
        <v>125</v>
      </c>
      <c r="D121" s="190" t="s">
        <v>64</v>
      </c>
      <c r="E121" s="190" t="s">
        <v>60</v>
      </c>
      <c r="F121" s="190" t="s">
        <v>61</v>
      </c>
      <c r="G121" s="190" t="s">
        <v>126</v>
      </c>
      <c r="H121" s="190" t="s">
        <v>127</v>
      </c>
      <c r="I121" s="190" t="s">
        <v>128</v>
      </c>
      <c r="J121" s="190" t="s">
        <v>120</v>
      </c>
      <c r="K121" s="191" t="s">
        <v>129</v>
      </c>
      <c r="L121" s="192"/>
      <c r="M121" s="102" t="s">
        <v>1</v>
      </c>
      <c r="N121" s="103" t="s">
        <v>43</v>
      </c>
      <c r="O121" s="103" t="s">
        <v>130</v>
      </c>
      <c r="P121" s="103" t="s">
        <v>131</v>
      </c>
      <c r="Q121" s="103" t="s">
        <v>132</v>
      </c>
      <c r="R121" s="103" t="s">
        <v>133</v>
      </c>
      <c r="S121" s="103" t="s">
        <v>134</v>
      </c>
      <c r="T121" s="104" t="s">
        <v>135</v>
      </c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</row>
    <row r="122" spans="1:63" s="2" customFormat="1" ht="22.8" customHeight="1">
      <c r="A122" s="40"/>
      <c r="B122" s="41"/>
      <c r="C122" s="109" t="s">
        <v>136</v>
      </c>
      <c r="D122" s="42"/>
      <c r="E122" s="42"/>
      <c r="F122" s="42"/>
      <c r="G122" s="42"/>
      <c r="H122" s="42"/>
      <c r="I122" s="42"/>
      <c r="J122" s="193">
        <f>BK122</f>
        <v>0</v>
      </c>
      <c r="K122" s="42"/>
      <c r="L122" s="46"/>
      <c r="M122" s="105"/>
      <c r="N122" s="194"/>
      <c r="O122" s="106"/>
      <c r="P122" s="195">
        <f>P123</f>
        <v>0</v>
      </c>
      <c r="Q122" s="106"/>
      <c r="R122" s="195">
        <f>R123</f>
        <v>0</v>
      </c>
      <c r="S122" s="106"/>
      <c r="T122" s="196">
        <f>T123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8" t="s">
        <v>78</v>
      </c>
      <c r="AU122" s="18" t="s">
        <v>122</v>
      </c>
      <c r="BK122" s="197">
        <f>BK123</f>
        <v>0</v>
      </c>
    </row>
    <row r="123" spans="1:63" s="11" customFormat="1" ht="25.9" customHeight="1">
      <c r="A123" s="11"/>
      <c r="B123" s="198"/>
      <c r="C123" s="199"/>
      <c r="D123" s="200" t="s">
        <v>78</v>
      </c>
      <c r="E123" s="201" t="s">
        <v>268</v>
      </c>
      <c r="F123" s="201" t="s">
        <v>137</v>
      </c>
      <c r="G123" s="199"/>
      <c r="H123" s="199"/>
      <c r="I123" s="202"/>
      <c r="J123" s="203">
        <f>BK123</f>
        <v>0</v>
      </c>
      <c r="K123" s="199"/>
      <c r="L123" s="204"/>
      <c r="M123" s="205"/>
      <c r="N123" s="206"/>
      <c r="O123" s="206"/>
      <c r="P123" s="207">
        <f>P124+P185+P211+P217+P220</f>
        <v>0</v>
      </c>
      <c r="Q123" s="206"/>
      <c r="R123" s="207">
        <f>R124+R185+R211+R217+R220</f>
        <v>0</v>
      </c>
      <c r="S123" s="206"/>
      <c r="T123" s="208">
        <f>T124+T185+T211+T217+T220</f>
        <v>0</v>
      </c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R123" s="209" t="s">
        <v>89</v>
      </c>
      <c r="AT123" s="210" t="s">
        <v>78</v>
      </c>
      <c r="AU123" s="210" t="s">
        <v>79</v>
      </c>
      <c r="AY123" s="209" t="s">
        <v>139</v>
      </c>
      <c r="BK123" s="211">
        <f>BK124+BK185+BK211+BK217+BK220</f>
        <v>0</v>
      </c>
    </row>
    <row r="124" spans="1:63" s="11" customFormat="1" ht="22.8" customHeight="1">
      <c r="A124" s="11"/>
      <c r="B124" s="198"/>
      <c r="C124" s="199"/>
      <c r="D124" s="200" t="s">
        <v>78</v>
      </c>
      <c r="E124" s="234" t="s">
        <v>87</v>
      </c>
      <c r="F124" s="234" t="s">
        <v>3000</v>
      </c>
      <c r="G124" s="199"/>
      <c r="H124" s="199"/>
      <c r="I124" s="202"/>
      <c r="J124" s="235">
        <f>BK124</f>
        <v>0</v>
      </c>
      <c r="K124" s="199"/>
      <c r="L124" s="204"/>
      <c r="M124" s="205"/>
      <c r="N124" s="206"/>
      <c r="O124" s="206"/>
      <c r="P124" s="207">
        <f>SUM(P125:P184)</f>
        <v>0</v>
      </c>
      <c r="Q124" s="206"/>
      <c r="R124" s="207">
        <f>SUM(R125:R184)</f>
        <v>0</v>
      </c>
      <c r="S124" s="206"/>
      <c r="T124" s="208">
        <f>SUM(T125:T184)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09" t="s">
        <v>87</v>
      </c>
      <c r="AT124" s="210" t="s">
        <v>78</v>
      </c>
      <c r="AU124" s="210" t="s">
        <v>87</v>
      </c>
      <c r="AY124" s="209" t="s">
        <v>139</v>
      </c>
      <c r="BK124" s="211">
        <f>SUM(BK125:BK184)</f>
        <v>0</v>
      </c>
    </row>
    <row r="125" spans="1:65" s="2" customFormat="1" ht="62.7" customHeight="1">
      <c r="A125" s="40"/>
      <c r="B125" s="41"/>
      <c r="C125" s="212" t="s">
        <v>87</v>
      </c>
      <c r="D125" s="212" t="s">
        <v>140</v>
      </c>
      <c r="E125" s="213" t="s">
        <v>3001</v>
      </c>
      <c r="F125" s="214" t="s">
        <v>3002</v>
      </c>
      <c r="G125" s="215" t="s">
        <v>367</v>
      </c>
      <c r="H125" s="216">
        <v>1</v>
      </c>
      <c r="I125" s="217"/>
      <c r="J125" s="218">
        <f>ROUND(I125*H125,2)</f>
        <v>0</v>
      </c>
      <c r="K125" s="214" t="s">
        <v>1</v>
      </c>
      <c r="L125" s="46"/>
      <c r="M125" s="236" t="s">
        <v>1</v>
      </c>
      <c r="N125" s="237" t="s">
        <v>44</v>
      </c>
      <c r="O125" s="93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4" t="s">
        <v>144</v>
      </c>
      <c r="AT125" s="224" t="s">
        <v>140</v>
      </c>
      <c r="AU125" s="224" t="s">
        <v>89</v>
      </c>
      <c r="AY125" s="18" t="s">
        <v>139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87</v>
      </c>
      <c r="BK125" s="225">
        <f>ROUND(I125*H125,2)</f>
        <v>0</v>
      </c>
      <c r="BL125" s="18" t="s">
        <v>144</v>
      </c>
      <c r="BM125" s="224" t="s">
        <v>3003</v>
      </c>
    </row>
    <row r="126" spans="1:65" s="2" customFormat="1" ht="37.8" customHeight="1">
      <c r="A126" s="40"/>
      <c r="B126" s="41"/>
      <c r="C126" s="212" t="s">
        <v>89</v>
      </c>
      <c r="D126" s="212" t="s">
        <v>140</v>
      </c>
      <c r="E126" s="213" t="s">
        <v>3004</v>
      </c>
      <c r="F126" s="214" t="s">
        <v>3005</v>
      </c>
      <c r="G126" s="215" t="s">
        <v>367</v>
      </c>
      <c r="H126" s="216">
        <v>1</v>
      </c>
      <c r="I126" s="217"/>
      <c r="J126" s="218">
        <f>ROUND(I126*H126,2)</f>
        <v>0</v>
      </c>
      <c r="K126" s="214" t="s">
        <v>1</v>
      </c>
      <c r="L126" s="46"/>
      <c r="M126" s="236" t="s">
        <v>1</v>
      </c>
      <c r="N126" s="237" t="s">
        <v>44</v>
      </c>
      <c r="O126" s="93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4" t="s">
        <v>144</v>
      </c>
      <c r="AT126" s="224" t="s">
        <v>140</v>
      </c>
      <c r="AU126" s="224" t="s">
        <v>89</v>
      </c>
      <c r="AY126" s="18" t="s">
        <v>139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87</v>
      </c>
      <c r="BK126" s="225">
        <f>ROUND(I126*H126,2)</f>
        <v>0</v>
      </c>
      <c r="BL126" s="18" t="s">
        <v>144</v>
      </c>
      <c r="BM126" s="224" t="s">
        <v>3006</v>
      </c>
    </row>
    <row r="127" spans="1:65" s="2" customFormat="1" ht="37.8" customHeight="1">
      <c r="A127" s="40"/>
      <c r="B127" s="41"/>
      <c r="C127" s="212" t="s">
        <v>149</v>
      </c>
      <c r="D127" s="212" t="s">
        <v>140</v>
      </c>
      <c r="E127" s="213" t="s">
        <v>3004</v>
      </c>
      <c r="F127" s="214" t="s">
        <v>3005</v>
      </c>
      <c r="G127" s="215" t="s">
        <v>367</v>
      </c>
      <c r="H127" s="216">
        <v>1</v>
      </c>
      <c r="I127" s="217"/>
      <c r="J127" s="218">
        <f>ROUND(I127*H127,2)</f>
        <v>0</v>
      </c>
      <c r="K127" s="214" t="s">
        <v>1</v>
      </c>
      <c r="L127" s="46"/>
      <c r="M127" s="236" t="s">
        <v>1</v>
      </c>
      <c r="N127" s="237" t="s">
        <v>44</v>
      </c>
      <c r="O127" s="93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4" t="s">
        <v>144</v>
      </c>
      <c r="AT127" s="224" t="s">
        <v>140</v>
      </c>
      <c r="AU127" s="224" t="s">
        <v>89</v>
      </c>
      <c r="AY127" s="18" t="s">
        <v>139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87</v>
      </c>
      <c r="BK127" s="225">
        <f>ROUND(I127*H127,2)</f>
        <v>0</v>
      </c>
      <c r="BL127" s="18" t="s">
        <v>144</v>
      </c>
      <c r="BM127" s="224" t="s">
        <v>3007</v>
      </c>
    </row>
    <row r="128" spans="1:65" s="2" customFormat="1" ht="16.5" customHeight="1">
      <c r="A128" s="40"/>
      <c r="B128" s="41"/>
      <c r="C128" s="212" t="s">
        <v>144</v>
      </c>
      <c r="D128" s="212" t="s">
        <v>140</v>
      </c>
      <c r="E128" s="213" t="s">
        <v>3008</v>
      </c>
      <c r="F128" s="214" t="s">
        <v>3009</v>
      </c>
      <c r="G128" s="215" t="s">
        <v>367</v>
      </c>
      <c r="H128" s="216">
        <v>1</v>
      </c>
      <c r="I128" s="217"/>
      <c r="J128" s="218">
        <f>ROUND(I128*H128,2)</f>
        <v>0</v>
      </c>
      <c r="K128" s="214" t="s">
        <v>1</v>
      </c>
      <c r="L128" s="46"/>
      <c r="M128" s="236" t="s">
        <v>1</v>
      </c>
      <c r="N128" s="237" t="s">
        <v>44</v>
      </c>
      <c r="O128" s="93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4" t="s">
        <v>144</v>
      </c>
      <c r="AT128" s="224" t="s">
        <v>140</v>
      </c>
      <c r="AU128" s="224" t="s">
        <v>89</v>
      </c>
      <c r="AY128" s="18" t="s">
        <v>139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87</v>
      </c>
      <c r="BK128" s="225">
        <f>ROUND(I128*H128,2)</f>
        <v>0</v>
      </c>
      <c r="BL128" s="18" t="s">
        <v>144</v>
      </c>
      <c r="BM128" s="224" t="s">
        <v>3010</v>
      </c>
    </row>
    <row r="129" spans="1:65" s="2" customFormat="1" ht="37.8" customHeight="1">
      <c r="A129" s="40"/>
      <c r="B129" s="41"/>
      <c r="C129" s="212" t="s">
        <v>205</v>
      </c>
      <c r="D129" s="212" t="s">
        <v>140</v>
      </c>
      <c r="E129" s="213" t="s">
        <v>3011</v>
      </c>
      <c r="F129" s="214" t="s">
        <v>3012</v>
      </c>
      <c r="G129" s="215" t="s">
        <v>367</v>
      </c>
      <c r="H129" s="216">
        <v>1</v>
      </c>
      <c r="I129" s="217"/>
      <c r="J129" s="218">
        <f>ROUND(I129*H129,2)</f>
        <v>0</v>
      </c>
      <c r="K129" s="214" t="s">
        <v>1</v>
      </c>
      <c r="L129" s="46"/>
      <c r="M129" s="236" t="s">
        <v>1</v>
      </c>
      <c r="N129" s="237" t="s">
        <v>44</v>
      </c>
      <c r="O129" s="93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4" t="s">
        <v>144</v>
      </c>
      <c r="AT129" s="224" t="s">
        <v>140</v>
      </c>
      <c r="AU129" s="224" t="s">
        <v>89</v>
      </c>
      <c r="AY129" s="18" t="s">
        <v>139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87</v>
      </c>
      <c r="BK129" s="225">
        <f>ROUND(I129*H129,2)</f>
        <v>0</v>
      </c>
      <c r="BL129" s="18" t="s">
        <v>144</v>
      </c>
      <c r="BM129" s="224" t="s">
        <v>3013</v>
      </c>
    </row>
    <row r="130" spans="1:65" s="2" customFormat="1" ht="37.8" customHeight="1">
      <c r="A130" s="40"/>
      <c r="B130" s="41"/>
      <c r="C130" s="212" t="s">
        <v>310</v>
      </c>
      <c r="D130" s="212" t="s">
        <v>140</v>
      </c>
      <c r="E130" s="213" t="s">
        <v>3011</v>
      </c>
      <c r="F130" s="214" t="s">
        <v>3012</v>
      </c>
      <c r="G130" s="215" t="s">
        <v>367</v>
      </c>
      <c r="H130" s="216">
        <v>1</v>
      </c>
      <c r="I130" s="217"/>
      <c r="J130" s="218">
        <f>ROUND(I130*H130,2)</f>
        <v>0</v>
      </c>
      <c r="K130" s="214" t="s">
        <v>1</v>
      </c>
      <c r="L130" s="46"/>
      <c r="M130" s="236" t="s">
        <v>1</v>
      </c>
      <c r="N130" s="237" t="s">
        <v>44</v>
      </c>
      <c r="O130" s="93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4" t="s">
        <v>144</v>
      </c>
      <c r="AT130" s="224" t="s">
        <v>140</v>
      </c>
      <c r="AU130" s="224" t="s">
        <v>89</v>
      </c>
      <c r="AY130" s="18" t="s">
        <v>139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87</v>
      </c>
      <c r="BK130" s="225">
        <f>ROUND(I130*H130,2)</f>
        <v>0</v>
      </c>
      <c r="BL130" s="18" t="s">
        <v>144</v>
      </c>
      <c r="BM130" s="224" t="s">
        <v>3014</v>
      </c>
    </row>
    <row r="131" spans="1:65" s="2" customFormat="1" ht="16.5" customHeight="1">
      <c r="A131" s="40"/>
      <c r="B131" s="41"/>
      <c r="C131" s="212" t="s">
        <v>315</v>
      </c>
      <c r="D131" s="212" t="s">
        <v>140</v>
      </c>
      <c r="E131" s="213" t="s">
        <v>3008</v>
      </c>
      <c r="F131" s="214" t="s">
        <v>3009</v>
      </c>
      <c r="G131" s="215" t="s">
        <v>367</v>
      </c>
      <c r="H131" s="216">
        <v>1</v>
      </c>
      <c r="I131" s="217"/>
      <c r="J131" s="218">
        <f>ROUND(I131*H131,2)</f>
        <v>0</v>
      </c>
      <c r="K131" s="214" t="s">
        <v>1</v>
      </c>
      <c r="L131" s="46"/>
      <c r="M131" s="236" t="s">
        <v>1</v>
      </c>
      <c r="N131" s="237" t="s">
        <v>44</v>
      </c>
      <c r="O131" s="93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4" t="s">
        <v>144</v>
      </c>
      <c r="AT131" s="224" t="s">
        <v>140</v>
      </c>
      <c r="AU131" s="224" t="s">
        <v>89</v>
      </c>
      <c r="AY131" s="18" t="s">
        <v>139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87</v>
      </c>
      <c r="BK131" s="225">
        <f>ROUND(I131*H131,2)</f>
        <v>0</v>
      </c>
      <c r="BL131" s="18" t="s">
        <v>144</v>
      </c>
      <c r="BM131" s="224" t="s">
        <v>3015</v>
      </c>
    </row>
    <row r="132" spans="1:65" s="2" customFormat="1" ht="37.8" customHeight="1">
      <c r="A132" s="40"/>
      <c r="B132" s="41"/>
      <c r="C132" s="212" t="s">
        <v>319</v>
      </c>
      <c r="D132" s="212" t="s">
        <v>140</v>
      </c>
      <c r="E132" s="213" t="s">
        <v>3016</v>
      </c>
      <c r="F132" s="214" t="s">
        <v>3017</v>
      </c>
      <c r="G132" s="215" t="s">
        <v>367</v>
      </c>
      <c r="H132" s="216">
        <v>1</v>
      </c>
      <c r="I132" s="217"/>
      <c r="J132" s="218">
        <f>ROUND(I132*H132,2)</f>
        <v>0</v>
      </c>
      <c r="K132" s="214" t="s">
        <v>1</v>
      </c>
      <c r="L132" s="46"/>
      <c r="M132" s="236" t="s">
        <v>1</v>
      </c>
      <c r="N132" s="237" t="s">
        <v>44</v>
      </c>
      <c r="O132" s="93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4" t="s">
        <v>144</v>
      </c>
      <c r="AT132" s="224" t="s">
        <v>140</v>
      </c>
      <c r="AU132" s="224" t="s">
        <v>89</v>
      </c>
      <c r="AY132" s="18" t="s">
        <v>139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87</v>
      </c>
      <c r="BK132" s="225">
        <f>ROUND(I132*H132,2)</f>
        <v>0</v>
      </c>
      <c r="BL132" s="18" t="s">
        <v>144</v>
      </c>
      <c r="BM132" s="224" t="s">
        <v>3018</v>
      </c>
    </row>
    <row r="133" spans="1:65" s="2" customFormat="1" ht="37.8" customHeight="1">
      <c r="A133" s="40"/>
      <c r="B133" s="41"/>
      <c r="C133" s="212" t="s">
        <v>327</v>
      </c>
      <c r="D133" s="212" t="s">
        <v>140</v>
      </c>
      <c r="E133" s="213" t="s">
        <v>3016</v>
      </c>
      <c r="F133" s="214" t="s">
        <v>3017</v>
      </c>
      <c r="G133" s="215" t="s">
        <v>367</v>
      </c>
      <c r="H133" s="216">
        <v>1</v>
      </c>
      <c r="I133" s="217"/>
      <c r="J133" s="218">
        <f>ROUND(I133*H133,2)</f>
        <v>0</v>
      </c>
      <c r="K133" s="214" t="s">
        <v>1</v>
      </c>
      <c r="L133" s="46"/>
      <c r="M133" s="236" t="s">
        <v>1</v>
      </c>
      <c r="N133" s="237" t="s">
        <v>44</v>
      </c>
      <c r="O133" s="93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4" t="s">
        <v>144</v>
      </c>
      <c r="AT133" s="224" t="s">
        <v>140</v>
      </c>
      <c r="AU133" s="224" t="s">
        <v>89</v>
      </c>
      <c r="AY133" s="18" t="s">
        <v>139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87</v>
      </c>
      <c r="BK133" s="225">
        <f>ROUND(I133*H133,2)</f>
        <v>0</v>
      </c>
      <c r="BL133" s="18" t="s">
        <v>144</v>
      </c>
      <c r="BM133" s="224" t="s">
        <v>3019</v>
      </c>
    </row>
    <row r="134" spans="1:65" s="2" customFormat="1" ht="16.5" customHeight="1">
      <c r="A134" s="40"/>
      <c r="B134" s="41"/>
      <c r="C134" s="212" t="s">
        <v>334</v>
      </c>
      <c r="D134" s="212" t="s">
        <v>140</v>
      </c>
      <c r="E134" s="213" t="s">
        <v>3008</v>
      </c>
      <c r="F134" s="214" t="s">
        <v>3009</v>
      </c>
      <c r="G134" s="215" t="s">
        <v>367</v>
      </c>
      <c r="H134" s="216">
        <v>1</v>
      </c>
      <c r="I134" s="217"/>
      <c r="J134" s="218">
        <f>ROUND(I134*H134,2)</f>
        <v>0</v>
      </c>
      <c r="K134" s="214" t="s">
        <v>1</v>
      </c>
      <c r="L134" s="46"/>
      <c r="M134" s="236" t="s">
        <v>1</v>
      </c>
      <c r="N134" s="237" t="s">
        <v>44</v>
      </c>
      <c r="O134" s="93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4" t="s">
        <v>144</v>
      </c>
      <c r="AT134" s="224" t="s">
        <v>140</v>
      </c>
      <c r="AU134" s="224" t="s">
        <v>89</v>
      </c>
      <c r="AY134" s="18" t="s">
        <v>139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87</v>
      </c>
      <c r="BK134" s="225">
        <f>ROUND(I134*H134,2)</f>
        <v>0</v>
      </c>
      <c r="BL134" s="18" t="s">
        <v>144</v>
      </c>
      <c r="BM134" s="224" t="s">
        <v>3020</v>
      </c>
    </row>
    <row r="135" spans="1:65" s="2" customFormat="1" ht="24.15" customHeight="1">
      <c r="A135" s="40"/>
      <c r="B135" s="41"/>
      <c r="C135" s="212" t="s">
        <v>340</v>
      </c>
      <c r="D135" s="212" t="s">
        <v>140</v>
      </c>
      <c r="E135" s="213" t="s">
        <v>3021</v>
      </c>
      <c r="F135" s="214" t="s">
        <v>3022</v>
      </c>
      <c r="G135" s="215" t="s">
        <v>367</v>
      </c>
      <c r="H135" s="216">
        <v>1</v>
      </c>
      <c r="I135" s="217"/>
      <c r="J135" s="218">
        <f>ROUND(I135*H135,2)</f>
        <v>0</v>
      </c>
      <c r="K135" s="214" t="s">
        <v>1</v>
      </c>
      <c r="L135" s="46"/>
      <c r="M135" s="236" t="s">
        <v>1</v>
      </c>
      <c r="N135" s="237" t="s">
        <v>44</v>
      </c>
      <c r="O135" s="93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4" t="s">
        <v>144</v>
      </c>
      <c r="AT135" s="224" t="s">
        <v>140</v>
      </c>
      <c r="AU135" s="224" t="s">
        <v>89</v>
      </c>
      <c r="AY135" s="18" t="s">
        <v>139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87</v>
      </c>
      <c r="BK135" s="225">
        <f>ROUND(I135*H135,2)</f>
        <v>0</v>
      </c>
      <c r="BL135" s="18" t="s">
        <v>144</v>
      </c>
      <c r="BM135" s="224" t="s">
        <v>3023</v>
      </c>
    </row>
    <row r="136" spans="1:65" s="2" customFormat="1" ht="24.15" customHeight="1">
      <c r="A136" s="40"/>
      <c r="B136" s="41"/>
      <c r="C136" s="212" t="s">
        <v>229</v>
      </c>
      <c r="D136" s="212" t="s">
        <v>140</v>
      </c>
      <c r="E136" s="213" t="s">
        <v>3021</v>
      </c>
      <c r="F136" s="214" t="s">
        <v>3022</v>
      </c>
      <c r="G136" s="215" t="s">
        <v>367</v>
      </c>
      <c r="H136" s="216">
        <v>1</v>
      </c>
      <c r="I136" s="217"/>
      <c r="J136" s="218">
        <f>ROUND(I136*H136,2)</f>
        <v>0</v>
      </c>
      <c r="K136" s="214" t="s">
        <v>1</v>
      </c>
      <c r="L136" s="46"/>
      <c r="M136" s="236" t="s">
        <v>1</v>
      </c>
      <c r="N136" s="237" t="s">
        <v>44</v>
      </c>
      <c r="O136" s="93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4" t="s">
        <v>144</v>
      </c>
      <c r="AT136" s="224" t="s">
        <v>140</v>
      </c>
      <c r="AU136" s="224" t="s">
        <v>89</v>
      </c>
      <c r="AY136" s="18" t="s">
        <v>139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87</v>
      </c>
      <c r="BK136" s="225">
        <f>ROUND(I136*H136,2)</f>
        <v>0</v>
      </c>
      <c r="BL136" s="18" t="s">
        <v>144</v>
      </c>
      <c r="BM136" s="224" t="s">
        <v>3024</v>
      </c>
    </row>
    <row r="137" spans="1:65" s="2" customFormat="1" ht="16.5" customHeight="1">
      <c r="A137" s="40"/>
      <c r="B137" s="41"/>
      <c r="C137" s="212" t="s">
        <v>351</v>
      </c>
      <c r="D137" s="212" t="s">
        <v>140</v>
      </c>
      <c r="E137" s="213" t="s">
        <v>3025</v>
      </c>
      <c r="F137" s="214" t="s">
        <v>3026</v>
      </c>
      <c r="G137" s="215" t="s">
        <v>367</v>
      </c>
      <c r="H137" s="216">
        <v>2</v>
      </c>
      <c r="I137" s="217"/>
      <c r="J137" s="218">
        <f>ROUND(I137*H137,2)</f>
        <v>0</v>
      </c>
      <c r="K137" s="214" t="s">
        <v>1</v>
      </c>
      <c r="L137" s="46"/>
      <c r="M137" s="236" t="s">
        <v>1</v>
      </c>
      <c r="N137" s="237" t="s">
        <v>44</v>
      </c>
      <c r="O137" s="93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4" t="s">
        <v>144</v>
      </c>
      <c r="AT137" s="224" t="s">
        <v>140</v>
      </c>
      <c r="AU137" s="224" t="s">
        <v>89</v>
      </c>
      <c r="AY137" s="18" t="s">
        <v>139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87</v>
      </c>
      <c r="BK137" s="225">
        <f>ROUND(I137*H137,2)</f>
        <v>0</v>
      </c>
      <c r="BL137" s="18" t="s">
        <v>144</v>
      </c>
      <c r="BM137" s="224" t="s">
        <v>3027</v>
      </c>
    </row>
    <row r="138" spans="1:65" s="2" customFormat="1" ht="16.5" customHeight="1">
      <c r="A138" s="40"/>
      <c r="B138" s="41"/>
      <c r="C138" s="212" t="s">
        <v>358</v>
      </c>
      <c r="D138" s="212" t="s">
        <v>140</v>
      </c>
      <c r="E138" s="213" t="s">
        <v>3028</v>
      </c>
      <c r="F138" s="214" t="s">
        <v>3029</v>
      </c>
      <c r="G138" s="215" t="s">
        <v>367</v>
      </c>
      <c r="H138" s="216">
        <v>2</v>
      </c>
      <c r="I138" s="217"/>
      <c r="J138" s="218">
        <f>ROUND(I138*H138,2)</f>
        <v>0</v>
      </c>
      <c r="K138" s="214" t="s">
        <v>1</v>
      </c>
      <c r="L138" s="46"/>
      <c r="M138" s="236" t="s">
        <v>1</v>
      </c>
      <c r="N138" s="237" t="s">
        <v>44</v>
      </c>
      <c r="O138" s="93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4" t="s">
        <v>144</v>
      </c>
      <c r="AT138" s="224" t="s">
        <v>140</v>
      </c>
      <c r="AU138" s="224" t="s">
        <v>89</v>
      </c>
      <c r="AY138" s="18" t="s">
        <v>139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87</v>
      </c>
      <c r="BK138" s="225">
        <f>ROUND(I138*H138,2)</f>
        <v>0</v>
      </c>
      <c r="BL138" s="18" t="s">
        <v>144</v>
      </c>
      <c r="BM138" s="224" t="s">
        <v>3030</v>
      </c>
    </row>
    <row r="139" spans="1:65" s="2" customFormat="1" ht="16.5" customHeight="1">
      <c r="A139" s="40"/>
      <c r="B139" s="41"/>
      <c r="C139" s="212" t="s">
        <v>8</v>
      </c>
      <c r="D139" s="212" t="s">
        <v>140</v>
      </c>
      <c r="E139" s="213" t="s">
        <v>3031</v>
      </c>
      <c r="F139" s="214" t="s">
        <v>3032</v>
      </c>
      <c r="G139" s="215" t="s">
        <v>367</v>
      </c>
      <c r="H139" s="216">
        <v>1</v>
      </c>
      <c r="I139" s="217"/>
      <c r="J139" s="218">
        <f>ROUND(I139*H139,2)</f>
        <v>0</v>
      </c>
      <c r="K139" s="214" t="s">
        <v>1</v>
      </c>
      <c r="L139" s="46"/>
      <c r="M139" s="236" t="s">
        <v>1</v>
      </c>
      <c r="N139" s="237" t="s">
        <v>44</v>
      </c>
      <c r="O139" s="93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4" t="s">
        <v>144</v>
      </c>
      <c r="AT139" s="224" t="s">
        <v>140</v>
      </c>
      <c r="AU139" s="224" t="s">
        <v>89</v>
      </c>
      <c r="AY139" s="18" t="s">
        <v>139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87</v>
      </c>
      <c r="BK139" s="225">
        <f>ROUND(I139*H139,2)</f>
        <v>0</v>
      </c>
      <c r="BL139" s="18" t="s">
        <v>144</v>
      </c>
      <c r="BM139" s="224" t="s">
        <v>3033</v>
      </c>
    </row>
    <row r="140" spans="1:65" s="2" customFormat="1" ht="49.05" customHeight="1">
      <c r="A140" s="40"/>
      <c r="B140" s="41"/>
      <c r="C140" s="212" t="s">
        <v>371</v>
      </c>
      <c r="D140" s="212" t="s">
        <v>140</v>
      </c>
      <c r="E140" s="213" t="s">
        <v>3034</v>
      </c>
      <c r="F140" s="214" t="s">
        <v>3035</v>
      </c>
      <c r="G140" s="215" t="s">
        <v>367</v>
      </c>
      <c r="H140" s="216">
        <v>2</v>
      </c>
      <c r="I140" s="217"/>
      <c r="J140" s="218">
        <f>ROUND(I140*H140,2)</f>
        <v>0</v>
      </c>
      <c r="K140" s="214" t="s">
        <v>1</v>
      </c>
      <c r="L140" s="46"/>
      <c r="M140" s="236" t="s">
        <v>1</v>
      </c>
      <c r="N140" s="237" t="s">
        <v>44</v>
      </c>
      <c r="O140" s="93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4" t="s">
        <v>144</v>
      </c>
      <c r="AT140" s="224" t="s">
        <v>140</v>
      </c>
      <c r="AU140" s="224" t="s">
        <v>89</v>
      </c>
      <c r="AY140" s="18" t="s">
        <v>139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87</v>
      </c>
      <c r="BK140" s="225">
        <f>ROUND(I140*H140,2)</f>
        <v>0</v>
      </c>
      <c r="BL140" s="18" t="s">
        <v>144</v>
      </c>
      <c r="BM140" s="224" t="s">
        <v>3036</v>
      </c>
    </row>
    <row r="141" spans="1:65" s="2" customFormat="1" ht="49.05" customHeight="1">
      <c r="A141" s="40"/>
      <c r="B141" s="41"/>
      <c r="C141" s="212" t="s">
        <v>376</v>
      </c>
      <c r="D141" s="212" t="s">
        <v>140</v>
      </c>
      <c r="E141" s="213" t="s">
        <v>3037</v>
      </c>
      <c r="F141" s="214" t="s">
        <v>3038</v>
      </c>
      <c r="G141" s="215" t="s">
        <v>367</v>
      </c>
      <c r="H141" s="216">
        <v>2</v>
      </c>
      <c r="I141" s="217"/>
      <c r="J141" s="218">
        <f>ROUND(I141*H141,2)</f>
        <v>0</v>
      </c>
      <c r="K141" s="214" t="s">
        <v>1</v>
      </c>
      <c r="L141" s="46"/>
      <c r="M141" s="236" t="s">
        <v>1</v>
      </c>
      <c r="N141" s="237" t="s">
        <v>44</v>
      </c>
      <c r="O141" s="93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4" t="s">
        <v>144</v>
      </c>
      <c r="AT141" s="224" t="s">
        <v>140</v>
      </c>
      <c r="AU141" s="224" t="s">
        <v>89</v>
      </c>
      <c r="AY141" s="18" t="s">
        <v>139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87</v>
      </c>
      <c r="BK141" s="225">
        <f>ROUND(I141*H141,2)</f>
        <v>0</v>
      </c>
      <c r="BL141" s="18" t="s">
        <v>144</v>
      </c>
      <c r="BM141" s="224" t="s">
        <v>3039</v>
      </c>
    </row>
    <row r="142" spans="1:65" s="2" customFormat="1" ht="49.05" customHeight="1">
      <c r="A142" s="40"/>
      <c r="B142" s="41"/>
      <c r="C142" s="212" t="s">
        <v>382</v>
      </c>
      <c r="D142" s="212" t="s">
        <v>140</v>
      </c>
      <c r="E142" s="213" t="s">
        <v>3040</v>
      </c>
      <c r="F142" s="214" t="s">
        <v>3041</v>
      </c>
      <c r="G142" s="215" t="s">
        <v>367</v>
      </c>
      <c r="H142" s="216">
        <v>1</v>
      </c>
      <c r="I142" s="217"/>
      <c r="J142" s="218">
        <f>ROUND(I142*H142,2)</f>
        <v>0</v>
      </c>
      <c r="K142" s="214" t="s">
        <v>1</v>
      </c>
      <c r="L142" s="46"/>
      <c r="M142" s="236" t="s">
        <v>1</v>
      </c>
      <c r="N142" s="237" t="s">
        <v>44</v>
      </c>
      <c r="O142" s="93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4" t="s">
        <v>144</v>
      </c>
      <c r="AT142" s="224" t="s">
        <v>140</v>
      </c>
      <c r="AU142" s="224" t="s">
        <v>89</v>
      </c>
      <c r="AY142" s="18" t="s">
        <v>139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87</v>
      </c>
      <c r="BK142" s="225">
        <f>ROUND(I142*H142,2)</f>
        <v>0</v>
      </c>
      <c r="BL142" s="18" t="s">
        <v>144</v>
      </c>
      <c r="BM142" s="224" t="s">
        <v>3042</v>
      </c>
    </row>
    <row r="143" spans="1:65" s="2" customFormat="1" ht="49.05" customHeight="1">
      <c r="A143" s="40"/>
      <c r="B143" s="41"/>
      <c r="C143" s="212" t="s">
        <v>393</v>
      </c>
      <c r="D143" s="212" t="s">
        <v>140</v>
      </c>
      <c r="E143" s="213" t="s">
        <v>3043</v>
      </c>
      <c r="F143" s="214" t="s">
        <v>3044</v>
      </c>
      <c r="G143" s="215" t="s">
        <v>367</v>
      </c>
      <c r="H143" s="216">
        <v>1</v>
      </c>
      <c r="I143" s="217"/>
      <c r="J143" s="218">
        <f>ROUND(I143*H143,2)</f>
        <v>0</v>
      </c>
      <c r="K143" s="214" t="s">
        <v>1</v>
      </c>
      <c r="L143" s="46"/>
      <c r="M143" s="236" t="s">
        <v>1</v>
      </c>
      <c r="N143" s="237" t="s">
        <v>44</v>
      </c>
      <c r="O143" s="93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4" t="s">
        <v>144</v>
      </c>
      <c r="AT143" s="224" t="s">
        <v>140</v>
      </c>
      <c r="AU143" s="224" t="s">
        <v>89</v>
      </c>
      <c r="AY143" s="18" t="s">
        <v>139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87</v>
      </c>
      <c r="BK143" s="225">
        <f>ROUND(I143*H143,2)</f>
        <v>0</v>
      </c>
      <c r="BL143" s="18" t="s">
        <v>144</v>
      </c>
      <c r="BM143" s="224" t="s">
        <v>3045</v>
      </c>
    </row>
    <row r="144" spans="1:65" s="2" customFormat="1" ht="49.05" customHeight="1">
      <c r="A144" s="40"/>
      <c r="B144" s="41"/>
      <c r="C144" s="212" t="s">
        <v>400</v>
      </c>
      <c r="D144" s="212" t="s">
        <v>140</v>
      </c>
      <c r="E144" s="213" t="s">
        <v>3046</v>
      </c>
      <c r="F144" s="214" t="s">
        <v>3047</v>
      </c>
      <c r="G144" s="215" t="s">
        <v>367</v>
      </c>
      <c r="H144" s="216">
        <v>1</v>
      </c>
      <c r="I144" s="217"/>
      <c r="J144" s="218">
        <f>ROUND(I144*H144,2)</f>
        <v>0</v>
      </c>
      <c r="K144" s="214" t="s">
        <v>1</v>
      </c>
      <c r="L144" s="46"/>
      <c r="M144" s="236" t="s">
        <v>1</v>
      </c>
      <c r="N144" s="237" t="s">
        <v>44</v>
      </c>
      <c r="O144" s="93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4" t="s">
        <v>144</v>
      </c>
      <c r="AT144" s="224" t="s">
        <v>140</v>
      </c>
      <c r="AU144" s="224" t="s">
        <v>89</v>
      </c>
      <c r="AY144" s="18" t="s">
        <v>139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87</v>
      </c>
      <c r="BK144" s="225">
        <f>ROUND(I144*H144,2)</f>
        <v>0</v>
      </c>
      <c r="BL144" s="18" t="s">
        <v>144</v>
      </c>
      <c r="BM144" s="224" t="s">
        <v>3048</v>
      </c>
    </row>
    <row r="145" spans="1:65" s="2" customFormat="1" ht="49.05" customHeight="1">
      <c r="A145" s="40"/>
      <c r="B145" s="41"/>
      <c r="C145" s="212" t="s">
        <v>7</v>
      </c>
      <c r="D145" s="212" t="s">
        <v>140</v>
      </c>
      <c r="E145" s="213" t="s">
        <v>3049</v>
      </c>
      <c r="F145" s="214" t="s">
        <v>3050</v>
      </c>
      <c r="G145" s="215" t="s">
        <v>367</v>
      </c>
      <c r="H145" s="216">
        <v>1</v>
      </c>
      <c r="I145" s="217"/>
      <c r="J145" s="218">
        <f>ROUND(I145*H145,2)</f>
        <v>0</v>
      </c>
      <c r="K145" s="214" t="s">
        <v>1</v>
      </c>
      <c r="L145" s="46"/>
      <c r="M145" s="236" t="s">
        <v>1</v>
      </c>
      <c r="N145" s="237" t="s">
        <v>44</v>
      </c>
      <c r="O145" s="93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4" t="s">
        <v>144</v>
      </c>
      <c r="AT145" s="224" t="s">
        <v>140</v>
      </c>
      <c r="AU145" s="224" t="s">
        <v>89</v>
      </c>
      <c r="AY145" s="18" t="s">
        <v>139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87</v>
      </c>
      <c r="BK145" s="225">
        <f>ROUND(I145*H145,2)</f>
        <v>0</v>
      </c>
      <c r="BL145" s="18" t="s">
        <v>144</v>
      </c>
      <c r="BM145" s="224" t="s">
        <v>3051</v>
      </c>
    </row>
    <row r="146" spans="1:65" s="2" customFormat="1" ht="37.8" customHeight="1">
      <c r="A146" s="40"/>
      <c r="B146" s="41"/>
      <c r="C146" s="212" t="s">
        <v>412</v>
      </c>
      <c r="D146" s="212" t="s">
        <v>140</v>
      </c>
      <c r="E146" s="213" t="s">
        <v>3052</v>
      </c>
      <c r="F146" s="214" t="s">
        <v>3053</v>
      </c>
      <c r="G146" s="215" t="s">
        <v>367</v>
      </c>
      <c r="H146" s="216">
        <v>1</v>
      </c>
      <c r="I146" s="217"/>
      <c r="J146" s="218">
        <f>ROUND(I146*H146,2)</f>
        <v>0</v>
      </c>
      <c r="K146" s="214" t="s">
        <v>1</v>
      </c>
      <c r="L146" s="46"/>
      <c r="M146" s="236" t="s">
        <v>1</v>
      </c>
      <c r="N146" s="237" t="s">
        <v>44</v>
      </c>
      <c r="O146" s="93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4" t="s">
        <v>144</v>
      </c>
      <c r="AT146" s="224" t="s">
        <v>140</v>
      </c>
      <c r="AU146" s="224" t="s">
        <v>89</v>
      </c>
      <c r="AY146" s="18" t="s">
        <v>139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87</v>
      </c>
      <c r="BK146" s="225">
        <f>ROUND(I146*H146,2)</f>
        <v>0</v>
      </c>
      <c r="BL146" s="18" t="s">
        <v>144</v>
      </c>
      <c r="BM146" s="224" t="s">
        <v>3054</v>
      </c>
    </row>
    <row r="147" spans="1:65" s="2" customFormat="1" ht="37.8" customHeight="1">
      <c r="A147" s="40"/>
      <c r="B147" s="41"/>
      <c r="C147" s="212" t="s">
        <v>428</v>
      </c>
      <c r="D147" s="212" t="s">
        <v>140</v>
      </c>
      <c r="E147" s="213" t="s">
        <v>3055</v>
      </c>
      <c r="F147" s="214" t="s">
        <v>3056</v>
      </c>
      <c r="G147" s="215" t="s">
        <v>367</v>
      </c>
      <c r="H147" s="216">
        <v>1</v>
      </c>
      <c r="I147" s="217"/>
      <c r="J147" s="218">
        <f>ROUND(I147*H147,2)</f>
        <v>0</v>
      </c>
      <c r="K147" s="214" t="s">
        <v>1</v>
      </c>
      <c r="L147" s="46"/>
      <c r="M147" s="236" t="s">
        <v>1</v>
      </c>
      <c r="N147" s="237" t="s">
        <v>44</v>
      </c>
      <c r="O147" s="93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4" t="s">
        <v>144</v>
      </c>
      <c r="AT147" s="224" t="s">
        <v>140</v>
      </c>
      <c r="AU147" s="224" t="s">
        <v>89</v>
      </c>
      <c r="AY147" s="18" t="s">
        <v>139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87</v>
      </c>
      <c r="BK147" s="225">
        <f>ROUND(I147*H147,2)</f>
        <v>0</v>
      </c>
      <c r="BL147" s="18" t="s">
        <v>144</v>
      </c>
      <c r="BM147" s="224" t="s">
        <v>3057</v>
      </c>
    </row>
    <row r="148" spans="1:65" s="2" customFormat="1" ht="24.15" customHeight="1">
      <c r="A148" s="40"/>
      <c r="B148" s="41"/>
      <c r="C148" s="212" t="s">
        <v>434</v>
      </c>
      <c r="D148" s="212" t="s">
        <v>140</v>
      </c>
      <c r="E148" s="213" t="s">
        <v>3058</v>
      </c>
      <c r="F148" s="214" t="s">
        <v>3059</v>
      </c>
      <c r="G148" s="215" t="s">
        <v>367</v>
      </c>
      <c r="H148" s="216">
        <v>1</v>
      </c>
      <c r="I148" s="217"/>
      <c r="J148" s="218">
        <f>ROUND(I148*H148,2)</f>
        <v>0</v>
      </c>
      <c r="K148" s="214" t="s">
        <v>1</v>
      </c>
      <c r="L148" s="46"/>
      <c r="M148" s="236" t="s">
        <v>1</v>
      </c>
      <c r="N148" s="237" t="s">
        <v>44</v>
      </c>
      <c r="O148" s="93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4" t="s">
        <v>144</v>
      </c>
      <c r="AT148" s="224" t="s">
        <v>140</v>
      </c>
      <c r="AU148" s="224" t="s">
        <v>89</v>
      </c>
      <c r="AY148" s="18" t="s">
        <v>139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87</v>
      </c>
      <c r="BK148" s="225">
        <f>ROUND(I148*H148,2)</f>
        <v>0</v>
      </c>
      <c r="BL148" s="18" t="s">
        <v>144</v>
      </c>
      <c r="BM148" s="224" t="s">
        <v>3060</v>
      </c>
    </row>
    <row r="149" spans="1:65" s="2" customFormat="1" ht="24.15" customHeight="1">
      <c r="A149" s="40"/>
      <c r="B149" s="41"/>
      <c r="C149" s="212" t="s">
        <v>456</v>
      </c>
      <c r="D149" s="212" t="s">
        <v>140</v>
      </c>
      <c r="E149" s="213" t="s">
        <v>3061</v>
      </c>
      <c r="F149" s="214" t="s">
        <v>3062</v>
      </c>
      <c r="G149" s="215" t="s">
        <v>367</v>
      </c>
      <c r="H149" s="216">
        <v>1</v>
      </c>
      <c r="I149" s="217"/>
      <c r="J149" s="218">
        <f>ROUND(I149*H149,2)</f>
        <v>0</v>
      </c>
      <c r="K149" s="214" t="s">
        <v>1</v>
      </c>
      <c r="L149" s="46"/>
      <c r="M149" s="236" t="s">
        <v>1</v>
      </c>
      <c r="N149" s="237" t="s">
        <v>44</v>
      </c>
      <c r="O149" s="93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4" t="s">
        <v>144</v>
      </c>
      <c r="AT149" s="224" t="s">
        <v>140</v>
      </c>
      <c r="AU149" s="224" t="s">
        <v>89</v>
      </c>
      <c r="AY149" s="18" t="s">
        <v>139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87</v>
      </c>
      <c r="BK149" s="225">
        <f>ROUND(I149*H149,2)</f>
        <v>0</v>
      </c>
      <c r="BL149" s="18" t="s">
        <v>144</v>
      </c>
      <c r="BM149" s="224" t="s">
        <v>3063</v>
      </c>
    </row>
    <row r="150" spans="1:65" s="2" customFormat="1" ht="33" customHeight="1">
      <c r="A150" s="40"/>
      <c r="B150" s="41"/>
      <c r="C150" s="212" t="s">
        <v>187</v>
      </c>
      <c r="D150" s="212" t="s">
        <v>140</v>
      </c>
      <c r="E150" s="213" t="s">
        <v>3064</v>
      </c>
      <c r="F150" s="214" t="s">
        <v>3065</v>
      </c>
      <c r="G150" s="215" t="s">
        <v>367</v>
      </c>
      <c r="H150" s="216">
        <v>8</v>
      </c>
      <c r="I150" s="217"/>
      <c r="J150" s="218">
        <f>ROUND(I150*H150,2)</f>
        <v>0</v>
      </c>
      <c r="K150" s="214" t="s">
        <v>1</v>
      </c>
      <c r="L150" s="46"/>
      <c r="M150" s="236" t="s">
        <v>1</v>
      </c>
      <c r="N150" s="237" t="s">
        <v>44</v>
      </c>
      <c r="O150" s="93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4" t="s">
        <v>144</v>
      </c>
      <c r="AT150" s="224" t="s">
        <v>140</v>
      </c>
      <c r="AU150" s="224" t="s">
        <v>89</v>
      </c>
      <c r="AY150" s="18" t="s">
        <v>139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87</v>
      </c>
      <c r="BK150" s="225">
        <f>ROUND(I150*H150,2)</f>
        <v>0</v>
      </c>
      <c r="BL150" s="18" t="s">
        <v>144</v>
      </c>
      <c r="BM150" s="224" t="s">
        <v>3066</v>
      </c>
    </row>
    <row r="151" spans="1:65" s="2" customFormat="1" ht="24.15" customHeight="1">
      <c r="A151" s="40"/>
      <c r="B151" s="41"/>
      <c r="C151" s="212" t="s">
        <v>468</v>
      </c>
      <c r="D151" s="212" t="s">
        <v>140</v>
      </c>
      <c r="E151" s="213" t="s">
        <v>3067</v>
      </c>
      <c r="F151" s="214" t="s">
        <v>3068</v>
      </c>
      <c r="G151" s="215" t="s">
        <v>367</v>
      </c>
      <c r="H151" s="216">
        <v>2</v>
      </c>
      <c r="I151" s="217"/>
      <c r="J151" s="218">
        <f>ROUND(I151*H151,2)</f>
        <v>0</v>
      </c>
      <c r="K151" s="214" t="s">
        <v>1</v>
      </c>
      <c r="L151" s="46"/>
      <c r="M151" s="236" t="s">
        <v>1</v>
      </c>
      <c r="N151" s="237" t="s">
        <v>44</v>
      </c>
      <c r="O151" s="93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4" t="s">
        <v>144</v>
      </c>
      <c r="AT151" s="224" t="s">
        <v>140</v>
      </c>
      <c r="AU151" s="224" t="s">
        <v>89</v>
      </c>
      <c r="AY151" s="18" t="s">
        <v>139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87</v>
      </c>
      <c r="BK151" s="225">
        <f>ROUND(I151*H151,2)</f>
        <v>0</v>
      </c>
      <c r="BL151" s="18" t="s">
        <v>144</v>
      </c>
      <c r="BM151" s="224" t="s">
        <v>3069</v>
      </c>
    </row>
    <row r="152" spans="1:65" s="2" customFormat="1" ht="24.15" customHeight="1">
      <c r="A152" s="40"/>
      <c r="B152" s="41"/>
      <c r="C152" s="212" t="s">
        <v>474</v>
      </c>
      <c r="D152" s="212" t="s">
        <v>140</v>
      </c>
      <c r="E152" s="213" t="s">
        <v>3070</v>
      </c>
      <c r="F152" s="214" t="s">
        <v>3071</v>
      </c>
      <c r="G152" s="215" t="s">
        <v>367</v>
      </c>
      <c r="H152" s="216">
        <v>1</v>
      </c>
      <c r="I152" s="217"/>
      <c r="J152" s="218">
        <f>ROUND(I152*H152,2)</f>
        <v>0</v>
      </c>
      <c r="K152" s="214" t="s">
        <v>1</v>
      </c>
      <c r="L152" s="46"/>
      <c r="M152" s="236" t="s">
        <v>1</v>
      </c>
      <c r="N152" s="237" t="s">
        <v>44</v>
      </c>
      <c r="O152" s="93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4" t="s">
        <v>144</v>
      </c>
      <c r="AT152" s="224" t="s">
        <v>140</v>
      </c>
      <c r="AU152" s="224" t="s">
        <v>89</v>
      </c>
      <c r="AY152" s="18" t="s">
        <v>139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87</v>
      </c>
      <c r="BK152" s="225">
        <f>ROUND(I152*H152,2)</f>
        <v>0</v>
      </c>
      <c r="BL152" s="18" t="s">
        <v>144</v>
      </c>
      <c r="BM152" s="224" t="s">
        <v>3072</v>
      </c>
    </row>
    <row r="153" spans="1:65" s="2" customFormat="1" ht="24.15" customHeight="1">
      <c r="A153" s="40"/>
      <c r="B153" s="41"/>
      <c r="C153" s="212" t="s">
        <v>482</v>
      </c>
      <c r="D153" s="212" t="s">
        <v>140</v>
      </c>
      <c r="E153" s="213" t="s">
        <v>3073</v>
      </c>
      <c r="F153" s="214" t="s">
        <v>3074</v>
      </c>
      <c r="G153" s="215" t="s">
        <v>367</v>
      </c>
      <c r="H153" s="216">
        <v>1</v>
      </c>
      <c r="I153" s="217"/>
      <c r="J153" s="218">
        <f>ROUND(I153*H153,2)</f>
        <v>0</v>
      </c>
      <c r="K153" s="214" t="s">
        <v>1</v>
      </c>
      <c r="L153" s="46"/>
      <c r="M153" s="236" t="s">
        <v>1</v>
      </c>
      <c r="N153" s="237" t="s">
        <v>44</v>
      </c>
      <c r="O153" s="93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4" t="s">
        <v>144</v>
      </c>
      <c r="AT153" s="224" t="s">
        <v>140</v>
      </c>
      <c r="AU153" s="224" t="s">
        <v>89</v>
      </c>
      <c r="AY153" s="18" t="s">
        <v>139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87</v>
      </c>
      <c r="BK153" s="225">
        <f>ROUND(I153*H153,2)</f>
        <v>0</v>
      </c>
      <c r="BL153" s="18" t="s">
        <v>144</v>
      </c>
      <c r="BM153" s="224" t="s">
        <v>3075</v>
      </c>
    </row>
    <row r="154" spans="1:65" s="2" customFormat="1" ht="24.15" customHeight="1">
      <c r="A154" s="40"/>
      <c r="B154" s="41"/>
      <c r="C154" s="212" t="s">
        <v>487</v>
      </c>
      <c r="D154" s="212" t="s">
        <v>140</v>
      </c>
      <c r="E154" s="213" t="s">
        <v>3076</v>
      </c>
      <c r="F154" s="214" t="s">
        <v>3077</v>
      </c>
      <c r="G154" s="215" t="s">
        <v>367</v>
      </c>
      <c r="H154" s="216">
        <v>2</v>
      </c>
      <c r="I154" s="217"/>
      <c r="J154" s="218">
        <f>ROUND(I154*H154,2)</f>
        <v>0</v>
      </c>
      <c r="K154" s="214" t="s">
        <v>1</v>
      </c>
      <c r="L154" s="46"/>
      <c r="M154" s="236" t="s">
        <v>1</v>
      </c>
      <c r="N154" s="237" t="s">
        <v>44</v>
      </c>
      <c r="O154" s="93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4" t="s">
        <v>144</v>
      </c>
      <c r="AT154" s="224" t="s">
        <v>140</v>
      </c>
      <c r="AU154" s="224" t="s">
        <v>89</v>
      </c>
      <c r="AY154" s="18" t="s">
        <v>139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87</v>
      </c>
      <c r="BK154" s="225">
        <f>ROUND(I154*H154,2)</f>
        <v>0</v>
      </c>
      <c r="BL154" s="18" t="s">
        <v>144</v>
      </c>
      <c r="BM154" s="224" t="s">
        <v>3078</v>
      </c>
    </row>
    <row r="155" spans="1:65" s="2" customFormat="1" ht="24.15" customHeight="1">
      <c r="A155" s="40"/>
      <c r="B155" s="41"/>
      <c r="C155" s="212" t="s">
        <v>492</v>
      </c>
      <c r="D155" s="212" t="s">
        <v>140</v>
      </c>
      <c r="E155" s="213" t="s">
        <v>3079</v>
      </c>
      <c r="F155" s="214" t="s">
        <v>3080</v>
      </c>
      <c r="G155" s="215" t="s">
        <v>367</v>
      </c>
      <c r="H155" s="216">
        <v>1</v>
      </c>
      <c r="I155" s="217"/>
      <c r="J155" s="218">
        <f>ROUND(I155*H155,2)</f>
        <v>0</v>
      </c>
      <c r="K155" s="214" t="s">
        <v>1</v>
      </c>
      <c r="L155" s="46"/>
      <c r="M155" s="236" t="s">
        <v>1</v>
      </c>
      <c r="N155" s="237" t="s">
        <v>44</v>
      </c>
      <c r="O155" s="93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4" t="s">
        <v>144</v>
      </c>
      <c r="AT155" s="224" t="s">
        <v>140</v>
      </c>
      <c r="AU155" s="224" t="s">
        <v>89</v>
      </c>
      <c r="AY155" s="18" t="s">
        <v>139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87</v>
      </c>
      <c r="BK155" s="225">
        <f>ROUND(I155*H155,2)</f>
        <v>0</v>
      </c>
      <c r="BL155" s="18" t="s">
        <v>144</v>
      </c>
      <c r="BM155" s="224" t="s">
        <v>3081</v>
      </c>
    </row>
    <row r="156" spans="1:65" s="2" customFormat="1" ht="24.15" customHeight="1">
      <c r="A156" s="40"/>
      <c r="B156" s="41"/>
      <c r="C156" s="212" t="s">
        <v>496</v>
      </c>
      <c r="D156" s="212" t="s">
        <v>140</v>
      </c>
      <c r="E156" s="213" t="s">
        <v>3082</v>
      </c>
      <c r="F156" s="214" t="s">
        <v>3083</v>
      </c>
      <c r="G156" s="215" t="s">
        <v>367</v>
      </c>
      <c r="H156" s="216">
        <v>1</v>
      </c>
      <c r="I156" s="217"/>
      <c r="J156" s="218">
        <f>ROUND(I156*H156,2)</f>
        <v>0</v>
      </c>
      <c r="K156" s="214" t="s">
        <v>1</v>
      </c>
      <c r="L156" s="46"/>
      <c r="M156" s="236" t="s">
        <v>1</v>
      </c>
      <c r="N156" s="237" t="s">
        <v>44</v>
      </c>
      <c r="O156" s="93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4" t="s">
        <v>144</v>
      </c>
      <c r="AT156" s="224" t="s">
        <v>140</v>
      </c>
      <c r="AU156" s="224" t="s">
        <v>89</v>
      </c>
      <c r="AY156" s="18" t="s">
        <v>139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87</v>
      </c>
      <c r="BK156" s="225">
        <f>ROUND(I156*H156,2)</f>
        <v>0</v>
      </c>
      <c r="BL156" s="18" t="s">
        <v>144</v>
      </c>
      <c r="BM156" s="224" t="s">
        <v>3084</v>
      </c>
    </row>
    <row r="157" spans="1:65" s="2" customFormat="1" ht="16.5" customHeight="1">
      <c r="A157" s="40"/>
      <c r="B157" s="41"/>
      <c r="C157" s="212" t="s">
        <v>500</v>
      </c>
      <c r="D157" s="212" t="s">
        <v>140</v>
      </c>
      <c r="E157" s="213" t="s">
        <v>3085</v>
      </c>
      <c r="F157" s="214" t="s">
        <v>3086</v>
      </c>
      <c r="G157" s="215" t="s">
        <v>367</v>
      </c>
      <c r="H157" s="216">
        <v>1</v>
      </c>
      <c r="I157" s="217"/>
      <c r="J157" s="218">
        <f>ROUND(I157*H157,2)</f>
        <v>0</v>
      </c>
      <c r="K157" s="214" t="s">
        <v>1</v>
      </c>
      <c r="L157" s="46"/>
      <c r="M157" s="236" t="s">
        <v>1</v>
      </c>
      <c r="N157" s="237" t="s">
        <v>44</v>
      </c>
      <c r="O157" s="93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4" t="s">
        <v>144</v>
      </c>
      <c r="AT157" s="224" t="s">
        <v>140</v>
      </c>
      <c r="AU157" s="224" t="s">
        <v>89</v>
      </c>
      <c r="AY157" s="18" t="s">
        <v>139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87</v>
      </c>
      <c r="BK157" s="225">
        <f>ROUND(I157*H157,2)</f>
        <v>0</v>
      </c>
      <c r="BL157" s="18" t="s">
        <v>144</v>
      </c>
      <c r="BM157" s="224" t="s">
        <v>3087</v>
      </c>
    </row>
    <row r="158" spans="1:65" s="2" customFormat="1" ht="24.15" customHeight="1">
      <c r="A158" s="40"/>
      <c r="B158" s="41"/>
      <c r="C158" s="212" t="s">
        <v>505</v>
      </c>
      <c r="D158" s="212" t="s">
        <v>140</v>
      </c>
      <c r="E158" s="213" t="s">
        <v>3088</v>
      </c>
      <c r="F158" s="214" t="s">
        <v>3089</v>
      </c>
      <c r="G158" s="215" t="s">
        <v>367</v>
      </c>
      <c r="H158" s="216">
        <v>10</v>
      </c>
      <c r="I158" s="217"/>
      <c r="J158" s="218">
        <f>ROUND(I158*H158,2)</f>
        <v>0</v>
      </c>
      <c r="K158" s="214" t="s">
        <v>1</v>
      </c>
      <c r="L158" s="46"/>
      <c r="M158" s="236" t="s">
        <v>1</v>
      </c>
      <c r="N158" s="237" t="s">
        <v>44</v>
      </c>
      <c r="O158" s="93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4" t="s">
        <v>144</v>
      </c>
      <c r="AT158" s="224" t="s">
        <v>140</v>
      </c>
      <c r="AU158" s="224" t="s">
        <v>89</v>
      </c>
      <c r="AY158" s="18" t="s">
        <v>139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87</v>
      </c>
      <c r="BK158" s="225">
        <f>ROUND(I158*H158,2)</f>
        <v>0</v>
      </c>
      <c r="BL158" s="18" t="s">
        <v>144</v>
      </c>
      <c r="BM158" s="224" t="s">
        <v>3090</v>
      </c>
    </row>
    <row r="159" spans="1:65" s="2" customFormat="1" ht="24.15" customHeight="1">
      <c r="A159" s="40"/>
      <c r="B159" s="41"/>
      <c r="C159" s="212" t="s">
        <v>513</v>
      </c>
      <c r="D159" s="212" t="s">
        <v>140</v>
      </c>
      <c r="E159" s="213" t="s">
        <v>3091</v>
      </c>
      <c r="F159" s="214" t="s">
        <v>3092</v>
      </c>
      <c r="G159" s="215" t="s">
        <v>367</v>
      </c>
      <c r="H159" s="216">
        <v>4</v>
      </c>
      <c r="I159" s="217"/>
      <c r="J159" s="218">
        <f>ROUND(I159*H159,2)</f>
        <v>0</v>
      </c>
      <c r="K159" s="214" t="s">
        <v>1</v>
      </c>
      <c r="L159" s="46"/>
      <c r="M159" s="236" t="s">
        <v>1</v>
      </c>
      <c r="N159" s="237" t="s">
        <v>44</v>
      </c>
      <c r="O159" s="93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4" t="s">
        <v>144</v>
      </c>
      <c r="AT159" s="224" t="s">
        <v>140</v>
      </c>
      <c r="AU159" s="224" t="s">
        <v>89</v>
      </c>
      <c r="AY159" s="18" t="s">
        <v>139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87</v>
      </c>
      <c r="BK159" s="225">
        <f>ROUND(I159*H159,2)</f>
        <v>0</v>
      </c>
      <c r="BL159" s="18" t="s">
        <v>144</v>
      </c>
      <c r="BM159" s="224" t="s">
        <v>3093</v>
      </c>
    </row>
    <row r="160" spans="1:65" s="2" customFormat="1" ht="24.15" customHeight="1">
      <c r="A160" s="40"/>
      <c r="B160" s="41"/>
      <c r="C160" s="212" t="s">
        <v>517</v>
      </c>
      <c r="D160" s="212" t="s">
        <v>140</v>
      </c>
      <c r="E160" s="213" t="s">
        <v>3094</v>
      </c>
      <c r="F160" s="214" t="s">
        <v>3095</v>
      </c>
      <c r="G160" s="215" t="s">
        <v>367</v>
      </c>
      <c r="H160" s="216">
        <v>1</v>
      </c>
      <c r="I160" s="217"/>
      <c r="J160" s="218">
        <f>ROUND(I160*H160,2)</f>
        <v>0</v>
      </c>
      <c r="K160" s="214" t="s">
        <v>1</v>
      </c>
      <c r="L160" s="46"/>
      <c r="M160" s="236" t="s">
        <v>1</v>
      </c>
      <c r="N160" s="237" t="s">
        <v>44</v>
      </c>
      <c r="O160" s="93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4" t="s">
        <v>144</v>
      </c>
      <c r="AT160" s="224" t="s">
        <v>140</v>
      </c>
      <c r="AU160" s="224" t="s">
        <v>89</v>
      </c>
      <c r="AY160" s="18" t="s">
        <v>139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87</v>
      </c>
      <c r="BK160" s="225">
        <f>ROUND(I160*H160,2)</f>
        <v>0</v>
      </c>
      <c r="BL160" s="18" t="s">
        <v>144</v>
      </c>
      <c r="BM160" s="224" t="s">
        <v>3096</v>
      </c>
    </row>
    <row r="161" spans="1:65" s="2" customFormat="1" ht="24.15" customHeight="1">
      <c r="A161" s="40"/>
      <c r="B161" s="41"/>
      <c r="C161" s="212" t="s">
        <v>529</v>
      </c>
      <c r="D161" s="212" t="s">
        <v>140</v>
      </c>
      <c r="E161" s="213" t="s">
        <v>3097</v>
      </c>
      <c r="F161" s="214" t="s">
        <v>3098</v>
      </c>
      <c r="G161" s="215" t="s">
        <v>367</v>
      </c>
      <c r="H161" s="216">
        <v>1</v>
      </c>
      <c r="I161" s="217"/>
      <c r="J161" s="218">
        <f>ROUND(I161*H161,2)</f>
        <v>0</v>
      </c>
      <c r="K161" s="214" t="s">
        <v>1</v>
      </c>
      <c r="L161" s="46"/>
      <c r="M161" s="236" t="s">
        <v>1</v>
      </c>
      <c r="N161" s="237" t="s">
        <v>44</v>
      </c>
      <c r="O161" s="93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4" t="s">
        <v>144</v>
      </c>
      <c r="AT161" s="224" t="s">
        <v>140</v>
      </c>
      <c r="AU161" s="224" t="s">
        <v>89</v>
      </c>
      <c r="AY161" s="18" t="s">
        <v>139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87</v>
      </c>
      <c r="BK161" s="225">
        <f>ROUND(I161*H161,2)</f>
        <v>0</v>
      </c>
      <c r="BL161" s="18" t="s">
        <v>144</v>
      </c>
      <c r="BM161" s="224" t="s">
        <v>3099</v>
      </c>
    </row>
    <row r="162" spans="1:65" s="2" customFormat="1" ht="24.15" customHeight="1">
      <c r="A162" s="40"/>
      <c r="B162" s="41"/>
      <c r="C162" s="212" t="s">
        <v>538</v>
      </c>
      <c r="D162" s="212" t="s">
        <v>140</v>
      </c>
      <c r="E162" s="213" t="s">
        <v>3100</v>
      </c>
      <c r="F162" s="214" t="s">
        <v>3101</v>
      </c>
      <c r="G162" s="215" t="s">
        <v>367</v>
      </c>
      <c r="H162" s="216">
        <v>1</v>
      </c>
      <c r="I162" s="217"/>
      <c r="J162" s="218">
        <f>ROUND(I162*H162,2)</f>
        <v>0</v>
      </c>
      <c r="K162" s="214" t="s">
        <v>1</v>
      </c>
      <c r="L162" s="46"/>
      <c r="M162" s="236" t="s">
        <v>1</v>
      </c>
      <c r="N162" s="237" t="s">
        <v>44</v>
      </c>
      <c r="O162" s="93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4" t="s">
        <v>144</v>
      </c>
      <c r="AT162" s="224" t="s">
        <v>140</v>
      </c>
      <c r="AU162" s="224" t="s">
        <v>89</v>
      </c>
      <c r="AY162" s="18" t="s">
        <v>139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87</v>
      </c>
      <c r="BK162" s="225">
        <f>ROUND(I162*H162,2)</f>
        <v>0</v>
      </c>
      <c r="BL162" s="18" t="s">
        <v>144</v>
      </c>
      <c r="BM162" s="224" t="s">
        <v>3102</v>
      </c>
    </row>
    <row r="163" spans="1:65" s="2" customFormat="1" ht="24.15" customHeight="1">
      <c r="A163" s="40"/>
      <c r="B163" s="41"/>
      <c r="C163" s="212" t="s">
        <v>548</v>
      </c>
      <c r="D163" s="212" t="s">
        <v>140</v>
      </c>
      <c r="E163" s="213" t="s">
        <v>3103</v>
      </c>
      <c r="F163" s="214" t="s">
        <v>3104</v>
      </c>
      <c r="G163" s="215" t="s">
        <v>367</v>
      </c>
      <c r="H163" s="216">
        <v>1</v>
      </c>
      <c r="I163" s="217"/>
      <c r="J163" s="218">
        <f>ROUND(I163*H163,2)</f>
        <v>0</v>
      </c>
      <c r="K163" s="214" t="s">
        <v>1</v>
      </c>
      <c r="L163" s="46"/>
      <c r="M163" s="236" t="s">
        <v>1</v>
      </c>
      <c r="N163" s="237" t="s">
        <v>44</v>
      </c>
      <c r="O163" s="93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4" t="s">
        <v>144</v>
      </c>
      <c r="AT163" s="224" t="s">
        <v>140</v>
      </c>
      <c r="AU163" s="224" t="s">
        <v>89</v>
      </c>
      <c r="AY163" s="18" t="s">
        <v>139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87</v>
      </c>
      <c r="BK163" s="225">
        <f>ROUND(I163*H163,2)</f>
        <v>0</v>
      </c>
      <c r="BL163" s="18" t="s">
        <v>144</v>
      </c>
      <c r="BM163" s="224" t="s">
        <v>3105</v>
      </c>
    </row>
    <row r="164" spans="1:65" s="2" customFormat="1" ht="16.5" customHeight="1">
      <c r="A164" s="40"/>
      <c r="B164" s="41"/>
      <c r="C164" s="212" t="s">
        <v>564</v>
      </c>
      <c r="D164" s="212" t="s">
        <v>140</v>
      </c>
      <c r="E164" s="213" t="s">
        <v>3106</v>
      </c>
      <c r="F164" s="214" t="s">
        <v>3107</v>
      </c>
      <c r="G164" s="215" t="s">
        <v>367</v>
      </c>
      <c r="H164" s="216">
        <v>2</v>
      </c>
      <c r="I164" s="217"/>
      <c r="J164" s="218">
        <f>ROUND(I164*H164,2)</f>
        <v>0</v>
      </c>
      <c r="K164" s="214" t="s">
        <v>1</v>
      </c>
      <c r="L164" s="46"/>
      <c r="M164" s="236" t="s">
        <v>1</v>
      </c>
      <c r="N164" s="237" t="s">
        <v>44</v>
      </c>
      <c r="O164" s="93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4" t="s">
        <v>144</v>
      </c>
      <c r="AT164" s="224" t="s">
        <v>140</v>
      </c>
      <c r="AU164" s="224" t="s">
        <v>89</v>
      </c>
      <c r="AY164" s="18" t="s">
        <v>139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87</v>
      </c>
      <c r="BK164" s="225">
        <f>ROUND(I164*H164,2)</f>
        <v>0</v>
      </c>
      <c r="BL164" s="18" t="s">
        <v>144</v>
      </c>
      <c r="BM164" s="224" t="s">
        <v>3108</v>
      </c>
    </row>
    <row r="165" spans="1:65" s="2" customFormat="1" ht="37.8" customHeight="1">
      <c r="A165" s="40"/>
      <c r="B165" s="41"/>
      <c r="C165" s="212" t="s">
        <v>574</v>
      </c>
      <c r="D165" s="212" t="s">
        <v>140</v>
      </c>
      <c r="E165" s="213" t="s">
        <v>3109</v>
      </c>
      <c r="F165" s="214" t="s">
        <v>3110</v>
      </c>
      <c r="G165" s="215" t="s">
        <v>367</v>
      </c>
      <c r="H165" s="216">
        <v>1</v>
      </c>
      <c r="I165" s="217"/>
      <c r="J165" s="218">
        <f>ROUND(I165*H165,2)</f>
        <v>0</v>
      </c>
      <c r="K165" s="214" t="s">
        <v>1</v>
      </c>
      <c r="L165" s="46"/>
      <c r="M165" s="236" t="s">
        <v>1</v>
      </c>
      <c r="N165" s="237" t="s">
        <v>44</v>
      </c>
      <c r="O165" s="93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4" t="s">
        <v>144</v>
      </c>
      <c r="AT165" s="224" t="s">
        <v>140</v>
      </c>
      <c r="AU165" s="224" t="s">
        <v>89</v>
      </c>
      <c r="AY165" s="18" t="s">
        <v>139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87</v>
      </c>
      <c r="BK165" s="225">
        <f>ROUND(I165*H165,2)</f>
        <v>0</v>
      </c>
      <c r="BL165" s="18" t="s">
        <v>144</v>
      </c>
      <c r="BM165" s="224" t="s">
        <v>3111</v>
      </c>
    </row>
    <row r="166" spans="1:65" s="2" customFormat="1" ht="37.8" customHeight="1">
      <c r="A166" s="40"/>
      <c r="B166" s="41"/>
      <c r="C166" s="212" t="s">
        <v>579</v>
      </c>
      <c r="D166" s="212" t="s">
        <v>140</v>
      </c>
      <c r="E166" s="213" t="s">
        <v>3112</v>
      </c>
      <c r="F166" s="214" t="s">
        <v>3113</v>
      </c>
      <c r="G166" s="215" t="s">
        <v>367</v>
      </c>
      <c r="H166" s="216">
        <v>1</v>
      </c>
      <c r="I166" s="217"/>
      <c r="J166" s="218">
        <f>ROUND(I166*H166,2)</f>
        <v>0</v>
      </c>
      <c r="K166" s="214" t="s">
        <v>1</v>
      </c>
      <c r="L166" s="46"/>
      <c r="M166" s="236" t="s">
        <v>1</v>
      </c>
      <c r="N166" s="237" t="s">
        <v>44</v>
      </c>
      <c r="O166" s="93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4" t="s">
        <v>144</v>
      </c>
      <c r="AT166" s="224" t="s">
        <v>140</v>
      </c>
      <c r="AU166" s="224" t="s">
        <v>89</v>
      </c>
      <c r="AY166" s="18" t="s">
        <v>139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87</v>
      </c>
      <c r="BK166" s="225">
        <f>ROUND(I166*H166,2)</f>
        <v>0</v>
      </c>
      <c r="BL166" s="18" t="s">
        <v>144</v>
      </c>
      <c r="BM166" s="224" t="s">
        <v>3114</v>
      </c>
    </row>
    <row r="167" spans="1:65" s="2" customFormat="1" ht="33" customHeight="1">
      <c r="A167" s="40"/>
      <c r="B167" s="41"/>
      <c r="C167" s="212" t="s">
        <v>584</v>
      </c>
      <c r="D167" s="212" t="s">
        <v>140</v>
      </c>
      <c r="E167" s="213" t="s">
        <v>3115</v>
      </c>
      <c r="F167" s="214" t="s">
        <v>3116</v>
      </c>
      <c r="G167" s="215" t="s">
        <v>3117</v>
      </c>
      <c r="H167" s="216">
        <v>2</v>
      </c>
      <c r="I167" s="217"/>
      <c r="J167" s="218">
        <f>ROUND(I167*H167,2)</f>
        <v>0</v>
      </c>
      <c r="K167" s="214" t="s">
        <v>1</v>
      </c>
      <c r="L167" s="46"/>
      <c r="M167" s="236" t="s">
        <v>1</v>
      </c>
      <c r="N167" s="237" t="s">
        <v>44</v>
      </c>
      <c r="O167" s="93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4" t="s">
        <v>144</v>
      </c>
      <c r="AT167" s="224" t="s">
        <v>140</v>
      </c>
      <c r="AU167" s="224" t="s">
        <v>89</v>
      </c>
      <c r="AY167" s="18" t="s">
        <v>139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87</v>
      </c>
      <c r="BK167" s="225">
        <f>ROUND(I167*H167,2)</f>
        <v>0</v>
      </c>
      <c r="BL167" s="18" t="s">
        <v>144</v>
      </c>
      <c r="BM167" s="224" t="s">
        <v>3118</v>
      </c>
    </row>
    <row r="168" spans="1:65" s="2" customFormat="1" ht="33" customHeight="1">
      <c r="A168" s="40"/>
      <c r="B168" s="41"/>
      <c r="C168" s="212" t="s">
        <v>588</v>
      </c>
      <c r="D168" s="212" t="s">
        <v>140</v>
      </c>
      <c r="E168" s="213" t="s">
        <v>3119</v>
      </c>
      <c r="F168" s="214" t="s">
        <v>3120</v>
      </c>
      <c r="G168" s="215" t="s">
        <v>3117</v>
      </c>
      <c r="H168" s="216">
        <v>3</v>
      </c>
      <c r="I168" s="217"/>
      <c r="J168" s="218">
        <f>ROUND(I168*H168,2)</f>
        <v>0</v>
      </c>
      <c r="K168" s="214" t="s">
        <v>1</v>
      </c>
      <c r="L168" s="46"/>
      <c r="M168" s="236" t="s">
        <v>1</v>
      </c>
      <c r="N168" s="237" t="s">
        <v>44</v>
      </c>
      <c r="O168" s="93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4" t="s">
        <v>144</v>
      </c>
      <c r="AT168" s="224" t="s">
        <v>140</v>
      </c>
      <c r="AU168" s="224" t="s">
        <v>89</v>
      </c>
      <c r="AY168" s="18" t="s">
        <v>139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87</v>
      </c>
      <c r="BK168" s="225">
        <f>ROUND(I168*H168,2)</f>
        <v>0</v>
      </c>
      <c r="BL168" s="18" t="s">
        <v>144</v>
      </c>
      <c r="BM168" s="224" t="s">
        <v>3121</v>
      </c>
    </row>
    <row r="169" spans="1:65" s="2" customFormat="1" ht="33" customHeight="1">
      <c r="A169" s="40"/>
      <c r="B169" s="41"/>
      <c r="C169" s="212" t="s">
        <v>593</v>
      </c>
      <c r="D169" s="212" t="s">
        <v>140</v>
      </c>
      <c r="E169" s="213" t="s">
        <v>3122</v>
      </c>
      <c r="F169" s="214" t="s">
        <v>3123</v>
      </c>
      <c r="G169" s="215" t="s">
        <v>3117</v>
      </c>
      <c r="H169" s="216">
        <v>5</v>
      </c>
      <c r="I169" s="217"/>
      <c r="J169" s="218">
        <f>ROUND(I169*H169,2)</f>
        <v>0</v>
      </c>
      <c r="K169" s="214" t="s">
        <v>1</v>
      </c>
      <c r="L169" s="46"/>
      <c r="M169" s="236" t="s">
        <v>1</v>
      </c>
      <c r="N169" s="237" t="s">
        <v>44</v>
      </c>
      <c r="O169" s="93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4" t="s">
        <v>144</v>
      </c>
      <c r="AT169" s="224" t="s">
        <v>140</v>
      </c>
      <c r="AU169" s="224" t="s">
        <v>89</v>
      </c>
      <c r="AY169" s="18" t="s">
        <v>139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87</v>
      </c>
      <c r="BK169" s="225">
        <f>ROUND(I169*H169,2)</f>
        <v>0</v>
      </c>
      <c r="BL169" s="18" t="s">
        <v>144</v>
      </c>
      <c r="BM169" s="224" t="s">
        <v>3124</v>
      </c>
    </row>
    <row r="170" spans="1:65" s="2" customFormat="1" ht="33" customHeight="1">
      <c r="A170" s="40"/>
      <c r="B170" s="41"/>
      <c r="C170" s="212" t="s">
        <v>596</v>
      </c>
      <c r="D170" s="212" t="s">
        <v>140</v>
      </c>
      <c r="E170" s="213" t="s">
        <v>3125</v>
      </c>
      <c r="F170" s="214" t="s">
        <v>3126</v>
      </c>
      <c r="G170" s="215" t="s">
        <v>3117</v>
      </c>
      <c r="H170" s="216">
        <v>5</v>
      </c>
      <c r="I170" s="217"/>
      <c r="J170" s="218">
        <f>ROUND(I170*H170,2)</f>
        <v>0</v>
      </c>
      <c r="K170" s="214" t="s">
        <v>1</v>
      </c>
      <c r="L170" s="46"/>
      <c r="M170" s="236" t="s">
        <v>1</v>
      </c>
      <c r="N170" s="237" t="s">
        <v>44</v>
      </c>
      <c r="O170" s="93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4" t="s">
        <v>144</v>
      </c>
      <c r="AT170" s="224" t="s">
        <v>140</v>
      </c>
      <c r="AU170" s="224" t="s">
        <v>89</v>
      </c>
      <c r="AY170" s="18" t="s">
        <v>139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87</v>
      </c>
      <c r="BK170" s="225">
        <f>ROUND(I170*H170,2)</f>
        <v>0</v>
      </c>
      <c r="BL170" s="18" t="s">
        <v>144</v>
      </c>
      <c r="BM170" s="224" t="s">
        <v>3127</v>
      </c>
    </row>
    <row r="171" spans="1:65" s="2" customFormat="1" ht="33" customHeight="1">
      <c r="A171" s="40"/>
      <c r="B171" s="41"/>
      <c r="C171" s="212" t="s">
        <v>601</v>
      </c>
      <c r="D171" s="212" t="s">
        <v>140</v>
      </c>
      <c r="E171" s="213" t="s">
        <v>3128</v>
      </c>
      <c r="F171" s="214" t="s">
        <v>3129</v>
      </c>
      <c r="G171" s="215" t="s">
        <v>3117</v>
      </c>
      <c r="H171" s="216">
        <v>50</v>
      </c>
      <c r="I171" s="217"/>
      <c r="J171" s="218">
        <f>ROUND(I171*H171,2)</f>
        <v>0</v>
      </c>
      <c r="K171" s="214" t="s">
        <v>1</v>
      </c>
      <c r="L171" s="46"/>
      <c r="M171" s="236" t="s">
        <v>1</v>
      </c>
      <c r="N171" s="237" t="s">
        <v>44</v>
      </c>
      <c r="O171" s="93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4" t="s">
        <v>144</v>
      </c>
      <c r="AT171" s="224" t="s">
        <v>140</v>
      </c>
      <c r="AU171" s="224" t="s">
        <v>89</v>
      </c>
      <c r="AY171" s="18" t="s">
        <v>139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87</v>
      </c>
      <c r="BK171" s="225">
        <f>ROUND(I171*H171,2)</f>
        <v>0</v>
      </c>
      <c r="BL171" s="18" t="s">
        <v>144</v>
      </c>
      <c r="BM171" s="224" t="s">
        <v>3130</v>
      </c>
    </row>
    <row r="172" spans="1:65" s="2" customFormat="1" ht="33" customHeight="1">
      <c r="A172" s="40"/>
      <c r="B172" s="41"/>
      <c r="C172" s="212" t="s">
        <v>615</v>
      </c>
      <c r="D172" s="212" t="s">
        <v>140</v>
      </c>
      <c r="E172" s="213" t="s">
        <v>3131</v>
      </c>
      <c r="F172" s="214" t="s">
        <v>3132</v>
      </c>
      <c r="G172" s="215" t="s">
        <v>3117</v>
      </c>
      <c r="H172" s="216">
        <v>20</v>
      </c>
      <c r="I172" s="217"/>
      <c r="J172" s="218">
        <f>ROUND(I172*H172,2)</f>
        <v>0</v>
      </c>
      <c r="K172" s="214" t="s">
        <v>1</v>
      </c>
      <c r="L172" s="46"/>
      <c r="M172" s="236" t="s">
        <v>1</v>
      </c>
      <c r="N172" s="237" t="s">
        <v>44</v>
      </c>
      <c r="O172" s="93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4" t="s">
        <v>144</v>
      </c>
      <c r="AT172" s="224" t="s">
        <v>140</v>
      </c>
      <c r="AU172" s="224" t="s">
        <v>89</v>
      </c>
      <c r="AY172" s="18" t="s">
        <v>139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87</v>
      </c>
      <c r="BK172" s="225">
        <f>ROUND(I172*H172,2)</f>
        <v>0</v>
      </c>
      <c r="BL172" s="18" t="s">
        <v>144</v>
      </c>
      <c r="BM172" s="224" t="s">
        <v>3133</v>
      </c>
    </row>
    <row r="173" spans="1:65" s="2" customFormat="1" ht="37.8" customHeight="1">
      <c r="A173" s="40"/>
      <c r="B173" s="41"/>
      <c r="C173" s="212" t="s">
        <v>626</v>
      </c>
      <c r="D173" s="212" t="s">
        <v>140</v>
      </c>
      <c r="E173" s="213" t="s">
        <v>3134</v>
      </c>
      <c r="F173" s="214" t="s">
        <v>3135</v>
      </c>
      <c r="G173" s="215" t="s">
        <v>3117</v>
      </c>
      <c r="H173" s="216">
        <v>7</v>
      </c>
      <c r="I173" s="217"/>
      <c r="J173" s="218">
        <f>ROUND(I173*H173,2)</f>
        <v>0</v>
      </c>
      <c r="K173" s="214" t="s">
        <v>1</v>
      </c>
      <c r="L173" s="46"/>
      <c r="M173" s="236" t="s">
        <v>1</v>
      </c>
      <c r="N173" s="237" t="s">
        <v>44</v>
      </c>
      <c r="O173" s="93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4" t="s">
        <v>144</v>
      </c>
      <c r="AT173" s="224" t="s">
        <v>140</v>
      </c>
      <c r="AU173" s="224" t="s">
        <v>89</v>
      </c>
      <c r="AY173" s="18" t="s">
        <v>139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87</v>
      </c>
      <c r="BK173" s="225">
        <f>ROUND(I173*H173,2)</f>
        <v>0</v>
      </c>
      <c r="BL173" s="18" t="s">
        <v>144</v>
      </c>
      <c r="BM173" s="224" t="s">
        <v>3136</v>
      </c>
    </row>
    <row r="174" spans="1:65" s="2" customFormat="1" ht="37.8" customHeight="1">
      <c r="A174" s="40"/>
      <c r="B174" s="41"/>
      <c r="C174" s="212" t="s">
        <v>637</v>
      </c>
      <c r="D174" s="212" t="s">
        <v>140</v>
      </c>
      <c r="E174" s="213" t="s">
        <v>3137</v>
      </c>
      <c r="F174" s="214" t="s">
        <v>3138</v>
      </c>
      <c r="G174" s="215" t="s">
        <v>3117</v>
      </c>
      <c r="H174" s="216">
        <v>27</v>
      </c>
      <c r="I174" s="217"/>
      <c r="J174" s="218">
        <f>ROUND(I174*H174,2)</f>
        <v>0</v>
      </c>
      <c r="K174" s="214" t="s">
        <v>1</v>
      </c>
      <c r="L174" s="46"/>
      <c r="M174" s="236" t="s">
        <v>1</v>
      </c>
      <c r="N174" s="237" t="s">
        <v>44</v>
      </c>
      <c r="O174" s="93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4" t="s">
        <v>144</v>
      </c>
      <c r="AT174" s="224" t="s">
        <v>140</v>
      </c>
      <c r="AU174" s="224" t="s">
        <v>89</v>
      </c>
      <c r="AY174" s="18" t="s">
        <v>139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87</v>
      </c>
      <c r="BK174" s="225">
        <f>ROUND(I174*H174,2)</f>
        <v>0</v>
      </c>
      <c r="BL174" s="18" t="s">
        <v>144</v>
      </c>
      <c r="BM174" s="224" t="s">
        <v>3139</v>
      </c>
    </row>
    <row r="175" spans="1:65" s="2" customFormat="1" ht="37.8" customHeight="1">
      <c r="A175" s="40"/>
      <c r="B175" s="41"/>
      <c r="C175" s="212" t="s">
        <v>650</v>
      </c>
      <c r="D175" s="212" t="s">
        <v>140</v>
      </c>
      <c r="E175" s="213" t="s">
        <v>3140</v>
      </c>
      <c r="F175" s="214" t="s">
        <v>3141</v>
      </c>
      <c r="G175" s="215" t="s">
        <v>3117</v>
      </c>
      <c r="H175" s="216">
        <v>7</v>
      </c>
      <c r="I175" s="217"/>
      <c r="J175" s="218">
        <f>ROUND(I175*H175,2)</f>
        <v>0</v>
      </c>
      <c r="K175" s="214" t="s">
        <v>1</v>
      </c>
      <c r="L175" s="46"/>
      <c r="M175" s="236" t="s">
        <v>1</v>
      </c>
      <c r="N175" s="237" t="s">
        <v>44</v>
      </c>
      <c r="O175" s="93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4" t="s">
        <v>144</v>
      </c>
      <c r="AT175" s="224" t="s">
        <v>140</v>
      </c>
      <c r="AU175" s="224" t="s">
        <v>89</v>
      </c>
      <c r="AY175" s="18" t="s">
        <v>139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87</v>
      </c>
      <c r="BK175" s="225">
        <f>ROUND(I175*H175,2)</f>
        <v>0</v>
      </c>
      <c r="BL175" s="18" t="s">
        <v>144</v>
      </c>
      <c r="BM175" s="224" t="s">
        <v>3142</v>
      </c>
    </row>
    <row r="176" spans="1:65" s="2" customFormat="1" ht="37.8" customHeight="1">
      <c r="A176" s="40"/>
      <c r="B176" s="41"/>
      <c r="C176" s="212" t="s">
        <v>657</v>
      </c>
      <c r="D176" s="212" t="s">
        <v>140</v>
      </c>
      <c r="E176" s="213" t="s">
        <v>3143</v>
      </c>
      <c r="F176" s="214" t="s">
        <v>3144</v>
      </c>
      <c r="G176" s="215" t="s">
        <v>3117</v>
      </c>
      <c r="H176" s="216">
        <v>60</v>
      </c>
      <c r="I176" s="217"/>
      <c r="J176" s="218">
        <f>ROUND(I176*H176,2)</f>
        <v>0</v>
      </c>
      <c r="K176" s="214" t="s">
        <v>1</v>
      </c>
      <c r="L176" s="46"/>
      <c r="M176" s="236" t="s">
        <v>1</v>
      </c>
      <c r="N176" s="237" t="s">
        <v>44</v>
      </c>
      <c r="O176" s="93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4" t="s">
        <v>144</v>
      </c>
      <c r="AT176" s="224" t="s">
        <v>140</v>
      </c>
      <c r="AU176" s="224" t="s">
        <v>89</v>
      </c>
      <c r="AY176" s="18" t="s">
        <v>139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87</v>
      </c>
      <c r="BK176" s="225">
        <f>ROUND(I176*H176,2)</f>
        <v>0</v>
      </c>
      <c r="BL176" s="18" t="s">
        <v>144</v>
      </c>
      <c r="BM176" s="224" t="s">
        <v>3145</v>
      </c>
    </row>
    <row r="177" spans="1:65" s="2" customFormat="1" ht="37.8" customHeight="1">
      <c r="A177" s="40"/>
      <c r="B177" s="41"/>
      <c r="C177" s="212" t="s">
        <v>662</v>
      </c>
      <c r="D177" s="212" t="s">
        <v>140</v>
      </c>
      <c r="E177" s="213" t="s">
        <v>3146</v>
      </c>
      <c r="F177" s="214" t="s">
        <v>3147</v>
      </c>
      <c r="G177" s="215" t="s">
        <v>3117</v>
      </c>
      <c r="H177" s="216">
        <v>15</v>
      </c>
      <c r="I177" s="217"/>
      <c r="J177" s="218">
        <f>ROUND(I177*H177,2)</f>
        <v>0</v>
      </c>
      <c r="K177" s="214" t="s">
        <v>1</v>
      </c>
      <c r="L177" s="46"/>
      <c r="M177" s="236" t="s">
        <v>1</v>
      </c>
      <c r="N177" s="237" t="s">
        <v>44</v>
      </c>
      <c r="O177" s="93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4" t="s">
        <v>144</v>
      </c>
      <c r="AT177" s="224" t="s">
        <v>140</v>
      </c>
      <c r="AU177" s="224" t="s">
        <v>89</v>
      </c>
      <c r="AY177" s="18" t="s">
        <v>139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87</v>
      </c>
      <c r="BK177" s="225">
        <f>ROUND(I177*H177,2)</f>
        <v>0</v>
      </c>
      <c r="BL177" s="18" t="s">
        <v>144</v>
      </c>
      <c r="BM177" s="224" t="s">
        <v>3148</v>
      </c>
    </row>
    <row r="178" spans="1:65" s="2" customFormat="1" ht="21.75" customHeight="1">
      <c r="A178" s="40"/>
      <c r="B178" s="41"/>
      <c r="C178" s="212" t="s">
        <v>669</v>
      </c>
      <c r="D178" s="212" t="s">
        <v>140</v>
      </c>
      <c r="E178" s="213" t="s">
        <v>3149</v>
      </c>
      <c r="F178" s="214" t="s">
        <v>3150</v>
      </c>
      <c r="G178" s="215" t="s">
        <v>299</v>
      </c>
      <c r="H178" s="216">
        <v>172</v>
      </c>
      <c r="I178" s="217"/>
      <c r="J178" s="218">
        <f>ROUND(I178*H178,2)</f>
        <v>0</v>
      </c>
      <c r="K178" s="214" t="s">
        <v>1</v>
      </c>
      <c r="L178" s="46"/>
      <c r="M178" s="236" t="s">
        <v>1</v>
      </c>
      <c r="N178" s="237" t="s">
        <v>44</v>
      </c>
      <c r="O178" s="93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4" t="s">
        <v>144</v>
      </c>
      <c r="AT178" s="224" t="s">
        <v>140</v>
      </c>
      <c r="AU178" s="224" t="s">
        <v>89</v>
      </c>
      <c r="AY178" s="18" t="s">
        <v>139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87</v>
      </c>
      <c r="BK178" s="225">
        <f>ROUND(I178*H178,2)</f>
        <v>0</v>
      </c>
      <c r="BL178" s="18" t="s">
        <v>144</v>
      </c>
      <c r="BM178" s="224" t="s">
        <v>3151</v>
      </c>
    </row>
    <row r="179" spans="1:65" s="2" customFormat="1" ht="24.15" customHeight="1">
      <c r="A179" s="40"/>
      <c r="B179" s="41"/>
      <c r="C179" s="212" t="s">
        <v>679</v>
      </c>
      <c r="D179" s="212" t="s">
        <v>140</v>
      </c>
      <c r="E179" s="213" t="s">
        <v>3152</v>
      </c>
      <c r="F179" s="214" t="s">
        <v>3153</v>
      </c>
      <c r="G179" s="215" t="s">
        <v>299</v>
      </c>
      <c r="H179" s="216">
        <v>34</v>
      </c>
      <c r="I179" s="217"/>
      <c r="J179" s="218">
        <f>ROUND(I179*H179,2)</f>
        <v>0</v>
      </c>
      <c r="K179" s="214" t="s">
        <v>1</v>
      </c>
      <c r="L179" s="46"/>
      <c r="M179" s="236" t="s">
        <v>1</v>
      </c>
      <c r="N179" s="237" t="s">
        <v>44</v>
      </c>
      <c r="O179" s="93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4" t="s">
        <v>144</v>
      </c>
      <c r="AT179" s="224" t="s">
        <v>140</v>
      </c>
      <c r="AU179" s="224" t="s">
        <v>89</v>
      </c>
      <c r="AY179" s="18" t="s">
        <v>139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87</v>
      </c>
      <c r="BK179" s="225">
        <f>ROUND(I179*H179,2)</f>
        <v>0</v>
      </c>
      <c r="BL179" s="18" t="s">
        <v>144</v>
      </c>
      <c r="BM179" s="224" t="s">
        <v>3154</v>
      </c>
    </row>
    <row r="180" spans="1:65" s="2" customFormat="1" ht="24.15" customHeight="1">
      <c r="A180" s="40"/>
      <c r="B180" s="41"/>
      <c r="C180" s="212" t="s">
        <v>685</v>
      </c>
      <c r="D180" s="212" t="s">
        <v>140</v>
      </c>
      <c r="E180" s="213" t="s">
        <v>3155</v>
      </c>
      <c r="F180" s="214" t="s">
        <v>3156</v>
      </c>
      <c r="G180" s="215" t="s">
        <v>299</v>
      </c>
      <c r="H180" s="216">
        <v>97</v>
      </c>
      <c r="I180" s="217"/>
      <c r="J180" s="218">
        <f>ROUND(I180*H180,2)</f>
        <v>0</v>
      </c>
      <c r="K180" s="214" t="s">
        <v>1</v>
      </c>
      <c r="L180" s="46"/>
      <c r="M180" s="236" t="s">
        <v>1</v>
      </c>
      <c r="N180" s="237" t="s">
        <v>44</v>
      </c>
      <c r="O180" s="93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4" t="s">
        <v>144</v>
      </c>
      <c r="AT180" s="224" t="s">
        <v>140</v>
      </c>
      <c r="AU180" s="224" t="s">
        <v>89</v>
      </c>
      <c r="AY180" s="18" t="s">
        <v>139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87</v>
      </c>
      <c r="BK180" s="225">
        <f>ROUND(I180*H180,2)</f>
        <v>0</v>
      </c>
      <c r="BL180" s="18" t="s">
        <v>144</v>
      </c>
      <c r="BM180" s="224" t="s">
        <v>3157</v>
      </c>
    </row>
    <row r="181" spans="1:65" s="2" customFormat="1" ht="16.5" customHeight="1">
      <c r="A181" s="40"/>
      <c r="B181" s="41"/>
      <c r="C181" s="212" t="s">
        <v>695</v>
      </c>
      <c r="D181" s="212" t="s">
        <v>140</v>
      </c>
      <c r="E181" s="213" t="s">
        <v>3158</v>
      </c>
      <c r="F181" s="214" t="s">
        <v>3159</v>
      </c>
      <c r="G181" s="215" t="s">
        <v>299</v>
      </c>
      <c r="H181" s="216">
        <v>20</v>
      </c>
      <c r="I181" s="217"/>
      <c r="J181" s="218">
        <f>ROUND(I181*H181,2)</f>
        <v>0</v>
      </c>
      <c r="K181" s="214" t="s">
        <v>1</v>
      </c>
      <c r="L181" s="46"/>
      <c r="M181" s="236" t="s">
        <v>1</v>
      </c>
      <c r="N181" s="237" t="s">
        <v>44</v>
      </c>
      <c r="O181" s="93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4" t="s">
        <v>144</v>
      </c>
      <c r="AT181" s="224" t="s">
        <v>140</v>
      </c>
      <c r="AU181" s="224" t="s">
        <v>89</v>
      </c>
      <c r="AY181" s="18" t="s">
        <v>139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87</v>
      </c>
      <c r="BK181" s="225">
        <f>ROUND(I181*H181,2)</f>
        <v>0</v>
      </c>
      <c r="BL181" s="18" t="s">
        <v>144</v>
      </c>
      <c r="BM181" s="224" t="s">
        <v>3160</v>
      </c>
    </row>
    <row r="182" spans="1:65" s="2" customFormat="1" ht="16.5" customHeight="1">
      <c r="A182" s="40"/>
      <c r="B182" s="41"/>
      <c r="C182" s="212" t="s">
        <v>700</v>
      </c>
      <c r="D182" s="212" t="s">
        <v>140</v>
      </c>
      <c r="E182" s="213" t="s">
        <v>3161</v>
      </c>
      <c r="F182" s="214" t="s">
        <v>3162</v>
      </c>
      <c r="G182" s="215" t="s">
        <v>716</v>
      </c>
      <c r="H182" s="216">
        <v>8</v>
      </c>
      <c r="I182" s="217"/>
      <c r="J182" s="218">
        <f>ROUND(I182*H182,2)</f>
        <v>0</v>
      </c>
      <c r="K182" s="214" t="s">
        <v>1</v>
      </c>
      <c r="L182" s="46"/>
      <c r="M182" s="236" t="s">
        <v>1</v>
      </c>
      <c r="N182" s="237" t="s">
        <v>44</v>
      </c>
      <c r="O182" s="93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4" t="s">
        <v>144</v>
      </c>
      <c r="AT182" s="224" t="s">
        <v>140</v>
      </c>
      <c r="AU182" s="224" t="s">
        <v>89</v>
      </c>
      <c r="AY182" s="18" t="s">
        <v>139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87</v>
      </c>
      <c r="BK182" s="225">
        <f>ROUND(I182*H182,2)</f>
        <v>0</v>
      </c>
      <c r="BL182" s="18" t="s">
        <v>144</v>
      </c>
      <c r="BM182" s="224" t="s">
        <v>3163</v>
      </c>
    </row>
    <row r="183" spans="1:65" s="2" customFormat="1" ht="16.5" customHeight="1">
      <c r="A183" s="40"/>
      <c r="B183" s="41"/>
      <c r="C183" s="212" t="s">
        <v>708</v>
      </c>
      <c r="D183" s="212" t="s">
        <v>140</v>
      </c>
      <c r="E183" s="213" t="s">
        <v>3164</v>
      </c>
      <c r="F183" s="214" t="s">
        <v>3165</v>
      </c>
      <c r="G183" s="215" t="s">
        <v>716</v>
      </c>
      <c r="H183" s="216">
        <v>8</v>
      </c>
      <c r="I183" s="217"/>
      <c r="J183" s="218">
        <f>ROUND(I183*H183,2)</f>
        <v>0</v>
      </c>
      <c r="K183" s="214" t="s">
        <v>1</v>
      </c>
      <c r="L183" s="46"/>
      <c r="M183" s="236" t="s">
        <v>1</v>
      </c>
      <c r="N183" s="237" t="s">
        <v>44</v>
      </c>
      <c r="O183" s="93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4" t="s">
        <v>144</v>
      </c>
      <c r="AT183" s="224" t="s">
        <v>140</v>
      </c>
      <c r="AU183" s="224" t="s">
        <v>89</v>
      </c>
      <c r="AY183" s="18" t="s">
        <v>139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87</v>
      </c>
      <c r="BK183" s="225">
        <f>ROUND(I183*H183,2)</f>
        <v>0</v>
      </c>
      <c r="BL183" s="18" t="s">
        <v>144</v>
      </c>
      <c r="BM183" s="224" t="s">
        <v>3166</v>
      </c>
    </row>
    <row r="184" spans="1:65" s="2" customFormat="1" ht="16.5" customHeight="1">
      <c r="A184" s="40"/>
      <c r="B184" s="41"/>
      <c r="C184" s="212" t="s">
        <v>713</v>
      </c>
      <c r="D184" s="212" t="s">
        <v>140</v>
      </c>
      <c r="E184" s="213" t="s">
        <v>3167</v>
      </c>
      <c r="F184" s="214" t="s">
        <v>3168</v>
      </c>
      <c r="G184" s="215" t="s">
        <v>1850</v>
      </c>
      <c r="H184" s="216">
        <v>1.1</v>
      </c>
      <c r="I184" s="217"/>
      <c r="J184" s="218">
        <f>ROUND(I184*H184,2)</f>
        <v>0</v>
      </c>
      <c r="K184" s="214" t="s">
        <v>1</v>
      </c>
      <c r="L184" s="46"/>
      <c r="M184" s="236" t="s">
        <v>1</v>
      </c>
      <c r="N184" s="237" t="s">
        <v>44</v>
      </c>
      <c r="O184" s="93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4" t="s">
        <v>144</v>
      </c>
      <c r="AT184" s="224" t="s">
        <v>140</v>
      </c>
      <c r="AU184" s="224" t="s">
        <v>89</v>
      </c>
      <c r="AY184" s="18" t="s">
        <v>139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87</v>
      </c>
      <c r="BK184" s="225">
        <f>ROUND(I184*H184,2)</f>
        <v>0</v>
      </c>
      <c r="BL184" s="18" t="s">
        <v>144</v>
      </c>
      <c r="BM184" s="224" t="s">
        <v>3169</v>
      </c>
    </row>
    <row r="185" spans="1:63" s="11" customFormat="1" ht="22.8" customHeight="1">
      <c r="A185" s="11"/>
      <c r="B185" s="198"/>
      <c r="C185" s="199"/>
      <c r="D185" s="200" t="s">
        <v>78</v>
      </c>
      <c r="E185" s="234" t="s">
        <v>89</v>
      </c>
      <c r="F185" s="234" t="s">
        <v>3170</v>
      </c>
      <c r="G185" s="199"/>
      <c r="H185" s="199"/>
      <c r="I185" s="202"/>
      <c r="J185" s="235">
        <f>BK185</f>
        <v>0</v>
      </c>
      <c r="K185" s="199"/>
      <c r="L185" s="204"/>
      <c r="M185" s="205"/>
      <c r="N185" s="206"/>
      <c r="O185" s="206"/>
      <c r="P185" s="207">
        <f>SUM(P186:P210)</f>
        <v>0</v>
      </c>
      <c r="Q185" s="206"/>
      <c r="R185" s="207">
        <f>SUM(R186:R210)</f>
        <v>0</v>
      </c>
      <c r="S185" s="206"/>
      <c r="T185" s="208">
        <f>SUM(T186:T210)</f>
        <v>0</v>
      </c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R185" s="209" t="s">
        <v>87</v>
      </c>
      <c r="AT185" s="210" t="s">
        <v>78</v>
      </c>
      <c r="AU185" s="210" t="s">
        <v>87</v>
      </c>
      <c r="AY185" s="209" t="s">
        <v>139</v>
      </c>
      <c r="BK185" s="211">
        <f>SUM(BK186:BK210)</f>
        <v>0</v>
      </c>
    </row>
    <row r="186" spans="1:65" s="2" customFormat="1" ht="37.8" customHeight="1">
      <c r="A186" s="40"/>
      <c r="B186" s="41"/>
      <c r="C186" s="212" t="s">
        <v>238</v>
      </c>
      <c r="D186" s="212" t="s">
        <v>140</v>
      </c>
      <c r="E186" s="213" t="s">
        <v>3171</v>
      </c>
      <c r="F186" s="214" t="s">
        <v>3172</v>
      </c>
      <c r="G186" s="215" t="s">
        <v>367</v>
      </c>
      <c r="H186" s="216">
        <v>1</v>
      </c>
      <c r="I186" s="217"/>
      <c r="J186" s="218">
        <f>ROUND(I186*H186,2)</f>
        <v>0</v>
      </c>
      <c r="K186" s="214" t="s">
        <v>1</v>
      </c>
      <c r="L186" s="46"/>
      <c r="M186" s="236" t="s">
        <v>1</v>
      </c>
      <c r="N186" s="237" t="s">
        <v>44</v>
      </c>
      <c r="O186" s="93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4" t="s">
        <v>144</v>
      </c>
      <c r="AT186" s="224" t="s">
        <v>140</v>
      </c>
      <c r="AU186" s="224" t="s">
        <v>89</v>
      </c>
      <c r="AY186" s="18" t="s">
        <v>139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87</v>
      </c>
      <c r="BK186" s="225">
        <f>ROUND(I186*H186,2)</f>
        <v>0</v>
      </c>
      <c r="BL186" s="18" t="s">
        <v>144</v>
      </c>
      <c r="BM186" s="224" t="s">
        <v>3173</v>
      </c>
    </row>
    <row r="187" spans="1:65" s="2" customFormat="1" ht="16.5" customHeight="1">
      <c r="A187" s="40"/>
      <c r="B187" s="41"/>
      <c r="C187" s="212" t="s">
        <v>727</v>
      </c>
      <c r="D187" s="212" t="s">
        <v>140</v>
      </c>
      <c r="E187" s="213" t="s">
        <v>3174</v>
      </c>
      <c r="F187" s="214" t="s">
        <v>3175</v>
      </c>
      <c r="G187" s="215" t="s">
        <v>367</v>
      </c>
      <c r="H187" s="216">
        <v>4</v>
      </c>
      <c r="I187" s="217"/>
      <c r="J187" s="218">
        <f>ROUND(I187*H187,2)</f>
        <v>0</v>
      </c>
      <c r="K187" s="214" t="s">
        <v>1</v>
      </c>
      <c r="L187" s="46"/>
      <c r="M187" s="236" t="s">
        <v>1</v>
      </c>
      <c r="N187" s="237" t="s">
        <v>44</v>
      </c>
      <c r="O187" s="93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4" t="s">
        <v>144</v>
      </c>
      <c r="AT187" s="224" t="s">
        <v>140</v>
      </c>
      <c r="AU187" s="224" t="s">
        <v>89</v>
      </c>
      <c r="AY187" s="18" t="s">
        <v>139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87</v>
      </c>
      <c r="BK187" s="225">
        <f>ROUND(I187*H187,2)</f>
        <v>0</v>
      </c>
      <c r="BL187" s="18" t="s">
        <v>144</v>
      </c>
      <c r="BM187" s="224" t="s">
        <v>3176</v>
      </c>
    </row>
    <row r="188" spans="1:65" s="2" customFormat="1" ht="24.15" customHeight="1">
      <c r="A188" s="40"/>
      <c r="B188" s="41"/>
      <c r="C188" s="212" t="s">
        <v>739</v>
      </c>
      <c r="D188" s="212" t="s">
        <v>140</v>
      </c>
      <c r="E188" s="213" t="s">
        <v>3177</v>
      </c>
      <c r="F188" s="214" t="s">
        <v>3178</v>
      </c>
      <c r="G188" s="215" t="s">
        <v>367</v>
      </c>
      <c r="H188" s="216">
        <v>1</v>
      </c>
      <c r="I188" s="217"/>
      <c r="J188" s="218">
        <f>ROUND(I188*H188,2)</f>
        <v>0</v>
      </c>
      <c r="K188" s="214" t="s">
        <v>1</v>
      </c>
      <c r="L188" s="46"/>
      <c r="M188" s="236" t="s">
        <v>1</v>
      </c>
      <c r="N188" s="237" t="s">
        <v>44</v>
      </c>
      <c r="O188" s="93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4" t="s">
        <v>144</v>
      </c>
      <c r="AT188" s="224" t="s">
        <v>140</v>
      </c>
      <c r="AU188" s="224" t="s">
        <v>89</v>
      </c>
      <c r="AY188" s="18" t="s">
        <v>139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87</v>
      </c>
      <c r="BK188" s="225">
        <f>ROUND(I188*H188,2)</f>
        <v>0</v>
      </c>
      <c r="BL188" s="18" t="s">
        <v>144</v>
      </c>
      <c r="BM188" s="224" t="s">
        <v>3179</v>
      </c>
    </row>
    <row r="189" spans="1:65" s="2" customFormat="1" ht="49.05" customHeight="1">
      <c r="A189" s="40"/>
      <c r="B189" s="41"/>
      <c r="C189" s="212" t="s">
        <v>764</v>
      </c>
      <c r="D189" s="212" t="s">
        <v>140</v>
      </c>
      <c r="E189" s="213" t="s">
        <v>3180</v>
      </c>
      <c r="F189" s="214" t="s">
        <v>3181</v>
      </c>
      <c r="G189" s="215" t="s">
        <v>367</v>
      </c>
      <c r="H189" s="216">
        <v>4</v>
      </c>
      <c r="I189" s="217"/>
      <c r="J189" s="218">
        <f>ROUND(I189*H189,2)</f>
        <v>0</v>
      </c>
      <c r="K189" s="214" t="s">
        <v>1</v>
      </c>
      <c r="L189" s="46"/>
      <c r="M189" s="236" t="s">
        <v>1</v>
      </c>
      <c r="N189" s="237" t="s">
        <v>44</v>
      </c>
      <c r="O189" s="93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4" t="s">
        <v>144</v>
      </c>
      <c r="AT189" s="224" t="s">
        <v>140</v>
      </c>
      <c r="AU189" s="224" t="s">
        <v>89</v>
      </c>
      <c r="AY189" s="18" t="s">
        <v>139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87</v>
      </c>
      <c r="BK189" s="225">
        <f>ROUND(I189*H189,2)</f>
        <v>0</v>
      </c>
      <c r="BL189" s="18" t="s">
        <v>144</v>
      </c>
      <c r="BM189" s="224" t="s">
        <v>3182</v>
      </c>
    </row>
    <row r="190" spans="1:65" s="2" customFormat="1" ht="24.15" customHeight="1">
      <c r="A190" s="40"/>
      <c r="B190" s="41"/>
      <c r="C190" s="212" t="s">
        <v>790</v>
      </c>
      <c r="D190" s="212" t="s">
        <v>140</v>
      </c>
      <c r="E190" s="213" t="s">
        <v>3183</v>
      </c>
      <c r="F190" s="214" t="s">
        <v>3184</v>
      </c>
      <c r="G190" s="215" t="s">
        <v>367</v>
      </c>
      <c r="H190" s="216">
        <v>1</v>
      </c>
      <c r="I190" s="217"/>
      <c r="J190" s="218">
        <f>ROUND(I190*H190,2)</f>
        <v>0</v>
      </c>
      <c r="K190" s="214" t="s">
        <v>1</v>
      </c>
      <c r="L190" s="46"/>
      <c r="M190" s="236" t="s">
        <v>1</v>
      </c>
      <c r="N190" s="237" t="s">
        <v>44</v>
      </c>
      <c r="O190" s="93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4" t="s">
        <v>144</v>
      </c>
      <c r="AT190" s="224" t="s">
        <v>140</v>
      </c>
      <c r="AU190" s="224" t="s">
        <v>89</v>
      </c>
      <c r="AY190" s="18" t="s">
        <v>139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87</v>
      </c>
      <c r="BK190" s="225">
        <f>ROUND(I190*H190,2)</f>
        <v>0</v>
      </c>
      <c r="BL190" s="18" t="s">
        <v>144</v>
      </c>
      <c r="BM190" s="224" t="s">
        <v>3185</v>
      </c>
    </row>
    <row r="191" spans="1:65" s="2" customFormat="1" ht="37.8" customHeight="1">
      <c r="A191" s="40"/>
      <c r="B191" s="41"/>
      <c r="C191" s="212" t="s">
        <v>795</v>
      </c>
      <c r="D191" s="212" t="s">
        <v>140</v>
      </c>
      <c r="E191" s="213" t="s">
        <v>3186</v>
      </c>
      <c r="F191" s="214" t="s">
        <v>3187</v>
      </c>
      <c r="G191" s="215" t="s">
        <v>367</v>
      </c>
      <c r="H191" s="216">
        <v>1</v>
      </c>
      <c r="I191" s="217"/>
      <c r="J191" s="218">
        <f>ROUND(I191*H191,2)</f>
        <v>0</v>
      </c>
      <c r="K191" s="214" t="s">
        <v>1</v>
      </c>
      <c r="L191" s="46"/>
      <c r="M191" s="236" t="s">
        <v>1</v>
      </c>
      <c r="N191" s="237" t="s">
        <v>44</v>
      </c>
      <c r="O191" s="93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4" t="s">
        <v>144</v>
      </c>
      <c r="AT191" s="224" t="s">
        <v>140</v>
      </c>
      <c r="AU191" s="224" t="s">
        <v>89</v>
      </c>
      <c r="AY191" s="18" t="s">
        <v>139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87</v>
      </c>
      <c r="BK191" s="225">
        <f>ROUND(I191*H191,2)</f>
        <v>0</v>
      </c>
      <c r="BL191" s="18" t="s">
        <v>144</v>
      </c>
      <c r="BM191" s="224" t="s">
        <v>3188</v>
      </c>
    </row>
    <row r="192" spans="1:65" s="2" customFormat="1" ht="37.8" customHeight="1">
      <c r="A192" s="40"/>
      <c r="B192" s="41"/>
      <c r="C192" s="212" t="s">
        <v>800</v>
      </c>
      <c r="D192" s="212" t="s">
        <v>140</v>
      </c>
      <c r="E192" s="213" t="s">
        <v>3189</v>
      </c>
      <c r="F192" s="214" t="s">
        <v>3190</v>
      </c>
      <c r="G192" s="215" t="s">
        <v>367</v>
      </c>
      <c r="H192" s="216">
        <v>1</v>
      </c>
      <c r="I192" s="217"/>
      <c r="J192" s="218">
        <f>ROUND(I192*H192,2)</f>
        <v>0</v>
      </c>
      <c r="K192" s="214" t="s">
        <v>1</v>
      </c>
      <c r="L192" s="46"/>
      <c r="M192" s="236" t="s">
        <v>1</v>
      </c>
      <c r="N192" s="237" t="s">
        <v>44</v>
      </c>
      <c r="O192" s="93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4" t="s">
        <v>144</v>
      </c>
      <c r="AT192" s="224" t="s">
        <v>140</v>
      </c>
      <c r="AU192" s="224" t="s">
        <v>89</v>
      </c>
      <c r="AY192" s="18" t="s">
        <v>139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87</v>
      </c>
      <c r="BK192" s="225">
        <f>ROUND(I192*H192,2)</f>
        <v>0</v>
      </c>
      <c r="BL192" s="18" t="s">
        <v>144</v>
      </c>
      <c r="BM192" s="224" t="s">
        <v>3191</v>
      </c>
    </row>
    <row r="193" spans="1:65" s="2" customFormat="1" ht="24.15" customHeight="1">
      <c r="A193" s="40"/>
      <c r="B193" s="41"/>
      <c r="C193" s="212" t="s">
        <v>805</v>
      </c>
      <c r="D193" s="212" t="s">
        <v>140</v>
      </c>
      <c r="E193" s="213" t="s">
        <v>3192</v>
      </c>
      <c r="F193" s="214" t="s">
        <v>3193</v>
      </c>
      <c r="G193" s="215" t="s">
        <v>367</v>
      </c>
      <c r="H193" s="216">
        <v>2</v>
      </c>
      <c r="I193" s="217"/>
      <c r="J193" s="218">
        <f>ROUND(I193*H193,2)</f>
        <v>0</v>
      </c>
      <c r="K193" s="214" t="s">
        <v>1</v>
      </c>
      <c r="L193" s="46"/>
      <c r="M193" s="236" t="s">
        <v>1</v>
      </c>
      <c r="N193" s="237" t="s">
        <v>44</v>
      </c>
      <c r="O193" s="93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4" t="s">
        <v>144</v>
      </c>
      <c r="AT193" s="224" t="s">
        <v>140</v>
      </c>
      <c r="AU193" s="224" t="s">
        <v>89</v>
      </c>
      <c r="AY193" s="18" t="s">
        <v>139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87</v>
      </c>
      <c r="BK193" s="225">
        <f>ROUND(I193*H193,2)</f>
        <v>0</v>
      </c>
      <c r="BL193" s="18" t="s">
        <v>144</v>
      </c>
      <c r="BM193" s="224" t="s">
        <v>3194</v>
      </c>
    </row>
    <row r="194" spans="1:65" s="2" customFormat="1" ht="24.15" customHeight="1">
      <c r="A194" s="40"/>
      <c r="B194" s="41"/>
      <c r="C194" s="212" t="s">
        <v>814</v>
      </c>
      <c r="D194" s="212" t="s">
        <v>140</v>
      </c>
      <c r="E194" s="213" t="s">
        <v>3195</v>
      </c>
      <c r="F194" s="214" t="s">
        <v>3196</v>
      </c>
      <c r="G194" s="215" t="s">
        <v>367</v>
      </c>
      <c r="H194" s="216">
        <v>1</v>
      </c>
      <c r="I194" s="217"/>
      <c r="J194" s="218">
        <f>ROUND(I194*H194,2)</f>
        <v>0</v>
      </c>
      <c r="K194" s="214" t="s">
        <v>1</v>
      </c>
      <c r="L194" s="46"/>
      <c r="M194" s="236" t="s">
        <v>1</v>
      </c>
      <c r="N194" s="237" t="s">
        <v>44</v>
      </c>
      <c r="O194" s="93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4" t="s">
        <v>144</v>
      </c>
      <c r="AT194" s="224" t="s">
        <v>140</v>
      </c>
      <c r="AU194" s="224" t="s">
        <v>89</v>
      </c>
      <c r="AY194" s="18" t="s">
        <v>139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87</v>
      </c>
      <c r="BK194" s="225">
        <f>ROUND(I194*H194,2)</f>
        <v>0</v>
      </c>
      <c r="BL194" s="18" t="s">
        <v>144</v>
      </c>
      <c r="BM194" s="224" t="s">
        <v>3197</v>
      </c>
    </row>
    <row r="195" spans="1:65" s="2" customFormat="1" ht="24.15" customHeight="1">
      <c r="A195" s="40"/>
      <c r="B195" s="41"/>
      <c r="C195" s="212" t="s">
        <v>819</v>
      </c>
      <c r="D195" s="212" t="s">
        <v>140</v>
      </c>
      <c r="E195" s="213" t="s">
        <v>3067</v>
      </c>
      <c r="F195" s="214" t="s">
        <v>3068</v>
      </c>
      <c r="G195" s="215" t="s">
        <v>367</v>
      </c>
      <c r="H195" s="216">
        <v>7</v>
      </c>
      <c r="I195" s="217"/>
      <c r="J195" s="218">
        <f>ROUND(I195*H195,2)</f>
        <v>0</v>
      </c>
      <c r="K195" s="214" t="s">
        <v>1</v>
      </c>
      <c r="L195" s="46"/>
      <c r="M195" s="236" t="s">
        <v>1</v>
      </c>
      <c r="N195" s="237" t="s">
        <v>44</v>
      </c>
      <c r="O195" s="93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4" t="s">
        <v>144</v>
      </c>
      <c r="AT195" s="224" t="s">
        <v>140</v>
      </c>
      <c r="AU195" s="224" t="s">
        <v>89</v>
      </c>
      <c r="AY195" s="18" t="s">
        <v>139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87</v>
      </c>
      <c r="BK195" s="225">
        <f>ROUND(I195*H195,2)</f>
        <v>0</v>
      </c>
      <c r="BL195" s="18" t="s">
        <v>144</v>
      </c>
      <c r="BM195" s="224" t="s">
        <v>3198</v>
      </c>
    </row>
    <row r="196" spans="1:65" s="2" customFormat="1" ht="24.15" customHeight="1">
      <c r="A196" s="40"/>
      <c r="B196" s="41"/>
      <c r="C196" s="212" t="s">
        <v>834</v>
      </c>
      <c r="D196" s="212" t="s">
        <v>140</v>
      </c>
      <c r="E196" s="213" t="s">
        <v>3070</v>
      </c>
      <c r="F196" s="214" t="s">
        <v>3071</v>
      </c>
      <c r="G196" s="215" t="s">
        <v>367</v>
      </c>
      <c r="H196" s="216">
        <v>3</v>
      </c>
      <c r="I196" s="217"/>
      <c r="J196" s="218">
        <f>ROUND(I196*H196,2)</f>
        <v>0</v>
      </c>
      <c r="K196" s="214" t="s">
        <v>1</v>
      </c>
      <c r="L196" s="46"/>
      <c r="M196" s="236" t="s">
        <v>1</v>
      </c>
      <c r="N196" s="237" t="s">
        <v>44</v>
      </c>
      <c r="O196" s="93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4" t="s">
        <v>144</v>
      </c>
      <c r="AT196" s="224" t="s">
        <v>140</v>
      </c>
      <c r="AU196" s="224" t="s">
        <v>89</v>
      </c>
      <c r="AY196" s="18" t="s">
        <v>139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87</v>
      </c>
      <c r="BK196" s="225">
        <f>ROUND(I196*H196,2)</f>
        <v>0</v>
      </c>
      <c r="BL196" s="18" t="s">
        <v>144</v>
      </c>
      <c r="BM196" s="224" t="s">
        <v>3199</v>
      </c>
    </row>
    <row r="197" spans="1:65" s="2" customFormat="1" ht="24.15" customHeight="1">
      <c r="A197" s="40"/>
      <c r="B197" s="41"/>
      <c r="C197" s="212" t="s">
        <v>839</v>
      </c>
      <c r="D197" s="212" t="s">
        <v>140</v>
      </c>
      <c r="E197" s="213" t="s">
        <v>3200</v>
      </c>
      <c r="F197" s="214" t="s">
        <v>3201</v>
      </c>
      <c r="G197" s="215" t="s">
        <v>367</v>
      </c>
      <c r="H197" s="216">
        <v>2</v>
      </c>
      <c r="I197" s="217"/>
      <c r="J197" s="218">
        <f>ROUND(I197*H197,2)</f>
        <v>0</v>
      </c>
      <c r="K197" s="214" t="s">
        <v>1</v>
      </c>
      <c r="L197" s="46"/>
      <c r="M197" s="236" t="s">
        <v>1</v>
      </c>
      <c r="N197" s="237" t="s">
        <v>44</v>
      </c>
      <c r="O197" s="93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4" t="s">
        <v>144</v>
      </c>
      <c r="AT197" s="224" t="s">
        <v>140</v>
      </c>
      <c r="AU197" s="224" t="s">
        <v>89</v>
      </c>
      <c r="AY197" s="18" t="s">
        <v>139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87</v>
      </c>
      <c r="BK197" s="225">
        <f>ROUND(I197*H197,2)</f>
        <v>0</v>
      </c>
      <c r="BL197" s="18" t="s">
        <v>144</v>
      </c>
      <c r="BM197" s="224" t="s">
        <v>3202</v>
      </c>
    </row>
    <row r="198" spans="1:65" s="2" customFormat="1" ht="33" customHeight="1">
      <c r="A198" s="40"/>
      <c r="B198" s="41"/>
      <c r="C198" s="212" t="s">
        <v>845</v>
      </c>
      <c r="D198" s="212" t="s">
        <v>140</v>
      </c>
      <c r="E198" s="213" t="s">
        <v>3203</v>
      </c>
      <c r="F198" s="214" t="s">
        <v>3204</v>
      </c>
      <c r="G198" s="215" t="s">
        <v>367</v>
      </c>
      <c r="H198" s="216">
        <v>1</v>
      </c>
      <c r="I198" s="217"/>
      <c r="J198" s="218">
        <f>ROUND(I198*H198,2)</f>
        <v>0</v>
      </c>
      <c r="K198" s="214" t="s">
        <v>1</v>
      </c>
      <c r="L198" s="46"/>
      <c r="M198" s="236" t="s">
        <v>1</v>
      </c>
      <c r="N198" s="237" t="s">
        <v>44</v>
      </c>
      <c r="O198" s="93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4" t="s">
        <v>144</v>
      </c>
      <c r="AT198" s="224" t="s">
        <v>140</v>
      </c>
      <c r="AU198" s="224" t="s">
        <v>89</v>
      </c>
      <c r="AY198" s="18" t="s">
        <v>139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87</v>
      </c>
      <c r="BK198" s="225">
        <f>ROUND(I198*H198,2)</f>
        <v>0</v>
      </c>
      <c r="BL198" s="18" t="s">
        <v>144</v>
      </c>
      <c r="BM198" s="224" t="s">
        <v>3205</v>
      </c>
    </row>
    <row r="199" spans="1:65" s="2" customFormat="1" ht="33" customHeight="1">
      <c r="A199" s="40"/>
      <c r="B199" s="41"/>
      <c r="C199" s="212" t="s">
        <v>850</v>
      </c>
      <c r="D199" s="212" t="s">
        <v>140</v>
      </c>
      <c r="E199" s="213" t="s">
        <v>3203</v>
      </c>
      <c r="F199" s="214" t="s">
        <v>3204</v>
      </c>
      <c r="G199" s="215" t="s">
        <v>367</v>
      </c>
      <c r="H199" s="216">
        <v>1</v>
      </c>
      <c r="I199" s="217"/>
      <c r="J199" s="218">
        <f>ROUND(I199*H199,2)</f>
        <v>0</v>
      </c>
      <c r="K199" s="214" t="s">
        <v>1</v>
      </c>
      <c r="L199" s="46"/>
      <c r="M199" s="236" t="s">
        <v>1</v>
      </c>
      <c r="N199" s="237" t="s">
        <v>44</v>
      </c>
      <c r="O199" s="93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4" t="s">
        <v>144</v>
      </c>
      <c r="AT199" s="224" t="s">
        <v>140</v>
      </c>
      <c r="AU199" s="224" t="s">
        <v>89</v>
      </c>
      <c r="AY199" s="18" t="s">
        <v>139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87</v>
      </c>
      <c r="BK199" s="225">
        <f>ROUND(I199*H199,2)</f>
        <v>0</v>
      </c>
      <c r="BL199" s="18" t="s">
        <v>144</v>
      </c>
      <c r="BM199" s="224" t="s">
        <v>3206</v>
      </c>
    </row>
    <row r="200" spans="1:65" s="2" customFormat="1" ht="37.8" customHeight="1">
      <c r="A200" s="40"/>
      <c r="B200" s="41"/>
      <c r="C200" s="212" t="s">
        <v>855</v>
      </c>
      <c r="D200" s="212" t="s">
        <v>140</v>
      </c>
      <c r="E200" s="213" t="s">
        <v>3207</v>
      </c>
      <c r="F200" s="214" t="s">
        <v>3208</v>
      </c>
      <c r="G200" s="215" t="s">
        <v>367</v>
      </c>
      <c r="H200" s="216">
        <v>1</v>
      </c>
      <c r="I200" s="217"/>
      <c r="J200" s="218">
        <f>ROUND(I200*H200,2)</f>
        <v>0</v>
      </c>
      <c r="K200" s="214" t="s">
        <v>1</v>
      </c>
      <c r="L200" s="46"/>
      <c r="M200" s="236" t="s">
        <v>1</v>
      </c>
      <c r="N200" s="237" t="s">
        <v>44</v>
      </c>
      <c r="O200" s="93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4" t="s">
        <v>144</v>
      </c>
      <c r="AT200" s="224" t="s">
        <v>140</v>
      </c>
      <c r="AU200" s="224" t="s">
        <v>89</v>
      </c>
      <c r="AY200" s="18" t="s">
        <v>139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87</v>
      </c>
      <c r="BK200" s="225">
        <f>ROUND(I200*H200,2)</f>
        <v>0</v>
      </c>
      <c r="BL200" s="18" t="s">
        <v>144</v>
      </c>
      <c r="BM200" s="224" t="s">
        <v>3209</v>
      </c>
    </row>
    <row r="201" spans="1:65" s="2" customFormat="1" ht="33" customHeight="1">
      <c r="A201" s="40"/>
      <c r="B201" s="41"/>
      <c r="C201" s="212" t="s">
        <v>860</v>
      </c>
      <c r="D201" s="212" t="s">
        <v>140</v>
      </c>
      <c r="E201" s="213" t="s">
        <v>3210</v>
      </c>
      <c r="F201" s="214" t="s">
        <v>3211</v>
      </c>
      <c r="G201" s="215" t="s">
        <v>3117</v>
      </c>
      <c r="H201" s="216">
        <v>17</v>
      </c>
      <c r="I201" s="217"/>
      <c r="J201" s="218">
        <f>ROUND(I201*H201,2)</f>
        <v>0</v>
      </c>
      <c r="K201" s="214" t="s">
        <v>1</v>
      </c>
      <c r="L201" s="46"/>
      <c r="M201" s="236" t="s">
        <v>1</v>
      </c>
      <c r="N201" s="237" t="s">
        <v>44</v>
      </c>
      <c r="O201" s="93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4" t="s">
        <v>144</v>
      </c>
      <c r="AT201" s="224" t="s">
        <v>140</v>
      </c>
      <c r="AU201" s="224" t="s">
        <v>89</v>
      </c>
      <c r="AY201" s="18" t="s">
        <v>139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87</v>
      </c>
      <c r="BK201" s="225">
        <f>ROUND(I201*H201,2)</f>
        <v>0</v>
      </c>
      <c r="BL201" s="18" t="s">
        <v>144</v>
      </c>
      <c r="BM201" s="224" t="s">
        <v>3212</v>
      </c>
    </row>
    <row r="202" spans="1:65" s="2" customFormat="1" ht="33" customHeight="1">
      <c r="A202" s="40"/>
      <c r="B202" s="41"/>
      <c r="C202" s="212" t="s">
        <v>864</v>
      </c>
      <c r="D202" s="212" t="s">
        <v>140</v>
      </c>
      <c r="E202" s="213" t="s">
        <v>3213</v>
      </c>
      <c r="F202" s="214" t="s">
        <v>3214</v>
      </c>
      <c r="G202" s="215" t="s">
        <v>3117</v>
      </c>
      <c r="H202" s="216">
        <v>4</v>
      </c>
      <c r="I202" s="217"/>
      <c r="J202" s="218">
        <f>ROUND(I202*H202,2)</f>
        <v>0</v>
      </c>
      <c r="K202" s="214" t="s">
        <v>1</v>
      </c>
      <c r="L202" s="46"/>
      <c r="M202" s="236" t="s">
        <v>1</v>
      </c>
      <c r="N202" s="237" t="s">
        <v>44</v>
      </c>
      <c r="O202" s="93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4" t="s">
        <v>144</v>
      </c>
      <c r="AT202" s="224" t="s">
        <v>140</v>
      </c>
      <c r="AU202" s="224" t="s">
        <v>89</v>
      </c>
      <c r="AY202" s="18" t="s">
        <v>139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87</v>
      </c>
      <c r="BK202" s="225">
        <f>ROUND(I202*H202,2)</f>
        <v>0</v>
      </c>
      <c r="BL202" s="18" t="s">
        <v>144</v>
      </c>
      <c r="BM202" s="224" t="s">
        <v>3215</v>
      </c>
    </row>
    <row r="203" spans="1:65" s="2" customFormat="1" ht="33" customHeight="1">
      <c r="A203" s="40"/>
      <c r="B203" s="41"/>
      <c r="C203" s="212" t="s">
        <v>872</v>
      </c>
      <c r="D203" s="212" t="s">
        <v>140</v>
      </c>
      <c r="E203" s="213" t="s">
        <v>3216</v>
      </c>
      <c r="F203" s="214" t="s">
        <v>3217</v>
      </c>
      <c r="G203" s="215" t="s">
        <v>3117</v>
      </c>
      <c r="H203" s="216">
        <v>15</v>
      </c>
      <c r="I203" s="217"/>
      <c r="J203" s="218">
        <f>ROUND(I203*H203,2)</f>
        <v>0</v>
      </c>
      <c r="K203" s="214" t="s">
        <v>1</v>
      </c>
      <c r="L203" s="46"/>
      <c r="M203" s="236" t="s">
        <v>1</v>
      </c>
      <c r="N203" s="237" t="s">
        <v>44</v>
      </c>
      <c r="O203" s="93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4" t="s">
        <v>144</v>
      </c>
      <c r="AT203" s="224" t="s">
        <v>140</v>
      </c>
      <c r="AU203" s="224" t="s">
        <v>89</v>
      </c>
      <c r="AY203" s="18" t="s">
        <v>139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87</v>
      </c>
      <c r="BK203" s="225">
        <f>ROUND(I203*H203,2)</f>
        <v>0</v>
      </c>
      <c r="BL203" s="18" t="s">
        <v>144</v>
      </c>
      <c r="BM203" s="224" t="s">
        <v>3218</v>
      </c>
    </row>
    <row r="204" spans="1:65" s="2" customFormat="1" ht="33" customHeight="1">
      <c r="A204" s="40"/>
      <c r="B204" s="41"/>
      <c r="C204" s="212" t="s">
        <v>876</v>
      </c>
      <c r="D204" s="212" t="s">
        <v>140</v>
      </c>
      <c r="E204" s="213" t="s">
        <v>3219</v>
      </c>
      <c r="F204" s="214" t="s">
        <v>3220</v>
      </c>
      <c r="G204" s="215" t="s">
        <v>3117</v>
      </c>
      <c r="H204" s="216">
        <v>2</v>
      </c>
      <c r="I204" s="217"/>
      <c r="J204" s="218">
        <f>ROUND(I204*H204,2)</f>
        <v>0</v>
      </c>
      <c r="K204" s="214" t="s">
        <v>1</v>
      </c>
      <c r="L204" s="46"/>
      <c r="M204" s="236" t="s">
        <v>1</v>
      </c>
      <c r="N204" s="237" t="s">
        <v>44</v>
      </c>
      <c r="O204" s="93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4" t="s">
        <v>144</v>
      </c>
      <c r="AT204" s="224" t="s">
        <v>140</v>
      </c>
      <c r="AU204" s="224" t="s">
        <v>89</v>
      </c>
      <c r="AY204" s="18" t="s">
        <v>139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87</v>
      </c>
      <c r="BK204" s="225">
        <f>ROUND(I204*H204,2)</f>
        <v>0</v>
      </c>
      <c r="BL204" s="18" t="s">
        <v>144</v>
      </c>
      <c r="BM204" s="224" t="s">
        <v>3221</v>
      </c>
    </row>
    <row r="205" spans="1:65" s="2" customFormat="1" ht="33" customHeight="1">
      <c r="A205" s="40"/>
      <c r="B205" s="41"/>
      <c r="C205" s="212" t="s">
        <v>883</v>
      </c>
      <c r="D205" s="212" t="s">
        <v>140</v>
      </c>
      <c r="E205" s="213" t="s">
        <v>3222</v>
      </c>
      <c r="F205" s="214" t="s">
        <v>3223</v>
      </c>
      <c r="G205" s="215" t="s">
        <v>3117</v>
      </c>
      <c r="H205" s="216">
        <v>7</v>
      </c>
      <c r="I205" s="217"/>
      <c r="J205" s="218">
        <f>ROUND(I205*H205,2)</f>
        <v>0</v>
      </c>
      <c r="K205" s="214" t="s">
        <v>1</v>
      </c>
      <c r="L205" s="46"/>
      <c r="M205" s="236" t="s">
        <v>1</v>
      </c>
      <c r="N205" s="237" t="s">
        <v>44</v>
      </c>
      <c r="O205" s="93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4" t="s">
        <v>144</v>
      </c>
      <c r="AT205" s="224" t="s">
        <v>140</v>
      </c>
      <c r="AU205" s="224" t="s">
        <v>89</v>
      </c>
      <c r="AY205" s="18" t="s">
        <v>139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87</v>
      </c>
      <c r="BK205" s="225">
        <f>ROUND(I205*H205,2)</f>
        <v>0</v>
      </c>
      <c r="BL205" s="18" t="s">
        <v>144</v>
      </c>
      <c r="BM205" s="224" t="s">
        <v>3224</v>
      </c>
    </row>
    <row r="206" spans="1:65" s="2" customFormat="1" ht="37.8" customHeight="1">
      <c r="A206" s="40"/>
      <c r="B206" s="41"/>
      <c r="C206" s="212" t="s">
        <v>888</v>
      </c>
      <c r="D206" s="212" t="s">
        <v>140</v>
      </c>
      <c r="E206" s="213" t="s">
        <v>3225</v>
      </c>
      <c r="F206" s="214" t="s">
        <v>3135</v>
      </c>
      <c r="G206" s="215" t="s">
        <v>3117</v>
      </c>
      <c r="H206" s="216">
        <v>32</v>
      </c>
      <c r="I206" s="217"/>
      <c r="J206" s="218">
        <f>ROUND(I206*H206,2)</f>
        <v>0</v>
      </c>
      <c r="K206" s="214" t="s">
        <v>1</v>
      </c>
      <c r="L206" s="46"/>
      <c r="M206" s="236" t="s">
        <v>1</v>
      </c>
      <c r="N206" s="237" t="s">
        <v>44</v>
      </c>
      <c r="O206" s="93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4" t="s">
        <v>144</v>
      </c>
      <c r="AT206" s="224" t="s">
        <v>140</v>
      </c>
      <c r="AU206" s="224" t="s">
        <v>89</v>
      </c>
      <c r="AY206" s="18" t="s">
        <v>139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87</v>
      </c>
      <c r="BK206" s="225">
        <f>ROUND(I206*H206,2)</f>
        <v>0</v>
      </c>
      <c r="BL206" s="18" t="s">
        <v>144</v>
      </c>
      <c r="BM206" s="224" t="s">
        <v>3226</v>
      </c>
    </row>
    <row r="207" spans="1:65" s="2" customFormat="1" ht="37.8" customHeight="1">
      <c r="A207" s="40"/>
      <c r="B207" s="41"/>
      <c r="C207" s="212" t="s">
        <v>893</v>
      </c>
      <c r="D207" s="212" t="s">
        <v>140</v>
      </c>
      <c r="E207" s="213" t="s">
        <v>3227</v>
      </c>
      <c r="F207" s="214" t="s">
        <v>3228</v>
      </c>
      <c r="G207" s="215" t="s">
        <v>3117</v>
      </c>
      <c r="H207" s="216">
        <v>7</v>
      </c>
      <c r="I207" s="217"/>
      <c r="J207" s="218">
        <f>ROUND(I207*H207,2)</f>
        <v>0</v>
      </c>
      <c r="K207" s="214" t="s">
        <v>1</v>
      </c>
      <c r="L207" s="46"/>
      <c r="M207" s="236" t="s">
        <v>1</v>
      </c>
      <c r="N207" s="237" t="s">
        <v>44</v>
      </c>
      <c r="O207" s="93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4" t="s">
        <v>144</v>
      </c>
      <c r="AT207" s="224" t="s">
        <v>140</v>
      </c>
      <c r="AU207" s="224" t="s">
        <v>89</v>
      </c>
      <c r="AY207" s="18" t="s">
        <v>139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87</v>
      </c>
      <c r="BK207" s="225">
        <f>ROUND(I207*H207,2)</f>
        <v>0</v>
      </c>
      <c r="BL207" s="18" t="s">
        <v>144</v>
      </c>
      <c r="BM207" s="224" t="s">
        <v>3229</v>
      </c>
    </row>
    <row r="208" spans="1:65" s="2" customFormat="1" ht="21.75" customHeight="1">
      <c r="A208" s="40"/>
      <c r="B208" s="41"/>
      <c r="C208" s="212" t="s">
        <v>184</v>
      </c>
      <c r="D208" s="212" t="s">
        <v>140</v>
      </c>
      <c r="E208" s="213" t="s">
        <v>3149</v>
      </c>
      <c r="F208" s="214" t="s">
        <v>3150</v>
      </c>
      <c r="G208" s="215" t="s">
        <v>299</v>
      </c>
      <c r="H208" s="216">
        <v>10</v>
      </c>
      <c r="I208" s="217"/>
      <c r="J208" s="218">
        <f>ROUND(I208*H208,2)</f>
        <v>0</v>
      </c>
      <c r="K208" s="214" t="s">
        <v>1</v>
      </c>
      <c r="L208" s="46"/>
      <c r="M208" s="236" t="s">
        <v>1</v>
      </c>
      <c r="N208" s="237" t="s">
        <v>44</v>
      </c>
      <c r="O208" s="93"/>
      <c r="P208" s="238">
        <f>O208*H208</f>
        <v>0</v>
      </c>
      <c r="Q208" s="238">
        <v>0</v>
      </c>
      <c r="R208" s="238">
        <f>Q208*H208</f>
        <v>0</v>
      </c>
      <c r="S208" s="238">
        <v>0</v>
      </c>
      <c r="T208" s="239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4" t="s">
        <v>144</v>
      </c>
      <c r="AT208" s="224" t="s">
        <v>140</v>
      </c>
      <c r="AU208" s="224" t="s">
        <v>89</v>
      </c>
      <c r="AY208" s="18" t="s">
        <v>139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87</v>
      </c>
      <c r="BK208" s="225">
        <f>ROUND(I208*H208,2)</f>
        <v>0</v>
      </c>
      <c r="BL208" s="18" t="s">
        <v>144</v>
      </c>
      <c r="BM208" s="224" t="s">
        <v>3230</v>
      </c>
    </row>
    <row r="209" spans="1:65" s="2" customFormat="1" ht="24.15" customHeight="1">
      <c r="A209" s="40"/>
      <c r="B209" s="41"/>
      <c r="C209" s="212" t="s">
        <v>902</v>
      </c>
      <c r="D209" s="212" t="s">
        <v>140</v>
      </c>
      <c r="E209" s="213" t="s">
        <v>3231</v>
      </c>
      <c r="F209" s="214" t="s">
        <v>3232</v>
      </c>
      <c r="G209" s="215" t="s">
        <v>299</v>
      </c>
      <c r="H209" s="216">
        <v>26</v>
      </c>
      <c r="I209" s="217"/>
      <c r="J209" s="218">
        <f>ROUND(I209*H209,2)</f>
        <v>0</v>
      </c>
      <c r="K209" s="214" t="s">
        <v>1</v>
      </c>
      <c r="L209" s="46"/>
      <c r="M209" s="236" t="s">
        <v>1</v>
      </c>
      <c r="N209" s="237" t="s">
        <v>44</v>
      </c>
      <c r="O209" s="93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4" t="s">
        <v>144</v>
      </c>
      <c r="AT209" s="224" t="s">
        <v>140</v>
      </c>
      <c r="AU209" s="224" t="s">
        <v>89</v>
      </c>
      <c r="AY209" s="18" t="s">
        <v>139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87</v>
      </c>
      <c r="BK209" s="225">
        <f>ROUND(I209*H209,2)</f>
        <v>0</v>
      </c>
      <c r="BL209" s="18" t="s">
        <v>144</v>
      </c>
      <c r="BM209" s="224" t="s">
        <v>3233</v>
      </c>
    </row>
    <row r="210" spans="1:65" s="2" customFormat="1" ht="16.5" customHeight="1">
      <c r="A210" s="40"/>
      <c r="B210" s="41"/>
      <c r="C210" s="212" t="s">
        <v>907</v>
      </c>
      <c r="D210" s="212" t="s">
        <v>140</v>
      </c>
      <c r="E210" s="213" t="s">
        <v>3158</v>
      </c>
      <c r="F210" s="214" t="s">
        <v>3159</v>
      </c>
      <c r="G210" s="215" t="s">
        <v>299</v>
      </c>
      <c r="H210" s="216">
        <v>25</v>
      </c>
      <c r="I210" s="217"/>
      <c r="J210" s="218">
        <f>ROUND(I210*H210,2)</f>
        <v>0</v>
      </c>
      <c r="K210" s="214" t="s">
        <v>1</v>
      </c>
      <c r="L210" s="46"/>
      <c r="M210" s="236" t="s">
        <v>1</v>
      </c>
      <c r="N210" s="237" t="s">
        <v>44</v>
      </c>
      <c r="O210" s="93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4" t="s">
        <v>144</v>
      </c>
      <c r="AT210" s="224" t="s">
        <v>140</v>
      </c>
      <c r="AU210" s="224" t="s">
        <v>89</v>
      </c>
      <c r="AY210" s="18" t="s">
        <v>139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87</v>
      </c>
      <c r="BK210" s="225">
        <f>ROUND(I210*H210,2)</f>
        <v>0</v>
      </c>
      <c r="BL210" s="18" t="s">
        <v>144</v>
      </c>
      <c r="BM210" s="224" t="s">
        <v>3234</v>
      </c>
    </row>
    <row r="211" spans="1:63" s="11" customFormat="1" ht="22.8" customHeight="1">
      <c r="A211" s="11"/>
      <c r="B211" s="198"/>
      <c r="C211" s="199"/>
      <c r="D211" s="200" t="s">
        <v>78</v>
      </c>
      <c r="E211" s="234" t="s">
        <v>149</v>
      </c>
      <c r="F211" s="234" t="s">
        <v>3235</v>
      </c>
      <c r="G211" s="199"/>
      <c r="H211" s="199"/>
      <c r="I211" s="202"/>
      <c r="J211" s="235">
        <f>BK211</f>
        <v>0</v>
      </c>
      <c r="K211" s="199"/>
      <c r="L211" s="204"/>
      <c r="M211" s="205"/>
      <c r="N211" s="206"/>
      <c r="O211" s="206"/>
      <c r="P211" s="207">
        <f>SUM(P212:P216)</f>
        <v>0</v>
      </c>
      <c r="Q211" s="206"/>
      <c r="R211" s="207">
        <f>SUM(R212:R216)</f>
        <v>0</v>
      </c>
      <c r="S211" s="206"/>
      <c r="T211" s="208">
        <f>SUM(T212:T216)</f>
        <v>0</v>
      </c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R211" s="209" t="s">
        <v>87</v>
      </c>
      <c r="AT211" s="210" t="s">
        <v>78</v>
      </c>
      <c r="AU211" s="210" t="s">
        <v>87</v>
      </c>
      <c r="AY211" s="209" t="s">
        <v>139</v>
      </c>
      <c r="BK211" s="211">
        <f>SUM(BK212:BK216)</f>
        <v>0</v>
      </c>
    </row>
    <row r="212" spans="1:65" s="2" customFormat="1" ht="21.75" customHeight="1">
      <c r="A212" s="40"/>
      <c r="B212" s="41"/>
      <c r="C212" s="212" t="s">
        <v>912</v>
      </c>
      <c r="D212" s="212" t="s">
        <v>140</v>
      </c>
      <c r="E212" s="213" t="s">
        <v>3236</v>
      </c>
      <c r="F212" s="214" t="s">
        <v>3237</v>
      </c>
      <c r="G212" s="215" t="s">
        <v>367</v>
      </c>
      <c r="H212" s="216">
        <v>1</v>
      </c>
      <c r="I212" s="217"/>
      <c r="J212" s="218">
        <f>ROUND(I212*H212,2)</f>
        <v>0</v>
      </c>
      <c r="K212" s="214" t="s">
        <v>1</v>
      </c>
      <c r="L212" s="46"/>
      <c r="M212" s="236" t="s">
        <v>1</v>
      </c>
      <c r="N212" s="237" t="s">
        <v>44</v>
      </c>
      <c r="O212" s="93"/>
      <c r="P212" s="238">
        <f>O212*H212</f>
        <v>0</v>
      </c>
      <c r="Q212" s="238">
        <v>0</v>
      </c>
      <c r="R212" s="238">
        <f>Q212*H212</f>
        <v>0</v>
      </c>
      <c r="S212" s="238">
        <v>0</v>
      </c>
      <c r="T212" s="239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4" t="s">
        <v>144</v>
      </c>
      <c r="AT212" s="224" t="s">
        <v>140</v>
      </c>
      <c r="AU212" s="224" t="s">
        <v>89</v>
      </c>
      <c r="AY212" s="18" t="s">
        <v>139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87</v>
      </c>
      <c r="BK212" s="225">
        <f>ROUND(I212*H212,2)</f>
        <v>0</v>
      </c>
      <c r="BL212" s="18" t="s">
        <v>144</v>
      </c>
      <c r="BM212" s="224" t="s">
        <v>3238</v>
      </c>
    </row>
    <row r="213" spans="1:65" s="2" customFormat="1" ht="16.5" customHeight="1">
      <c r="A213" s="40"/>
      <c r="B213" s="41"/>
      <c r="C213" s="212" t="s">
        <v>917</v>
      </c>
      <c r="D213" s="212" t="s">
        <v>140</v>
      </c>
      <c r="E213" s="213" t="s">
        <v>3239</v>
      </c>
      <c r="F213" s="214" t="s">
        <v>3240</v>
      </c>
      <c r="G213" s="215" t="s">
        <v>367</v>
      </c>
      <c r="H213" s="216">
        <v>1</v>
      </c>
      <c r="I213" s="217"/>
      <c r="J213" s="218">
        <f>ROUND(I213*H213,2)</f>
        <v>0</v>
      </c>
      <c r="K213" s="214" t="s">
        <v>1</v>
      </c>
      <c r="L213" s="46"/>
      <c r="M213" s="236" t="s">
        <v>1</v>
      </c>
      <c r="N213" s="237" t="s">
        <v>44</v>
      </c>
      <c r="O213" s="93"/>
      <c r="P213" s="238">
        <f>O213*H213</f>
        <v>0</v>
      </c>
      <c r="Q213" s="238">
        <v>0</v>
      </c>
      <c r="R213" s="238">
        <f>Q213*H213</f>
        <v>0</v>
      </c>
      <c r="S213" s="238">
        <v>0</v>
      </c>
      <c r="T213" s="239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4" t="s">
        <v>144</v>
      </c>
      <c r="AT213" s="224" t="s">
        <v>140</v>
      </c>
      <c r="AU213" s="224" t="s">
        <v>89</v>
      </c>
      <c r="AY213" s="18" t="s">
        <v>139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8" t="s">
        <v>87</v>
      </c>
      <c r="BK213" s="225">
        <f>ROUND(I213*H213,2)</f>
        <v>0</v>
      </c>
      <c r="BL213" s="18" t="s">
        <v>144</v>
      </c>
      <c r="BM213" s="224" t="s">
        <v>3241</v>
      </c>
    </row>
    <row r="214" spans="1:65" s="2" customFormat="1" ht="37.8" customHeight="1">
      <c r="A214" s="40"/>
      <c r="B214" s="41"/>
      <c r="C214" s="212" t="s">
        <v>921</v>
      </c>
      <c r="D214" s="212" t="s">
        <v>140</v>
      </c>
      <c r="E214" s="213" t="s">
        <v>3242</v>
      </c>
      <c r="F214" s="214" t="s">
        <v>3243</v>
      </c>
      <c r="G214" s="215" t="s">
        <v>367</v>
      </c>
      <c r="H214" s="216">
        <v>1</v>
      </c>
      <c r="I214" s="217"/>
      <c r="J214" s="218">
        <f>ROUND(I214*H214,2)</f>
        <v>0</v>
      </c>
      <c r="K214" s="214" t="s">
        <v>1</v>
      </c>
      <c r="L214" s="46"/>
      <c r="M214" s="236" t="s">
        <v>1</v>
      </c>
      <c r="N214" s="237" t="s">
        <v>44</v>
      </c>
      <c r="O214" s="93"/>
      <c r="P214" s="238">
        <f>O214*H214</f>
        <v>0</v>
      </c>
      <c r="Q214" s="238">
        <v>0</v>
      </c>
      <c r="R214" s="238">
        <f>Q214*H214</f>
        <v>0</v>
      </c>
      <c r="S214" s="238">
        <v>0</v>
      </c>
      <c r="T214" s="239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4" t="s">
        <v>144</v>
      </c>
      <c r="AT214" s="224" t="s">
        <v>140</v>
      </c>
      <c r="AU214" s="224" t="s">
        <v>89</v>
      </c>
      <c r="AY214" s="18" t="s">
        <v>139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8" t="s">
        <v>87</v>
      </c>
      <c r="BK214" s="225">
        <f>ROUND(I214*H214,2)</f>
        <v>0</v>
      </c>
      <c r="BL214" s="18" t="s">
        <v>144</v>
      </c>
      <c r="BM214" s="224" t="s">
        <v>3244</v>
      </c>
    </row>
    <row r="215" spans="1:65" s="2" customFormat="1" ht="16.5" customHeight="1">
      <c r="A215" s="40"/>
      <c r="B215" s="41"/>
      <c r="C215" s="212" t="s">
        <v>925</v>
      </c>
      <c r="D215" s="212" t="s">
        <v>140</v>
      </c>
      <c r="E215" s="213" t="s">
        <v>3245</v>
      </c>
      <c r="F215" s="214" t="s">
        <v>3246</v>
      </c>
      <c r="G215" s="215" t="s">
        <v>367</v>
      </c>
      <c r="H215" s="216">
        <v>1</v>
      </c>
      <c r="I215" s="217"/>
      <c r="J215" s="218">
        <f>ROUND(I215*H215,2)</f>
        <v>0</v>
      </c>
      <c r="K215" s="214" t="s">
        <v>1</v>
      </c>
      <c r="L215" s="46"/>
      <c r="M215" s="236" t="s">
        <v>1</v>
      </c>
      <c r="N215" s="237" t="s">
        <v>44</v>
      </c>
      <c r="O215" s="93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4" t="s">
        <v>144</v>
      </c>
      <c r="AT215" s="224" t="s">
        <v>140</v>
      </c>
      <c r="AU215" s="224" t="s">
        <v>89</v>
      </c>
      <c r="AY215" s="18" t="s">
        <v>139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87</v>
      </c>
      <c r="BK215" s="225">
        <f>ROUND(I215*H215,2)</f>
        <v>0</v>
      </c>
      <c r="BL215" s="18" t="s">
        <v>144</v>
      </c>
      <c r="BM215" s="224" t="s">
        <v>3247</v>
      </c>
    </row>
    <row r="216" spans="1:65" s="2" customFormat="1" ht="37.8" customHeight="1">
      <c r="A216" s="40"/>
      <c r="B216" s="41"/>
      <c r="C216" s="212" t="s">
        <v>929</v>
      </c>
      <c r="D216" s="212" t="s">
        <v>140</v>
      </c>
      <c r="E216" s="213" t="s">
        <v>3248</v>
      </c>
      <c r="F216" s="214" t="s">
        <v>3249</v>
      </c>
      <c r="G216" s="215" t="s">
        <v>3117</v>
      </c>
      <c r="H216" s="216">
        <v>12</v>
      </c>
      <c r="I216" s="217"/>
      <c r="J216" s="218">
        <f>ROUND(I216*H216,2)</f>
        <v>0</v>
      </c>
      <c r="K216" s="214" t="s">
        <v>1</v>
      </c>
      <c r="L216" s="46"/>
      <c r="M216" s="236" t="s">
        <v>1</v>
      </c>
      <c r="N216" s="237" t="s">
        <v>44</v>
      </c>
      <c r="O216" s="93"/>
      <c r="P216" s="238">
        <f>O216*H216</f>
        <v>0</v>
      </c>
      <c r="Q216" s="238">
        <v>0</v>
      </c>
      <c r="R216" s="238">
        <f>Q216*H216</f>
        <v>0</v>
      </c>
      <c r="S216" s="238">
        <v>0</v>
      </c>
      <c r="T216" s="239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4" t="s">
        <v>144</v>
      </c>
      <c r="AT216" s="224" t="s">
        <v>140</v>
      </c>
      <c r="AU216" s="224" t="s">
        <v>89</v>
      </c>
      <c r="AY216" s="18" t="s">
        <v>139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8" t="s">
        <v>87</v>
      </c>
      <c r="BK216" s="225">
        <f>ROUND(I216*H216,2)</f>
        <v>0</v>
      </c>
      <c r="BL216" s="18" t="s">
        <v>144</v>
      </c>
      <c r="BM216" s="224" t="s">
        <v>3250</v>
      </c>
    </row>
    <row r="217" spans="1:63" s="11" customFormat="1" ht="22.8" customHeight="1">
      <c r="A217" s="11"/>
      <c r="B217" s="198"/>
      <c r="C217" s="199"/>
      <c r="D217" s="200" t="s">
        <v>78</v>
      </c>
      <c r="E217" s="234" t="s">
        <v>144</v>
      </c>
      <c r="F217" s="234" t="s">
        <v>3251</v>
      </c>
      <c r="G217" s="199"/>
      <c r="H217" s="199"/>
      <c r="I217" s="202"/>
      <c r="J217" s="235">
        <f>BK217</f>
        <v>0</v>
      </c>
      <c r="K217" s="199"/>
      <c r="L217" s="204"/>
      <c r="M217" s="205"/>
      <c r="N217" s="206"/>
      <c r="O217" s="206"/>
      <c r="P217" s="207">
        <f>SUM(P218:P219)</f>
        <v>0</v>
      </c>
      <c r="Q217" s="206"/>
      <c r="R217" s="207">
        <f>SUM(R218:R219)</f>
        <v>0</v>
      </c>
      <c r="S217" s="206"/>
      <c r="T217" s="208">
        <f>SUM(T218:T219)</f>
        <v>0</v>
      </c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R217" s="209" t="s">
        <v>87</v>
      </c>
      <c r="AT217" s="210" t="s">
        <v>78</v>
      </c>
      <c r="AU217" s="210" t="s">
        <v>87</v>
      </c>
      <c r="AY217" s="209" t="s">
        <v>139</v>
      </c>
      <c r="BK217" s="211">
        <f>SUM(BK218:BK219)</f>
        <v>0</v>
      </c>
    </row>
    <row r="218" spans="1:65" s="2" customFormat="1" ht="24.15" customHeight="1">
      <c r="A218" s="40"/>
      <c r="B218" s="41"/>
      <c r="C218" s="212" t="s">
        <v>933</v>
      </c>
      <c r="D218" s="212" t="s">
        <v>140</v>
      </c>
      <c r="E218" s="213" t="s">
        <v>3252</v>
      </c>
      <c r="F218" s="214" t="s">
        <v>3253</v>
      </c>
      <c r="G218" s="215" t="s">
        <v>367</v>
      </c>
      <c r="H218" s="216">
        <v>1</v>
      </c>
      <c r="I218" s="217"/>
      <c r="J218" s="218">
        <f>ROUND(I218*H218,2)</f>
        <v>0</v>
      </c>
      <c r="K218" s="214" t="s">
        <v>1</v>
      </c>
      <c r="L218" s="46"/>
      <c r="M218" s="236" t="s">
        <v>1</v>
      </c>
      <c r="N218" s="237" t="s">
        <v>44</v>
      </c>
      <c r="O218" s="93"/>
      <c r="P218" s="238">
        <f>O218*H218</f>
        <v>0</v>
      </c>
      <c r="Q218" s="238">
        <v>0</v>
      </c>
      <c r="R218" s="238">
        <f>Q218*H218</f>
        <v>0</v>
      </c>
      <c r="S218" s="238">
        <v>0</v>
      </c>
      <c r="T218" s="239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4" t="s">
        <v>144</v>
      </c>
      <c r="AT218" s="224" t="s">
        <v>140</v>
      </c>
      <c r="AU218" s="224" t="s">
        <v>89</v>
      </c>
      <c r="AY218" s="18" t="s">
        <v>139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8" t="s">
        <v>87</v>
      </c>
      <c r="BK218" s="225">
        <f>ROUND(I218*H218,2)</f>
        <v>0</v>
      </c>
      <c r="BL218" s="18" t="s">
        <v>144</v>
      </c>
      <c r="BM218" s="224" t="s">
        <v>3254</v>
      </c>
    </row>
    <row r="219" spans="1:65" s="2" customFormat="1" ht="44.25" customHeight="1">
      <c r="A219" s="40"/>
      <c r="B219" s="41"/>
      <c r="C219" s="212" t="s">
        <v>937</v>
      </c>
      <c r="D219" s="212" t="s">
        <v>140</v>
      </c>
      <c r="E219" s="213" t="s">
        <v>3255</v>
      </c>
      <c r="F219" s="214" t="s">
        <v>3256</v>
      </c>
      <c r="G219" s="215" t="s">
        <v>367</v>
      </c>
      <c r="H219" s="216">
        <v>1</v>
      </c>
      <c r="I219" s="217"/>
      <c r="J219" s="218">
        <f>ROUND(I219*H219,2)</f>
        <v>0</v>
      </c>
      <c r="K219" s="214" t="s">
        <v>1</v>
      </c>
      <c r="L219" s="46"/>
      <c r="M219" s="236" t="s">
        <v>1</v>
      </c>
      <c r="N219" s="237" t="s">
        <v>44</v>
      </c>
      <c r="O219" s="93"/>
      <c r="P219" s="238">
        <f>O219*H219</f>
        <v>0</v>
      </c>
      <c r="Q219" s="238">
        <v>0</v>
      </c>
      <c r="R219" s="238">
        <f>Q219*H219</f>
        <v>0</v>
      </c>
      <c r="S219" s="238">
        <v>0</v>
      </c>
      <c r="T219" s="239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4" t="s">
        <v>144</v>
      </c>
      <c r="AT219" s="224" t="s">
        <v>140</v>
      </c>
      <c r="AU219" s="224" t="s">
        <v>89</v>
      </c>
      <c r="AY219" s="18" t="s">
        <v>139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87</v>
      </c>
      <c r="BK219" s="225">
        <f>ROUND(I219*H219,2)</f>
        <v>0</v>
      </c>
      <c r="BL219" s="18" t="s">
        <v>144</v>
      </c>
      <c r="BM219" s="224" t="s">
        <v>3257</v>
      </c>
    </row>
    <row r="220" spans="1:63" s="11" customFormat="1" ht="22.8" customHeight="1">
      <c r="A220" s="11"/>
      <c r="B220" s="198"/>
      <c r="C220" s="199"/>
      <c r="D220" s="200" t="s">
        <v>78</v>
      </c>
      <c r="E220" s="234" t="s">
        <v>310</v>
      </c>
      <c r="F220" s="234" t="s">
        <v>3258</v>
      </c>
      <c r="G220" s="199"/>
      <c r="H220" s="199"/>
      <c r="I220" s="202"/>
      <c r="J220" s="235">
        <f>BK220</f>
        <v>0</v>
      </c>
      <c r="K220" s="199"/>
      <c r="L220" s="204"/>
      <c r="M220" s="205"/>
      <c r="N220" s="206"/>
      <c r="O220" s="206"/>
      <c r="P220" s="207">
        <f>SUM(P221:P223)</f>
        <v>0</v>
      </c>
      <c r="Q220" s="206"/>
      <c r="R220" s="207">
        <f>SUM(R221:R223)</f>
        <v>0</v>
      </c>
      <c r="S220" s="206"/>
      <c r="T220" s="208">
        <f>SUM(T221:T223)</f>
        <v>0</v>
      </c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R220" s="209" t="s">
        <v>87</v>
      </c>
      <c r="AT220" s="210" t="s">
        <v>78</v>
      </c>
      <c r="AU220" s="210" t="s">
        <v>87</v>
      </c>
      <c r="AY220" s="209" t="s">
        <v>139</v>
      </c>
      <c r="BK220" s="211">
        <f>SUM(BK221:BK223)</f>
        <v>0</v>
      </c>
    </row>
    <row r="221" spans="1:65" s="2" customFormat="1" ht="16.5" customHeight="1">
      <c r="A221" s="40"/>
      <c r="B221" s="41"/>
      <c r="C221" s="212" t="s">
        <v>944</v>
      </c>
      <c r="D221" s="212" t="s">
        <v>140</v>
      </c>
      <c r="E221" s="213" t="s">
        <v>3259</v>
      </c>
      <c r="F221" s="214" t="s">
        <v>3260</v>
      </c>
      <c r="G221" s="215" t="s">
        <v>143</v>
      </c>
      <c r="H221" s="216">
        <v>1</v>
      </c>
      <c r="I221" s="217"/>
      <c r="J221" s="218">
        <f>ROUND(I221*H221,2)</f>
        <v>0</v>
      </c>
      <c r="K221" s="214" t="s">
        <v>1</v>
      </c>
      <c r="L221" s="46"/>
      <c r="M221" s="236" t="s">
        <v>1</v>
      </c>
      <c r="N221" s="237" t="s">
        <v>44</v>
      </c>
      <c r="O221" s="93"/>
      <c r="P221" s="238">
        <f>O221*H221</f>
        <v>0</v>
      </c>
      <c r="Q221" s="238">
        <v>0</v>
      </c>
      <c r="R221" s="238">
        <f>Q221*H221</f>
        <v>0</v>
      </c>
      <c r="S221" s="238">
        <v>0</v>
      </c>
      <c r="T221" s="239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4" t="s">
        <v>144</v>
      </c>
      <c r="AT221" s="224" t="s">
        <v>140</v>
      </c>
      <c r="AU221" s="224" t="s">
        <v>89</v>
      </c>
      <c r="AY221" s="18" t="s">
        <v>139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87</v>
      </c>
      <c r="BK221" s="225">
        <f>ROUND(I221*H221,2)</f>
        <v>0</v>
      </c>
      <c r="BL221" s="18" t="s">
        <v>144</v>
      </c>
      <c r="BM221" s="224" t="s">
        <v>3261</v>
      </c>
    </row>
    <row r="222" spans="1:65" s="2" customFormat="1" ht="16.5" customHeight="1">
      <c r="A222" s="40"/>
      <c r="B222" s="41"/>
      <c r="C222" s="212" t="s">
        <v>950</v>
      </c>
      <c r="D222" s="212" t="s">
        <v>140</v>
      </c>
      <c r="E222" s="213" t="s">
        <v>3262</v>
      </c>
      <c r="F222" s="214" t="s">
        <v>3263</v>
      </c>
      <c r="G222" s="215" t="s">
        <v>143</v>
      </c>
      <c r="H222" s="216">
        <v>1</v>
      </c>
      <c r="I222" s="217"/>
      <c r="J222" s="218">
        <f>ROUND(I222*H222,2)</f>
        <v>0</v>
      </c>
      <c r="K222" s="214" t="s">
        <v>1</v>
      </c>
      <c r="L222" s="46"/>
      <c r="M222" s="236" t="s">
        <v>1</v>
      </c>
      <c r="N222" s="237" t="s">
        <v>44</v>
      </c>
      <c r="O222" s="93"/>
      <c r="P222" s="238">
        <f>O222*H222</f>
        <v>0</v>
      </c>
      <c r="Q222" s="238">
        <v>0</v>
      </c>
      <c r="R222" s="238">
        <f>Q222*H222</f>
        <v>0</v>
      </c>
      <c r="S222" s="238">
        <v>0</v>
      </c>
      <c r="T222" s="239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4" t="s">
        <v>144</v>
      </c>
      <c r="AT222" s="224" t="s">
        <v>140</v>
      </c>
      <c r="AU222" s="224" t="s">
        <v>89</v>
      </c>
      <c r="AY222" s="18" t="s">
        <v>139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8" t="s">
        <v>87</v>
      </c>
      <c r="BK222" s="225">
        <f>ROUND(I222*H222,2)</f>
        <v>0</v>
      </c>
      <c r="BL222" s="18" t="s">
        <v>144</v>
      </c>
      <c r="BM222" s="224" t="s">
        <v>3264</v>
      </c>
    </row>
    <row r="223" spans="1:65" s="2" customFormat="1" ht="16.5" customHeight="1">
      <c r="A223" s="40"/>
      <c r="B223" s="41"/>
      <c r="C223" s="212" t="s">
        <v>962</v>
      </c>
      <c r="D223" s="212" t="s">
        <v>140</v>
      </c>
      <c r="E223" s="213" t="s">
        <v>3265</v>
      </c>
      <c r="F223" s="214" t="s">
        <v>3266</v>
      </c>
      <c r="G223" s="215" t="s">
        <v>143</v>
      </c>
      <c r="H223" s="216">
        <v>1</v>
      </c>
      <c r="I223" s="217"/>
      <c r="J223" s="218">
        <f>ROUND(I223*H223,2)</f>
        <v>0</v>
      </c>
      <c r="K223" s="214" t="s">
        <v>1</v>
      </c>
      <c r="L223" s="46"/>
      <c r="M223" s="219" t="s">
        <v>1</v>
      </c>
      <c r="N223" s="220" t="s">
        <v>44</v>
      </c>
      <c r="O223" s="221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4" t="s">
        <v>144</v>
      </c>
      <c r="AT223" s="224" t="s">
        <v>140</v>
      </c>
      <c r="AU223" s="224" t="s">
        <v>89</v>
      </c>
      <c r="AY223" s="18" t="s">
        <v>139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87</v>
      </c>
      <c r="BK223" s="225">
        <f>ROUND(I223*H223,2)</f>
        <v>0</v>
      </c>
      <c r="BL223" s="18" t="s">
        <v>144</v>
      </c>
      <c r="BM223" s="224" t="s">
        <v>3267</v>
      </c>
    </row>
    <row r="224" spans="1:31" s="2" customFormat="1" ht="6.95" customHeight="1">
      <c r="A224" s="40"/>
      <c r="B224" s="68"/>
      <c r="C224" s="69"/>
      <c r="D224" s="69"/>
      <c r="E224" s="69"/>
      <c r="F224" s="69"/>
      <c r="G224" s="69"/>
      <c r="H224" s="69"/>
      <c r="I224" s="69"/>
      <c r="J224" s="69"/>
      <c r="K224" s="69"/>
      <c r="L224" s="46"/>
      <c r="M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</row>
  </sheetData>
  <sheetProtection password="CC35" sheet="1" objects="1" scenarios="1" formatColumns="0" formatRows="0" autoFilter="0"/>
  <autoFilter ref="C121:K223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89</v>
      </c>
    </row>
    <row r="4" spans="2:46" s="1" customFormat="1" ht="24.95" customHeight="1">
      <c r="B4" s="21"/>
      <c r="D4" s="140" t="s">
        <v>114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26.25" customHeight="1">
      <c r="B7" s="21"/>
      <c r="E7" s="143" t="str">
        <f>'Rekapitulace stavby'!K6</f>
        <v>Rekonstrukce společenského centra Stará hasička a přilehlého veřejného prostoru - způsobilé výdaje</v>
      </c>
      <c r="F7" s="142"/>
      <c r="G7" s="142"/>
      <c r="H7" s="142"/>
      <c r="L7" s="21"/>
    </row>
    <row r="8" spans="1:31" s="2" customFormat="1" ht="12" customHeight="1">
      <c r="A8" s="40"/>
      <c r="B8" s="46"/>
      <c r="C8" s="40"/>
      <c r="D8" s="142" t="s">
        <v>115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4" t="s">
        <v>3268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2" t="s">
        <v>20</v>
      </c>
      <c r="E12" s="40"/>
      <c r="F12" s="145" t="s">
        <v>117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26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5" t="s">
        <v>27</v>
      </c>
      <c r="F15" s="40"/>
      <c r="G15" s="40"/>
      <c r="H15" s="40"/>
      <c r="I15" s="142" t="s">
        <v>28</v>
      </c>
      <c r="J15" s="145" t="s">
        <v>29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2" t="s">
        <v>30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2" t="s">
        <v>32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5" t="s">
        <v>33</v>
      </c>
      <c r="F21" s="40"/>
      <c r="G21" s="40"/>
      <c r="H21" s="40"/>
      <c r="I21" s="142" t="s">
        <v>28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2" t="s">
        <v>35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5" t="s">
        <v>36</v>
      </c>
      <c r="F24" s="40"/>
      <c r="G24" s="40"/>
      <c r="H24" s="40"/>
      <c r="I24" s="142" t="s">
        <v>28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2" t="s">
        <v>37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39</v>
      </c>
      <c r="E30" s="40"/>
      <c r="F30" s="40"/>
      <c r="G30" s="40"/>
      <c r="H30" s="40"/>
      <c r="I30" s="40"/>
      <c r="J30" s="153">
        <f>ROUND(J119,2)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41</v>
      </c>
      <c r="G32" s="40"/>
      <c r="H32" s="40"/>
      <c r="I32" s="154" t="s">
        <v>40</v>
      </c>
      <c r="J32" s="154" t="s">
        <v>42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43</v>
      </c>
      <c r="E33" s="142" t="s">
        <v>44</v>
      </c>
      <c r="F33" s="156">
        <f>ROUND((SUM(BE119:BE206)),2)</f>
        <v>0</v>
      </c>
      <c r="G33" s="40"/>
      <c r="H33" s="40"/>
      <c r="I33" s="157">
        <v>0.21</v>
      </c>
      <c r="J33" s="156">
        <f>ROUND(((SUM(BE119:BE206))*I33),2)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2" t="s">
        <v>45</v>
      </c>
      <c r="F34" s="156">
        <f>ROUND((SUM(BF119:BF206)),2)</f>
        <v>0</v>
      </c>
      <c r="G34" s="40"/>
      <c r="H34" s="40"/>
      <c r="I34" s="157">
        <v>0.15</v>
      </c>
      <c r="J34" s="156">
        <f>ROUND(((SUM(BF119:BF206))*I34),2)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46</v>
      </c>
      <c r="F35" s="156">
        <f>ROUND((SUM(BG119:BG206)),2)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47</v>
      </c>
      <c r="F36" s="156">
        <f>ROUND((SUM(BH119:BH206)),2)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48</v>
      </c>
      <c r="F37" s="156">
        <f>ROUND((SUM(BI119:BI206)),2)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49</v>
      </c>
      <c r="E39" s="160"/>
      <c r="F39" s="160"/>
      <c r="G39" s="161" t="s">
        <v>50</v>
      </c>
      <c r="H39" s="162" t="s">
        <v>51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52</v>
      </c>
      <c r="E50" s="166"/>
      <c r="F50" s="166"/>
      <c r="G50" s="165" t="s">
        <v>53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54</v>
      </c>
      <c r="E61" s="168"/>
      <c r="F61" s="169" t="s">
        <v>55</v>
      </c>
      <c r="G61" s="167" t="s">
        <v>54</v>
      </c>
      <c r="H61" s="168"/>
      <c r="I61" s="168"/>
      <c r="J61" s="170" t="s">
        <v>55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56</v>
      </c>
      <c r="E65" s="171"/>
      <c r="F65" s="171"/>
      <c r="G65" s="165" t="s">
        <v>57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54</v>
      </c>
      <c r="E76" s="168"/>
      <c r="F76" s="169" t="s">
        <v>55</v>
      </c>
      <c r="G76" s="167" t="s">
        <v>54</v>
      </c>
      <c r="H76" s="168"/>
      <c r="I76" s="168"/>
      <c r="J76" s="170" t="s">
        <v>55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118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115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SO01f - El Silnoproud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 xml:space="preserve"> 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32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30</v>
      </c>
      <c r="D92" s="42"/>
      <c r="E92" s="42"/>
      <c r="F92" s="28" t="str">
        <f>IF(E18="","",E18)</f>
        <v>Vyplň údaj</v>
      </c>
      <c r="G92" s="42"/>
      <c r="H92" s="42"/>
      <c r="I92" s="33" t="s">
        <v>35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119</v>
      </c>
      <c r="D94" s="178"/>
      <c r="E94" s="178"/>
      <c r="F94" s="178"/>
      <c r="G94" s="178"/>
      <c r="H94" s="178"/>
      <c r="I94" s="178"/>
      <c r="J94" s="179" t="s">
        <v>120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121</v>
      </c>
      <c r="D96" s="42"/>
      <c r="E96" s="42"/>
      <c r="F96" s="42"/>
      <c r="G96" s="42"/>
      <c r="H96" s="42"/>
      <c r="I96" s="42"/>
      <c r="J96" s="112">
        <f>J119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122</v>
      </c>
    </row>
    <row r="97" spans="1:31" s="9" customFormat="1" ht="24.95" customHeight="1">
      <c r="A97" s="9"/>
      <c r="B97" s="181"/>
      <c r="C97" s="182"/>
      <c r="D97" s="183" t="s">
        <v>3269</v>
      </c>
      <c r="E97" s="184"/>
      <c r="F97" s="184"/>
      <c r="G97" s="184"/>
      <c r="H97" s="184"/>
      <c r="I97" s="184"/>
      <c r="J97" s="185">
        <f>J120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1"/>
      <c r="C98" s="182"/>
      <c r="D98" s="183" t="s">
        <v>123</v>
      </c>
      <c r="E98" s="184"/>
      <c r="F98" s="184"/>
      <c r="G98" s="184"/>
      <c r="H98" s="184"/>
      <c r="I98" s="184"/>
      <c r="J98" s="185">
        <f>J188</f>
        <v>0</v>
      </c>
      <c r="K98" s="182"/>
      <c r="L98" s="18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2" customFormat="1" ht="19.9" customHeight="1">
      <c r="A99" s="12"/>
      <c r="B99" s="228"/>
      <c r="C99" s="229"/>
      <c r="D99" s="230" t="s">
        <v>267</v>
      </c>
      <c r="E99" s="231"/>
      <c r="F99" s="231"/>
      <c r="G99" s="231"/>
      <c r="H99" s="231"/>
      <c r="I99" s="231"/>
      <c r="J99" s="232">
        <f>J189</f>
        <v>0</v>
      </c>
      <c r="K99" s="229"/>
      <c r="L99" s="233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s="2" customFormat="1" ht="21.8" customHeight="1">
      <c r="A100" s="40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6.95" customHeight="1">
      <c r="A101" s="40"/>
      <c r="B101" s="68"/>
      <c r="C101" s="69"/>
      <c r="D101" s="69"/>
      <c r="E101" s="69"/>
      <c r="F101" s="69"/>
      <c r="G101" s="69"/>
      <c r="H101" s="69"/>
      <c r="I101" s="69"/>
      <c r="J101" s="69"/>
      <c r="K101" s="69"/>
      <c r="L101" s="65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5" spans="1:31" s="2" customFormat="1" ht="6.95" customHeight="1">
      <c r="A105" s="40"/>
      <c r="B105" s="70"/>
      <c r="C105" s="71"/>
      <c r="D105" s="71"/>
      <c r="E105" s="71"/>
      <c r="F105" s="71"/>
      <c r="G105" s="71"/>
      <c r="H105" s="71"/>
      <c r="I105" s="71"/>
      <c r="J105" s="71"/>
      <c r="K105" s="71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24.95" customHeight="1">
      <c r="A106" s="40"/>
      <c r="B106" s="41"/>
      <c r="C106" s="24" t="s">
        <v>124</v>
      </c>
      <c r="D106" s="42"/>
      <c r="E106" s="42"/>
      <c r="F106" s="42"/>
      <c r="G106" s="42"/>
      <c r="H106" s="42"/>
      <c r="I106" s="42"/>
      <c r="J106" s="42"/>
      <c r="K106" s="42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6.95" customHeight="1">
      <c r="A107" s="40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12" customHeight="1">
      <c r="A108" s="40"/>
      <c r="B108" s="41"/>
      <c r="C108" s="33" t="s">
        <v>16</v>
      </c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26.25" customHeight="1">
      <c r="A109" s="40"/>
      <c r="B109" s="41"/>
      <c r="C109" s="42"/>
      <c r="D109" s="42"/>
      <c r="E109" s="176" t="str">
        <f>E7</f>
        <v>Rekonstrukce společenského centra Stará hasička a přilehlého veřejného prostoru - způsobilé výdaje</v>
      </c>
      <c r="F109" s="33"/>
      <c r="G109" s="33"/>
      <c r="H109" s="33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12" customHeight="1">
      <c r="A110" s="40"/>
      <c r="B110" s="41"/>
      <c r="C110" s="33" t="s">
        <v>115</v>
      </c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16.5" customHeight="1">
      <c r="A111" s="40"/>
      <c r="B111" s="41"/>
      <c r="C111" s="42"/>
      <c r="D111" s="42"/>
      <c r="E111" s="78" t="str">
        <f>E9</f>
        <v>SO01f - El Silnoproud</v>
      </c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6.95" customHeight="1">
      <c r="A112" s="40"/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12" customHeight="1">
      <c r="A113" s="40"/>
      <c r="B113" s="41"/>
      <c r="C113" s="33" t="s">
        <v>20</v>
      </c>
      <c r="D113" s="42"/>
      <c r="E113" s="42"/>
      <c r="F113" s="28" t="str">
        <f>F12</f>
        <v xml:space="preserve"> </v>
      </c>
      <c r="G113" s="42"/>
      <c r="H113" s="42"/>
      <c r="I113" s="33" t="s">
        <v>22</v>
      </c>
      <c r="J113" s="81" t="str">
        <f>IF(J12="","",J12)</f>
        <v>26. 6. 2022</v>
      </c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6.95" customHeight="1">
      <c r="A114" s="40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40.05" customHeight="1">
      <c r="A115" s="40"/>
      <c r="B115" s="41"/>
      <c r="C115" s="33" t="s">
        <v>24</v>
      </c>
      <c r="D115" s="42"/>
      <c r="E115" s="42"/>
      <c r="F115" s="28" t="str">
        <f>E15</f>
        <v>Statutární město Brno, městská část Brno-Komín</v>
      </c>
      <c r="G115" s="42"/>
      <c r="H115" s="42"/>
      <c r="I115" s="33" t="s">
        <v>32</v>
      </c>
      <c r="J115" s="38" t="str">
        <f>E21</f>
        <v>Dipl.-Ing. Janosch Welzien, ČKA 383/2022</v>
      </c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25.65" customHeight="1">
      <c r="A116" s="40"/>
      <c r="B116" s="41"/>
      <c r="C116" s="33" t="s">
        <v>30</v>
      </c>
      <c r="D116" s="42"/>
      <c r="E116" s="42"/>
      <c r="F116" s="28" t="str">
        <f>IF(E18="","",E18)</f>
        <v>Vyplň údaj</v>
      </c>
      <c r="G116" s="42"/>
      <c r="H116" s="42"/>
      <c r="I116" s="33" t="s">
        <v>35</v>
      </c>
      <c r="J116" s="38" t="str">
        <f>E24</f>
        <v xml:space="preserve">Schwerpunkt architekti </v>
      </c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0.3" customHeight="1">
      <c r="A117" s="40"/>
      <c r="B117" s="41"/>
      <c r="C117" s="42"/>
      <c r="D117" s="42"/>
      <c r="E117" s="42"/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10" customFormat="1" ht="29.25" customHeight="1">
      <c r="A118" s="187"/>
      <c r="B118" s="188"/>
      <c r="C118" s="189" t="s">
        <v>125</v>
      </c>
      <c r="D118" s="190" t="s">
        <v>64</v>
      </c>
      <c r="E118" s="190" t="s">
        <v>60</v>
      </c>
      <c r="F118" s="190" t="s">
        <v>61</v>
      </c>
      <c r="G118" s="190" t="s">
        <v>126</v>
      </c>
      <c r="H118" s="190" t="s">
        <v>127</v>
      </c>
      <c r="I118" s="190" t="s">
        <v>128</v>
      </c>
      <c r="J118" s="190" t="s">
        <v>120</v>
      </c>
      <c r="K118" s="191" t="s">
        <v>129</v>
      </c>
      <c r="L118" s="192"/>
      <c r="M118" s="102" t="s">
        <v>1</v>
      </c>
      <c r="N118" s="103" t="s">
        <v>43</v>
      </c>
      <c r="O118" s="103" t="s">
        <v>130</v>
      </c>
      <c r="P118" s="103" t="s">
        <v>131</v>
      </c>
      <c r="Q118" s="103" t="s">
        <v>132</v>
      </c>
      <c r="R118" s="103" t="s">
        <v>133</v>
      </c>
      <c r="S118" s="103" t="s">
        <v>134</v>
      </c>
      <c r="T118" s="104" t="s">
        <v>135</v>
      </c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</row>
    <row r="119" spans="1:63" s="2" customFormat="1" ht="22.8" customHeight="1">
      <c r="A119" s="40"/>
      <c r="B119" s="41"/>
      <c r="C119" s="109" t="s">
        <v>136</v>
      </c>
      <c r="D119" s="42"/>
      <c r="E119" s="42"/>
      <c r="F119" s="42"/>
      <c r="G119" s="42"/>
      <c r="H119" s="42"/>
      <c r="I119" s="42"/>
      <c r="J119" s="193">
        <f>BK119</f>
        <v>0</v>
      </c>
      <c r="K119" s="42"/>
      <c r="L119" s="46"/>
      <c r="M119" s="105"/>
      <c r="N119" s="194"/>
      <c r="O119" s="106"/>
      <c r="P119" s="195">
        <f>P120+P188</f>
        <v>0</v>
      </c>
      <c r="Q119" s="106"/>
      <c r="R119" s="195">
        <f>R120+R188</f>
        <v>0</v>
      </c>
      <c r="S119" s="106"/>
      <c r="T119" s="196">
        <f>T120+T188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8" t="s">
        <v>78</v>
      </c>
      <c r="AU119" s="18" t="s">
        <v>122</v>
      </c>
      <c r="BK119" s="197">
        <f>BK120+BK188</f>
        <v>0</v>
      </c>
    </row>
    <row r="120" spans="1:63" s="11" customFormat="1" ht="25.9" customHeight="1">
      <c r="A120" s="11"/>
      <c r="B120" s="198"/>
      <c r="C120" s="199"/>
      <c r="D120" s="200" t="s">
        <v>78</v>
      </c>
      <c r="E120" s="201" t="s">
        <v>2758</v>
      </c>
      <c r="F120" s="201" t="s">
        <v>3270</v>
      </c>
      <c r="G120" s="199"/>
      <c r="H120" s="199"/>
      <c r="I120" s="202"/>
      <c r="J120" s="203">
        <f>BK120</f>
        <v>0</v>
      </c>
      <c r="K120" s="199"/>
      <c r="L120" s="204"/>
      <c r="M120" s="205"/>
      <c r="N120" s="206"/>
      <c r="O120" s="206"/>
      <c r="P120" s="207">
        <f>SUM(P121:P187)</f>
        <v>0</v>
      </c>
      <c r="Q120" s="206"/>
      <c r="R120" s="207">
        <f>SUM(R121:R187)</f>
        <v>0</v>
      </c>
      <c r="S120" s="206"/>
      <c r="T120" s="208">
        <f>SUM(T121:T187)</f>
        <v>0</v>
      </c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R120" s="209" t="s">
        <v>87</v>
      </c>
      <c r="AT120" s="210" t="s">
        <v>78</v>
      </c>
      <c r="AU120" s="210" t="s">
        <v>79</v>
      </c>
      <c r="AY120" s="209" t="s">
        <v>139</v>
      </c>
      <c r="BK120" s="211">
        <f>SUM(BK121:BK187)</f>
        <v>0</v>
      </c>
    </row>
    <row r="121" spans="1:65" s="2" customFormat="1" ht="24.15" customHeight="1">
      <c r="A121" s="40"/>
      <c r="B121" s="41"/>
      <c r="C121" s="212" t="s">
        <v>87</v>
      </c>
      <c r="D121" s="212" t="s">
        <v>140</v>
      </c>
      <c r="E121" s="213" t="s">
        <v>3271</v>
      </c>
      <c r="F121" s="214" t="s">
        <v>3272</v>
      </c>
      <c r="G121" s="215" t="s">
        <v>716</v>
      </c>
      <c r="H121" s="216">
        <v>850</v>
      </c>
      <c r="I121" s="217"/>
      <c r="J121" s="218">
        <f>ROUND(I121*H121,2)</f>
        <v>0</v>
      </c>
      <c r="K121" s="214" t="s">
        <v>1</v>
      </c>
      <c r="L121" s="46"/>
      <c r="M121" s="236" t="s">
        <v>1</v>
      </c>
      <c r="N121" s="237" t="s">
        <v>44</v>
      </c>
      <c r="O121" s="93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4" t="s">
        <v>144</v>
      </c>
      <c r="AT121" s="224" t="s">
        <v>140</v>
      </c>
      <c r="AU121" s="224" t="s">
        <v>87</v>
      </c>
      <c r="AY121" s="18" t="s">
        <v>139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87</v>
      </c>
      <c r="BK121" s="225">
        <f>ROUND(I121*H121,2)</f>
        <v>0</v>
      </c>
      <c r="BL121" s="18" t="s">
        <v>144</v>
      </c>
      <c r="BM121" s="224" t="s">
        <v>3273</v>
      </c>
    </row>
    <row r="122" spans="1:65" s="2" customFormat="1" ht="24.15" customHeight="1">
      <c r="A122" s="40"/>
      <c r="B122" s="41"/>
      <c r="C122" s="212" t="s">
        <v>89</v>
      </c>
      <c r="D122" s="212" t="s">
        <v>140</v>
      </c>
      <c r="E122" s="213" t="s">
        <v>3274</v>
      </c>
      <c r="F122" s="214" t="s">
        <v>3275</v>
      </c>
      <c r="G122" s="215" t="s">
        <v>716</v>
      </c>
      <c r="H122" s="216">
        <v>1400</v>
      </c>
      <c r="I122" s="217"/>
      <c r="J122" s="218">
        <f>ROUND(I122*H122,2)</f>
        <v>0</v>
      </c>
      <c r="K122" s="214" t="s">
        <v>1</v>
      </c>
      <c r="L122" s="46"/>
      <c r="M122" s="236" t="s">
        <v>1</v>
      </c>
      <c r="N122" s="237" t="s">
        <v>44</v>
      </c>
      <c r="O122" s="93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4" t="s">
        <v>144</v>
      </c>
      <c r="AT122" s="224" t="s">
        <v>140</v>
      </c>
      <c r="AU122" s="224" t="s">
        <v>87</v>
      </c>
      <c r="AY122" s="18" t="s">
        <v>139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87</v>
      </c>
      <c r="BK122" s="225">
        <f>ROUND(I122*H122,2)</f>
        <v>0</v>
      </c>
      <c r="BL122" s="18" t="s">
        <v>144</v>
      </c>
      <c r="BM122" s="224" t="s">
        <v>3276</v>
      </c>
    </row>
    <row r="123" spans="1:65" s="2" customFormat="1" ht="24.15" customHeight="1">
      <c r="A123" s="40"/>
      <c r="B123" s="41"/>
      <c r="C123" s="212" t="s">
        <v>149</v>
      </c>
      <c r="D123" s="212" t="s">
        <v>140</v>
      </c>
      <c r="E123" s="213" t="s">
        <v>3277</v>
      </c>
      <c r="F123" s="214" t="s">
        <v>3278</v>
      </c>
      <c r="G123" s="215" t="s">
        <v>716</v>
      </c>
      <c r="H123" s="216">
        <v>1500</v>
      </c>
      <c r="I123" s="217"/>
      <c r="J123" s="218">
        <f>ROUND(I123*H123,2)</f>
        <v>0</v>
      </c>
      <c r="K123" s="214" t="s">
        <v>1</v>
      </c>
      <c r="L123" s="46"/>
      <c r="M123" s="236" t="s">
        <v>1</v>
      </c>
      <c r="N123" s="237" t="s">
        <v>44</v>
      </c>
      <c r="O123" s="93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4" t="s">
        <v>144</v>
      </c>
      <c r="AT123" s="224" t="s">
        <v>140</v>
      </c>
      <c r="AU123" s="224" t="s">
        <v>87</v>
      </c>
      <c r="AY123" s="18" t="s">
        <v>139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87</v>
      </c>
      <c r="BK123" s="225">
        <f>ROUND(I123*H123,2)</f>
        <v>0</v>
      </c>
      <c r="BL123" s="18" t="s">
        <v>144</v>
      </c>
      <c r="BM123" s="224" t="s">
        <v>3279</v>
      </c>
    </row>
    <row r="124" spans="1:65" s="2" customFormat="1" ht="24.15" customHeight="1">
      <c r="A124" s="40"/>
      <c r="B124" s="41"/>
      <c r="C124" s="212" t="s">
        <v>144</v>
      </c>
      <c r="D124" s="212" t="s">
        <v>140</v>
      </c>
      <c r="E124" s="213" t="s">
        <v>3280</v>
      </c>
      <c r="F124" s="214" t="s">
        <v>3281</v>
      </c>
      <c r="G124" s="215" t="s">
        <v>716</v>
      </c>
      <c r="H124" s="216">
        <v>95</v>
      </c>
      <c r="I124" s="217"/>
      <c r="J124" s="218">
        <f>ROUND(I124*H124,2)</f>
        <v>0</v>
      </c>
      <c r="K124" s="214" t="s">
        <v>1</v>
      </c>
      <c r="L124" s="46"/>
      <c r="M124" s="236" t="s">
        <v>1</v>
      </c>
      <c r="N124" s="237" t="s">
        <v>44</v>
      </c>
      <c r="O124" s="93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4" t="s">
        <v>144</v>
      </c>
      <c r="AT124" s="224" t="s">
        <v>140</v>
      </c>
      <c r="AU124" s="224" t="s">
        <v>87</v>
      </c>
      <c r="AY124" s="18" t="s">
        <v>139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87</v>
      </c>
      <c r="BK124" s="225">
        <f>ROUND(I124*H124,2)</f>
        <v>0</v>
      </c>
      <c r="BL124" s="18" t="s">
        <v>144</v>
      </c>
      <c r="BM124" s="224" t="s">
        <v>3282</v>
      </c>
    </row>
    <row r="125" spans="1:65" s="2" customFormat="1" ht="33" customHeight="1">
      <c r="A125" s="40"/>
      <c r="B125" s="41"/>
      <c r="C125" s="212" t="s">
        <v>205</v>
      </c>
      <c r="D125" s="212" t="s">
        <v>140</v>
      </c>
      <c r="E125" s="213" t="s">
        <v>3283</v>
      </c>
      <c r="F125" s="214" t="s">
        <v>3284</v>
      </c>
      <c r="G125" s="215" t="s">
        <v>716</v>
      </c>
      <c r="H125" s="216">
        <v>95</v>
      </c>
      <c r="I125" s="217"/>
      <c r="J125" s="218">
        <f>ROUND(I125*H125,2)</f>
        <v>0</v>
      </c>
      <c r="K125" s="214" t="s">
        <v>1</v>
      </c>
      <c r="L125" s="46"/>
      <c r="M125" s="236" t="s">
        <v>1</v>
      </c>
      <c r="N125" s="237" t="s">
        <v>44</v>
      </c>
      <c r="O125" s="93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4" t="s">
        <v>144</v>
      </c>
      <c r="AT125" s="224" t="s">
        <v>140</v>
      </c>
      <c r="AU125" s="224" t="s">
        <v>87</v>
      </c>
      <c r="AY125" s="18" t="s">
        <v>139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87</v>
      </c>
      <c r="BK125" s="225">
        <f>ROUND(I125*H125,2)</f>
        <v>0</v>
      </c>
      <c r="BL125" s="18" t="s">
        <v>144</v>
      </c>
      <c r="BM125" s="224" t="s">
        <v>3285</v>
      </c>
    </row>
    <row r="126" spans="1:65" s="2" customFormat="1" ht="33" customHeight="1">
      <c r="A126" s="40"/>
      <c r="B126" s="41"/>
      <c r="C126" s="212" t="s">
        <v>310</v>
      </c>
      <c r="D126" s="212" t="s">
        <v>140</v>
      </c>
      <c r="E126" s="213" t="s">
        <v>3286</v>
      </c>
      <c r="F126" s="214" t="s">
        <v>3287</v>
      </c>
      <c r="G126" s="215" t="s">
        <v>716</v>
      </c>
      <c r="H126" s="216">
        <v>60</v>
      </c>
      <c r="I126" s="217"/>
      <c r="J126" s="218">
        <f>ROUND(I126*H126,2)</f>
        <v>0</v>
      </c>
      <c r="K126" s="214" t="s">
        <v>1</v>
      </c>
      <c r="L126" s="46"/>
      <c r="M126" s="236" t="s">
        <v>1</v>
      </c>
      <c r="N126" s="237" t="s">
        <v>44</v>
      </c>
      <c r="O126" s="93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4" t="s">
        <v>144</v>
      </c>
      <c r="AT126" s="224" t="s">
        <v>140</v>
      </c>
      <c r="AU126" s="224" t="s">
        <v>87</v>
      </c>
      <c r="AY126" s="18" t="s">
        <v>139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87</v>
      </c>
      <c r="BK126" s="225">
        <f>ROUND(I126*H126,2)</f>
        <v>0</v>
      </c>
      <c r="BL126" s="18" t="s">
        <v>144</v>
      </c>
      <c r="BM126" s="224" t="s">
        <v>3288</v>
      </c>
    </row>
    <row r="127" spans="1:65" s="2" customFormat="1" ht="33" customHeight="1">
      <c r="A127" s="40"/>
      <c r="B127" s="41"/>
      <c r="C127" s="212" t="s">
        <v>315</v>
      </c>
      <c r="D127" s="212" t="s">
        <v>140</v>
      </c>
      <c r="E127" s="213" t="s">
        <v>3289</v>
      </c>
      <c r="F127" s="214" t="s">
        <v>3290</v>
      </c>
      <c r="G127" s="215" t="s">
        <v>716</v>
      </c>
      <c r="H127" s="216">
        <v>95</v>
      </c>
      <c r="I127" s="217"/>
      <c r="J127" s="218">
        <f>ROUND(I127*H127,2)</f>
        <v>0</v>
      </c>
      <c r="K127" s="214" t="s">
        <v>1</v>
      </c>
      <c r="L127" s="46"/>
      <c r="M127" s="236" t="s">
        <v>1</v>
      </c>
      <c r="N127" s="237" t="s">
        <v>44</v>
      </c>
      <c r="O127" s="93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4" t="s">
        <v>144</v>
      </c>
      <c r="AT127" s="224" t="s">
        <v>140</v>
      </c>
      <c r="AU127" s="224" t="s">
        <v>87</v>
      </c>
      <c r="AY127" s="18" t="s">
        <v>139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87</v>
      </c>
      <c r="BK127" s="225">
        <f>ROUND(I127*H127,2)</f>
        <v>0</v>
      </c>
      <c r="BL127" s="18" t="s">
        <v>144</v>
      </c>
      <c r="BM127" s="224" t="s">
        <v>3291</v>
      </c>
    </row>
    <row r="128" spans="1:65" s="2" customFormat="1" ht="24.15" customHeight="1">
      <c r="A128" s="40"/>
      <c r="B128" s="41"/>
      <c r="C128" s="212" t="s">
        <v>319</v>
      </c>
      <c r="D128" s="212" t="s">
        <v>140</v>
      </c>
      <c r="E128" s="213" t="s">
        <v>3292</v>
      </c>
      <c r="F128" s="214" t="s">
        <v>3293</v>
      </c>
      <c r="G128" s="215" t="s">
        <v>716</v>
      </c>
      <c r="H128" s="216">
        <v>55</v>
      </c>
      <c r="I128" s="217"/>
      <c r="J128" s="218">
        <f>ROUND(I128*H128,2)</f>
        <v>0</v>
      </c>
      <c r="K128" s="214" t="s">
        <v>1</v>
      </c>
      <c r="L128" s="46"/>
      <c r="M128" s="236" t="s">
        <v>1</v>
      </c>
      <c r="N128" s="237" t="s">
        <v>44</v>
      </c>
      <c r="O128" s="93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4" t="s">
        <v>144</v>
      </c>
      <c r="AT128" s="224" t="s">
        <v>140</v>
      </c>
      <c r="AU128" s="224" t="s">
        <v>87</v>
      </c>
      <c r="AY128" s="18" t="s">
        <v>139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87</v>
      </c>
      <c r="BK128" s="225">
        <f>ROUND(I128*H128,2)</f>
        <v>0</v>
      </c>
      <c r="BL128" s="18" t="s">
        <v>144</v>
      </c>
      <c r="BM128" s="224" t="s">
        <v>3294</v>
      </c>
    </row>
    <row r="129" spans="1:65" s="2" customFormat="1" ht="24.15" customHeight="1">
      <c r="A129" s="40"/>
      <c r="B129" s="41"/>
      <c r="C129" s="212" t="s">
        <v>327</v>
      </c>
      <c r="D129" s="212" t="s">
        <v>140</v>
      </c>
      <c r="E129" s="213" t="s">
        <v>3295</v>
      </c>
      <c r="F129" s="214" t="s">
        <v>3296</v>
      </c>
      <c r="G129" s="215" t="s">
        <v>716</v>
      </c>
      <c r="H129" s="216">
        <v>55</v>
      </c>
      <c r="I129" s="217"/>
      <c r="J129" s="218">
        <f>ROUND(I129*H129,2)</f>
        <v>0</v>
      </c>
      <c r="K129" s="214" t="s">
        <v>1</v>
      </c>
      <c r="L129" s="46"/>
      <c r="M129" s="236" t="s">
        <v>1</v>
      </c>
      <c r="N129" s="237" t="s">
        <v>44</v>
      </c>
      <c r="O129" s="93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4" t="s">
        <v>144</v>
      </c>
      <c r="AT129" s="224" t="s">
        <v>140</v>
      </c>
      <c r="AU129" s="224" t="s">
        <v>87</v>
      </c>
      <c r="AY129" s="18" t="s">
        <v>139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87</v>
      </c>
      <c r="BK129" s="225">
        <f>ROUND(I129*H129,2)</f>
        <v>0</v>
      </c>
      <c r="BL129" s="18" t="s">
        <v>144</v>
      </c>
      <c r="BM129" s="224" t="s">
        <v>3297</v>
      </c>
    </row>
    <row r="130" spans="1:65" s="2" customFormat="1" ht="24.15" customHeight="1">
      <c r="A130" s="40"/>
      <c r="B130" s="41"/>
      <c r="C130" s="212" t="s">
        <v>334</v>
      </c>
      <c r="D130" s="212" t="s">
        <v>140</v>
      </c>
      <c r="E130" s="213" t="s">
        <v>3298</v>
      </c>
      <c r="F130" s="214" t="s">
        <v>3299</v>
      </c>
      <c r="G130" s="215" t="s">
        <v>716</v>
      </c>
      <c r="H130" s="216">
        <v>25</v>
      </c>
      <c r="I130" s="217"/>
      <c r="J130" s="218">
        <f>ROUND(I130*H130,2)</f>
        <v>0</v>
      </c>
      <c r="K130" s="214" t="s">
        <v>1</v>
      </c>
      <c r="L130" s="46"/>
      <c r="M130" s="236" t="s">
        <v>1</v>
      </c>
      <c r="N130" s="237" t="s">
        <v>44</v>
      </c>
      <c r="O130" s="93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4" t="s">
        <v>144</v>
      </c>
      <c r="AT130" s="224" t="s">
        <v>140</v>
      </c>
      <c r="AU130" s="224" t="s">
        <v>87</v>
      </c>
      <c r="AY130" s="18" t="s">
        <v>139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87</v>
      </c>
      <c r="BK130" s="225">
        <f>ROUND(I130*H130,2)</f>
        <v>0</v>
      </c>
      <c r="BL130" s="18" t="s">
        <v>144</v>
      </c>
      <c r="BM130" s="224" t="s">
        <v>3300</v>
      </c>
    </row>
    <row r="131" spans="1:65" s="2" customFormat="1" ht="24.15" customHeight="1">
      <c r="A131" s="40"/>
      <c r="B131" s="41"/>
      <c r="C131" s="212" t="s">
        <v>340</v>
      </c>
      <c r="D131" s="212" t="s">
        <v>140</v>
      </c>
      <c r="E131" s="213" t="s">
        <v>3301</v>
      </c>
      <c r="F131" s="214" t="s">
        <v>3302</v>
      </c>
      <c r="G131" s="215" t="s">
        <v>716</v>
      </c>
      <c r="H131" s="216">
        <v>40</v>
      </c>
      <c r="I131" s="217"/>
      <c r="J131" s="218">
        <f>ROUND(I131*H131,2)</f>
        <v>0</v>
      </c>
      <c r="K131" s="214" t="s">
        <v>1</v>
      </c>
      <c r="L131" s="46"/>
      <c r="M131" s="236" t="s">
        <v>1</v>
      </c>
      <c r="N131" s="237" t="s">
        <v>44</v>
      </c>
      <c r="O131" s="93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4" t="s">
        <v>144</v>
      </c>
      <c r="AT131" s="224" t="s">
        <v>140</v>
      </c>
      <c r="AU131" s="224" t="s">
        <v>87</v>
      </c>
      <c r="AY131" s="18" t="s">
        <v>139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87</v>
      </c>
      <c r="BK131" s="225">
        <f>ROUND(I131*H131,2)</f>
        <v>0</v>
      </c>
      <c r="BL131" s="18" t="s">
        <v>144</v>
      </c>
      <c r="BM131" s="224" t="s">
        <v>3303</v>
      </c>
    </row>
    <row r="132" spans="1:65" s="2" customFormat="1" ht="44.25" customHeight="1">
      <c r="A132" s="40"/>
      <c r="B132" s="41"/>
      <c r="C132" s="212" t="s">
        <v>229</v>
      </c>
      <c r="D132" s="212" t="s">
        <v>140</v>
      </c>
      <c r="E132" s="213" t="s">
        <v>3304</v>
      </c>
      <c r="F132" s="214" t="s">
        <v>3305</v>
      </c>
      <c r="G132" s="215" t="s">
        <v>716</v>
      </c>
      <c r="H132" s="216">
        <v>40</v>
      </c>
      <c r="I132" s="217"/>
      <c r="J132" s="218">
        <f>ROUND(I132*H132,2)</f>
        <v>0</v>
      </c>
      <c r="K132" s="214" t="s">
        <v>1</v>
      </c>
      <c r="L132" s="46"/>
      <c r="M132" s="236" t="s">
        <v>1</v>
      </c>
      <c r="N132" s="237" t="s">
        <v>44</v>
      </c>
      <c r="O132" s="93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4" t="s">
        <v>144</v>
      </c>
      <c r="AT132" s="224" t="s">
        <v>140</v>
      </c>
      <c r="AU132" s="224" t="s">
        <v>87</v>
      </c>
      <c r="AY132" s="18" t="s">
        <v>139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87</v>
      </c>
      <c r="BK132" s="225">
        <f>ROUND(I132*H132,2)</f>
        <v>0</v>
      </c>
      <c r="BL132" s="18" t="s">
        <v>144</v>
      </c>
      <c r="BM132" s="224" t="s">
        <v>3306</v>
      </c>
    </row>
    <row r="133" spans="1:65" s="2" customFormat="1" ht="33" customHeight="1">
      <c r="A133" s="40"/>
      <c r="B133" s="41"/>
      <c r="C133" s="212" t="s">
        <v>351</v>
      </c>
      <c r="D133" s="212" t="s">
        <v>140</v>
      </c>
      <c r="E133" s="213" t="s">
        <v>3307</v>
      </c>
      <c r="F133" s="214" t="s">
        <v>3308</v>
      </c>
      <c r="G133" s="215" t="s">
        <v>716</v>
      </c>
      <c r="H133" s="216">
        <v>40</v>
      </c>
      <c r="I133" s="217"/>
      <c r="J133" s="218">
        <f>ROUND(I133*H133,2)</f>
        <v>0</v>
      </c>
      <c r="K133" s="214" t="s">
        <v>1</v>
      </c>
      <c r="L133" s="46"/>
      <c r="M133" s="236" t="s">
        <v>1</v>
      </c>
      <c r="N133" s="237" t="s">
        <v>44</v>
      </c>
      <c r="O133" s="93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4" t="s">
        <v>144</v>
      </c>
      <c r="AT133" s="224" t="s">
        <v>140</v>
      </c>
      <c r="AU133" s="224" t="s">
        <v>87</v>
      </c>
      <c r="AY133" s="18" t="s">
        <v>139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87</v>
      </c>
      <c r="BK133" s="225">
        <f>ROUND(I133*H133,2)</f>
        <v>0</v>
      </c>
      <c r="BL133" s="18" t="s">
        <v>144</v>
      </c>
      <c r="BM133" s="224" t="s">
        <v>3309</v>
      </c>
    </row>
    <row r="134" spans="1:65" s="2" customFormat="1" ht="24.15" customHeight="1">
      <c r="A134" s="40"/>
      <c r="B134" s="41"/>
      <c r="C134" s="212" t="s">
        <v>358</v>
      </c>
      <c r="D134" s="212" t="s">
        <v>140</v>
      </c>
      <c r="E134" s="213" t="s">
        <v>3310</v>
      </c>
      <c r="F134" s="214" t="s">
        <v>3311</v>
      </c>
      <c r="G134" s="215" t="s">
        <v>716</v>
      </c>
      <c r="H134" s="216">
        <v>80</v>
      </c>
      <c r="I134" s="217"/>
      <c r="J134" s="218">
        <f>ROUND(I134*H134,2)</f>
        <v>0</v>
      </c>
      <c r="K134" s="214" t="s">
        <v>1</v>
      </c>
      <c r="L134" s="46"/>
      <c r="M134" s="236" t="s">
        <v>1</v>
      </c>
      <c r="N134" s="237" t="s">
        <v>44</v>
      </c>
      <c r="O134" s="93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4" t="s">
        <v>144</v>
      </c>
      <c r="AT134" s="224" t="s">
        <v>140</v>
      </c>
      <c r="AU134" s="224" t="s">
        <v>87</v>
      </c>
      <c r="AY134" s="18" t="s">
        <v>139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87</v>
      </c>
      <c r="BK134" s="225">
        <f>ROUND(I134*H134,2)</f>
        <v>0</v>
      </c>
      <c r="BL134" s="18" t="s">
        <v>144</v>
      </c>
      <c r="BM134" s="224" t="s">
        <v>3312</v>
      </c>
    </row>
    <row r="135" spans="1:65" s="2" customFormat="1" ht="24.15" customHeight="1">
      <c r="A135" s="40"/>
      <c r="B135" s="41"/>
      <c r="C135" s="212" t="s">
        <v>8</v>
      </c>
      <c r="D135" s="212" t="s">
        <v>140</v>
      </c>
      <c r="E135" s="213" t="s">
        <v>3313</v>
      </c>
      <c r="F135" s="214" t="s">
        <v>3314</v>
      </c>
      <c r="G135" s="215" t="s">
        <v>716</v>
      </c>
      <c r="H135" s="216">
        <v>20</v>
      </c>
      <c r="I135" s="217"/>
      <c r="J135" s="218">
        <f>ROUND(I135*H135,2)</f>
        <v>0</v>
      </c>
      <c r="K135" s="214" t="s">
        <v>1</v>
      </c>
      <c r="L135" s="46"/>
      <c r="M135" s="236" t="s">
        <v>1</v>
      </c>
      <c r="N135" s="237" t="s">
        <v>44</v>
      </c>
      <c r="O135" s="93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4" t="s">
        <v>144</v>
      </c>
      <c r="AT135" s="224" t="s">
        <v>140</v>
      </c>
      <c r="AU135" s="224" t="s">
        <v>87</v>
      </c>
      <c r="AY135" s="18" t="s">
        <v>139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87</v>
      </c>
      <c r="BK135" s="225">
        <f>ROUND(I135*H135,2)</f>
        <v>0</v>
      </c>
      <c r="BL135" s="18" t="s">
        <v>144</v>
      </c>
      <c r="BM135" s="224" t="s">
        <v>3315</v>
      </c>
    </row>
    <row r="136" spans="1:65" s="2" customFormat="1" ht="24.15" customHeight="1">
      <c r="A136" s="40"/>
      <c r="B136" s="41"/>
      <c r="C136" s="212" t="s">
        <v>371</v>
      </c>
      <c r="D136" s="212" t="s">
        <v>140</v>
      </c>
      <c r="E136" s="213" t="s">
        <v>3316</v>
      </c>
      <c r="F136" s="214" t="s">
        <v>3317</v>
      </c>
      <c r="G136" s="215" t="s">
        <v>716</v>
      </c>
      <c r="H136" s="216">
        <v>150</v>
      </c>
      <c r="I136" s="217"/>
      <c r="J136" s="218">
        <f>ROUND(I136*H136,2)</f>
        <v>0</v>
      </c>
      <c r="K136" s="214" t="s">
        <v>1</v>
      </c>
      <c r="L136" s="46"/>
      <c r="M136" s="236" t="s">
        <v>1</v>
      </c>
      <c r="N136" s="237" t="s">
        <v>44</v>
      </c>
      <c r="O136" s="93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4" t="s">
        <v>144</v>
      </c>
      <c r="AT136" s="224" t="s">
        <v>140</v>
      </c>
      <c r="AU136" s="224" t="s">
        <v>87</v>
      </c>
      <c r="AY136" s="18" t="s">
        <v>139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87</v>
      </c>
      <c r="BK136" s="225">
        <f>ROUND(I136*H136,2)</f>
        <v>0</v>
      </c>
      <c r="BL136" s="18" t="s">
        <v>144</v>
      </c>
      <c r="BM136" s="224" t="s">
        <v>3318</v>
      </c>
    </row>
    <row r="137" spans="1:65" s="2" customFormat="1" ht="24.15" customHeight="1">
      <c r="A137" s="40"/>
      <c r="B137" s="41"/>
      <c r="C137" s="212" t="s">
        <v>376</v>
      </c>
      <c r="D137" s="212" t="s">
        <v>140</v>
      </c>
      <c r="E137" s="213" t="s">
        <v>3319</v>
      </c>
      <c r="F137" s="214" t="s">
        <v>3320</v>
      </c>
      <c r="G137" s="215" t="s">
        <v>716</v>
      </c>
      <c r="H137" s="216">
        <v>130</v>
      </c>
      <c r="I137" s="217"/>
      <c r="J137" s="218">
        <f>ROUND(I137*H137,2)</f>
        <v>0</v>
      </c>
      <c r="K137" s="214" t="s">
        <v>1</v>
      </c>
      <c r="L137" s="46"/>
      <c r="M137" s="236" t="s">
        <v>1</v>
      </c>
      <c r="N137" s="237" t="s">
        <v>44</v>
      </c>
      <c r="O137" s="93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4" t="s">
        <v>144</v>
      </c>
      <c r="AT137" s="224" t="s">
        <v>140</v>
      </c>
      <c r="AU137" s="224" t="s">
        <v>87</v>
      </c>
      <c r="AY137" s="18" t="s">
        <v>139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87</v>
      </c>
      <c r="BK137" s="225">
        <f>ROUND(I137*H137,2)</f>
        <v>0</v>
      </c>
      <c r="BL137" s="18" t="s">
        <v>144</v>
      </c>
      <c r="BM137" s="224" t="s">
        <v>3321</v>
      </c>
    </row>
    <row r="138" spans="1:65" s="2" customFormat="1" ht="49.05" customHeight="1">
      <c r="A138" s="40"/>
      <c r="B138" s="41"/>
      <c r="C138" s="212" t="s">
        <v>382</v>
      </c>
      <c r="D138" s="212" t="s">
        <v>140</v>
      </c>
      <c r="E138" s="213" t="s">
        <v>3322</v>
      </c>
      <c r="F138" s="214" t="s">
        <v>3323</v>
      </c>
      <c r="G138" s="215" t="s">
        <v>477</v>
      </c>
      <c r="H138" s="216">
        <v>120</v>
      </c>
      <c r="I138" s="217"/>
      <c r="J138" s="218">
        <f>ROUND(I138*H138,2)</f>
        <v>0</v>
      </c>
      <c r="K138" s="214" t="s">
        <v>1</v>
      </c>
      <c r="L138" s="46"/>
      <c r="M138" s="236" t="s">
        <v>1</v>
      </c>
      <c r="N138" s="237" t="s">
        <v>44</v>
      </c>
      <c r="O138" s="93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4" t="s">
        <v>144</v>
      </c>
      <c r="AT138" s="224" t="s">
        <v>140</v>
      </c>
      <c r="AU138" s="224" t="s">
        <v>87</v>
      </c>
      <c r="AY138" s="18" t="s">
        <v>139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87</v>
      </c>
      <c r="BK138" s="225">
        <f>ROUND(I138*H138,2)</f>
        <v>0</v>
      </c>
      <c r="BL138" s="18" t="s">
        <v>144</v>
      </c>
      <c r="BM138" s="224" t="s">
        <v>3324</v>
      </c>
    </row>
    <row r="139" spans="1:65" s="2" customFormat="1" ht="24.15" customHeight="1">
      <c r="A139" s="40"/>
      <c r="B139" s="41"/>
      <c r="C139" s="212" t="s">
        <v>393</v>
      </c>
      <c r="D139" s="212" t="s">
        <v>140</v>
      </c>
      <c r="E139" s="213" t="s">
        <v>3325</v>
      </c>
      <c r="F139" s="214" t="s">
        <v>3326</v>
      </c>
      <c r="G139" s="215" t="s">
        <v>477</v>
      </c>
      <c r="H139" s="216">
        <v>8</v>
      </c>
      <c r="I139" s="217"/>
      <c r="J139" s="218">
        <f>ROUND(I139*H139,2)</f>
        <v>0</v>
      </c>
      <c r="K139" s="214" t="s">
        <v>1</v>
      </c>
      <c r="L139" s="46"/>
      <c r="M139" s="236" t="s">
        <v>1</v>
      </c>
      <c r="N139" s="237" t="s">
        <v>44</v>
      </c>
      <c r="O139" s="93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4" t="s">
        <v>144</v>
      </c>
      <c r="AT139" s="224" t="s">
        <v>140</v>
      </c>
      <c r="AU139" s="224" t="s">
        <v>87</v>
      </c>
      <c r="AY139" s="18" t="s">
        <v>139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87</v>
      </c>
      <c r="BK139" s="225">
        <f>ROUND(I139*H139,2)</f>
        <v>0</v>
      </c>
      <c r="BL139" s="18" t="s">
        <v>144</v>
      </c>
      <c r="BM139" s="224" t="s">
        <v>3327</v>
      </c>
    </row>
    <row r="140" spans="1:65" s="2" customFormat="1" ht="37.8" customHeight="1">
      <c r="A140" s="40"/>
      <c r="B140" s="41"/>
      <c r="C140" s="212" t="s">
        <v>400</v>
      </c>
      <c r="D140" s="212" t="s">
        <v>140</v>
      </c>
      <c r="E140" s="213" t="s">
        <v>3328</v>
      </c>
      <c r="F140" s="214" t="s">
        <v>3329</v>
      </c>
      <c r="G140" s="215" t="s">
        <v>477</v>
      </c>
      <c r="H140" s="216">
        <v>4</v>
      </c>
      <c r="I140" s="217"/>
      <c r="J140" s="218">
        <f>ROUND(I140*H140,2)</f>
        <v>0</v>
      </c>
      <c r="K140" s="214" t="s">
        <v>1</v>
      </c>
      <c r="L140" s="46"/>
      <c r="M140" s="236" t="s">
        <v>1</v>
      </c>
      <c r="N140" s="237" t="s">
        <v>44</v>
      </c>
      <c r="O140" s="93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4" t="s">
        <v>144</v>
      </c>
      <c r="AT140" s="224" t="s">
        <v>140</v>
      </c>
      <c r="AU140" s="224" t="s">
        <v>87</v>
      </c>
      <c r="AY140" s="18" t="s">
        <v>139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87</v>
      </c>
      <c r="BK140" s="225">
        <f>ROUND(I140*H140,2)</f>
        <v>0</v>
      </c>
      <c r="BL140" s="18" t="s">
        <v>144</v>
      </c>
      <c r="BM140" s="224" t="s">
        <v>3330</v>
      </c>
    </row>
    <row r="141" spans="1:65" s="2" customFormat="1" ht="24.15" customHeight="1">
      <c r="A141" s="40"/>
      <c r="B141" s="41"/>
      <c r="C141" s="212" t="s">
        <v>7</v>
      </c>
      <c r="D141" s="212" t="s">
        <v>140</v>
      </c>
      <c r="E141" s="213" t="s">
        <v>3331</v>
      </c>
      <c r="F141" s="214" t="s">
        <v>3332</v>
      </c>
      <c r="G141" s="215" t="s">
        <v>477</v>
      </c>
      <c r="H141" s="216">
        <v>4</v>
      </c>
      <c r="I141" s="217"/>
      <c r="J141" s="218">
        <f>ROUND(I141*H141,2)</f>
        <v>0</v>
      </c>
      <c r="K141" s="214" t="s">
        <v>1</v>
      </c>
      <c r="L141" s="46"/>
      <c r="M141" s="236" t="s">
        <v>1</v>
      </c>
      <c r="N141" s="237" t="s">
        <v>44</v>
      </c>
      <c r="O141" s="93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4" t="s">
        <v>144</v>
      </c>
      <c r="AT141" s="224" t="s">
        <v>140</v>
      </c>
      <c r="AU141" s="224" t="s">
        <v>87</v>
      </c>
      <c r="AY141" s="18" t="s">
        <v>139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87</v>
      </c>
      <c r="BK141" s="225">
        <f>ROUND(I141*H141,2)</f>
        <v>0</v>
      </c>
      <c r="BL141" s="18" t="s">
        <v>144</v>
      </c>
      <c r="BM141" s="224" t="s">
        <v>3333</v>
      </c>
    </row>
    <row r="142" spans="1:65" s="2" customFormat="1" ht="24.15" customHeight="1">
      <c r="A142" s="40"/>
      <c r="B142" s="41"/>
      <c r="C142" s="212" t="s">
        <v>412</v>
      </c>
      <c r="D142" s="212" t="s">
        <v>140</v>
      </c>
      <c r="E142" s="213" t="s">
        <v>3334</v>
      </c>
      <c r="F142" s="214" t="s">
        <v>3335</v>
      </c>
      <c r="G142" s="215" t="s">
        <v>477</v>
      </c>
      <c r="H142" s="216">
        <v>16</v>
      </c>
      <c r="I142" s="217"/>
      <c r="J142" s="218">
        <f>ROUND(I142*H142,2)</f>
        <v>0</v>
      </c>
      <c r="K142" s="214" t="s">
        <v>1</v>
      </c>
      <c r="L142" s="46"/>
      <c r="M142" s="236" t="s">
        <v>1</v>
      </c>
      <c r="N142" s="237" t="s">
        <v>44</v>
      </c>
      <c r="O142" s="93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4" t="s">
        <v>144</v>
      </c>
      <c r="AT142" s="224" t="s">
        <v>140</v>
      </c>
      <c r="AU142" s="224" t="s">
        <v>87</v>
      </c>
      <c r="AY142" s="18" t="s">
        <v>139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87</v>
      </c>
      <c r="BK142" s="225">
        <f>ROUND(I142*H142,2)</f>
        <v>0</v>
      </c>
      <c r="BL142" s="18" t="s">
        <v>144</v>
      </c>
      <c r="BM142" s="224" t="s">
        <v>3336</v>
      </c>
    </row>
    <row r="143" spans="1:65" s="2" customFormat="1" ht="24.15" customHeight="1">
      <c r="A143" s="40"/>
      <c r="B143" s="41"/>
      <c r="C143" s="212" t="s">
        <v>428</v>
      </c>
      <c r="D143" s="212" t="s">
        <v>140</v>
      </c>
      <c r="E143" s="213" t="s">
        <v>3337</v>
      </c>
      <c r="F143" s="214" t="s">
        <v>3338</v>
      </c>
      <c r="G143" s="215" t="s">
        <v>477</v>
      </c>
      <c r="H143" s="216">
        <v>6</v>
      </c>
      <c r="I143" s="217"/>
      <c r="J143" s="218">
        <f>ROUND(I143*H143,2)</f>
        <v>0</v>
      </c>
      <c r="K143" s="214" t="s">
        <v>1</v>
      </c>
      <c r="L143" s="46"/>
      <c r="M143" s="236" t="s">
        <v>1</v>
      </c>
      <c r="N143" s="237" t="s">
        <v>44</v>
      </c>
      <c r="O143" s="93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4" t="s">
        <v>144</v>
      </c>
      <c r="AT143" s="224" t="s">
        <v>140</v>
      </c>
      <c r="AU143" s="224" t="s">
        <v>87</v>
      </c>
      <c r="AY143" s="18" t="s">
        <v>139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87</v>
      </c>
      <c r="BK143" s="225">
        <f>ROUND(I143*H143,2)</f>
        <v>0</v>
      </c>
      <c r="BL143" s="18" t="s">
        <v>144</v>
      </c>
      <c r="BM143" s="224" t="s">
        <v>3339</v>
      </c>
    </row>
    <row r="144" spans="1:65" s="2" customFormat="1" ht="37.8" customHeight="1">
      <c r="A144" s="40"/>
      <c r="B144" s="41"/>
      <c r="C144" s="212" t="s">
        <v>434</v>
      </c>
      <c r="D144" s="212" t="s">
        <v>140</v>
      </c>
      <c r="E144" s="213" t="s">
        <v>3340</v>
      </c>
      <c r="F144" s="214" t="s">
        <v>3341</v>
      </c>
      <c r="G144" s="215" t="s">
        <v>477</v>
      </c>
      <c r="H144" s="216">
        <v>1</v>
      </c>
      <c r="I144" s="217"/>
      <c r="J144" s="218">
        <f>ROUND(I144*H144,2)</f>
        <v>0</v>
      </c>
      <c r="K144" s="214" t="s">
        <v>1</v>
      </c>
      <c r="L144" s="46"/>
      <c r="M144" s="236" t="s">
        <v>1</v>
      </c>
      <c r="N144" s="237" t="s">
        <v>44</v>
      </c>
      <c r="O144" s="93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4" t="s">
        <v>144</v>
      </c>
      <c r="AT144" s="224" t="s">
        <v>140</v>
      </c>
      <c r="AU144" s="224" t="s">
        <v>87</v>
      </c>
      <c r="AY144" s="18" t="s">
        <v>139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87</v>
      </c>
      <c r="BK144" s="225">
        <f>ROUND(I144*H144,2)</f>
        <v>0</v>
      </c>
      <c r="BL144" s="18" t="s">
        <v>144</v>
      </c>
      <c r="BM144" s="224" t="s">
        <v>3342</v>
      </c>
    </row>
    <row r="145" spans="1:65" s="2" customFormat="1" ht="37.8" customHeight="1">
      <c r="A145" s="40"/>
      <c r="B145" s="41"/>
      <c r="C145" s="212" t="s">
        <v>456</v>
      </c>
      <c r="D145" s="212" t="s">
        <v>140</v>
      </c>
      <c r="E145" s="213" t="s">
        <v>3343</v>
      </c>
      <c r="F145" s="214" t="s">
        <v>3344</v>
      </c>
      <c r="G145" s="215" t="s">
        <v>477</v>
      </c>
      <c r="H145" s="216">
        <v>6</v>
      </c>
      <c r="I145" s="217"/>
      <c r="J145" s="218">
        <f>ROUND(I145*H145,2)</f>
        <v>0</v>
      </c>
      <c r="K145" s="214" t="s">
        <v>1</v>
      </c>
      <c r="L145" s="46"/>
      <c r="M145" s="236" t="s">
        <v>1</v>
      </c>
      <c r="N145" s="237" t="s">
        <v>44</v>
      </c>
      <c r="O145" s="93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4" t="s">
        <v>144</v>
      </c>
      <c r="AT145" s="224" t="s">
        <v>140</v>
      </c>
      <c r="AU145" s="224" t="s">
        <v>87</v>
      </c>
      <c r="AY145" s="18" t="s">
        <v>139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87</v>
      </c>
      <c r="BK145" s="225">
        <f>ROUND(I145*H145,2)</f>
        <v>0</v>
      </c>
      <c r="BL145" s="18" t="s">
        <v>144</v>
      </c>
      <c r="BM145" s="224" t="s">
        <v>3345</v>
      </c>
    </row>
    <row r="146" spans="1:65" s="2" customFormat="1" ht="37.8" customHeight="1">
      <c r="A146" s="40"/>
      <c r="B146" s="41"/>
      <c r="C146" s="212" t="s">
        <v>187</v>
      </c>
      <c r="D146" s="212" t="s">
        <v>140</v>
      </c>
      <c r="E146" s="213" t="s">
        <v>3346</v>
      </c>
      <c r="F146" s="214" t="s">
        <v>3347</v>
      </c>
      <c r="G146" s="215" t="s">
        <v>477</v>
      </c>
      <c r="H146" s="216">
        <v>2</v>
      </c>
      <c r="I146" s="217"/>
      <c r="J146" s="218">
        <f>ROUND(I146*H146,2)</f>
        <v>0</v>
      </c>
      <c r="K146" s="214" t="s">
        <v>1</v>
      </c>
      <c r="L146" s="46"/>
      <c r="M146" s="236" t="s">
        <v>1</v>
      </c>
      <c r="N146" s="237" t="s">
        <v>44</v>
      </c>
      <c r="O146" s="93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4" t="s">
        <v>144</v>
      </c>
      <c r="AT146" s="224" t="s">
        <v>140</v>
      </c>
      <c r="AU146" s="224" t="s">
        <v>87</v>
      </c>
      <c r="AY146" s="18" t="s">
        <v>139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87</v>
      </c>
      <c r="BK146" s="225">
        <f>ROUND(I146*H146,2)</f>
        <v>0</v>
      </c>
      <c r="BL146" s="18" t="s">
        <v>144</v>
      </c>
      <c r="BM146" s="224" t="s">
        <v>3348</v>
      </c>
    </row>
    <row r="147" spans="1:65" s="2" customFormat="1" ht="37.8" customHeight="1">
      <c r="A147" s="40"/>
      <c r="B147" s="41"/>
      <c r="C147" s="212" t="s">
        <v>468</v>
      </c>
      <c r="D147" s="212" t="s">
        <v>140</v>
      </c>
      <c r="E147" s="213" t="s">
        <v>3349</v>
      </c>
      <c r="F147" s="214" t="s">
        <v>3350</v>
      </c>
      <c r="G147" s="215" t="s">
        <v>477</v>
      </c>
      <c r="H147" s="216">
        <v>4</v>
      </c>
      <c r="I147" s="217"/>
      <c r="J147" s="218">
        <f>ROUND(I147*H147,2)</f>
        <v>0</v>
      </c>
      <c r="K147" s="214" t="s">
        <v>1</v>
      </c>
      <c r="L147" s="46"/>
      <c r="M147" s="236" t="s">
        <v>1</v>
      </c>
      <c r="N147" s="237" t="s">
        <v>44</v>
      </c>
      <c r="O147" s="93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4" t="s">
        <v>144</v>
      </c>
      <c r="AT147" s="224" t="s">
        <v>140</v>
      </c>
      <c r="AU147" s="224" t="s">
        <v>87</v>
      </c>
      <c r="AY147" s="18" t="s">
        <v>139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87</v>
      </c>
      <c r="BK147" s="225">
        <f>ROUND(I147*H147,2)</f>
        <v>0</v>
      </c>
      <c r="BL147" s="18" t="s">
        <v>144</v>
      </c>
      <c r="BM147" s="224" t="s">
        <v>3351</v>
      </c>
    </row>
    <row r="148" spans="1:65" s="2" customFormat="1" ht="24.15" customHeight="1">
      <c r="A148" s="40"/>
      <c r="B148" s="41"/>
      <c r="C148" s="212" t="s">
        <v>474</v>
      </c>
      <c r="D148" s="212" t="s">
        <v>140</v>
      </c>
      <c r="E148" s="213" t="s">
        <v>3352</v>
      </c>
      <c r="F148" s="214" t="s">
        <v>3353</v>
      </c>
      <c r="G148" s="215" t="s">
        <v>477</v>
      </c>
      <c r="H148" s="216">
        <v>5</v>
      </c>
      <c r="I148" s="217"/>
      <c r="J148" s="218">
        <f>ROUND(I148*H148,2)</f>
        <v>0</v>
      </c>
      <c r="K148" s="214" t="s">
        <v>1</v>
      </c>
      <c r="L148" s="46"/>
      <c r="M148" s="236" t="s">
        <v>1</v>
      </c>
      <c r="N148" s="237" t="s">
        <v>44</v>
      </c>
      <c r="O148" s="93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4" t="s">
        <v>144</v>
      </c>
      <c r="AT148" s="224" t="s">
        <v>140</v>
      </c>
      <c r="AU148" s="224" t="s">
        <v>87</v>
      </c>
      <c r="AY148" s="18" t="s">
        <v>139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87</v>
      </c>
      <c r="BK148" s="225">
        <f>ROUND(I148*H148,2)</f>
        <v>0</v>
      </c>
      <c r="BL148" s="18" t="s">
        <v>144</v>
      </c>
      <c r="BM148" s="224" t="s">
        <v>3354</v>
      </c>
    </row>
    <row r="149" spans="1:65" s="2" customFormat="1" ht="21.75" customHeight="1">
      <c r="A149" s="40"/>
      <c r="B149" s="41"/>
      <c r="C149" s="212" t="s">
        <v>482</v>
      </c>
      <c r="D149" s="212" t="s">
        <v>140</v>
      </c>
      <c r="E149" s="213" t="s">
        <v>3355</v>
      </c>
      <c r="F149" s="214" t="s">
        <v>3356</v>
      </c>
      <c r="G149" s="215" t="s">
        <v>477</v>
      </c>
      <c r="H149" s="216">
        <v>7</v>
      </c>
      <c r="I149" s="217"/>
      <c r="J149" s="218">
        <f>ROUND(I149*H149,2)</f>
        <v>0</v>
      </c>
      <c r="K149" s="214" t="s">
        <v>1</v>
      </c>
      <c r="L149" s="46"/>
      <c r="M149" s="236" t="s">
        <v>1</v>
      </c>
      <c r="N149" s="237" t="s">
        <v>44</v>
      </c>
      <c r="O149" s="93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4" t="s">
        <v>144</v>
      </c>
      <c r="AT149" s="224" t="s">
        <v>140</v>
      </c>
      <c r="AU149" s="224" t="s">
        <v>87</v>
      </c>
      <c r="AY149" s="18" t="s">
        <v>139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87</v>
      </c>
      <c r="BK149" s="225">
        <f>ROUND(I149*H149,2)</f>
        <v>0</v>
      </c>
      <c r="BL149" s="18" t="s">
        <v>144</v>
      </c>
      <c r="BM149" s="224" t="s">
        <v>3357</v>
      </c>
    </row>
    <row r="150" spans="1:65" s="2" customFormat="1" ht="24.15" customHeight="1">
      <c r="A150" s="40"/>
      <c r="B150" s="41"/>
      <c r="C150" s="212" t="s">
        <v>487</v>
      </c>
      <c r="D150" s="212" t="s">
        <v>140</v>
      </c>
      <c r="E150" s="213" t="s">
        <v>3358</v>
      </c>
      <c r="F150" s="214" t="s">
        <v>3359</v>
      </c>
      <c r="G150" s="215" t="s">
        <v>477</v>
      </c>
      <c r="H150" s="216">
        <v>1</v>
      </c>
      <c r="I150" s="217"/>
      <c r="J150" s="218">
        <f>ROUND(I150*H150,2)</f>
        <v>0</v>
      </c>
      <c r="K150" s="214" t="s">
        <v>1</v>
      </c>
      <c r="L150" s="46"/>
      <c r="M150" s="236" t="s">
        <v>1</v>
      </c>
      <c r="N150" s="237" t="s">
        <v>44</v>
      </c>
      <c r="O150" s="93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4" t="s">
        <v>144</v>
      </c>
      <c r="AT150" s="224" t="s">
        <v>140</v>
      </c>
      <c r="AU150" s="224" t="s">
        <v>87</v>
      </c>
      <c r="AY150" s="18" t="s">
        <v>139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87</v>
      </c>
      <c r="BK150" s="225">
        <f>ROUND(I150*H150,2)</f>
        <v>0</v>
      </c>
      <c r="BL150" s="18" t="s">
        <v>144</v>
      </c>
      <c r="BM150" s="224" t="s">
        <v>3360</v>
      </c>
    </row>
    <row r="151" spans="1:65" s="2" customFormat="1" ht="24.15" customHeight="1">
      <c r="A151" s="40"/>
      <c r="B151" s="41"/>
      <c r="C151" s="212" t="s">
        <v>492</v>
      </c>
      <c r="D151" s="212" t="s">
        <v>140</v>
      </c>
      <c r="E151" s="213" t="s">
        <v>3361</v>
      </c>
      <c r="F151" s="214" t="s">
        <v>3362</v>
      </c>
      <c r="G151" s="215" t="s">
        <v>477</v>
      </c>
      <c r="H151" s="216">
        <v>10</v>
      </c>
      <c r="I151" s="217"/>
      <c r="J151" s="218">
        <f>ROUND(I151*H151,2)</f>
        <v>0</v>
      </c>
      <c r="K151" s="214" t="s">
        <v>1</v>
      </c>
      <c r="L151" s="46"/>
      <c r="M151" s="236" t="s">
        <v>1</v>
      </c>
      <c r="N151" s="237" t="s">
        <v>44</v>
      </c>
      <c r="O151" s="93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4" t="s">
        <v>144</v>
      </c>
      <c r="AT151" s="224" t="s">
        <v>140</v>
      </c>
      <c r="AU151" s="224" t="s">
        <v>87</v>
      </c>
      <c r="AY151" s="18" t="s">
        <v>139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87</v>
      </c>
      <c r="BK151" s="225">
        <f>ROUND(I151*H151,2)</f>
        <v>0</v>
      </c>
      <c r="BL151" s="18" t="s">
        <v>144</v>
      </c>
      <c r="BM151" s="224" t="s">
        <v>3363</v>
      </c>
    </row>
    <row r="152" spans="1:65" s="2" customFormat="1" ht="24.15" customHeight="1">
      <c r="A152" s="40"/>
      <c r="B152" s="41"/>
      <c r="C152" s="212" t="s">
        <v>496</v>
      </c>
      <c r="D152" s="212" t="s">
        <v>140</v>
      </c>
      <c r="E152" s="213" t="s">
        <v>3364</v>
      </c>
      <c r="F152" s="214" t="s">
        <v>3365</v>
      </c>
      <c r="G152" s="215" t="s">
        <v>477</v>
      </c>
      <c r="H152" s="216">
        <v>1</v>
      </c>
      <c r="I152" s="217"/>
      <c r="J152" s="218">
        <f>ROUND(I152*H152,2)</f>
        <v>0</v>
      </c>
      <c r="K152" s="214" t="s">
        <v>1</v>
      </c>
      <c r="L152" s="46"/>
      <c r="M152" s="236" t="s">
        <v>1</v>
      </c>
      <c r="N152" s="237" t="s">
        <v>44</v>
      </c>
      <c r="O152" s="93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4" t="s">
        <v>144</v>
      </c>
      <c r="AT152" s="224" t="s">
        <v>140</v>
      </c>
      <c r="AU152" s="224" t="s">
        <v>87</v>
      </c>
      <c r="AY152" s="18" t="s">
        <v>139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87</v>
      </c>
      <c r="BK152" s="225">
        <f>ROUND(I152*H152,2)</f>
        <v>0</v>
      </c>
      <c r="BL152" s="18" t="s">
        <v>144</v>
      </c>
      <c r="BM152" s="224" t="s">
        <v>3366</v>
      </c>
    </row>
    <row r="153" spans="1:65" s="2" customFormat="1" ht="49.05" customHeight="1">
      <c r="A153" s="40"/>
      <c r="B153" s="41"/>
      <c r="C153" s="212" t="s">
        <v>500</v>
      </c>
      <c r="D153" s="212" t="s">
        <v>140</v>
      </c>
      <c r="E153" s="213" t="s">
        <v>3367</v>
      </c>
      <c r="F153" s="214" t="s">
        <v>3368</v>
      </c>
      <c r="G153" s="215" t="s">
        <v>477</v>
      </c>
      <c r="H153" s="216">
        <v>12</v>
      </c>
      <c r="I153" s="217"/>
      <c r="J153" s="218">
        <f>ROUND(I153*H153,2)</f>
        <v>0</v>
      </c>
      <c r="K153" s="214" t="s">
        <v>1</v>
      </c>
      <c r="L153" s="46"/>
      <c r="M153" s="236" t="s">
        <v>1</v>
      </c>
      <c r="N153" s="237" t="s">
        <v>44</v>
      </c>
      <c r="O153" s="93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4" t="s">
        <v>144</v>
      </c>
      <c r="AT153" s="224" t="s">
        <v>140</v>
      </c>
      <c r="AU153" s="224" t="s">
        <v>87</v>
      </c>
      <c r="AY153" s="18" t="s">
        <v>139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87</v>
      </c>
      <c r="BK153" s="225">
        <f>ROUND(I153*H153,2)</f>
        <v>0</v>
      </c>
      <c r="BL153" s="18" t="s">
        <v>144</v>
      </c>
      <c r="BM153" s="224" t="s">
        <v>3369</v>
      </c>
    </row>
    <row r="154" spans="1:65" s="2" customFormat="1" ht="24.15" customHeight="1">
      <c r="A154" s="40"/>
      <c r="B154" s="41"/>
      <c r="C154" s="212" t="s">
        <v>505</v>
      </c>
      <c r="D154" s="212" t="s">
        <v>140</v>
      </c>
      <c r="E154" s="213" t="s">
        <v>3370</v>
      </c>
      <c r="F154" s="214" t="s">
        <v>3371</v>
      </c>
      <c r="G154" s="215" t="s">
        <v>477</v>
      </c>
      <c r="H154" s="216">
        <v>12</v>
      </c>
      <c r="I154" s="217"/>
      <c r="J154" s="218">
        <f>ROUND(I154*H154,2)</f>
        <v>0</v>
      </c>
      <c r="K154" s="214" t="s">
        <v>1</v>
      </c>
      <c r="L154" s="46"/>
      <c r="M154" s="236" t="s">
        <v>1</v>
      </c>
      <c r="N154" s="237" t="s">
        <v>44</v>
      </c>
      <c r="O154" s="93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4" t="s">
        <v>144</v>
      </c>
      <c r="AT154" s="224" t="s">
        <v>140</v>
      </c>
      <c r="AU154" s="224" t="s">
        <v>87</v>
      </c>
      <c r="AY154" s="18" t="s">
        <v>139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87</v>
      </c>
      <c r="BK154" s="225">
        <f>ROUND(I154*H154,2)</f>
        <v>0</v>
      </c>
      <c r="BL154" s="18" t="s">
        <v>144</v>
      </c>
      <c r="BM154" s="224" t="s">
        <v>3372</v>
      </c>
    </row>
    <row r="155" spans="1:65" s="2" customFormat="1" ht="37.8" customHeight="1">
      <c r="A155" s="40"/>
      <c r="B155" s="41"/>
      <c r="C155" s="212" t="s">
        <v>513</v>
      </c>
      <c r="D155" s="212" t="s">
        <v>140</v>
      </c>
      <c r="E155" s="213" t="s">
        <v>3373</v>
      </c>
      <c r="F155" s="214" t="s">
        <v>3374</v>
      </c>
      <c r="G155" s="215" t="s">
        <v>477</v>
      </c>
      <c r="H155" s="216">
        <v>190</v>
      </c>
      <c r="I155" s="217"/>
      <c r="J155" s="218">
        <f>ROUND(I155*H155,2)</f>
        <v>0</v>
      </c>
      <c r="K155" s="214" t="s">
        <v>1</v>
      </c>
      <c r="L155" s="46"/>
      <c r="M155" s="236" t="s">
        <v>1</v>
      </c>
      <c r="N155" s="237" t="s">
        <v>44</v>
      </c>
      <c r="O155" s="93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4" t="s">
        <v>144</v>
      </c>
      <c r="AT155" s="224" t="s">
        <v>140</v>
      </c>
      <c r="AU155" s="224" t="s">
        <v>87</v>
      </c>
      <c r="AY155" s="18" t="s">
        <v>139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87</v>
      </c>
      <c r="BK155" s="225">
        <f>ROUND(I155*H155,2)</f>
        <v>0</v>
      </c>
      <c r="BL155" s="18" t="s">
        <v>144</v>
      </c>
      <c r="BM155" s="224" t="s">
        <v>3375</v>
      </c>
    </row>
    <row r="156" spans="1:65" s="2" customFormat="1" ht="44.25" customHeight="1">
      <c r="A156" s="40"/>
      <c r="B156" s="41"/>
      <c r="C156" s="212" t="s">
        <v>517</v>
      </c>
      <c r="D156" s="212" t="s">
        <v>140</v>
      </c>
      <c r="E156" s="213" t="s">
        <v>3376</v>
      </c>
      <c r="F156" s="214" t="s">
        <v>3377</v>
      </c>
      <c r="G156" s="215" t="s">
        <v>477</v>
      </c>
      <c r="H156" s="216">
        <v>190</v>
      </c>
      <c r="I156" s="217"/>
      <c r="J156" s="218">
        <f>ROUND(I156*H156,2)</f>
        <v>0</v>
      </c>
      <c r="K156" s="214" t="s">
        <v>1</v>
      </c>
      <c r="L156" s="46"/>
      <c r="M156" s="236" t="s">
        <v>1</v>
      </c>
      <c r="N156" s="237" t="s">
        <v>44</v>
      </c>
      <c r="O156" s="93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4" t="s">
        <v>144</v>
      </c>
      <c r="AT156" s="224" t="s">
        <v>140</v>
      </c>
      <c r="AU156" s="224" t="s">
        <v>87</v>
      </c>
      <c r="AY156" s="18" t="s">
        <v>139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87</v>
      </c>
      <c r="BK156" s="225">
        <f>ROUND(I156*H156,2)</f>
        <v>0</v>
      </c>
      <c r="BL156" s="18" t="s">
        <v>144</v>
      </c>
      <c r="BM156" s="224" t="s">
        <v>3378</v>
      </c>
    </row>
    <row r="157" spans="1:65" s="2" customFormat="1" ht="37.8" customHeight="1">
      <c r="A157" s="40"/>
      <c r="B157" s="41"/>
      <c r="C157" s="212" t="s">
        <v>529</v>
      </c>
      <c r="D157" s="212" t="s">
        <v>140</v>
      </c>
      <c r="E157" s="213" t="s">
        <v>3379</v>
      </c>
      <c r="F157" s="214" t="s">
        <v>3380</v>
      </c>
      <c r="G157" s="215" t="s">
        <v>477</v>
      </c>
      <c r="H157" s="216">
        <v>1</v>
      </c>
      <c r="I157" s="217"/>
      <c r="J157" s="218">
        <f>ROUND(I157*H157,2)</f>
        <v>0</v>
      </c>
      <c r="K157" s="214" t="s">
        <v>1</v>
      </c>
      <c r="L157" s="46"/>
      <c r="M157" s="236" t="s">
        <v>1</v>
      </c>
      <c r="N157" s="237" t="s">
        <v>44</v>
      </c>
      <c r="O157" s="93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4" t="s">
        <v>144</v>
      </c>
      <c r="AT157" s="224" t="s">
        <v>140</v>
      </c>
      <c r="AU157" s="224" t="s">
        <v>87</v>
      </c>
      <c r="AY157" s="18" t="s">
        <v>139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87</v>
      </c>
      <c r="BK157" s="225">
        <f>ROUND(I157*H157,2)</f>
        <v>0</v>
      </c>
      <c r="BL157" s="18" t="s">
        <v>144</v>
      </c>
      <c r="BM157" s="224" t="s">
        <v>3381</v>
      </c>
    </row>
    <row r="158" spans="1:65" s="2" customFormat="1" ht="44.25" customHeight="1">
      <c r="A158" s="40"/>
      <c r="B158" s="41"/>
      <c r="C158" s="212" t="s">
        <v>538</v>
      </c>
      <c r="D158" s="212" t="s">
        <v>140</v>
      </c>
      <c r="E158" s="213" t="s">
        <v>3382</v>
      </c>
      <c r="F158" s="214" t="s">
        <v>3383</v>
      </c>
      <c r="G158" s="215" t="s">
        <v>477</v>
      </c>
      <c r="H158" s="216">
        <v>1</v>
      </c>
      <c r="I158" s="217"/>
      <c r="J158" s="218">
        <f>ROUND(I158*H158,2)</f>
        <v>0</v>
      </c>
      <c r="K158" s="214" t="s">
        <v>1</v>
      </c>
      <c r="L158" s="46"/>
      <c r="M158" s="236" t="s">
        <v>1</v>
      </c>
      <c r="N158" s="237" t="s">
        <v>44</v>
      </c>
      <c r="O158" s="93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4" t="s">
        <v>144</v>
      </c>
      <c r="AT158" s="224" t="s">
        <v>140</v>
      </c>
      <c r="AU158" s="224" t="s">
        <v>87</v>
      </c>
      <c r="AY158" s="18" t="s">
        <v>139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87</v>
      </c>
      <c r="BK158" s="225">
        <f>ROUND(I158*H158,2)</f>
        <v>0</v>
      </c>
      <c r="BL158" s="18" t="s">
        <v>144</v>
      </c>
      <c r="BM158" s="224" t="s">
        <v>3384</v>
      </c>
    </row>
    <row r="159" spans="1:65" s="2" customFormat="1" ht="16.5" customHeight="1">
      <c r="A159" s="40"/>
      <c r="B159" s="41"/>
      <c r="C159" s="212" t="s">
        <v>548</v>
      </c>
      <c r="D159" s="212" t="s">
        <v>140</v>
      </c>
      <c r="E159" s="213" t="s">
        <v>3385</v>
      </c>
      <c r="F159" s="214" t="s">
        <v>3386</v>
      </c>
      <c r="G159" s="215" t="s">
        <v>477</v>
      </c>
      <c r="H159" s="216">
        <v>15</v>
      </c>
      <c r="I159" s="217"/>
      <c r="J159" s="218">
        <f>ROUND(I159*H159,2)</f>
        <v>0</v>
      </c>
      <c r="K159" s="214" t="s">
        <v>1</v>
      </c>
      <c r="L159" s="46"/>
      <c r="M159" s="236" t="s">
        <v>1</v>
      </c>
      <c r="N159" s="237" t="s">
        <v>44</v>
      </c>
      <c r="O159" s="93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4" t="s">
        <v>144</v>
      </c>
      <c r="AT159" s="224" t="s">
        <v>140</v>
      </c>
      <c r="AU159" s="224" t="s">
        <v>87</v>
      </c>
      <c r="AY159" s="18" t="s">
        <v>139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87</v>
      </c>
      <c r="BK159" s="225">
        <f>ROUND(I159*H159,2)</f>
        <v>0</v>
      </c>
      <c r="BL159" s="18" t="s">
        <v>144</v>
      </c>
      <c r="BM159" s="224" t="s">
        <v>3387</v>
      </c>
    </row>
    <row r="160" spans="1:65" s="2" customFormat="1" ht="37.8" customHeight="1">
      <c r="A160" s="40"/>
      <c r="B160" s="41"/>
      <c r="C160" s="212" t="s">
        <v>564</v>
      </c>
      <c r="D160" s="212" t="s">
        <v>140</v>
      </c>
      <c r="E160" s="213" t="s">
        <v>3388</v>
      </c>
      <c r="F160" s="214" t="s">
        <v>3389</v>
      </c>
      <c r="G160" s="215" t="s">
        <v>477</v>
      </c>
      <c r="H160" s="216">
        <v>1</v>
      </c>
      <c r="I160" s="217"/>
      <c r="J160" s="218">
        <f>ROUND(I160*H160,2)</f>
        <v>0</v>
      </c>
      <c r="K160" s="214" t="s">
        <v>1</v>
      </c>
      <c r="L160" s="46"/>
      <c r="M160" s="236" t="s">
        <v>1</v>
      </c>
      <c r="N160" s="237" t="s">
        <v>44</v>
      </c>
      <c r="O160" s="93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4" t="s">
        <v>144</v>
      </c>
      <c r="AT160" s="224" t="s">
        <v>140</v>
      </c>
      <c r="AU160" s="224" t="s">
        <v>87</v>
      </c>
      <c r="AY160" s="18" t="s">
        <v>139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87</v>
      </c>
      <c r="BK160" s="225">
        <f>ROUND(I160*H160,2)</f>
        <v>0</v>
      </c>
      <c r="BL160" s="18" t="s">
        <v>144</v>
      </c>
      <c r="BM160" s="224" t="s">
        <v>3390</v>
      </c>
    </row>
    <row r="161" spans="1:65" s="2" customFormat="1" ht="44.25" customHeight="1">
      <c r="A161" s="40"/>
      <c r="B161" s="41"/>
      <c r="C161" s="212" t="s">
        <v>574</v>
      </c>
      <c r="D161" s="212" t="s">
        <v>140</v>
      </c>
      <c r="E161" s="213" t="s">
        <v>3382</v>
      </c>
      <c r="F161" s="214" t="s">
        <v>3383</v>
      </c>
      <c r="G161" s="215" t="s">
        <v>477</v>
      </c>
      <c r="H161" s="216">
        <v>1</v>
      </c>
      <c r="I161" s="217"/>
      <c r="J161" s="218">
        <f>ROUND(I161*H161,2)</f>
        <v>0</v>
      </c>
      <c r="K161" s="214" t="s">
        <v>1</v>
      </c>
      <c r="L161" s="46"/>
      <c r="M161" s="236" t="s">
        <v>1</v>
      </c>
      <c r="N161" s="237" t="s">
        <v>44</v>
      </c>
      <c r="O161" s="93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4" t="s">
        <v>144</v>
      </c>
      <c r="AT161" s="224" t="s">
        <v>140</v>
      </c>
      <c r="AU161" s="224" t="s">
        <v>87</v>
      </c>
      <c r="AY161" s="18" t="s">
        <v>139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87</v>
      </c>
      <c r="BK161" s="225">
        <f>ROUND(I161*H161,2)</f>
        <v>0</v>
      </c>
      <c r="BL161" s="18" t="s">
        <v>144</v>
      </c>
      <c r="BM161" s="224" t="s">
        <v>3391</v>
      </c>
    </row>
    <row r="162" spans="1:65" s="2" customFormat="1" ht="24.15" customHeight="1">
      <c r="A162" s="40"/>
      <c r="B162" s="41"/>
      <c r="C162" s="212" t="s">
        <v>579</v>
      </c>
      <c r="D162" s="212" t="s">
        <v>140</v>
      </c>
      <c r="E162" s="213" t="s">
        <v>3392</v>
      </c>
      <c r="F162" s="214" t="s">
        <v>3393</v>
      </c>
      <c r="G162" s="215" t="s">
        <v>477</v>
      </c>
      <c r="H162" s="216">
        <v>1</v>
      </c>
      <c r="I162" s="217"/>
      <c r="J162" s="218">
        <f>ROUND(I162*H162,2)</f>
        <v>0</v>
      </c>
      <c r="K162" s="214" t="s">
        <v>1</v>
      </c>
      <c r="L162" s="46"/>
      <c r="M162" s="236" t="s">
        <v>1</v>
      </c>
      <c r="N162" s="237" t="s">
        <v>44</v>
      </c>
      <c r="O162" s="93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4" t="s">
        <v>144</v>
      </c>
      <c r="AT162" s="224" t="s">
        <v>140</v>
      </c>
      <c r="AU162" s="224" t="s">
        <v>87</v>
      </c>
      <c r="AY162" s="18" t="s">
        <v>139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87</v>
      </c>
      <c r="BK162" s="225">
        <f>ROUND(I162*H162,2)</f>
        <v>0</v>
      </c>
      <c r="BL162" s="18" t="s">
        <v>144</v>
      </c>
      <c r="BM162" s="224" t="s">
        <v>3394</v>
      </c>
    </row>
    <row r="163" spans="1:65" s="2" customFormat="1" ht="24.15" customHeight="1">
      <c r="A163" s="40"/>
      <c r="B163" s="41"/>
      <c r="C163" s="212" t="s">
        <v>584</v>
      </c>
      <c r="D163" s="212" t="s">
        <v>140</v>
      </c>
      <c r="E163" s="213" t="s">
        <v>3395</v>
      </c>
      <c r="F163" s="214" t="s">
        <v>3396</v>
      </c>
      <c r="G163" s="215" t="s">
        <v>477</v>
      </c>
      <c r="H163" s="216">
        <v>1</v>
      </c>
      <c r="I163" s="217"/>
      <c r="J163" s="218">
        <f>ROUND(I163*H163,2)</f>
        <v>0</v>
      </c>
      <c r="K163" s="214" t="s">
        <v>1</v>
      </c>
      <c r="L163" s="46"/>
      <c r="M163" s="236" t="s">
        <v>1</v>
      </c>
      <c r="N163" s="237" t="s">
        <v>44</v>
      </c>
      <c r="O163" s="93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4" t="s">
        <v>144</v>
      </c>
      <c r="AT163" s="224" t="s">
        <v>140</v>
      </c>
      <c r="AU163" s="224" t="s">
        <v>87</v>
      </c>
      <c r="AY163" s="18" t="s">
        <v>139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87</v>
      </c>
      <c r="BK163" s="225">
        <f>ROUND(I163*H163,2)</f>
        <v>0</v>
      </c>
      <c r="BL163" s="18" t="s">
        <v>144</v>
      </c>
      <c r="BM163" s="224" t="s">
        <v>3397</v>
      </c>
    </row>
    <row r="164" spans="1:65" s="2" customFormat="1" ht="24.15" customHeight="1">
      <c r="A164" s="40"/>
      <c r="B164" s="41"/>
      <c r="C164" s="212" t="s">
        <v>588</v>
      </c>
      <c r="D164" s="212" t="s">
        <v>140</v>
      </c>
      <c r="E164" s="213" t="s">
        <v>3398</v>
      </c>
      <c r="F164" s="214" t="s">
        <v>3399</v>
      </c>
      <c r="G164" s="215" t="s">
        <v>477</v>
      </c>
      <c r="H164" s="216">
        <v>1</v>
      </c>
      <c r="I164" s="217"/>
      <c r="J164" s="218">
        <f>ROUND(I164*H164,2)</f>
        <v>0</v>
      </c>
      <c r="K164" s="214" t="s">
        <v>1</v>
      </c>
      <c r="L164" s="46"/>
      <c r="M164" s="236" t="s">
        <v>1</v>
      </c>
      <c r="N164" s="237" t="s">
        <v>44</v>
      </c>
      <c r="O164" s="93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4" t="s">
        <v>144</v>
      </c>
      <c r="AT164" s="224" t="s">
        <v>140</v>
      </c>
      <c r="AU164" s="224" t="s">
        <v>87</v>
      </c>
      <c r="AY164" s="18" t="s">
        <v>139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87</v>
      </c>
      <c r="BK164" s="225">
        <f>ROUND(I164*H164,2)</f>
        <v>0</v>
      </c>
      <c r="BL164" s="18" t="s">
        <v>144</v>
      </c>
      <c r="BM164" s="224" t="s">
        <v>3400</v>
      </c>
    </row>
    <row r="165" spans="1:65" s="2" customFormat="1" ht="24.15" customHeight="1">
      <c r="A165" s="40"/>
      <c r="B165" s="41"/>
      <c r="C165" s="212" t="s">
        <v>593</v>
      </c>
      <c r="D165" s="212" t="s">
        <v>140</v>
      </c>
      <c r="E165" s="213" t="s">
        <v>3401</v>
      </c>
      <c r="F165" s="214" t="s">
        <v>3402</v>
      </c>
      <c r="G165" s="215" t="s">
        <v>477</v>
      </c>
      <c r="H165" s="216">
        <v>1</v>
      </c>
      <c r="I165" s="217"/>
      <c r="J165" s="218">
        <f>ROUND(I165*H165,2)</f>
        <v>0</v>
      </c>
      <c r="K165" s="214" t="s">
        <v>1</v>
      </c>
      <c r="L165" s="46"/>
      <c r="M165" s="236" t="s">
        <v>1</v>
      </c>
      <c r="N165" s="237" t="s">
        <v>44</v>
      </c>
      <c r="O165" s="93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4" t="s">
        <v>144</v>
      </c>
      <c r="AT165" s="224" t="s">
        <v>140</v>
      </c>
      <c r="AU165" s="224" t="s">
        <v>87</v>
      </c>
      <c r="AY165" s="18" t="s">
        <v>139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87</v>
      </c>
      <c r="BK165" s="225">
        <f>ROUND(I165*H165,2)</f>
        <v>0</v>
      </c>
      <c r="BL165" s="18" t="s">
        <v>144</v>
      </c>
      <c r="BM165" s="224" t="s">
        <v>3403</v>
      </c>
    </row>
    <row r="166" spans="1:65" s="2" customFormat="1" ht="37.8" customHeight="1">
      <c r="A166" s="40"/>
      <c r="B166" s="41"/>
      <c r="C166" s="212" t="s">
        <v>596</v>
      </c>
      <c r="D166" s="212" t="s">
        <v>140</v>
      </c>
      <c r="E166" s="213" t="s">
        <v>3404</v>
      </c>
      <c r="F166" s="214" t="s">
        <v>3405</v>
      </c>
      <c r="G166" s="215" t="s">
        <v>477</v>
      </c>
      <c r="H166" s="216">
        <v>1</v>
      </c>
      <c r="I166" s="217"/>
      <c r="J166" s="218">
        <f>ROUND(I166*H166,2)</f>
        <v>0</v>
      </c>
      <c r="K166" s="214" t="s">
        <v>1</v>
      </c>
      <c r="L166" s="46"/>
      <c r="M166" s="236" t="s">
        <v>1</v>
      </c>
      <c r="N166" s="237" t="s">
        <v>44</v>
      </c>
      <c r="O166" s="93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4" t="s">
        <v>144</v>
      </c>
      <c r="AT166" s="224" t="s">
        <v>140</v>
      </c>
      <c r="AU166" s="224" t="s">
        <v>87</v>
      </c>
      <c r="AY166" s="18" t="s">
        <v>139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87</v>
      </c>
      <c r="BK166" s="225">
        <f>ROUND(I166*H166,2)</f>
        <v>0</v>
      </c>
      <c r="BL166" s="18" t="s">
        <v>144</v>
      </c>
      <c r="BM166" s="224" t="s">
        <v>3406</v>
      </c>
    </row>
    <row r="167" spans="1:65" s="2" customFormat="1" ht="16.5" customHeight="1">
      <c r="A167" s="40"/>
      <c r="B167" s="41"/>
      <c r="C167" s="212" t="s">
        <v>601</v>
      </c>
      <c r="D167" s="212" t="s">
        <v>140</v>
      </c>
      <c r="E167" s="213" t="s">
        <v>3407</v>
      </c>
      <c r="F167" s="214" t="s">
        <v>3408</v>
      </c>
      <c r="G167" s="215" t="s">
        <v>143</v>
      </c>
      <c r="H167" s="216">
        <v>1</v>
      </c>
      <c r="I167" s="217"/>
      <c r="J167" s="218">
        <f>ROUND(I167*H167,2)</f>
        <v>0</v>
      </c>
      <c r="K167" s="214" t="s">
        <v>1</v>
      </c>
      <c r="L167" s="46"/>
      <c r="M167" s="236" t="s">
        <v>1</v>
      </c>
      <c r="N167" s="237" t="s">
        <v>44</v>
      </c>
      <c r="O167" s="93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4" t="s">
        <v>144</v>
      </c>
      <c r="AT167" s="224" t="s">
        <v>140</v>
      </c>
      <c r="AU167" s="224" t="s">
        <v>87</v>
      </c>
      <c r="AY167" s="18" t="s">
        <v>139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87</v>
      </c>
      <c r="BK167" s="225">
        <f>ROUND(I167*H167,2)</f>
        <v>0</v>
      </c>
      <c r="BL167" s="18" t="s">
        <v>144</v>
      </c>
      <c r="BM167" s="224" t="s">
        <v>3409</v>
      </c>
    </row>
    <row r="168" spans="1:65" s="2" customFormat="1" ht="21.75" customHeight="1">
      <c r="A168" s="40"/>
      <c r="B168" s="41"/>
      <c r="C168" s="212" t="s">
        <v>615</v>
      </c>
      <c r="D168" s="212" t="s">
        <v>140</v>
      </c>
      <c r="E168" s="213" t="s">
        <v>3410</v>
      </c>
      <c r="F168" s="214" t="s">
        <v>3411</v>
      </c>
      <c r="G168" s="215" t="s">
        <v>143</v>
      </c>
      <c r="H168" s="216">
        <v>1</v>
      </c>
      <c r="I168" s="217"/>
      <c r="J168" s="218">
        <f>ROUND(I168*H168,2)</f>
        <v>0</v>
      </c>
      <c r="K168" s="214" t="s">
        <v>1</v>
      </c>
      <c r="L168" s="46"/>
      <c r="M168" s="236" t="s">
        <v>1</v>
      </c>
      <c r="N168" s="237" t="s">
        <v>44</v>
      </c>
      <c r="O168" s="93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4" t="s">
        <v>144</v>
      </c>
      <c r="AT168" s="224" t="s">
        <v>140</v>
      </c>
      <c r="AU168" s="224" t="s">
        <v>87</v>
      </c>
      <c r="AY168" s="18" t="s">
        <v>139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87</v>
      </c>
      <c r="BK168" s="225">
        <f>ROUND(I168*H168,2)</f>
        <v>0</v>
      </c>
      <c r="BL168" s="18" t="s">
        <v>144</v>
      </c>
      <c r="BM168" s="224" t="s">
        <v>3412</v>
      </c>
    </row>
    <row r="169" spans="1:65" s="2" customFormat="1" ht="21.75" customHeight="1">
      <c r="A169" s="40"/>
      <c r="B169" s="41"/>
      <c r="C169" s="212" t="s">
        <v>626</v>
      </c>
      <c r="D169" s="212" t="s">
        <v>140</v>
      </c>
      <c r="E169" s="213" t="s">
        <v>3413</v>
      </c>
      <c r="F169" s="214" t="s">
        <v>3414</v>
      </c>
      <c r="G169" s="215" t="s">
        <v>477</v>
      </c>
      <c r="H169" s="216">
        <v>2</v>
      </c>
      <c r="I169" s="217"/>
      <c r="J169" s="218">
        <f>ROUND(I169*H169,2)</f>
        <v>0</v>
      </c>
      <c r="K169" s="214" t="s">
        <v>1</v>
      </c>
      <c r="L169" s="46"/>
      <c r="M169" s="236" t="s">
        <v>1</v>
      </c>
      <c r="N169" s="237" t="s">
        <v>44</v>
      </c>
      <c r="O169" s="93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4" t="s">
        <v>144</v>
      </c>
      <c r="AT169" s="224" t="s">
        <v>140</v>
      </c>
      <c r="AU169" s="224" t="s">
        <v>87</v>
      </c>
      <c r="AY169" s="18" t="s">
        <v>139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87</v>
      </c>
      <c r="BK169" s="225">
        <f>ROUND(I169*H169,2)</f>
        <v>0</v>
      </c>
      <c r="BL169" s="18" t="s">
        <v>144</v>
      </c>
      <c r="BM169" s="224" t="s">
        <v>3415</v>
      </c>
    </row>
    <row r="170" spans="1:65" s="2" customFormat="1" ht="16.5" customHeight="1">
      <c r="A170" s="40"/>
      <c r="B170" s="41"/>
      <c r="C170" s="212" t="s">
        <v>637</v>
      </c>
      <c r="D170" s="212" t="s">
        <v>140</v>
      </c>
      <c r="E170" s="213" t="s">
        <v>3416</v>
      </c>
      <c r="F170" s="214" t="s">
        <v>3417</v>
      </c>
      <c r="G170" s="215" t="s">
        <v>3418</v>
      </c>
      <c r="H170" s="216">
        <v>7</v>
      </c>
      <c r="I170" s="217"/>
      <c r="J170" s="218">
        <f>ROUND(I170*H170,2)</f>
        <v>0</v>
      </c>
      <c r="K170" s="214" t="s">
        <v>1</v>
      </c>
      <c r="L170" s="46"/>
      <c r="M170" s="236" t="s">
        <v>1</v>
      </c>
      <c r="N170" s="237" t="s">
        <v>44</v>
      </c>
      <c r="O170" s="93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4" t="s">
        <v>144</v>
      </c>
      <c r="AT170" s="224" t="s">
        <v>140</v>
      </c>
      <c r="AU170" s="224" t="s">
        <v>87</v>
      </c>
      <c r="AY170" s="18" t="s">
        <v>139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87</v>
      </c>
      <c r="BK170" s="225">
        <f>ROUND(I170*H170,2)</f>
        <v>0</v>
      </c>
      <c r="BL170" s="18" t="s">
        <v>144</v>
      </c>
      <c r="BM170" s="224" t="s">
        <v>3419</v>
      </c>
    </row>
    <row r="171" spans="1:65" s="2" customFormat="1" ht="16.5" customHeight="1">
      <c r="A171" s="40"/>
      <c r="B171" s="41"/>
      <c r="C171" s="212" t="s">
        <v>650</v>
      </c>
      <c r="D171" s="212" t="s">
        <v>140</v>
      </c>
      <c r="E171" s="213" t="s">
        <v>3420</v>
      </c>
      <c r="F171" s="214" t="s">
        <v>3421</v>
      </c>
      <c r="G171" s="215" t="s">
        <v>3418</v>
      </c>
      <c r="H171" s="216">
        <v>7</v>
      </c>
      <c r="I171" s="217"/>
      <c r="J171" s="218">
        <f>ROUND(I171*H171,2)</f>
        <v>0</v>
      </c>
      <c r="K171" s="214" t="s">
        <v>1</v>
      </c>
      <c r="L171" s="46"/>
      <c r="M171" s="236" t="s">
        <v>1</v>
      </c>
      <c r="N171" s="237" t="s">
        <v>44</v>
      </c>
      <c r="O171" s="93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4" t="s">
        <v>144</v>
      </c>
      <c r="AT171" s="224" t="s">
        <v>140</v>
      </c>
      <c r="AU171" s="224" t="s">
        <v>87</v>
      </c>
      <c r="AY171" s="18" t="s">
        <v>139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87</v>
      </c>
      <c r="BK171" s="225">
        <f>ROUND(I171*H171,2)</f>
        <v>0</v>
      </c>
      <c r="BL171" s="18" t="s">
        <v>144</v>
      </c>
      <c r="BM171" s="224" t="s">
        <v>3422</v>
      </c>
    </row>
    <row r="172" spans="1:65" s="2" customFormat="1" ht="37.8" customHeight="1">
      <c r="A172" s="40"/>
      <c r="B172" s="41"/>
      <c r="C172" s="212" t="s">
        <v>657</v>
      </c>
      <c r="D172" s="212" t="s">
        <v>140</v>
      </c>
      <c r="E172" s="213" t="s">
        <v>3423</v>
      </c>
      <c r="F172" s="214" t="s">
        <v>3424</v>
      </c>
      <c r="G172" s="215" t="s">
        <v>477</v>
      </c>
      <c r="H172" s="216">
        <v>2</v>
      </c>
      <c r="I172" s="217"/>
      <c r="J172" s="218">
        <f>ROUND(I172*H172,2)</f>
        <v>0</v>
      </c>
      <c r="K172" s="214" t="s">
        <v>1</v>
      </c>
      <c r="L172" s="46"/>
      <c r="M172" s="236" t="s">
        <v>1</v>
      </c>
      <c r="N172" s="237" t="s">
        <v>44</v>
      </c>
      <c r="O172" s="93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4" t="s">
        <v>144</v>
      </c>
      <c r="AT172" s="224" t="s">
        <v>140</v>
      </c>
      <c r="AU172" s="224" t="s">
        <v>87</v>
      </c>
      <c r="AY172" s="18" t="s">
        <v>139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87</v>
      </c>
      <c r="BK172" s="225">
        <f>ROUND(I172*H172,2)</f>
        <v>0</v>
      </c>
      <c r="BL172" s="18" t="s">
        <v>144</v>
      </c>
      <c r="BM172" s="224" t="s">
        <v>3425</v>
      </c>
    </row>
    <row r="173" spans="1:65" s="2" customFormat="1" ht="24.15" customHeight="1">
      <c r="A173" s="40"/>
      <c r="B173" s="41"/>
      <c r="C173" s="212" t="s">
        <v>662</v>
      </c>
      <c r="D173" s="212" t="s">
        <v>140</v>
      </c>
      <c r="E173" s="213" t="s">
        <v>3426</v>
      </c>
      <c r="F173" s="214" t="s">
        <v>3427</v>
      </c>
      <c r="G173" s="215" t="s">
        <v>716</v>
      </c>
      <c r="H173" s="216">
        <v>7</v>
      </c>
      <c r="I173" s="217"/>
      <c r="J173" s="218">
        <f>ROUND(I173*H173,2)</f>
        <v>0</v>
      </c>
      <c r="K173" s="214" t="s">
        <v>1</v>
      </c>
      <c r="L173" s="46"/>
      <c r="M173" s="236" t="s">
        <v>1</v>
      </c>
      <c r="N173" s="237" t="s">
        <v>44</v>
      </c>
      <c r="O173" s="93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4" t="s">
        <v>144</v>
      </c>
      <c r="AT173" s="224" t="s">
        <v>140</v>
      </c>
      <c r="AU173" s="224" t="s">
        <v>87</v>
      </c>
      <c r="AY173" s="18" t="s">
        <v>139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87</v>
      </c>
      <c r="BK173" s="225">
        <f>ROUND(I173*H173,2)</f>
        <v>0</v>
      </c>
      <c r="BL173" s="18" t="s">
        <v>144</v>
      </c>
      <c r="BM173" s="224" t="s">
        <v>3428</v>
      </c>
    </row>
    <row r="174" spans="1:65" s="2" customFormat="1" ht="24.15" customHeight="1">
      <c r="A174" s="40"/>
      <c r="B174" s="41"/>
      <c r="C174" s="212" t="s">
        <v>669</v>
      </c>
      <c r="D174" s="212" t="s">
        <v>140</v>
      </c>
      <c r="E174" s="213" t="s">
        <v>3429</v>
      </c>
      <c r="F174" s="214" t="s">
        <v>3430</v>
      </c>
      <c r="G174" s="215" t="s">
        <v>716</v>
      </c>
      <c r="H174" s="216">
        <v>8</v>
      </c>
      <c r="I174" s="217"/>
      <c r="J174" s="218">
        <f>ROUND(I174*H174,2)</f>
        <v>0</v>
      </c>
      <c r="K174" s="214" t="s">
        <v>1</v>
      </c>
      <c r="L174" s="46"/>
      <c r="M174" s="236" t="s">
        <v>1</v>
      </c>
      <c r="N174" s="237" t="s">
        <v>44</v>
      </c>
      <c r="O174" s="93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4" t="s">
        <v>144</v>
      </c>
      <c r="AT174" s="224" t="s">
        <v>140</v>
      </c>
      <c r="AU174" s="224" t="s">
        <v>87</v>
      </c>
      <c r="AY174" s="18" t="s">
        <v>139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87</v>
      </c>
      <c r="BK174" s="225">
        <f>ROUND(I174*H174,2)</f>
        <v>0</v>
      </c>
      <c r="BL174" s="18" t="s">
        <v>144</v>
      </c>
      <c r="BM174" s="224" t="s">
        <v>3431</v>
      </c>
    </row>
    <row r="175" spans="1:65" s="2" customFormat="1" ht="49.05" customHeight="1">
      <c r="A175" s="40"/>
      <c r="B175" s="41"/>
      <c r="C175" s="212" t="s">
        <v>679</v>
      </c>
      <c r="D175" s="212" t="s">
        <v>140</v>
      </c>
      <c r="E175" s="213" t="s">
        <v>3432</v>
      </c>
      <c r="F175" s="214" t="s">
        <v>3433</v>
      </c>
      <c r="G175" s="215" t="s">
        <v>3434</v>
      </c>
      <c r="H175" s="216">
        <v>13</v>
      </c>
      <c r="I175" s="217"/>
      <c r="J175" s="218">
        <f>ROUND(I175*H175,2)</f>
        <v>0</v>
      </c>
      <c r="K175" s="214" t="s">
        <v>1</v>
      </c>
      <c r="L175" s="46"/>
      <c r="M175" s="236" t="s">
        <v>1</v>
      </c>
      <c r="N175" s="237" t="s">
        <v>44</v>
      </c>
      <c r="O175" s="93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4" t="s">
        <v>144</v>
      </c>
      <c r="AT175" s="224" t="s">
        <v>140</v>
      </c>
      <c r="AU175" s="224" t="s">
        <v>87</v>
      </c>
      <c r="AY175" s="18" t="s">
        <v>139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87</v>
      </c>
      <c r="BK175" s="225">
        <f>ROUND(I175*H175,2)</f>
        <v>0</v>
      </c>
      <c r="BL175" s="18" t="s">
        <v>144</v>
      </c>
      <c r="BM175" s="224" t="s">
        <v>3435</v>
      </c>
    </row>
    <row r="176" spans="1:65" s="2" customFormat="1" ht="16.5" customHeight="1">
      <c r="A176" s="40"/>
      <c r="B176" s="41"/>
      <c r="C176" s="212" t="s">
        <v>685</v>
      </c>
      <c r="D176" s="212" t="s">
        <v>140</v>
      </c>
      <c r="E176" s="213" t="s">
        <v>3436</v>
      </c>
      <c r="F176" s="214" t="s">
        <v>3437</v>
      </c>
      <c r="G176" s="215" t="s">
        <v>716</v>
      </c>
      <c r="H176" s="216">
        <v>20</v>
      </c>
      <c r="I176" s="217"/>
      <c r="J176" s="218">
        <f>ROUND(I176*H176,2)</f>
        <v>0</v>
      </c>
      <c r="K176" s="214" t="s">
        <v>1</v>
      </c>
      <c r="L176" s="46"/>
      <c r="M176" s="236" t="s">
        <v>1</v>
      </c>
      <c r="N176" s="237" t="s">
        <v>44</v>
      </c>
      <c r="O176" s="93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4" t="s">
        <v>144</v>
      </c>
      <c r="AT176" s="224" t="s">
        <v>140</v>
      </c>
      <c r="AU176" s="224" t="s">
        <v>87</v>
      </c>
      <c r="AY176" s="18" t="s">
        <v>139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87</v>
      </c>
      <c r="BK176" s="225">
        <f>ROUND(I176*H176,2)</f>
        <v>0</v>
      </c>
      <c r="BL176" s="18" t="s">
        <v>144</v>
      </c>
      <c r="BM176" s="224" t="s">
        <v>3438</v>
      </c>
    </row>
    <row r="177" spans="1:65" s="2" customFormat="1" ht="66.75" customHeight="1">
      <c r="A177" s="40"/>
      <c r="B177" s="41"/>
      <c r="C177" s="212" t="s">
        <v>695</v>
      </c>
      <c r="D177" s="212" t="s">
        <v>140</v>
      </c>
      <c r="E177" s="213" t="s">
        <v>3439</v>
      </c>
      <c r="F177" s="214" t="s">
        <v>3440</v>
      </c>
      <c r="G177" s="215" t="s">
        <v>716</v>
      </c>
      <c r="H177" s="216">
        <v>20</v>
      </c>
      <c r="I177" s="217"/>
      <c r="J177" s="218">
        <f>ROUND(I177*H177,2)</f>
        <v>0</v>
      </c>
      <c r="K177" s="214" t="s">
        <v>1</v>
      </c>
      <c r="L177" s="46"/>
      <c r="M177" s="236" t="s">
        <v>1</v>
      </c>
      <c r="N177" s="237" t="s">
        <v>44</v>
      </c>
      <c r="O177" s="93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4" t="s">
        <v>144</v>
      </c>
      <c r="AT177" s="224" t="s">
        <v>140</v>
      </c>
      <c r="AU177" s="224" t="s">
        <v>87</v>
      </c>
      <c r="AY177" s="18" t="s">
        <v>139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87</v>
      </c>
      <c r="BK177" s="225">
        <f>ROUND(I177*H177,2)</f>
        <v>0</v>
      </c>
      <c r="BL177" s="18" t="s">
        <v>144</v>
      </c>
      <c r="BM177" s="224" t="s">
        <v>3441</v>
      </c>
    </row>
    <row r="178" spans="1:65" s="2" customFormat="1" ht="16.5" customHeight="1">
      <c r="A178" s="40"/>
      <c r="B178" s="41"/>
      <c r="C178" s="212" t="s">
        <v>700</v>
      </c>
      <c r="D178" s="212" t="s">
        <v>140</v>
      </c>
      <c r="E178" s="213" t="s">
        <v>3442</v>
      </c>
      <c r="F178" s="214" t="s">
        <v>3443</v>
      </c>
      <c r="G178" s="215" t="s">
        <v>716</v>
      </c>
      <c r="H178" s="216">
        <v>190</v>
      </c>
      <c r="I178" s="217"/>
      <c r="J178" s="218">
        <f>ROUND(I178*H178,2)</f>
        <v>0</v>
      </c>
      <c r="K178" s="214" t="s">
        <v>1</v>
      </c>
      <c r="L178" s="46"/>
      <c r="M178" s="236" t="s">
        <v>1</v>
      </c>
      <c r="N178" s="237" t="s">
        <v>44</v>
      </c>
      <c r="O178" s="93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4" t="s">
        <v>144</v>
      </c>
      <c r="AT178" s="224" t="s">
        <v>140</v>
      </c>
      <c r="AU178" s="224" t="s">
        <v>87</v>
      </c>
      <c r="AY178" s="18" t="s">
        <v>139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87</v>
      </c>
      <c r="BK178" s="225">
        <f>ROUND(I178*H178,2)</f>
        <v>0</v>
      </c>
      <c r="BL178" s="18" t="s">
        <v>144</v>
      </c>
      <c r="BM178" s="224" t="s">
        <v>3444</v>
      </c>
    </row>
    <row r="179" spans="1:65" s="2" customFormat="1" ht="66.75" customHeight="1">
      <c r="A179" s="40"/>
      <c r="B179" s="41"/>
      <c r="C179" s="212" t="s">
        <v>708</v>
      </c>
      <c r="D179" s="212" t="s">
        <v>140</v>
      </c>
      <c r="E179" s="213" t="s">
        <v>3445</v>
      </c>
      <c r="F179" s="214" t="s">
        <v>3446</v>
      </c>
      <c r="G179" s="215" t="s">
        <v>716</v>
      </c>
      <c r="H179" s="216">
        <v>190</v>
      </c>
      <c r="I179" s="217"/>
      <c r="J179" s="218">
        <f>ROUND(I179*H179,2)</f>
        <v>0</v>
      </c>
      <c r="K179" s="214" t="s">
        <v>1</v>
      </c>
      <c r="L179" s="46"/>
      <c r="M179" s="236" t="s">
        <v>1</v>
      </c>
      <c r="N179" s="237" t="s">
        <v>44</v>
      </c>
      <c r="O179" s="93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4" t="s">
        <v>144</v>
      </c>
      <c r="AT179" s="224" t="s">
        <v>140</v>
      </c>
      <c r="AU179" s="224" t="s">
        <v>87</v>
      </c>
      <c r="AY179" s="18" t="s">
        <v>139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87</v>
      </c>
      <c r="BK179" s="225">
        <f>ROUND(I179*H179,2)</f>
        <v>0</v>
      </c>
      <c r="BL179" s="18" t="s">
        <v>144</v>
      </c>
      <c r="BM179" s="224" t="s">
        <v>3447</v>
      </c>
    </row>
    <row r="180" spans="1:65" s="2" customFormat="1" ht="37.8" customHeight="1">
      <c r="A180" s="40"/>
      <c r="B180" s="41"/>
      <c r="C180" s="212" t="s">
        <v>713</v>
      </c>
      <c r="D180" s="212" t="s">
        <v>140</v>
      </c>
      <c r="E180" s="213" t="s">
        <v>3448</v>
      </c>
      <c r="F180" s="214" t="s">
        <v>3449</v>
      </c>
      <c r="G180" s="215" t="s">
        <v>716</v>
      </c>
      <c r="H180" s="216">
        <v>130</v>
      </c>
      <c r="I180" s="217"/>
      <c r="J180" s="218">
        <f>ROUND(I180*H180,2)</f>
        <v>0</v>
      </c>
      <c r="K180" s="214" t="s">
        <v>1</v>
      </c>
      <c r="L180" s="46"/>
      <c r="M180" s="236" t="s">
        <v>1</v>
      </c>
      <c r="N180" s="237" t="s">
        <v>44</v>
      </c>
      <c r="O180" s="93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4" t="s">
        <v>144</v>
      </c>
      <c r="AT180" s="224" t="s">
        <v>140</v>
      </c>
      <c r="AU180" s="224" t="s">
        <v>87</v>
      </c>
      <c r="AY180" s="18" t="s">
        <v>139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87</v>
      </c>
      <c r="BK180" s="225">
        <f>ROUND(I180*H180,2)</f>
        <v>0</v>
      </c>
      <c r="BL180" s="18" t="s">
        <v>144</v>
      </c>
      <c r="BM180" s="224" t="s">
        <v>3450</v>
      </c>
    </row>
    <row r="181" spans="1:65" s="2" customFormat="1" ht="37.8" customHeight="1">
      <c r="A181" s="40"/>
      <c r="B181" s="41"/>
      <c r="C181" s="212" t="s">
        <v>238</v>
      </c>
      <c r="D181" s="212" t="s">
        <v>140</v>
      </c>
      <c r="E181" s="213" t="s">
        <v>3451</v>
      </c>
      <c r="F181" s="214" t="s">
        <v>3452</v>
      </c>
      <c r="G181" s="215" t="s">
        <v>716</v>
      </c>
      <c r="H181" s="216">
        <v>100</v>
      </c>
      <c r="I181" s="217"/>
      <c r="J181" s="218">
        <f>ROUND(I181*H181,2)</f>
        <v>0</v>
      </c>
      <c r="K181" s="214" t="s">
        <v>1</v>
      </c>
      <c r="L181" s="46"/>
      <c r="M181" s="236" t="s">
        <v>1</v>
      </c>
      <c r="N181" s="237" t="s">
        <v>44</v>
      </c>
      <c r="O181" s="93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4" t="s">
        <v>144</v>
      </c>
      <c r="AT181" s="224" t="s">
        <v>140</v>
      </c>
      <c r="AU181" s="224" t="s">
        <v>87</v>
      </c>
      <c r="AY181" s="18" t="s">
        <v>139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87</v>
      </c>
      <c r="BK181" s="225">
        <f>ROUND(I181*H181,2)</f>
        <v>0</v>
      </c>
      <c r="BL181" s="18" t="s">
        <v>144</v>
      </c>
      <c r="BM181" s="224" t="s">
        <v>3453</v>
      </c>
    </row>
    <row r="182" spans="1:65" s="2" customFormat="1" ht="37.8" customHeight="1">
      <c r="A182" s="40"/>
      <c r="B182" s="41"/>
      <c r="C182" s="212" t="s">
        <v>727</v>
      </c>
      <c r="D182" s="212" t="s">
        <v>140</v>
      </c>
      <c r="E182" s="213" t="s">
        <v>3454</v>
      </c>
      <c r="F182" s="214" t="s">
        <v>3455</v>
      </c>
      <c r="G182" s="215" t="s">
        <v>716</v>
      </c>
      <c r="H182" s="216">
        <v>1500</v>
      </c>
      <c r="I182" s="217"/>
      <c r="J182" s="218">
        <f>ROUND(I182*H182,2)</f>
        <v>0</v>
      </c>
      <c r="K182" s="214" t="s">
        <v>1</v>
      </c>
      <c r="L182" s="46"/>
      <c r="M182" s="236" t="s">
        <v>1</v>
      </c>
      <c r="N182" s="237" t="s">
        <v>44</v>
      </c>
      <c r="O182" s="93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4" t="s">
        <v>144</v>
      </c>
      <c r="AT182" s="224" t="s">
        <v>140</v>
      </c>
      <c r="AU182" s="224" t="s">
        <v>87</v>
      </c>
      <c r="AY182" s="18" t="s">
        <v>139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87</v>
      </c>
      <c r="BK182" s="225">
        <f>ROUND(I182*H182,2)</f>
        <v>0</v>
      </c>
      <c r="BL182" s="18" t="s">
        <v>144</v>
      </c>
      <c r="BM182" s="224" t="s">
        <v>3456</v>
      </c>
    </row>
    <row r="183" spans="1:65" s="2" customFormat="1" ht="24.15" customHeight="1">
      <c r="A183" s="40"/>
      <c r="B183" s="41"/>
      <c r="C183" s="212" t="s">
        <v>739</v>
      </c>
      <c r="D183" s="212" t="s">
        <v>140</v>
      </c>
      <c r="E183" s="213" t="s">
        <v>3457</v>
      </c>
      <c r="F183" s="214" t="s">
        <v>3458</v>
      </c>
      <c r="G183" s="215" t="s">
        <v>3459</v>
      </c>
      <c r="H183" s="216">
        <v>8</v>
      </c>
      <c r="I183" s="217"/>
      <c r="J183" s="218">
        <f>ROUND(I183*H183,2)</f>
        <v>0</v>
      </c>
      <c r="K183" s="214" t="s">
        <v>1</v>
      </c>
      <c r="L183" s="46"/>
      <c r="M183" s="236" t="s">
        <v>1</v>
      </c>
      <c r="N183" s="237" t="s">
        <v>44</v>
      </c>
      <c r="O183" s="93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4" t="s">
        <v>144</v>
      </c>
      <c r="AT183" s="224" t="s">
        <v>140</v>
      </c>
      <c r="AU183" s="224" t="s">
        <v>87</v>
      </c>
      <c r="AY183" s="18" t="s">
        <v>139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87</v>
      </c>
      <c r="BK183" s="225">
        <f>ROUND(I183*H183,2)</f>
        <v>0</v>
      </c>
      <c r="BL183" s="18" t="s">
        <v>144</v>
      </c>
      <c r="BM183" s="224" t="s">
        <v>3460</v>
      </c>
    </row>
    <row r="184" spans="1:65" s="2" customFormat="1" ht="16.5" customHeight="1">
      <c r="A184" s="40"/>
      <c r="B184" s="41"/>
      <c r="C184" s="212" t="s">
        <v>764</v>
      </c>
      <c r="D184" s="212" t="s">
        <v>140</v>
      </c>
      <c r="E184" s="213" t="s">
        <v>3461</v>
      </c>
      <c r="F184" s="214" t="s">
        <v>3462</v>
      </c>
      <c r="G184" s="215" t="s">
        <v>3463</v>
      </c>
      <c r="H184" s="216">
        <v>15</v>
      </c>
      <c r="I184" s="217"/>
      <c r="J184" s="218">
        <f>ROUND(I184*H184,2)</f>
        <v>0</v>
      </c>
      <c r="K184" s="214" t="s">
        <v>1</v>
      </c>
      <c r="L184" s="46"/>
      <c r="M184" s="236" t="s">
        <v>1</v>
      </c>
      <c r="N184" s="237" t="s">
        <v>44</v>
      </c>
      <c r="O184" s="93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4" t="s">
        <v>144</v>
      </c>
      <c r="AT184" s="224" t="s">
        <v>140</v>
      </c>
      <c r="AU184" s="224" t="s">
        <v>87</v>
      </c>
      <c r="AY184" s="18" t="s">
        <v>139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87</v>
      </c>
      <c r="BK184" s="225">
        <f>ROUND(I184*H184,2)</f>
        <v>0</v>
      </c>
      <c r="BL184" s="18" t="s">
        <v>144</v>
      </c>
      <c r="BM184" s="224" t="s">
        <v>3464</v>
      </c>
    </row>
    <row r="185" spans="1:65" s="2" customFormat="1" ht="16.5" customHeight="1">
      <c r="A185" s="40"/>
      <c r="B185" s="41"/>
      <c r="C185" s="212" t="s">
        <v>790</v>
      </c>
      <c r="D185" s="212" t="s">
        <v>140</v>
      </c>
      <c r="E185" s="213" t="s">
        <v>3465</v>
      </c>
      <c r="F185" s="214" t="s">
        <v>3466</v>
      </c>
      <c r="G185" s="215" t="s">
        <v>143</v>
      </c>
      <c r="H185" s="216">
        <v>1</v>
      </c>
      <c r="I185" s="217"/>
      <c r="J185" s="218">
        <f>ROUND(I185*H185,2)</f>
        <v>0</v>
      </c>
      <c r="K185" s="214" t="s">
        <v>1</v>
      </c>
      <c r="L185" s="46"/>
      <c r="M185" s="236" t="s">
        <v>1</v>
      </c>
      <c r="N185" s="237" t="s">
        <v>44</v>
      </c>
      <c r="O185" s="93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4" t="s">
        <v>144</v>
      </c>
      <c r="AT185" s="224" t="s">
        <v>140</v>
      </c>
      <c r="AU185" s="224" t="s">
        <v>87</v>
      </c>
      <c r="AY185" s="18" t="s">
        <v>139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87</v>
      </c>
      <c r="BK185" s="225">
        <f>ROUND(I185*H185,2)</f>
        <v>0</v>
      </c>
      <c r="BL185" s="18" t="s">
        <v>144</v>
      </c>
      <c r="BM185" s="224" t="s">
        <v>3467</v>
      </c>
    </row>
    <row r="186" spans="1:65" s="2" customFormat="1" ht="16.5" customHeight="1">
      <c r="A186" s="40"/>
      <c r="B186" s="41"/>
      <c r="C186" s="212" t="s">
        <v>795</v>
      </c>
      <c r="D186" s="212" t="s">
        <v>140</v>
      </c>
      <c r="E186" s="213" t="s">
        <v>3468</v>
      </c>
      <c r="F186" s="214" t="s">
        <v>3469</v>
      </c>
      <c r="G186" s="215" t="s">
        <v>143</v>
      </c>
      <c r="H186" s="216">
        <v>1</v>
      </c>
      <c r="I186" s="217"/>
      <c r="J186" s="218">
        <f>ROUND(I186*H186,2)</f>
        <v>0</v>
      </c>
      <c r="K186" s="214" t="s">
        <v>1</v>
      </c>
      <c r="L186" s="46"/>
      <c r="M186" s="236" t="s">
        <v>1</v>
      </c>
      <c r="N186" s="237" t="s">
        <v>44</v>
      </c>
      <c r="O186" s="93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4" t="s">
        <v>144</v>
      </c>
      <c r="AT186" s="224" t="s">
        <v>140</v>
      </c>
      <c r="AU186" s="224" t="s">
        <v>87</v>
      </c>
      <c r="AY186" s="18" t="s">
        <v>139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87</v>
      </c>
      <c r="BK186" s="225">
        <f>ROUND(I186*H186,2)</f>
        <v>0</v>
      </c>
      <c r="BL186" s="18" t="s">
        <v>144</v>
      </c>
      <c r="BM186" s="224" t="s">
        <v>3470</v>
      </c>
    </row>
    <row r="187" spans="1:65" s="2" customFormat="1" ht="16.5" customHeight="1">
      <c r="A187" s="40"/>
      <c r="B187" s="41"/>
      <c r="C187" s="212" t="s">
        <v>800</v>
      </c>
      <c r="D187" s="212" t="s">
        <v>140</v>
      </c>
      <c r="E187" s="213" t="s">
        <v>3471</v>
      </c>
      <c r="F187" s="214" t="s">
        <v>3472</v>
      </c>
      <c r="G187" s="215" t="s">
        <v>143</v>
      </c>
      <c r="H187" s="216">
        <v>1</v>
      </c>
      <c r="I187" s="217"/>
      <c r="J187" s="218">
        <f>ROUND(I187*H187,2)</f>
        <v>0</v>
      </c>
      <c r="K187" s="214" t="s">
        <v>1</v>
      </c>
      <c r="L187" s="46"/>
      <c r="M187" s="236" t="s">
        <v>1</v>
      </c>
      <c r="N187" s="237" t="s">
        <v>44</v>
      </c>
      <c r="O187" s="93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4" t="s">
        <v>144</v>
      </c>
      <c r="AT187" s="224" t="s">
        <v>140</v>
      </c>
      <c r="AU187" s="224" t="s">
        <v>87</v>
      </c>
      <c r="AY187" s="18" t="s">
        <v>139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87</v>
      </c>
      <c r="BK187" s="225">
        <f>ROUND(I187*H187,2)</f>
        <v>0</v>
      </c>
      <c r="BL187" s="18" t="s">
        <v>144</v>
      </c>
      <c r="BM187" s="224" t="s">
        <v>3473</v>
      </c>
    </row>
    <row r="188" spans="1:63" s="11" customFormat="1" ht="25.9" customHeight="1">
      <c r="A188" s="11"/>
      <c r="B188" s="198"/>
      <c r="C188" s="199"/>
      <c r="D188" s="200" t="s">
        <v>78</v>
      </c>
      <c r="E188" s="201" t="s">
        <v>137</v>
      </c>
      <c r="F188" s="201" t="s">
        <v>138</v>
      </c>
      <c r="G188" s="199"/>
      <c r="H188" s="199"/>
      <c r="I188" s="202"/>
      <c r="J188" s="203">
        <f>BK188</f>
        <v>0</v>
      </c>
      <c r="K188" s="199"/>
      <c r="L188" s="204"/>
      <c r="M188" s="205"/>
      <c r="N188" s="206"/>
      <c r="O188" s="206"/>
      <c r="P188" s="207">
        <f>P189</f>
        <v>0</v>
      </c>
      <c r="Q188" s="206"/>
      <c r="R188" s="207">
        <f>R189</f>
        <v>0</v>
      </c>
      <c r="S188" s="206"/>
      <c r="T188" s="208">
        <f>T189</f>
        <v>0</v>
      </c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R188" s="209" t="s">
        <v>89</v>
      </c>
      <c r="AT188" s="210" t="s">
        <v>78</v>
      </c>
      <c r="AU188" s="210" t="s">
        <v>79</v>
      </c>
      <c r="AY188" s="209" t="s">
        <v>139</v>
      </c>
      <c r="BK188" s="211">
        <f>BK189</f>
        <v>0</v>
      </c>
    </row>
    <row r="189" spans="1:63" s="11" customFormat="1" ht="22.8" customHeight="1">
      <c r="A189" s="11"/>
      <c r="B189" s="198"/>
      <c r="C189" s="199"/>
      <c r="D189" s="200" t="s">
        <v>78</v>
      </c>
      <c r="E189" s="234" t="s">
        <v>2097</v>
      </c>
      <c r="F189" s="234" t="s">
        <v>2098</v>
      </c>
      <c r="G189" s="199"/>
      <c r="H189" s="199"/>
      <c r="I189" s="202"/>
      <c r="J189" s="235">
        <f>BK189</f>
        <v>0</v>
      </c>
      <c r="K189" s="199"/>
      <c r="L189" s="204"/>
      <c r="M189" s="205"/>
      <c r="N189" s="206"/>
      <c r="O189" s="206"/>
      <c r="P189" s="207">
        <f>SUM(P190:P206)</f>
        <v>0</v>
      </c>
      <c r="Q189" s="206"/>
      <c r="R189" s="207">
        <f>SUM(R190:R206)</f>
        <v>0</v>
      </c>
      <c r="S189" s="206"/>
      <c r="T189" s="208">
        <f>SUM(T190:T206)</f>
        <v>0</v>
      </c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R189" s="209" t="s">
        <v>89</v>
      </c>
      <c r="AT189" s="210" t="s">
        <v>78</v>
      </c>
      <c r="AU189" s="210" t="s">
        <v>87</v>
      </c>
      <c r="AY189" s="209" t="s">
        <v>139</v>
      </c>
      <c r="BK189" s="211">
        <f>SUM(BK190:BK206)</f>
        <v>0</v>
      </c>
    </row>
    <row r="190" spans="1:65" s="2" customFormat="1" ht="24.15" customHeight="1">
      <c r="A190" s="40"/>
      <c r="B190" s="41"/>
      <c r="C190" s="212" t="s">
        <v>805</v>
      </c>
      <c r="D190" s="212" t="s">
        <v>140</v>
      </c>
      <c r="E190" s="213" t="s">
        <v>3474</v>
      </c>
      <c r="F190" s="214" t="s">
        <v>3475</v>
      </c>
      <c r="G190" s="215" t="s">
        <v>477</v>
      </c>
      <c r="H190" s="216">
        <v>7</v>
      </c>
      <c r="I190" s="217"/>
      <c r="J190" s="218">
        <f>ROUND(I190*H190,2)</f>
        <v>0</v>
      </c>
      <c r="K190" s="214" t="s">
        <v>1</v>
      </c>
      <c r="L190" s="46"/>
      <c r="M190" s="236" t="s">
        <v>1</v>
      </c>
      <c r="N190" s="237" t="s">
        <v>44</v>
      </c>
      <c r="O190" s="93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4" t="s">
        <v>144</v>
      </c>
      <c r="AT190" s="224" t="s">
        <v>140</v>
      </c>
      <c r="AU190" s="224" t="s">
        <v>89</v>
      </c>
      <c r="AY190" s="18" t="s">
        <v>139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87</v>
      </c>
      <c r="BK190" s="225">
        <f>ROUND(I190*H190,2)</f>
        <v>0</v>
      </c>
      <c r="BL190" s="18" t="s">
        <v>144</v>
      </c>
      <c r="BM190" s="224" t="s">
        <v>3476</v>
      </c>
    </row>
    <row r="191" spans="1:65" s="2" customFormat="1" ht="24.15" customHeight="1">
      <c r="A191" s="40"/>
      <c r="B191" s="41"/>
      <c r="C191" s="212" t="s">
        <v>814</v>
      </c>
      <c r="D191" s="212" t="s">
        <v>140</v>
      </c>
      <c r="E191" s="213" t="s">
        <v>3477</v>
      </c>
      <c r="F191" s="214" t="s">
        <v>3478</v>
      </c>
      <c r="G191" s="215" t="s">
        <v>716</v>
      </c>
      <c r="H191" s="216">
        <v>24</v>
      </c>
      <c r="I191" s="217"/>
      <c r="J191" s="218">
        <f>ROUND(I191*H191,2)</f>
        <v>0</v>
      </c>
      <c r="K191" s="214" t="s">
        <v>1</v>
      </c>
      <c r="L191" s="46"/>
      <c r="M191" s="236" t="s">
        <v>1</v>
      </c>
      <c r="N191" s="237" t="s">
        <v>44</v>
      </c>
      <c r="O191" s="93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4" t="s">
        <v>144</v>
      </c>
      <c r="AT191" s="224" t="s">
        <v>140</v>
      </c>
      <c r="AU191" s="224" t="s">
        <v>89</v>
      </c>
      <c r="AY191" s="18" t="s">
        <v>139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87</v>
      </c>
      <c r="BK191" s="225">
        <f>ROUND(I191*H191,2)</f>
        <v>0</v>
      </c>
      <c r="BL191" s="18" t="s">
        <v>144</v>
      </c>
      <c r="BM191" s="224" t="s">
        <v>3479</v>
      </c>
    </row>
    <row r="192" spans="1:65" s="2" customFormat="1" ht="24.15" customHeight="1">
      <c r="A192" s="40"/>
      <c r="B192" s="41"/>
      <c r="C192" s="212" t="s">
        <v>819</v>
      </c>
      <c r="D192" s="212" t="s">
        <v>140</v>
      </c>
      <c r="E192" s="213" t="s">
        <v>3480</v>
      </c>
      <c r="F192" s="214" t="s">
        <v>3481</v>
      </c>
      <c r="G192" s="215" t="s">
        <v>477</v>
      </c>
      <c r="H192" s="216">
        <v>5</v>
      </c>
      <c r="I192" s="217"/>
      <c r="J192" s="218">
        <f>ROUND(I192*H192,2)</f>
        <v>0</v>
      </c>
      <c r="K192" s="214" t="s">
        <v>1</v>
      </c>
      <c r="L192" s="46"/>
      <c r="M192" s="236" t="s">
        <v>1</v>
      </c>
      <c r="N192" s="237" t="s">
        <v>44</v>
      </c>
      <c r="O192" s="93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4" t="s">
        <v>144</v>
      </c>
      <c r="AT192" s="224" t="s">
        <v>140</v>
      </c>
      <c r="AU192" s="224" t="s">
        <v>89</v>
      </c>
      <c r="AY192" s="18" t="s">
        <v>139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87</v>
      </c>
      <c r="BK192" s="225">
        <f>ROUND(I192*H192,2)</f>
        <v>0</v>
      </c>
      <c r="BL192" s="18" t="s">
        <v>144</v>
      </c>
      <c r="BM192" s="224" t="s">
        <v>3482</v>
      </c>
    </row>
    <row r="193" spans="1:65" s="2" customFormat="1" ht="24.15" customHeight="1">
      <c r="A193" s="40"/>
      <c r="B193" s="41"/>
      <c r="C193" s="212" t="s">
        <v>834</v>
      </c>
      <c r="D193" s="212" t="s">
        <v>140</v>
      </c>
      <c r="E193" s="213" t="s">
        <v>3483</v>
      </c>
      <c r="F193" s="214" t="s">
        <v>3484</v>
      </c>
      <c r="G193" s="215" t="s">
        <v>477</v>
      </c>
      <c r="H193" s="216">
        <v>1</v>
      </c>
      <c r="I193" s="217"/>
      <c r="J193" s="218">
        <f>ROUND(I193*H193,2)</f>
        <v>0</v>
      </c>
      <c r="K193" s="214" t="s">
        <v>1</v>
      </c>
      <c r="L193" s="46"/>
      <c r="M193" s="236" t="s">
        <v>1</v>
      </c>
      <c r="N193" s="237" t="s">
        <v>44</v>
      </c>
      <c r="O193" s="93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4" t="s">
        <v>144</v>
      </c>
      <c r="AT193" s="224" t="s">
        <v>140</v>
      </c>
      <c r="AU193" s="224" t="s">
        <v>89</v>
      </c>
      <c r="AY193" s="18" t="s">
        <v>139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87</v>
      </c>
      <c r="BK193" s="225">
        <f>ROUND(I193*H193,2)</f>
        <v>0</v>
      </c>
      <c r="BL193" s="18" t="s">
        <v>144</v>
      </c>
      <c r="BM193" s="224" t="s">
        <v>3485</v>
      </c>
    </row>
    <row r="194" spans="1:65" s="2" customFormat="1" ht="24.15" customHeight="1">
      <c r="A194" s="40"/>
      <c r="B194" s="41"/>
      <c r="C194" s="212" t="s">
        <v>839</v>
      </c>
      <c r="D194" s="212" t="s">
        <v>140</v>
      </c>
      <c r="E194" s="213" t="s">
        <v>3486</v>
      </c>
      <c r="F194" s="214" t="s">
        <v>3487</v>
      </c>
      <c r="G194" s="215" t="s">
        <v>716</v>
      </c>
      <c r="H194" s="216">
        <v>11</v>
      </c>
      <c r="I194" s="217"/>
      <c r="J194" s="218">
        <f>ROUND(I194*H194,2)</f>
        <v>0</v>
      </c>
      <c r="K194" s="214" t="s">
        <v>1</v>
      </c>
      <c r="L194" s="46"/>
      <c r="M194" s="236" t="s">
        <v>1</v>
      </c>
      <c r="N194" s="237" t="s">
        <v>44</v>
      </c>
      <c r="O194" s="93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4" t="s">
        <v>144</v>
      </c>
      <c r="AT194" s="224" t="s">
        <v>140</v>
      </c>
      <c r="AU194" s="224" t="s">
        <v>89</v>
      </c>
      <c r="AY194" s="18" t="s">
        <v>139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87</v>
      </c>
      <c r="BK194" s="225">
        <f>ROUND(I194*H194,2)</f>
        <v>0</v>
      </c>
      <c r="BL194" s="18" t="s">
        <v>144</v>
      </c>
      <c r="BM194" s="224" t="s">
        <v>3488</v>
      </c>
    </row>
    <row r="195" spans="1:65" s="2" customFormat="1" ht="24.15" customHeight="1">
      <c r="A195" s="40"/>
      <c r="B195" s="41"/>
      <c r="C195" s="212" t="s">
        <v>845</v>
      </c>
      <c r="D195" s="212" t="s">
        <v>140</v>
      </c>
      <c r="E195" s="213" t="s">
        <v>3489</v>
      </c>
      <c r="F195" s="214" t="s">
        <v>3490</v>
      </c>
      <c r="G195" s="215" t="s">
        <v>477</v>
      </c>
      <c r="H195" s="216">
        <v>9</v>
      </c>
      <c r="I195" s="217"/>
      <c r="J195" s="218">
        <f>ROUND(I195*H195,2)</f>
        <v>0</v>
      </c>
      <c r="K195" s="214" t="s">
        <v>1</v>
      </c>
      <c r="L195" s="46"/>
      <c r="M195" s="236" t="s">
        <v>1</v>
      </c>
      <c r="N195" s="237" t="s">
        <v>44</v>
      </c>
      <c r="O195" s="93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4" t="s">
        <v>144</v>
      </c>
      <c r="AT195" s="224" t="s">
        <v>140</v>
      </c>
      <c r="AU195" s="224" t="s">
        <v>89</v>
      </c>
      <c r="AY195" s="18" t="s">
        <v>139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87</v>
      </c>
      <c r="BK195" s="225">
        <f>ROUND(I195*H195,2)</f>
        <v>0</v>
      </c>
      <c r="BL195" s="18" t="s">
        <v>144</v>
      </c>
      <c r="BM195" s="224" t="s">
        <v>3491</v>
      </c>
    </row>
    <row r="196" spans="1:65" s="2" customFormat="1" ht="24.15" customHeight="1">
      <c r="A196" s="40"/>
      <c r="B196" s="41"/>
      <c r="C196" s="212" t="s">
        <v>850</v>
      </c>
      <c r="D196" s="212" t="s">
        <v>140</v>
      </c>
      <c r="E196" s="213" t="s">
        <v>3492</v>
      </c>
      <c r="F196" s="214" t="s">
        <v>3493</v>
      </c>
      <c r="G196" s="215" t="s">
        <v>477</v>
      </c>
      <c r="H196" s="216">
        <v>6</v>
      </c>
      <c r="I196" s="217"/>
      <c r="J196" s="218">
        <f>ROUND(I196*H196,2)</f>
        <v>0</v>
      </c>
      <c r="K196" s="214" t="s">
        <v>1</v>
      </c>
      <c r="L196" s="46"/>
      <c r="M196" s="236" t="s">
        <v>1</v>
      </c>
      <c r="N196" s="237" t="s">
        <v>44</v>
      </c>
      <c r="O196" s="93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4" t="s">
        <v>144</v>
      </c>
      <c r="AT196" s="224" t="s">
        <v>140</v>
      </c>
      <c r="AU196" s="224" t="s">
        <v>89</v>
      </c>
      <c r="AY196" s="18" t="s">
        <v>139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87</v>
      </c>
      <c r="BK196" s="225">
        <f>ROUND(I196*H196,2)</f>
        <v>0</v>
      </c>
      <c r="BL196" s="18" t="s">
        <v>144</v>
      </c>
      <c r="BM196" s="224" t="s">
        <v>3494</v>
      </c>
    </row>
    <row r="197" spans="1:65" s="2" customFormat="1" ht="24.15" customHeight="1">
      <c r="A197" s="40"/>
      <c r="B197" s="41"/>
      <c r="C197" s="212" t="s">
        <v>855</v>
      </c>
      <c r="D197" s="212" t="s">
        <v>140</v>
      </c>
      <c r="E197" s="213" t="s">
        <v>3495</v>
      </c>
      <c r="F197" s="214" t="s">
        <v>3496</v>
      </c>
      <c r="G197" s="215" t="s">
        <v>716</v>
      </c>
      <c r="H197" s="216">
        <v>2</v>
      </c>
      <c r="I197" s="217"/>
      <c r="J197" s="218">
        <f>ROUND(I197*H197,2)</f>
        <v>0</v>
      </c>
      <c r="K197" s="214" t="s">
        <v>1</v>
      </c>
      <c r="L197" s="46"/>
      <c r="M197" s="236" t="s">
        <v>1</v>
      </c>
      <c r="N197" s="237" t="s">
        <v>44</v>
      </c>
      <c r="O197" s="93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4" t="s">
        <v>144</v>
      </c>
      <c r="AT197" s="224" t="s">
        <v>140</v>
      </c>
      <c r="AU197" s="224" t="s">
        <v>89</v>
      </c>
      <c r="AY197" s="18" t="s">
        <v>139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87</v>
      </c>
      <c r="BK197" s="225">
        <f>ROUND(I197*H197,2)</f>
        <v>0</v>
      </c>
      <c r="BL197" s="18" t="s">
        <v>144</v>
      </c>
      <c r="BM197" s="224" t="s">
        <v>3497</v>
      </c>
    </row>
    <row r="198" spans="1:65" s="2" customFormat="1" ht="24.15" customHeight="1">
      <c r="A198" s="40"/>
      <c r="B198" s="41"/>
      <c r="C198" s="212" t="s">
        <v>860</v>
      </c>
      <c r="D198" s="212" t="s">
        <v>140</v>
      </c>
      <c r="E198" s="213" t="s">
        <v>3498</v>
      </c>
      <c r="F198" s="214" t="s">
        <v>3499</v>
      </c>
      <c r="G198" s="215" t="s">
        <v>477</v>
      </c>
      <c r="H198" s="216">
        <v>12</v>
      </c>
      <c r="I198" s="217"/>
      <c r="J198" s="218">
        <f>ROUND(I198*H198,2)</f>
        <v>0</v>
      </c>
      <c r="K198" s="214" t="s">
        <v>1</v>
      </c>
      <c r="L198" s="46"/>
      <c r="M198" s="236" t="s">
        <v>1</v>
      </c>
      <c r="N198" s="237" t="s">
        <v>44</v>
      </c>
      <c r="O198" s="93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4" t="s">
        <v>144</v>
      </c>
      <c r="AT198" s="224" t="s">
        <v>140</v>
      </c>
      <c r="AU198" s="224" t="s">
        <v>89</v>
      </c>
      <c r="AY198" s="18" t="s">
        <v>139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87</v>
      </c>
      <c r="BK198" s="225">
        <f>ROUND(I198*H198,2)</f>
        <v>0</v>
      </c>
      <c r="BL198" s="18" t="s">
        <v>144</v>
      </c>
      <c r="BM198" s="224" t="s">
        <v>3500</v>
      </c>
    </row>
    <row r="199" spans="1:65" s="2" customFormat="1" ht="24.15" customHeight="1">
      <c r="A199" s="40"/>
      <c r="B199" s="41"/>
      <c r="C199" s="212" t="s">
        <v>864</v>
      </c>
      <c r="D199" s="212" t="s">
        <v>140</v>
      </c>
      <c r="E199" s="213" t="s">
        <v>3501</v>
      </c>
      <c r="F199" s="214" t="s">
        <v>3502</v>
      </c>
      <c r="G199" s="215" t="s">
        <v>477</v>
      </c>
      <c r="H199" s="216">
        <v>6</v>
      </c>
      <c r="I199" s="217"/>
      <c r="J199" s="218">
        <f>ROUND(I199*H199,2)</f>
        <v>0</v>
      </c>
      <c r="K199" s="214" t="s">
        <v>1</v>
      </c>
      <c r="L199" s="46"/>
      <c r="M199" s="236" t="s">
        <v>1</v>
      </c>
      <c r="N199" s="237" t="s">
        <v>44</v>
      </c>
      <c r="O199" s="93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4" t="s">
        <v>144</v>
      </c>
      <c r="AT199" s="224" t="s">
        <v>140</v>
      </c>
      <c r="AU199" s="224" t="s">
        <v>89</v>
      </c>
      <c r="AY199" s="18" t="s">
        <v>139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87</v>
      </c>
      <c r="BK199" s="225">
        <f>ROUND(I199*H199,2)</f>
        <v>0</v>
      </c>
      <c r="BL199" s="18" t="s">
        <v>144</v>
      </c>
      <c r="BM199" s="224" t="s">
        <v>3503</v>
      </c>
    </row>
    <row r="200" spans="1:65" s="2" customFormat="1" ht="24.15" customHeight="1">
      <c r="A200" s="40"/>
      <c r="B200" s="41"/>
      <c r="C200" s="212" t="s">
        <v>872</v>
      </c>
      <c r="D200" s="212" t="s">
        <v>140</v>
      </c>
      <c r="E200" s="213" t="s">
        <v>3504</v>
      </c>
      <c r="F200" s="214" t="s">
        <v>3505</v>
      </c>
      <c r="G200" s="215" t="s">
        <v>477</v>
      </c>
      <c r="H200" s="216">
        <v>12</v>
      </c>
      <c r="I200" s="217"/>
      <c r="J200" s="218">
        <f>ROUND(I200*H200,2)</f>
        <v>0</v>
      </c>
      <c r="K200" s="214" t="s">
        <v>1</v>
      </c>
      <c r="L200" s="46"/>
      <c r="M200" s="236" t="s">
        <v>1</v>
      </c>
      <c r="N200" s="237" t="s">
        <v>44</v>
      </c>
      <c r="O200" s="93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4" t="s">
        <v>144</v>
      </c>
      <c r="AT200" s="224" t="s">
        <v>140</v>
      </c>
      <c r="AU200" s="224" t="s">
        <v>89</v>
      </c>
      <c r="AY200" s="18" t="s">
        <v>139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87</v>
      </c>
      <c r="BK200" s="225">
        <f>ROUND(I200*H200,2)</f>
        <v>0</v>
      </c>
      <c r="BL200" s="18" t="s">
        <v>144</v>
      </c>
      <c r="BM200" s="224" t="s">
        <v>3506</v>
      </c>
    </row>
    <row r="201" spans="1:65" s="2" customFormat="1" ht="24.15" customHeight="1">
      <c r="A201" s="40"/>
      <c r="B201" s="41"/>
      <c r="C201" s="212" t="s">
        <v>876</v>
      </c>
      <c r="D201" s="212" t="s">
        <v>140</v>
      </c>
      <c r="E201" s="213" t="s">
        <v>3507</v>
      </c>
      <c r="F201" s="214" t="s">
        <v>3508</v>
      </c>
      <c r="G201" s="215" t="s">
        <v>477</v>
      </c>
      <c r="H201" s="216">
        <v>1</v>
      </c>
      <c r="I201" s="217"/>
      <c r="J201" s="218">
        <f>ROUND(I201*H201,2)</f>
        <v>0</v>
      </c>
      <c r="K201" s="214" t="s">
        <v>1</v>
      </c>
      <c r="L201" s="46"/>
      <c r="M201" s="236" t="s">
        <v>1</v>
      </c>
      <c r="N201" s="237" t="s">
        <v>44</v>
      </c>
      <c r="O201" s="93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4" t="s">
        <v>144</v>
      </c>
      <c r="AT201" s="224" t="s">
        <v>140</v>
      </c>
      <c r="AU201" s="224" t="s">
        <v>89</v>
      </c>
      <c r="AY201" s="18" t="s">
        <v>139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87</v>
      </c>
      <c r="BK201" s="225">
        <f>ROUND(I201*H201,2)</f>
        <v>0</v>
      </c>
      <c r="BL201" s="18" t="s">
        <v>144</v>
      </c>
      <c r="BM201" s="224" t="s">
        <v>3509</v>
      </c>
    </row>
    <row r="202" spans="1:65" s="2" customFormat="1" ht="21.75" customHeight="1">
      <c r="A202" s="40"/>
      <c r="B202" s="41"/>
      <c r="C202" s="212" t="s">
        <v>883</v>
      </c>
      <c r="D202" s="212" t="s">
        <v>140</v>
      </c>
      <c r="E202" s="213" t="s">
        <v>3510</v>
      </c>
      <c r="F202" s="214" t="s">
        <v>3511</v>
      </c>
      <c r="G202" s="215" t="s">
        <v>477</v>
      </c>
      <c r="H202" s="216">
        <v>1</v>
      </c>
      <c r="I202" s="217"/>
      <c r="J202" s="218">
        <f>ROUND(I202*H202,2)</f>
        <v>0</v>
      </c>
      <c r="K202" s="214" t="s">
        <v>1</v>
      </c>
      <c r="L202" s="46"/>
      <c r="M202" s="236" t="s">
        <v>1</v>
      </c>
      <c r="N202" s="237" t="s">
        <v>44</v>
      </c>
      <c r="O202" s="93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4" t="s">
        <v>144</v>
      </c>
      <c r="AT202" s="224" t="s">
        <v>140</v>
      </c>
      <c r="AU202" s="224" t="s">
        <v>89</v>
      </c>
      <c r="AY202" s="18" t="s">
        <v>139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87</v>
      </c>
      <c r="BK202" s="225">
        <f>ROUND(I202*H202,2)</f>
        <v>0</v>
      </c>
      <c r="BL202" s="18" t="s">
        <v>144</v>
      </c>
      <c r="BM202" s="224" t="s">
        <v>3512</v>
      </c>
    </row>
    <row r="203" spans="1:65" s="2" customFormat="1" ht="24.15" customHeight="1">
      <c r="A203" s="40"/>
      <c r="B203" s="41"/>
      <c r="C203" s="212" t="s">
        <v>888</v>
      </c>
      <c r="D203" s="212" t="s">
        <v>140</v>
      </c>
      <c r="E203" s="213" t="s">
        <v>3513</v>
      </c>
      <c r="F203" s="214" t="s">
        <v>3514</v>
      </c>
      <c r="G203" s="215" t="s">
        <v>477</v>
      </c>
      <c r="H203" s="216">
        <v>1</v>
      </c>
      <c r="I203" s="217"/>
      <c r="J203" s="218">
        <f>ROUND(I203*H203,2)</f>
        <v>0</v>
      </c>
      <c r="K203" s="214" t="s">
        <v>1</v>
      </c>
      <c r="L203" s="46"/>
      <c r="M203" s="236" t="s">
        <v>1</v>
      </c>
      <c r="N203" s="237" t="s">
        <v>44</v>
      </c>
      <c r="O203" s="93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4" t="s">
        <v>144</v>
      </c>
      <c r="AT203" s="224" t="s">
        <v>140</v>
      </c>
      <c r="AU203" s="224" t="s">
        <v>89</v>
      </c>
      <c r="AY203" s="18" t="s">
        <v>139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87</v>
      </c>
      <c r="BK203" s="225">
        <f>ROUND(I203*H203,2)</f>
        <v>0</v>
      </c>
      <c r="BL203" s="18" t="s">
        <v>144</v>
      </c>
      <c r="BM203" s="224" t="s">
        <v>3515</v>
      </c>
    </row>
    <row r="204" spans="1:65" s="2" customFormat="1" ht="24.15" customHeight="1">
      <c r="A204" s="40"/>
      <c r="B204" s="41"/>
      <c r="C204" s="212" t="s">
        <v>893</v>
      </c>
      <c r="D204" s="212" t="s">
        <v>140</v>
      </c>
      <c r="E204" s="213" t="s">
        <v>3516</v>
      </c>
      <c r="F204" s="214" t="s">
        <v>3517</v>
      </c>
      <c r="G204" s="215" t="s">
        <v>477</v>
      </c>
      <c r="H204" s="216">
        <v>2</v>
      </c>
      <c r="I204" s="217"/>
      <c r="J204" s="218">
        <f>ROUND(I204*H204,2)</f>
        <v>0</v>
      </c>
      <c r="K204" s="214" t="s">
        <v>1</v>
      </c>
      <c r="L204" s="46"/>
      <c r="M204" s="236" t="s">
        <v>1</v>
      </c>
      <c r="N204" s="237" t="s">
        <v>44</v>
      </c>
      <c r="O204" s="93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4" t="s">
        <v>144</v>
      </c>
      <c r="AT204" s="224" t="s">
        <v>140</v>
      </c>
      <c r="AU204" s="224" t="s">
        <v>89</v>
      </c>
      <c r="AY204" s="18" t="s">
        <v>139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87</v>
      </c>
      <c r="BK204" s="225">
        <f>ROUND(I204*H204,2)</f>
        <v>0</v>
      </c>
      <c r="BL204" s="18" t="s">
        <v>144</v>
      </c>
      <c r="BM204" s="224" t="s">
        <v>3518</v>
      </c>
    </row>
    <row r="205" spans="1:65" s="2" customFormat="1" ht="24.15" customHeight="1">
      <c r="A205" s="40"/>
      <c r="B205" s="41"/>
      <c r="C205" s="212" t="s">
        <v>184</v>
      </c>
      <c r="D205" s="212" t="s">
        <v>140</v>
      </c>
      <c r="E205" s="213" t="s">
        <v>3519</v>
      </c>
      <c r="F205" s="214" t="s">
        <v>3520</v>
      </c>
      <c r="G205" s="215" t="s">
        <v>477</v>
      </c>
      <c r="H205" s="216">
        <v>9</v>
      </c>
      <c r="I205" s="217"/>
      <c r="J205" s="218">
        <f>ROUND(I205*H205,2)</f>
        <v>0</v>
      </c>
      <c r="K205" s="214" t="s">
        <v>1</v>
      </c>
      <c r="L205" s="46"/>
      <c r="M205" s="236" t="s">
        <v>1</v>
      </c>
      <c r="N205" s="237" t="s">
        <v>44</v>
      </c>
      <c r="O205" s="93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4" t="s">
        <v>144</v>
      </c>
      <c r="AT205" s="224" t="s">
        <v>140</v>
      </c>
      <c r="AU205" s="224" t="s">
        <v>89</v>
      </c>
      <c r="AY205" s="18" t="s">
        <v>139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87</v>
      </c>
      <c r="BK205" s="225">
        <f>ROUND(I205*H205,2)</f>
        <v>0</v>
      </c>
      <c r="BL205" s="18" t="s">
        <v>144</v>
      </c>
      <c r="BM205" s="224" t="s">
        <v>3521</v>
      </c>
    </row>
    <row r="206" spans="1:65" s="2" customFormat="1" ht="24.15" customHeight="1">
      <c r="A206" s="40"/>
      <c r="B206" s="41"/>
      <c r="C206" s="212" t="s">
        <v>902</v>
      </c>
      <c r="D206" s="212" t="s">
        <v>140</v>
      </c>
      <c r="E206" s="213" t="s">
        <v>3522</v>
      </c>
      <c r="F206" s="214" t="s">
        <v>3523</v>
      </c>
      <c r="G206" s="215" t="s">
        <v>477</v>
      </c>
      <c r="H206" s="216">
        <v>11</v>
      </c>
      <c r="I206" s="217"/>
      <c r="J206" s="218">
        <f>ROUND(I206*H206,2)</f>
        <v>0</v>
      </c>
      <c r="K206" s="214" t="s">
        <v>1</v>
      </c>
      <c r="L206" s="46"/>
      <c r="M206" s="219" t="s">
        <v>1</v>
      </c>
      <c r="N206" s="220" t="s">
        <v>44</v>
      </c>
      <c r="O206" s="221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4" t="s">
        <v>144</v>
      </c>
      <c r="AT206" s="224" t="s">
        <v>140</v>
      </c>
      <c r="AU206" s="224" t="s">
        <v>89</v>
      </c>
      <c r="AY206" s="18" t="s">
        <v>139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87</v>
      </c>
      <c r="BK206" s="225">
        <f>ROUND(I206*H206,2)</f>
        <v>0</v>
      </c>
      <c r="BL206" s="18" t="s">
        <v>144</v>
      </c>
      <c r="BM206" s="224" t="s">
        <v>3524</v>
      </c>
    </row>
    <row r="207" spans="1:31" s="2" customFormat="1" ht="6.95" customHeight="1">
      <c r="A207" s="40"/>
      <c r="B207" s="68"/>
      <c r="C207" s="69"/>
      <c r="D207" s="69"/>
      <c r="E207" s="69"/>
      <c r="F207" s="69"/>
      <c r="G207" s="69"/>
      <c r="H207" s="69"/>
      <c r="I207" s="69"/>
      <c r="J207" s="69"/>
      <c r="K207" s="69"/>
      <c r="L207" s="46"/>
      <c r="M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</row>
  </sheetData>
  <sheetProtection password="CC35" sheet="1" objects="1" scenarios="1" formatColumns="0" formatRows="0" autoFilter="0"/>
  <autoFilter ref="C118:K206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89</v>
      </c>
    </row>
    <row r="4" spans="2:46" s="1" customFormat="1" ht="24.95" customHeight="1">
      <c r="B4" s="21"/>
      <c r="D4" s="140" t="s">
        <v>114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26.25" customHeight="1">
      <c r="B7" s="21"/>
      <c r="E7" s="143" t="str">
        <f>'Rekapitulace stavby'!K6</f>
        <v>Rekonstrukce společenského centra Stará hasička a přilehlého veřejného prostoru - způsobilé výdaje</v>
      </c>
      <c r="F7" s="142"/>
      <c r="G7" s="142"/>
      <c r="H7" s="142"/>
      <c r="L7" s="21"/>
    </row>
    <row r="8" spans="1:31" s="2" customFormat="1" ht="12" customHeight="1">
      <c r="A8" s="40"/>
      <c r="B8" s="46"/>
      <c r="C8" s="40"/>
      <c r="D8" s="142" t="s">
        <v>115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4" t="s">
        <v>3525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2" t="s">
        <v>20</v>
      </c>
      <c r="E12" s="40"/>
      <c r="F12" s="145" t="s">
        <v>117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26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5" t="s">
        <v>27</v>
      </c>
      <c r="F15" s="40"/>
      <c r="G15" s="40"/>
      <c r="H15" s="40"/>
      <c r="I15" s="142" t="s">
        <v>28</v>
      </c>
      <c r="J15" s="145" t="s">
        <v>29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2" t="s">
        <v>30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2" t="s">
        <v>32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5" t="s">
        <v>33</v>
      </c>
      <c r="F21" s="40"/>
      <c r="G21" s="40"/>
      <c r="H21" s="40"/>
      <c r="I21" s="142" t="s">
        <v>28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2" t="s">
        <v>35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5" t="s">
        <v>36</v>
      </c>
      <c r="F24" s="40"/>
      <c r="G24" s="40"/>
      <c r="H24" s="40"/>
      <c r="I24" s="142" t="s">
        <v>28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2" t="s">
        <v>37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39</v>
      </c>
      <c r="E30" s="40"/>
      <c r="F30" s="40"/>
      <c r="G30" s="40"/>
      <c r="H30" s="40"/>
      <c r="I30" s="40"/>
      <c r="J30" s="153">
        <f>ROUND(J119,2)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41</v>
      </c>
      <c r="G32" s="40"/>
      <c r="H32" s="40"/>
      <c r="I32" s="154" t="s">
        <v>40</v>
      </c>
      <c r="J32" s="154" t="s">
        <v>42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43</v>
      </c>
      <c r="E33" s="142" t="s">
        <v>44</v>
      </c>
      <c r="F33" s="156">
        <f>ROUND((SUM(BE119:BE145)),2)</f>
        <v>0</v>
      </c>
      <c r="G33" s="40"/>
      <c r="H33" s="40"/>
      <c r="I33" s="157">
        <v>0.21</v>
      </c>
      <c r="J33" s="156">
        <f>ROUND(((SUM(BE119:BE145))*I33),2)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2" t="s">
        <v>45</v>
      </c>
      <c r="F34" s="156">
        <f>ROUND((SUM(BF119:BF145)),2)</f>
        <v>0</v>
      </c>
      <c r="G34" s="40"/>
      <c r="H34" s="40"/>
      <c r="I34" s="157">
        <v>0.15</v>
      </c>
      <c r="J34" s="156">
        <f>ROUND(((SUM(BF119:BF145))*I34),2)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46</v>
      </c>
      <c r="F35" s="156">
        <f>ROUND((SUM(BG119:BG145)),2)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47</v>
      </c>
      <c r="F36" s="156">
        <f>ROUND((SUM(BH119:BH145)),2)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48</v>
      </c>
      <c r="F37" s="156">
        <f>ROUND((SUM(BI119:BI145)),2)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49</v>
      </c>
      <c r="E39" s="160"/>
      <c r="F39" s="160"/>
      <c r="G39" s="161" t="s">
        <v>50</v>
      </c>
      <c r="H39" s="162" t="s">
        <v>51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52</v>
      </c>
      <c r="E50" s="166"/>
      <c r="F50" s="166"/>
      <c r="G50" s="165" t="s">
        <v>53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54</v>
      </c>
      <c r="E61" s="168"/>
      <c r="F61" s="169" t="s">
        <v>55</v>
      </c>
      <c r="G61" s="167" t="s">
        <v>54</v>
      </c>
      <c r="H61" s="168"/>
      <c r="I61" s="168"/>
      <c r="J61" s="170" t="s">
        <v>55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56</v>
      </c>
      <c r="E65" s="171"/>
      <c r="F65" s="171"/>
      <c r="G65" s="165" t="s">
        <v>57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54</v>
      </c>
      <c r="E76" s="168"/>
      <c r="F76" s="169" t="s">
        <v>55</v>
      </c>
      <c r="G76" s="167" t="s">
        <v>54</v>
      </c>
      <c r="H76" s="168"/>
      <c r="I76" s="168"/>
      <c r="J76" s="170" t="s">
        <v>55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118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115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SO01g - Slaboproud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 xml:space="preserve"> 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32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30</v>
      </c>
      <c r="D92" s="42"/>
      <c r="E92" s="42"/>
      <c r="F92" s="28" t="str">
        <f>IF(E18="","",E18)</f>
        <v>Vyplň údaj</v>
      </c>
      <c r="G92" s="42"/>
      <c r="H92" s="42"/>
      <c r="I92" s="33" t="s">
        <v>35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119</v>
      </c>
      <c r="D94" s="178"/>
      <c r="E94" s="178"/>
      <c r="F94" s="178"/>
      <c r="G94" s="178"/>
      <c r="H94" s="178"/>
      <c r="I94" s="178"/>
      <c r="J94" s="179" t="s">
        <v>120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121</v>
      </c>
      <c r="D96" s="42"/>
      <c r="E96" s="42"/>
      <c r="F96" s="42"/>
      <c r="G96" s="42"/>
      <c r="H96" s="42"/>
      <c r="I96" s="42"/>
      <c r="J96" s="112">
        <f>J119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122</v>
      </c>
    </row>
    <row r="97" spans="1:31" s="9" customFormat="1" ht="24.95" customHeight="1">
      <c r="A97" s="9"/>
      <c r="B97" s="181"/>
      <c r="C97" s="182"/>
      <c r="D97" s="183" t="s">
        <v>3526</v>
      </c>
      <c r="E97" s="184"/>
      <c r="F97" s="184"/>
      <c r="G97" s="184"/>
      <c r="H97" s="184"/>
      <c r="I97" s="184"/>
      <c r="J97" s="185">
        <f>J120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1"/>
      <c r="C98" s="182"/>
      <c r="D98" s="183" t="s">
        <v>3527</v>
      </c>
      <c r="E98" s="184"/>
      <c r="F98" s="184"/>
      <c r="G98" s="184"/>
      <c r="H98" s="184"/>
      <c r="I98" s="184"/>
      <c r="J98" s="185">
        <f>J133</f>
        <v>0</v>
      </c>
      <c r="K98" s="182"/>
      <c r="L98" s="18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1"/>
      <c r="C99" s="182"/>
      <c r="D99" s="183" t="s">
        <v>3528</v>
      </c>
      <c r="E99" s="184"/>
      <c r="F99" s="184"/>
      <c r="G99" s="184"/>
      <c r="H99" s="184"/>
      <c r="I99" s="184"/>
      <c r="J99" s="185">
        <f>J138</f>
        <v>0</v>
      </c>
      <c r="K99" s="182"/>
      <c r="L99" s="18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40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6.95" customHeight="1">
      <c r="A101" s="40"/>
      <c r="B101" s="68"/>
      <c r="C101" s="69"/>
      <c r="D101" s="69"/>
      <c r="E101" s="69"/>
      <c r="F101" s="69"/>
      <c r="G101" s="69"/>
      <c r="H101" s="69"/>
      <c r="I101" s="69"/>
      <c r="J101" s="69"/>
      <c r="K101" s="69"/>
      <c r="L101" s="65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5" spans="1:31" s="2" customFormat="1" ht="6.95" customHeight="1">
      <c r="A105" s="40"/>
      <c r="B105" s="70"/>
      <c r="C105" s="71"/>
      <c r="D105" s="71"/>
      <c r="E105" s="71"/>
      <c r="F105" s="71"/>
      <c r="G105" s="71"/>
      <c r="H105" s="71"/>
      <c r="I105" s="71"/>
      <c r="J105" s="71"/>
      <c r="K105" s="71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24.95" customHeight="1">
      <c r="A106" s="40"/>
      <c r="B106" s="41"/>
      <c r="C106" s="24" t="s">
        <v>124</v>
      </c>
      <c r="D106" s="42"/>
      <c r="E106" s="42"/>
      <c r="F106" s="42"/>
      <c r="G106" s="42"/>
      <c r="H106" s="42"/>
      <c r="I106" s="42"/>
      <c r="J106" s="42"/>
      <c r="K106" s="42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6.95" customHeight="1">
      <c r="A107" s="40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12" customHeight="1">
      <c r="A108" s="40"/>
      <c r="B108" s="41"/>
      <c r="C108" s="33" t="s">
        <v>16</v>
      </c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26.25" customHeight="1">
      <c r="A109" s="40"/>
      <c r="B109" s="41"/>
      <c r="C109" s="42"/>
      <c r="D109" s="42"/>
      <c r="E109" s="176" t="str">
        <f>E7</f>
        <v>Rekonstrukce společenského centra Stará hasička a přilehlého veřejného prostoru - způsobilé výdaje</v>
      </c>
      <c r="F109" s="33"/>
      <c r="G109" s="33"/>
      <c r="H109" s="33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12" customHeight="1">
      <c r="A110" s="40"/>
      <c r="B110" s="41"/>
      <c r="C110" s="33" t="s">
        <v>115</v>
      </c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16.5" customHeight="1">
      <c r="A111" s="40"/>
      <c r="B111" s="41"/>
      <c r="C111" s="42"/>
      <c r="D111" s="42"/>
      <c r="E111" s="78" t="str">
        <f>E9</f>
        <v>SO01g - Slaboproud</v>
      </c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6.95" customHeight="1">
      <c r="A112" s="40"/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12" customHeight="1">
      <c r="A113" s="40"/>
      <c r="B113" s="41"/>
      <c r="C113" s="33" t="s">
        <v>20</v>
      </c>
      <c r="D113" s="42"/>
      <c r="E113" s="42"/>
      <c r="F113" s="28" t="str">
        <f>F12</f>
        <v xml:space="preserve"> </v>
      </c>
      <c r="G113" s="42"/>
      <c r="H113" s="42"/>
      <c r="I113" s="33" t="s">
        <v>22</v>
      </c>
      <c r="J113" s="81" t="str">
        <f>IF(J12="","",J12)</f>
        <v>26. 6. 2022</v>
      </c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6.95" customHeight="1">
      <c r="A114" s="40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40.05" customHeight="1">
      <c r="A115" s="40"/>
      <c r="B115" s="41"/>
      <c r="C115" s="33" t="s">
        <v>24</v>
      </c>
      <c r="D115" s="42"/>
      <c r="E115" s="42"/>
      <c r="F115" s="28" t="str">
        <f>E15</f>
        <v>Statutární město Brno, městská část Brno-Komín</v>
      </c>
      <c r="G115" s="42"/>
      <c r="H115" s="42"/>
      <c r="I115" s="33" t="s">
        <v>32</v>
      </c>
      <c r="J115" s="38" t="str">
        <f>E21</f>
        <v>Dipl.-Ing. Janosch Welzien, ČKA 383/2022</v>
      </c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25.65" customHeight="1">
      <c r="A116" s="40"/>
      <c r="B116" s="41"/>
      <c r="C116" s="33" t="s">
        <v>30</v>
      </c>
      <c r="D116" s="42"/>
      <c r="E116" s="42"/>
      <c r="F116" s="28" t="str">
        <f>IF(E18="","",E18)</f>
        <v>Vyplň údaj</v>
      </c>
      <c r="G116" s="42"/>
      <c r="H116" s="42"/>
      <c r="I116" s="33" t="s">
        <v>35</v>
      </c>
      <c r="J116" s="38" t="str">
        <f>E24</f>
        <v xml:space="preserve">Schwerpunkt architekti </v>
      </c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0.3" customHeight="1">
      <c r="A117" s="40"/>
      <c r="B117" s="41"/>
      <c r="C117" s="42"/>
      <c r="D117" s="42"/>
      <c r="E117" s="42"/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10" customFormat="1" ht="29.25" customHeight="1">
      <c r="A118" s="187"/>
      <c r="B118" s="188"/>
      <c r="C118" s="189" t="s">
        <v>125</v>
      </c>
      <c r="D118" s="190" t="s">
        <v>64</v>
      </c>
      <c r="E118" s="190" t="s">
        <v>60</v>
      </c>
      <c r="F118" s="190" t="s">
        <v>61</v>
      </c>
      <c r="G118" s="190" t="s">
        <v>126</v>
      </c>
      <c r="H118" s="190" t="s">
        <v>127</v>
      </c>
      <c r="I118" s="190" t="s">
        <v>128</v>
      </c>
      <c r="J118" s="190" t="s">
        <v>120</v>
      </c>
      <c r="K118" s="191" t="s">
        <v>129</v>
      </c>
      <c r="L118" s="192"/>
      <c r="M118" s="102" t="s">
        <v>1</v>
      </c>
      <c r="N118" s="103" t="s">
        <v>43</v>
      </c>
      <c r="O118" s="103" t="s">
        <v>130</v>
      </c>
      <c r="P118" s="103" t="s">
        <v>131</v>
      </c>
      <c r="Q118" s="103" t="s">
        <v>132</v>
      </c>
      <c r="R118" s="103" t="s">
        <v>133</v>
      </c>
      <c r="S118" s="103" t="s">
        <v>134</v>
      </c>
      <c r="T118" s="104" t="s">
        <v>135</v>
      </c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</row>
    <row r="119" spans="1:63" s="2" customFormat="1" ht="22.8" customHeight="1">
      <c r="A119" s="40"/>
      <c r="B119" s="41"/>
      <c r="C119" s="109" t="s">
        <v>136</v>
      </c>
      <c r="D119" s="42"/>
      <c r="E119" s="42"/>
      <c r="F119" s="42"/>
      <c r="G119" s="42"/>
      <c r="H119" s="42"/>
      <c r="I119" s="42"/>
      <c r="J119" s="193">
        <f>BK119</f>
        <v>0</v>
      </c>
      <c r="K119" s="42"/>
      <c r="L119" s="46"/>
      <c r="M119" s="105"/>
      <c r="N119" s="194"/>
      <c r="O119" s="106"/>
      <c r="P119" s="195">
        <f>P120+P133+P138</f>
        <v>0</v>
      </c>
      <c r="Q119" s="106"/>
      <c r="R119" s="195">
        <f>R120+R133+R138</f>
        <v>0</v>
      </c>
      <c r="S119" s="106"/>
      <c r="T119" s="196">
        <f>T120+T133+T138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8" t="s">
        <v>78</v>
      </c>
      <c r="AU119" s="18" t="s">
        <v>122</v>
      </c>
      <c r="BK119" s="197">
        <f>BK120+BK133+BK138</f>
        <v>0</v>
      </c>
    </row>
    <row r="120" spans="1:63" s="11" customFormat="1" ht="25.9" customHeight="1">
      <c r="A120" s="11"/>
      <c r="B120" s="198"/>
      <c r="C120" s="199"/>
      <c r="D120" s="200" t="s">
        <v>78</v>
      </c>
      <c r="E120" s="201" t="s">
        <v>2758</v>
      </c>
      <c r="F120" s="201" t="s">
        <v>3529</v>
      </c>
      <c r="G120" s="199"/>
      <c r="H120" s="199"/>
      <c r="I120" s="202"/>
      <c r="J120" s="203">
        <f>BK120</f>
        <v>0</v>
      </c>
      <c r="K120" s="199"/>
      <c r="L120" s="204"/>
      <c r="M120" s="205"/>
      <c r="N120" s="206"/>
      <c r="O120" s="206"/>
      <c r="P120" s="207">
        <f>SUM(P121:P132)</f>
        <v>0</v>
      </c>
      <c r="Q120" s="206"/>
      <c r="R120" s="207">
        <f>SUM(R121:R132)</f>
        <v>0</v>
      </c>
      <c r="S120" s="206"/>
      <c r="T120" s="208">
        <f>SUM(T121:T132)</f>
        <v>0</v>
      </c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R120" s="209" t="s">
        <v>87</v>
      </c>
      <c r="AT120" s="210" t="s">
        <v>78</v>
      </c>
      <c r="AU120" s="210" t="s">
        <v>79</v>
      </c>
      <c r="AY120" s="209" t="s">
        <v>139</v>
      </c>
      <c r="BK120" s="211">
        <f>SUM(BK121:BK132)</f>
        <v>0</v>
      </c>
    </row>
    <row r="121" spans="1:65" s="2" customFormat="1" ht="16.5" customHeight="1">
      <c r="A121" s="40"/>
      <c r="B121" s="41"/>
      <c r="C121" s="212" t="s">
        <v>87</v>
      </c>
      <c r="D121" s="212" t="s">
        <v>140</v>
      </c>
      <c r="E121" s="213" t="s">
        <v>3530</v>
      </c>
      <c r="F121" s="214" t="s">
        <v>3531</v>
      </c>
      <c r="G121" s="215" t="s">
        <v>716</v>
      </c>
      <c r="H121" s="216">
        <v>540</v>
      </c>
      <c r="I121" s="217"/>
      <c r="J121" s="218">
        <f>ROUND(I121*H121,2)</f>
        <v>0</v>
      </c>
      <c r="K121" s="214" t="s">
        <v>1</v>
      </c>
      <c r="L121" s="46"/>
      <c r="M121" s="236" t="s">
        <v>1</v>
      </c>
      <c r="N121" s="237" t="s">
        <v>44</v>
      </c>
      <c r="O121" s="93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4" t="s">
        <v>144</v>
      </c>
      <c r="AT121" s="224" t="s">
        <v>140</v>
      </c>
      <c r="AU121" s="224" t="s">
        <v>87</v>
      </c>
      <c r="AY121" s="18" t="s">
        <v>139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87</v>
      </c>
      <c r="BK121" s="225">
        <f>ROUND(I121*H121,2)</f>
        <v>0</v>
      </c>
      <c r="BL121" s="18" t="s">
        <v>144</v>
      </c>
      <c r="BM121" s="224" t="s">
        <v>3532</v>
      </c>
    </row>
    <row r="122" spans="1:65" s="2" customFormat="1" ht="16.5" customHeight="1">
      <c r="A122" s="40"/>
      <c r="B122" s="41"/>
      <c r="C122" s="212" t="s">
        <v>89</v>
      </c>
      <c r="D122" s="212" t="s">
        <v>140</v>
      </c>
      <c r="E122" s="213" t="s">
        <v>3533</v>
      </c>
      <c r="F122" s="214" t="s">
        <v>3534</v>
      </c>
      <c r="G122" s="215" t="s">
        <v>716</v>
      </c>
      <c r="H122" s="216">
        <v>540</v>
      </c>
      <c r="I122" s="217"/>
      <c r="J122" s="218">
        <f>ROUND(I122*H122,2)</f>
        <v>0</v>
      </c>
      <c r="K122" s="214" t="s">
        <v>1</v>
      </c>
      <c r="L122" s="46"/>
      <c r="M122" s="236" t="s">
        <v>1</v>
      </c>
      <c r="N122" s="237" t="s">
        <v>44</v>
      </c>
      <c r="O122" s="93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4" t="s">
        <v>144</v>
      </c>
      <c r="AT122" s="224" t="s">
        <v>140</v>
      </c>
      <c r="AU122" s="224" t="s">
        <v>87</v>
      </c>
      <c r="AY122" s="18" t="s">
        <v>139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87</v>
      </c>
      <c r="BK122" s="225">
        <f>ROUND(I122*H122,2)</f>
        <v>0</v>
      </c>
      <c r="BL122" s="18" t="s">
        <v>144</v>
      </c>
      <c r="BM122" s="224" t="s">
        <v>3535</v>
      </c>
    </row>
    <row r="123" spans="1:65" s="2" customFormat="1" ht="37.8" customHeight="1">
      <c r="A123" s="40"/>
      <c r="B123" s="41"/>
      <c r="C123" s="212" t="s">
        <v>149</v>
      </c>
      <c r="D123" s="212" t="s">
        <v>140</v>
      </c>
      <c r="E123" s="213" t="s">
        <v>3536</v>
      </c>
      <c r="F123" s="214" t="s">
        <v>3537</v>
      </c>
      <c r="G123" s="215" t="s">
        <v>716</v>
      </c>
      <c r="H123" s="216">
        <v>540</v>
      </c>
      <c r="I123" s="217"/>
      <c r="J123" s="218">
        <f>ROUND(I123*H123,2)</f>
        <v>0</v>
      </c>
      <c r="K123" s="214" t="s">
        <v>1</v>
      </c>
      <c r="L123" s="46"/>
      <c r="M123" s="236" t="s">
        <v>1</v>
      </c>
      <c r="N123" s="237" t="s">
        <v>44</v>
      </c>
      <c r="O123" s="93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4" t="s">
        <v>144</v>
      </c>
      <c r="AT123" s="224" t="s">
        <v>140</v>
      </c>
      <c r="AU123" s="224" t="s">
        <v>87</v>
      </c>
      <c r="AY123" s="18" t="s">
        <v>139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87</v>
      </c>
      <c r="BK123" s="225">
        <f>ROUND(I123*H123,2)</f>
        <v>0</v>
      </c>
      <c r="BL123" s="18" t="s">
        <v>144</v>
      </c>
      <c r="BM123" s="224" t="s">
        <v>3538</v>
      </c>
    </row>
    <row r="124" spans="1:65" s="2" customFormat="1" ht="16.5" customHeight="1">
      <c r="A124" s="40"/>
      <c r="B124" s="41"/>
      <c r="C124" s="212" t="s">
        <v>144</v>
      </c>
      <c r="D124" s="212" t="s">
        <v>140</v>
      </c>
      <c r="E124" s="213" t="s">
        <v>3539</v>
      </c>
      <c r="F124" s="214" t="s">
        <v>3540</v>
      </c>
      <c r="G124" s="215" t="s">
        <v>477</v>
      </c>
      <c r="H124" s="216">
        <v>1</v>
      </c>
      <c r="I124" s="217"/>
      <c r="J124" s="218">
        <f>ROUND(I124*H124,2)</f>
        <v>0</v>
      </c>
      <c r="K124" s="214" t="s">
        <v>1</v>
      </c>
      <c r="L124" s="46"/>
      <c r="M124" s="236" t="s">
        <v>1</v>
      </c>
      <c r="N124" s="237" t="s">
        <v>44</v>
      </c>
      <c r="O124" s="93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4" t="s">
        <v>144</v>
      </c>
      <c r="AT124" s="224" t="s">
        <v>140</v>
      </c>
      <c r="AU124" s="224" t="s">
        <v>87</v>
      </c>
      <c r="AY124" s="18" t="s">
        <v>139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87</v>
      </c>
      <c r="BK124" s="225">
        <f>ROUND(I124*H124,2)</f>
        <v>0</v>
      </c>
      <c r="BL124" s="18" t="s">
        <v>144</v>
      </c>
      <c r="BM124" s="224" t="s">
        <v>3541</v>
      </c>
    </row>
    <row r="125" spans="1:65" s="2" customFormat="1" ht="24.15" customHeight="1">
      <c r="A125" s="40"/>
      <c r="B125" s="41"/>
      <c r="C125" s="212" t="s">
        <v>205</v>
      </c>
      <c r="D125" s="212" t="s">
        <v>140</v>
      </c>
      <c r="E125" s="213" t="s">
        <v>3542</v>
      </c>
      <c r="F125" s="214" t="s">
        <v>3543</v>
      </c>
      <c r="G125" s="215" t="s">
        <v>143</v>
      </c>
      <c r="H125" s="216">
        <v>1</v>
      </c>
      <c r="I125" s="217"/>
      <c r="J125" s="218">
        <f>ROUND(I125*H125,2)</f>
        <v>0</v>
      </c>
      <c r="K125" s="214" t="s">
        <v>1</v>
      </c>
      <c r="L125" s="46"/>
      <c r="M125" s="236" t="s">
        <v>1</v>
      </c>
      <c r="N125" s="237" t="s">
        <v>44</v>
      </c>
      <c r="O125" s="93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4" t="s">
        <v>144</v>
      </c>
      <c r="AT125" s="224" t="s">
        <v>140</v>
      </c>
      <c r="AU125" s="224" t="s">
        <v>87</v>
      </c>
      <c r="AY125" s="18" t="s">
        <v>139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87</v>
      </c>
      <c r="BK125" s="225">
        <f>ROUND(I125*H125,2)</f>
        <v>0</v>
      </c>
      <c r="BL125" s="18" t="s">
        <v>144</v>
      </c>
      <c r="BM125" s="224" t="s">
        <v>3544</v>
      </c>
    </row>
    <row r="126" spans="1:65" s="2" customFormat="1" ht="16.5" customHeight="1">
      <c r="A126" s="40"/>
      <c r="B126" s="41"/>
      <c r="C126" s="212" t="s">
        <v>310</v>
      </c>
      <c r="D126" s="212" t="s">
        <v>140</v>
      </c>
      <c r="E126" s="213" t="s">
        <v>3545</v>
      </c>
      <c r="F126" s="214" t="s">
        <v>3546</v>
      </c>
      <c r="G126" s="215" t="s">
        <v>477</v>
      </c>
      <c r="H126" s="216">
        <v>13</v>
      </c>
      <c r="I126" s="217"/>
      <c r="J126" s="218">
        <f>ROUND(I126*H126,2)</f>
        <v>0</v>
      </c>
      <c r="K126" s="214" t="s">
        <v>1</v>
      </c>
      <c r="L126" s="46"/>
      <c r="M126" s="236" t="s">
        <v>1</v>
      </c>
      <c r="N126" s="237" t="s">
        <v>44</v>
      </c>
      <c r="O126" s="93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4" t="s">
        <v>144</v>
      </c>
      <c r="AT126" s="224" t="s">
        <v>140</v>
      </c>
      <c r="AU126" s="224" t="s">
        <v>87</v>
      </c>
      <c r="AY126" s="18" t="s">
        <v>139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87</v>
      </c>
      <c r="BK126" s="225">
        <f>ROUND(I126*H126,2)</f>
        <v>0</v>
      </c>
      <c r="BL126" s="18" t="s">
        <v>144</v>
      </c>
      <c r="BM126" s="224" t="s">
        <v>3547</v>
      </c>
    </row>
    <row r="127" spans="1:51" s="13" customFormat="1" ht="12">
      <c r="A127" s="13"/>
      <c r="B127" s="245"/>
      <c r="C127" s="246"/>
      <c r="D127" s="247" t="s">
        <v>278</v>
      </c>
      <c r="E127" s="248" t="s">
        <v>1</v>
      </c>
      <c r="F127" s="249" t="s">
        <v>3548</v>
      </c>
      <c r="G127" s="246"/>
      <c r="H127" s="250">
        <v>13</v>
      </c>
      <c r="I127" s="251"/>
      <c r="J127" s="246"/>
      <c r="K127" s="246"/>
      <c r="L127" s="252"/>
      <c r="M127" s="253"/>
      <c r="N127" s="254"/>
      <c r="O127" s="254"/>
      <c r="P127" s="254"/>
      <c r="Q127" s="254"/>
      <c r="R127" s="254"/>
      <c r="S127" s="254"/>
      <c r="T127" s="25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6" t="s">
        <v>278</v>
      </c>
      <c r="AU127" s="256" t="s">
        <v>87</v>
      </c>
      <c r="AV127" s="13" t="s">
        <v>89</v>
      </c>
      <c r="AW127" s="13" t="s">
        <v>34</v>
      </c>
      <c r="AX127" s="13" t="s">
        <v>79</v>
      </c>
      <c r="AY127" s="256" t="s">
        <v>139</v>
      </c>
    </row>
    <row r="128" spans="1:51" s="15" customFormat="1" ht="12">
      <c r="A128" s="15"/>
      <c r="B128" s="267"/>
      <c r="C128" s="268"/>
      <c r="D128" s="247" t="s">
        <v>278</v>
      </c>
      <c r="E128" s="269" t="s">
        <v>1</v>
      </c>
      <c r="F128" s="270" t="s">
        <v>287</v>
      </c>
      <c r="G128" s="268"/>
      <c r="H128" s="271">
        <v>13</v>
      </c>
      <c r="I128" s="272"/>
      <c r="J128" s="268"/>
      <c r="K128" s="268"/>
      <c r="L128" s="273"/>
      <c r="M128" s="274"/>
      <c r="N128" s="275"/>
      <c r="O128" s="275"/>
      <c r="P128" s="275"/>
      <c r="Q128" s="275"/>
      <c r="R128" s="275"/>
      <c r="S128" s="275"/>
      <c r="T128" s="276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77" t="s">
        <v>278</v>
      </c>
      <c r="AU128" s="277" t="s">
        <v>87</v>
      </c>
      <c r="AV128" s="15" t="s">
        <v>144</v>
      </c>
      <c r="AW128" s="15" t="s">
        <v>34</v>
      </c>
      <c r="AX128" s="15" t="s">
        <v>87</v>
      </c>
      <c r="AY128" s="277" t="s">
        <v>139</v>
      </c>
    </row>
    <row r="129" spans="1:65" s="2" customFormat="1" ht="16.5" customHeight="1">
      <c r="A129" s="40"/>
      <c r="B129" s="41"/>
      <c r="C129" s="212" t="s">
        <v>315</v>
      </c>
      <c r="D129" s="212" t="s">
        <v>140</v>
      </c>
      <c r="E129" s="213" t="s">
        <v>3549</v>
      </c>
      <c r="F129" s="214" t="s">
        <v>3550</v>
      </c>
      <c r="G129" s="215" t="s">
        <v>477</v>
      </c>
      <c r="H129" s="216">
        <v>12</v>
      </c>
      <c r="I129" s="217"/>
      <c r="J129" s="218">
        <f>ROUND(I129*H129,2)</f>
        <v>0</v>
      </c>
      <c r="K129" s="214" t="s">
        <v>1</v>
      </c>
      <c r="L129" s="46"/>
      <c r="M129" s="236" t="s">
        <v>1</v>
      </c>
      <c r="N129" s="237" t="s">
        <v>44</v>
      </c>
      <c r="O129" s="93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4" t="s">
        <v>144</v>
      </c>
      <c r="AT129" s="224" t="s">
        <v>140</v>
      </c>
      <c r="AU129" s="224" t="s">
        <v>87</v>
      </c>
      <c r="AY129" s="18" t="s">
        <v>139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87</v>
      </c>
      <c r="BK129" s="225">
        <f>ROUND(I129*H129,2)</f>
        <v>0</v>
      </c>
      <c r="BL129" s="18" t="s">
        <v>144</v>
      </c>
      <c r="BM129" s="224" t="s">
        <v>3551</v>
      </c>
    </row>
    <row r="130" spans="1:65" s="2" customFormat="1" ht="16.5" customHeight="1">
      <c r="A130" s="40"/>
      <c r="B130" s="41"/>
      <c r="C130" s="212" t="s">
        <v>319</v>
      </c>
      <c r="D130" s="212" t="s">
        <v>140</v>
      </c>
      <c r="E130" s="213" t="s">
        <v>3552</v>
      </c>
      <c r="F130" s="214" t="s">
        <v>3553</v>
      </c>
      <c r="G130" s="215" t="s">
        <v>477</v>
      </c>
      <c r="H130" s="216">
        <v>1</v>
      </c>
      <c r="I130" s="217"/>
      <c r="J130" s="218">
        <f>ROUND(I130*H130,2)</f>
        <v>0</v>
      </c>
      <c r="K130" s="214" t="s">
        <v>1</v>
      </c>
      <c r="L130" s="46"/>
      <c r="M130" s="236" t="s">
        <v>1</v>
      </c>
      <c r="N130" s="237" t="s">
        <v>44</v>
      </c>
      <c r="O130" s="93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4" t="s">
        <v>144</v>
      </c>
      <c r="AT130" s="224" t="s">
        <v>140</v>
      </c>
      <c r="AU130" s="224" t="s">
        <v>87</v>
      </c>
      <c r="AY130" s="18" t="s">
        <v>139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87</v>
      </c>
      <c r="BK130" s="225">
        <f>ROUND(I130*H130,2)</f>
        <v>0</v>
      </c>
      <c r="BL130" s="18" t="s">
        <v>144</v>
      </c>
      <c r="BM130" s="224" t="s">
        <v>3554</v>
      </c>
    </row>
    <row r="131" spans="1:65" s="2" customFormat="1" ht="24.15" customHeight="1">
      <c r="A131" s="40"/>
      <c r="B131" s="41"/>
      <c r="C131" s="212" t="s">
        <v>327</v>
      </c>
      <c r="D131" s="212" t="s">
        <v>140</v>
      </c>
      <c r="E131" s="213" t="s">
        <v>3555</v>
      </c>
      <c r="F131" s="214" t="s">
        <v>3556</v>
      </c>
      <c r="G131" s="215" t="s">
        <v>477</v>
      </c>
      <c r="H131" s="216">
        <v>4</v>
      </c>
      <c r="I131" s="217"/>
      <c r="J131" s="218">
        <f>ROUND(I131*H131,2)</f>
        <v>0</v>
      </c>
      <c r="K131" s="214" t="s">
        <v>1</v>
      </c>
      <c r="L131" s="46"/>
      <c r="M131" s="236" t="s">
        <v>1</v>
      </c>
      <c r="N131" s="237" t="s">
        <v>44</v>
      </c>
      <c r="O131" s="93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4" t="s">
        <v>144</v>
      </c>
      <c r="AT131" s="224" t="s">
        <v>140</v>
      </c>
      <c r="AU131" s="224" t="s">
        <v>87</v>
      </c>
      <c r="AY131" s="18" t="s">
        <v>139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87</v>
      </c>
      <c r="BK131" s="225">
        <f>ROUND(I131*H131,2)</f>
        <v>0</v>
      </c>
      <c r="BL131" s="18" t="s">
        <v>144</v>
      </c>
      <c r="BM131" s="224" t="s">
        <v>3557</v>
      </c>
    </row>
    <row r="132" spans="1:65" s="2" customFormat="1" ht="37.8" customHeight="1">
      <c r="A132" s="40"/>
      <c r="B132" s="41"/>
      <c r="C132" s="212" t="s">
        <v>334</v>
      </c>
      <c r="D132" s="212" t="s">
        <v>140</v>
      </c>
      <c r="E132" s="213" t="s">
        <v>3448</v>
      </c>
      <c r="F132" s="214" t="s">
        <v>3449</v>
      </c>
      <c r="G132" s="215" t="s">
        <v>716</v>
      </c>
      <c r="H132" s="216">
        <v>120</v>
      </c>
      <c r="I132" s="217"/>
      <c r="J132" s="218">
        <f>ROUND(I132*H132,2)</f>
        <v>0</v>
      </c>
      <c r="K132" s="214" t="s">
        <v>1</v>
      </c>
      <c r="L132" s="46"/>
      <c r="M132" s="236" t="s">
        <v>1</v>
      </c>
      <c r="N132" s="237" t="s">
        <v>44</v>
      </c>
      <c r="O132" s="93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4" t="s">
        <v>144</v>
      </c>
      <c r="AT132" s="224" t="s">
        <v>140</v>
      </c>
      <c r="AU132" s="224" t="s">
        <v>87</v>
      </c>
      <c r="AY132" s="18" t="s">
        <v>139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87</v>
      </c>
      <c r="BK132" s="225">
        <f>ROUND(I132*H132,2)</f>
        <v>0</v>
      </c>
      <c r="BL132" s="18" t="s">
        <v>144</v>
      </c>
      <c r="BM132" s="224" t="s">
        <v>3558</v>
      </c>
    </row>
    <row r="133" spans="1:63" s="11" customFormat="1" ht="25.9" customHeight="1">
      <c r="A133" s="11"/>
      <c r="B133" s="198"/>
      <c r="C133" s="199"/>
      <c r="D133" s="200" t="s">
        <v>78</v>
      </c>
      <c r="E133" s="201" t="s">
        <v>2457</v>
      </c>
      <c r="F133" s="201" t="s">
        <v>3559</v>
      </c>
      <c r="G133" s="199"/>
      <c r="H133" s="199"/>
      <c r="I133" s="202"/>
      <c r="J133" s="203">
        <f>BK133</f>
        <v>0</v>
      </c>
      <c r="K133" s="199"/>
      <c r="L133" s="204"/>
      <c r="M133" s="205"/>
      <c r="N133" s="206"/>
      <c r="O133" s="206"/>
      <c r="P133" s="207">
        <f>SUM(P134:P137)</f>
        <v>0</v>
      </c>
      <c r="Q133" s="206"/>
      <c r="R133" s="207">
        <f>SUM(R134:R137)</f>
        <v>0</v>
      </c>
      <c r="S133" s="206"/>
      <c r="T133" s="208">
        <f>SUM(T134:T137)</f>
        <v>0</v>
      </c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R133" s="209" t="s">
        <v>87</v>
      </c>
      <c r="AT133" s="210" t="s">
        <v>78</v>
      </c>
      <c r="AU133" s="210" t="s">
        <v>79</v>
      </c>
      <c r="AY133" s="209" t="s">
        <v>139</v>
      </c>
      <c r="BK133" s="211">
        <f>SUM(BK134:BK137)</f>
        <v>0</v>
      </c>
    </row>
    <row r="134" spans="1:65" s="2" customFormat="1" ht="24.15" customHeight="1">
      <c r="A134" s="40"/>
      <c r="B134" s="41"/>
      <c r="C134" s="212" t="s">
        <v>340</v>
      </c>
      <c r="D134" s="212" t="s">
        <v>140</v>
      </c>
      <c r="E134" s="213" t="s">
        <v>3560</v>
      </c>
      <c r="F134" s="214" t="s">
        <v>3561</v>
      </c>
      <c r="G134" s="215" t="s">
        <v>477</v>
      </c>
      <c r="H134" s="216">
        <v>5</v>
      </c>
      <c r="I134" s="217"/>
      <c r="J134" s="218">
        <f>ROUND(I134*H134,2)</f>
        <v>0</v>
      </c>
      <c r="K134" s="214" t="s">
        <v>1</v>
      </c>
      <c r="L134" s="46"/>
      <c r="M134" s="236" t="s">
        <v>1</v>
      </c>
      <c r="N134" s="237" t="s">
        <v>44</v>
      </c>
      <c r="O134" s="93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4" t="s">
        <v>144</v>
      </c>
      <c r="AT134" s="224" t="s">
        <v>140</v>
      </c>
      <c r="AU134" s="224" t="s">
        <v>87</v>
      </c>
      <c r="AY134" s="18" t="s">
        <v>139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87</v>
      </c>
      <c r="BK134" s="225">
        <f>ROUND(I134*H134,2)</f>
        <v>0</v>
      </c>
      <c r="BL134" s="18" t="s">
        <v>144</v>
      </c>
      <c r="BM134" s="224" t="s">
        <v>3562</v>
      </c>
    </row>
    <row r="135" spans="1:65" s="2" customFormat="1" ht="21.75" customHeight="1">
      <c r="A135" s="40"/>
      <c r="B135" s="41"/>
      <c r="C135" s="212" t="s">
        <v>229</v>
      </c>
      <c r="D135" s="212" t="s">
        <v>140</v>
      </c>
      <c r="E135" s="213" t="s">
        <v>3563</v>
      </c>
      <c r="F135" s="214" t="s">
        <v>3564</v>
      </c>
      <c r="G135" s="215" t="s">
        <v>3434</v>
      </c>
      <c r="H135" s="216">
        <v>200</v>
      </c>
      <c r="I135" s="217"/>
      <c r="J135" s="218">
        <f>ROUND(I135*H135,2)</f>
        <v>0</v>
      </c>
      <c r="K135" s="214" t="s">
        <v>1</v>
      </c>
      <c r="L135" s="46"/>
      <c r="M135" s="236" t="s">
        <v>1</v>
      </c>
      <c r="N135" s="237" t="s">
        <v>44</v>
      </c>
      <c r="O135" s="93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4" t="s">
        <v>144</v>
      </c>
      <c r="AT135" s="224" t="s">
        <v>140</v>
      </c>
      <c r="AU135" s="224" t="s">
        <v>87</v>
      </c>
      <c r="AY135" s="18" t="s">
        <v>139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87</v>
      </c>
      <c r="BK135" s="225">
        <f>ROUND(I135*H135,2)</f>
        <v>0</v>
      </c>
      <c r="BL135" s="18" t="s">
        <v>144</v>
      </c>
      <c r="BM135" s="224" t="s">
        <v>3565</v>
      </c>
    </row>
    <row r="136" spans="1:65" s="2" customFormat="1" ht="37.8" customHeight="1">
      <c r="A136" s="40"/>
      <c r="B136" s="41"/>
      <c r="C136" s="212" t="s">
        <v>351</v>
      </c>
      <c r="D136" s="212" t="s">
        <v>140</v>
      </c>
      <c r="E136" s="213" t="s">
        <v>3448</v>
      </c>
      <c r="F136" s="214" t="s">
        <v>3449</v>
      </c>
      <c r="G136" s="215" t="s">
        <v>716</v>
      </c>
      <c r="H136" s="216">
        <v>20</v>
      </c>
      <c r="I136" s="217"/>
      <c r="J136" s="218">
        <f>ROUND(I136*H136,2)</f>
        <v>0</v>
      </c>
      <c r="K136" s="214" t="s">
        <v>1</v>
      </c>
      <c r="L136" s="46"/>
      <c r="M136" s="236" t="s">
        <v>1</v>
      </c>
      <c r="N136" s="237" t="s">
        <v>44</v>
      </c>
      <c r="O136" s="93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4" t="s">
        <v>144</v>
      </c>
      <c r="AT136" s="224" t="s">
        <v>140</v>
      </c>
      <c r="AU136" s="224" t="s">
        <v>87</v>
      </c>
      <c r="AY136" s="18" t="s">
        <v>139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87</v>
      </c>
      <c r="BK136" s="225">
        <f>ROUND(I136*H136,2)</f>
        <v>0</v>
      </c>
      <c r="BL136" s="18" t="s">
        <v>144</v>
      </c>
      <c r="BM136" s="224" t="s">
        <v>3566</v>
      </c>
    </row>
    <row r="137" spans="1:65" s="2" customFormat="1" ht="37.8" customHeight="1">
      <c r="A137" s="40"/>
      <c r="B137" s="41"/>
      <c r="C137" s="212" t="s">
        <v>358</v>
      </c>
      <c r="D137" s="212" t="s">
        <v>140</v>
      </c>
      <c r="E137" s="213" t="s">
        <v>3536</v>
      </c>
      <c r="F137" s="214" t="s">
        <v>3537</v>
      </c>
      <c r="G137" s="215" t="s">
        <v>716</v>
      </c>
      <c r="H137" s="216">
        <v>200</v>
      </c>
      <c r="I137" s="217"/>
      <c r="J137" s="218">
        <f>ROUND(I137*H137,2)</f>
        <v>0</v>
      </c>
      <c r="K137" s="214" t="s">
        <v>1</v>
      </c>
      <c r="L137" s="46"/>
      <c r="M137" s="236" t="s">
        <v>1</v>
      </c>
      <c r="N137" s="237" t="s">
        <v>44</v>
      </c>
      <c r="O137" s="93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4" t="s">
        <v>144</v>
      </c>
      <c r="AT137" s="224" t="s">
        <v>140</v>
      </c>
      <c r="AU137" s="224" t="s">
        <v>87</v>
      </c>
      <c r="AY137" s="18" t="s">
        <v>139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87</v>
      </c>
      <c r="BK137" s="225">
        <f>ROUND(I137*H137,2)</f>
        <v>0</v>
      </c>
      <c r="BL137" s="18" t="s">
        <v>144</v>
      </c>
      <c r="BM137" s="224" t="s">
        <v>3567</v>
      </c>
    </row>
    <row r="138" spans="1:63" s="11" customFormat="1" ht="25.9" customHeight="1">
      <c r="A138" s="11"/>
      <c r="B138" s="198"/>
      <c r="C138" s="199"/>
      <c r="D138" s="200" t="s">
        <v>78</v>
      </c>
      <c r="E138" s="201" t="s">
        <v>2529</v>
      </c>
      <c r="F138" s="201" t="s">
        <v>3568</v>
      </c>
      <c r="G138" s="199"/>
      <c r="H138" s="199"/>
      <c r="I138" s="202"/>
      <c r="J138" s="203">
        <f>BK138</f>
        <v>0</v>
      </c>
      <c r="K138" s="199"/>
      <c r="L138" s="204"/>
      <c r="M138" s="205"/>
      <c r="N138" s="206"/>
      <c r="O138" s="206"/>
      <c r="P138" s="207">
        <f>SUM(P139:P145)</f>
        <v>0</v>
      </c>
      <c r="Q138" s="206"/>
      <c r="R138" s="207">
        <f>SUM(R139:R145)</f>
        <v>0</v>
      </c>
      <c r="S138" s="206"/>
      <c r="T138" s="208">
        <f>SUM(T139:T145)</f>
        <v>0</v>
      </c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R138" s="209" t="s">
        <v>87</v>
      </c>
      <c r="AT138" s="210" t="s">
        <v>78</v>
      </c>
      <c r="AU138" s="210" t="s">
        <v>79</v>
      </c>
      <c r="AY138" s="209" t="s">
        <v>139</v>
      </c>
      <c r="BK138" s="211">
        <f>SUM(BK139:BK145)</f>
        <v>0</v>
      </c>
    </row>
    <row r="139" spans="1:65" s="2" customFormat="1" ht="16.5" customHeight="1">
      <c r="A139" s="40"/>
      <c r="B139" s="41"/>
      <c r="C139" s="212" t="s">
        <v>8</v>
      </c>
      <c r="D139" s="212" t="s">
        <v>140</v>
      </c>
      <c r="E139" s="213" t="s">
        <v>3569</v>
      </c>
      <c r="F139" s="214" t="s">
        <v>3570</v>
      </c>
      <c r="G139" s="215" t="s">
        <v>143</v>
      </c>
      <c r="H139" s="216">
        <v>1</v>
      </c>
      <c r="I139" s="217"/>
      <c r="J139" s="218">
        <f>ROUND(I139*H139,2)</f>
        <v>0</v>
      </c>
      <c r="K139" s="214" t="s">
        <v>1</v>
      </c>
      <c r="L139" s="46"/>
      <c r="M139" s="236" t="s">
        <v>1</v>
      </c>
      <c r="N139" s="237" t="s">
        <v>44</v>
      </c>
      <c r="O139" s="93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4" t="s">
        <v>144</v>
      </c>
      <c r="AT139" s="224" t="s">
        <v>140</v>
      </c>
      <c r="AU139" s="224" t="s">
        <v>87</v>
      </c>
      <c r="AY139" s="18" t="s">
        <v>139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87</v>
      </c>
      <c r="BK139" s="225">
        <f>ROUND(I139*H139,2)</f>
        <v>0</v>
      </c>
      <c r="BL139" s="18" t="s">
        <v>144</v>
      </c>
      <c r="BM139" s="224" t="s">
        <v>3571</v>
      </c>
    </row>
    <row r="140" spans="1:65" s="2" customFormat="1" ht="33" customHeight="1">
      <c r="A140" s="40"/>
      <c r="B140" s="41"/>
      <c r="C140" s="212" t="s">
        <v>371</v>
      </c>
      <c r="D140" s="212" t="s">
        <v>140</v>
      </c>
      <c r="E140" s="213" t="s">
        <v>3572</v>
      </c>
      <c r="F140" s="214" t="s">
        <v>3573</v>
      </c>
      <c r="G140" s="215" t="s">
        <v>477</v>
      </c>
      <c r="H140" s="216">
        <v>20</v>
      </c>
      <c r="I140" s="217"/>
      <c r="J140" s="218">
        <f>ROUND(I140*H140,2)</f>
        <v>0</v>
      </c>
      <c r="K140" s="214" t="s">
        <v>1</v>
      </c>
      <c r="L140" s="46"/>
      <c r="M140" s="236" t="s">
        <v>1</v>
      </c>
      <c r="N140" s="237" t="s">
        <v>44</v>
      </c>
      <c r="O140" s="93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4" t="s">
        <v>144</v>
      </c>
      <c r="AT140" s="224" t="s">
        <v>140</v>
      </c>
      <c r="AU140" s="224" t="s">
        <v>87</v>
      </c>
      <c r="AY140" s="18" t="s">
        <v>139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87</v>
      </c>
      <c r="BK140" s="225">
        <f>ROUND(I140*H140,2)</f>
        <v>0</v>
      </c>
      <c r="BL140" s="18" t="s">
        <v>144</v>
      </c>
      <c r="BM140" s="224" t="s">
        <v>3574</v>
      </c>
    </row>
    <row r="141" spans="1:65" s="2" customFormat="1" ht="44.25" customHeight="1">
      <c r="A141" s="40"/>
      <c r="B141" s="41"/>
      <c r="C141" s="212" t="s">
        <v>376</v>
      </c>
      <c r="D141" s="212" t="s">
        <v>140</v>
      </c>
      <c r="E141" s="213" t="s">
        <v>3575</v>
      </c>
      <c r="F141" s="214" t="s">
        <v>3576</v>
      </c>
      <c r="G141" s="215" t="s">
        <v>477</v>
      </c>
      <c r="H141" s="216">
        <v>20</v>
      </c>
      <c r="I141" s="217"/>
      <c r="J141" s="218">
        <f>ROUND(I141*H141,2)</f>
        <v>0</v>
      </c>
      <c r="K141" s="214" t="s">
        <v>1</v>
      </c>
      <c r="L141" s="46"/>
      <c r="M141" s="236" t="s">
        <v>1</v>
      </c>
      <c r="N141" s="237" t="s">
        <v>44</v>
      </c>
      <c r="O141" s="93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4" t="s">
        <v>144</v>
      </c>
      <c r="AT141" s="224" t="s">
        <v>140</v>
      </c>
      <c r="AU141" s="224" t="s">
        <v>87</v>
      </c>
      <c r="AY141" s="18" t="s">
        <v>139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87</v>
      </c>
      <c r="BK141" s="225">
        <f>ROUND(I141*H141,2)</f>
        <v>0</v>
      </c>
      <c r="BL141" s="18" t="s">
        <v>144</v>
      </c>
      <c r="BM141" s="224" t="s">
        <v>3577</v>
      </c>
    </row>
    <row r="142" spans="1:65" s="2" customFormat="1" ht="44.25" customHeight="1">
      <c r="A142" s="40"/>
      <c r="B142" s="41"/>
      <c r="C142" s="212" t="s">
        <v>382</v>
      </c>
      <c r="D142" s="212" t="s">
        <v>140</v>
      </c>
      <c r="E142" s="213" t="s">
        <v>3578</v>
      </c>
      <c r="F142" s="214" t="s">
        <v>3579</v>
      </c>
      <c r="G142" s="215" t="s">
        <v>477</v>
      </c>
      <c r="H142" s="216">
        <v>1</v>
      </c>
      <c r="I142" s="217"/>
      <c r="J142" s="218">
        <f>ROUND(I142*H142,2)</f>
        <v>0</v>
      </c>
      <c r="K142" s="214" t="s">
        <v>1</v>
      </c>
      <c r="L142" s="46"/>
      <c r="M142" s="236" t="s">
        <v>1</v>
      </c>
      <c r="N142" s="237" t="s">
        <v>44</v>
      </c>
      <c r="O142" s="93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4" t="s">
        <v>144</v>
      </c>
      <c r="AT142" s="224" t="s">
        <v>140</v>
      </c>
      <c r="AU142" s="224" t="s">
        <v>87</v>
      </c>
      <c r="AY142" s="18" t="s">
        <v>139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87</v>
      </c>
      <c r="BK142" s="225">
        <f>ROUND(I142*H142,2)</f>
        <v>0</v>
      </c>
      <c r="BL142" s="18" t="s">
        <v>144</v>
      </c>
      <c r="BM142" s="224" t="s">
        <v>3580</v>
      </c>
    </row>
    <row r="143" spans="1:65" s="2" customFormat="1" ht="16.5" customHeight="1">
      <c r="A143" s="40"/>
      <c r="B143" s="41"/>
      <c r="C143" s="212" t="s">
        <v>393</v>
      </c>
      <c r="D143" s="212" t="s">
        <v>140</v>
      </c>
      <c r="E143" s="213" t="s">
        <v>3581</v>
      </c>
      <c r="F143" s="214" t="s">
        <v>3582</v>
      </c>
      <c r="G143" s="215" t="s">
        <v>477</v>
      </c>
      <c r="H143" s="216">
        <v>4</v>
      </c>
      <c r="I143" s="217"/>
      <c r="J143" s="218">
        <f>ROUND(I143*H143,2)</f>
        <v>0</v>
      </c>
      <c r="K143" s="214" t="s">
        <v>1</v>
      </c>
      <c r="L143" s="46"/>
      <c r="M143" s="236" t="s">
        <v>1</v>
      </c>
      <c r="N143" s="237" t="s">
        <v>44</v>
      </c>
      <c r="O143" s="93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4" t="s">
        <v>144</v>
      </c>
      <c r="AT143" s="224" t="s">
        <v>140</v>
      </c>
      <c r="AU143" s="224" t="s">
        <v>87</v>
      </c>
      <c r="AY143" s="18" t="s">
        <v>139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87</v>
      </c>
      <c r="BK143" s="225">
        <f>ROUND(I143*H143,2)</f>
        <v>0</v>
      </c>
      <c r="BL143" s="18" t="s">
        <v>144</v>
      </c>
      <c r="BM143" s="224" t="s">
        <v>3583</v>
      </c>
    </row>
    <row r="144" spans="1:65" s="2" customFormat="1" ht="24.15" customHeight="1">
      <c r="A144" s="40"/>
      <c r="B144" s="41"/>
      <c r="C144" s="212" t="s">
        <v>400</v>
      </c>
      <c r="D144" s="212" t="s">
        <v>140</v>
      </c>
      <c r="E144" s="213" t="s">
        <v>3584</v>
      </c>
      <c r="F144" s="214" t="s">
        <v>3585</v>
      </c>
      <c r="G144" s="215" t="s">
        <v>3459</v>
      </c>
      <c r="H144" s="216">
        <v>2</v>
      </c>
      <c r="I144" s="217"/>
      <c r="J144" s="218">
        <f>ROUND(I144*H144,2)</f>
        <v>0</v>
      </c>
      <c r="K144" s="214" t="s">
        <v>1</v>
      </c>
      <c r="L144" s="46"/>
      <c r="M144" s="236" t="s">
        <v>1</v>
      </c>
      <c r="N144" s="237" t="s">
        <v>44</v>
      </c>
      <c r="O144" s="93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4" t="s">
        <v>144</v>
      </c>
      <c r="AT144" s="224" t="s">
        <v>140</v>
      </c>
      <c r="AU144" s="224" t="s">
        <v>87</v>
      </c>
      <c r="AY144" s="18" t="s">
        <v>139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87</v>
      </c>
      <c r="BK144" s="225">
        <f>ROUND(I144*H144,2)</f>
        <v>0</v>
      </c>
      <c r="BL144" s="18" t="s">
        <v>144</v>
      </c>
      <c r="BM144" s="224" t="s">
        <v>3586</v>
      </c>
    </row>
    <row r="145" spans="1:65" s="2" customFormat="1" ht="16.5" customHeight="1">
      <c r="A145" s="40"/>
      <c r="B145" s="41"/>
      <c r="C145" s="212" t="s">
        <v>7</v>
      </c>
      <c r="D145" s="212" t="s">
        <v>140</v>
      </c>
      <c r="E145" s="213" t="s">
        <v>3461</v>
      </c>
      <c r="F145" s="214" t="s">
        <v>3462</v>
      </c>
      <c r="G145" s="215" t="s">
        <v>3463</v>
      </c>
      <c r="H145" s="216">
        <v>4</v>
      </c>
      <c r="I145" s="217"/>
      <c r="J145" s="218">
        <f>ROUND(I145*H145,2)</f>
        <v>0</v>
      </c>
      <c r="K145" s="214" t="s">
        <v>1</v>
      </c>
      <c r="L145" s="46"/>
      <c r="M145" s="219" t="s">
        <v>1</v>
      </c>
      <c r="N145" s="220" t="s">
        <v>44</v>
      </c>
      <c r="O145" s="221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4" t="s">
        <v>144</v>
      </c>
      <c r="AT145" s="224" t="s">
        <v>140</v>
      </c>
      <c r="AU145" s="224" t="s">
        <v>87</v>
      </c>
      <c r="AY145" s="18" t="s">
        <v>139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87</v>
      </c>
      <c r="BK145" s="225">
        <f>ROUND(I145*H145,2)</f>
        <v>0</v>
      </c>
      <c r="BL145" s="18" t="s">
        <v>144</v>
      </c>
      <c r="BM145" s="224" t="s">
        <v>3587</v>
      </c>
    </row>
    <row r="146" spans="1:31" s="2" customFormat="1" ht="6.95" customHeight="1">
      <c r="A146" s="40"/>
      <c r="B146" s="68"/>
      <c r="C146" s="69"/>
      <c r="D146" s="69"/>
      <c r="E146" s="69"/>
      <c r="F146" s="69"/>
      <c r="G146" s="69"/>
      <c r="H146" s="69"/>
      <c r="I146" s="69"/>
      <c r="J146" s="69"/>
      <c r="K146" s="69"/>
      <c r="L146" s="46"/>
      <c r="M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</row>
  </sheetData>
  <sheetProtection password="CC35" sheet="1" objects="1" scenarios="1" formatColumns="0" formatRows="0" autoFilter="0"/>
  <autoFilter ref="C118:K145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Chytil</dc:creator>
  <cp:keywords/>
  <dc:description/>
  <cp:lastModifiedBy>Jaroslav Chytil</cp:lastModifiedBy>
  <dcterms:created xsi:type="dcterms:W3CDTF">2023-07-03T11:11:21Z</dcterms:created>
  <dcterms:modified xsi:type="dcterms:W3CDTF">2023-07-03T11:11:40Z</dcterms:modified>
  <cp:category/>
  <cp:version/>
  <cp:contentType/>
  <cp:contentStatus/>
</cp:coreProperties>
</file>