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101 - KOMUNIKACE UL. S..." sheetId="2" r:id="rId2"/>
    <sheet name="SO 101.1 - KOMUNIKACE UL...." sheetId="3" r:id="rId3"/>
    <sheet name="SO 311 - KANALIZACE   (ús..." sheetId="4" r:id="rId4"/>
    <sheet name="SO 320 - KANALIZAČNÍ PŘÍP..." sheetId="5" r:id="rId5"/>
    <sheet name="SO 330 - VODOVODNÍ ŘADY" sheetId="6" r:id="rId6"/>
    <sheet name="SO 340 - VODOVODNÍ PŘÍPOJKY" sheetId="7" r:id="rId7"/>
    <sheet name="90 - OSTATNÍ NÁKLADY" sheetId="8" r:id="rId8"/>
    <sheet name="Seznam figur" sheetId="9" r:id="rId9"/>
  </sheets>
  <definedNames>
    <definedName name="_xlnm._FilterDatabase" localSheetId="7" hidden="1">'90 - OSTATNÍ NÁKLADY'!$C$116:$K$196</definedName>
    <definedName name="_xlnm._FilterDatabase" localSheetId="1" hidden="1">'SO 101 - KOMUNIKACE UL. S...'!$C$130:$K$457</definedName>
    <definedName name="_xlnm._FilterDatabase" localSheetId="2" hidden="1">'SO 101.1 - KOMUNIKACE UL....'!$C$123:$K$351</definedName>
    <definedName name="_xlnm._FilterDatabase" localSheetId="3" hidden="1">'SO 311 - KANALIZACE   (ús...'!$C$126:$K$609</definedName>
    <definedName name="_xlnm._FilterDatabase" localSheetId="4" hidden="1">'SO 320 - KANALIZAČNÍ PŘÍP...'!$C$127:$K$601</definedName>
    <definedName name="_xlnm._FilterDatabase" localSheetId="5" hidden="1">'SO 330 - VODOVODNÍ ŘADY'!$C$126:$K$529</definedName>
    <definedName name="_xlnm._FilterDatabase" localSheetId="6" hidden="1">'SO 340 - VODOVODNÍ PŘÍPOJKY'!$C$126:$K$509</definedName>
    <definedName name="_xlnm.Print_Area" localSheetId="7">'90 - OSTATNÍ NÁKLADY'!$C$4:$J$39,'90 - OSTATNÍ NÁKLADY'!$C$50:$J$76,'90 - OSTATNÍ NÁKLADY'!$C$82:$J$98,'90 - OSTATNÍ NÁKLADY'!$C$104:$K$196</definedName>
    <definedName name="_xlnm.Print_Area" localSheetId="0">'Rekapitulace stavby'!$D$4:$AO$76,'Rekapitulace stavby'!$C$82:$AQ$102</definedName>
    <definedName name="_xlnm.Print_Area" localSheetId="8">'Seznam figur'!$C$4:$G$1765</definedName>
    <definedName name="_xlnm.Print_Area" localSheetId="1">'SO 101 - KOMUNIKACE UL. S...'!$C$4:$J$39,'SO 101 - KOMUNIKACE UL. S...'!$C$50:$J$76,'SO 101 - KOMUNIKACE UL. S...'!$C$82:$J$112,'SO 101 - KOMUNIKACE UL. S...'!$C$118:$K$457</definedName>
    <definedName name="_xlnm.Print_Area" localSheetId="2">'SO 101.1 - KOMUNIKACE UL....'!$C$4:$J$39,'SO 101.1 - KOMUNIKACE UL....'!$C$50:$J$76,'SO 101.1 - KOMUNIKACE UL....'!$C$82:$J$105,'SO 101.1 - KOMUNIKACE UL....'!$C$111:$K$351</definedName>
    <definedName name="_xlnm.Print_Area" localSheetId="3">'SO 311 - KANALIZACE   (ús...'!$C$4:$J$39,'SO 311 - KANALIZACE   (ús...'!$C$50:$J$76,'SO 311 - KANALIZACE   (ús...'!$C$82:$J$108,'SO 311 - KANALIZACE   (ús...'!$C$114:$K$609</definedName>
    <definedName name="_xlnm.Print_Area" localSheetId="4">'SO 320 - KANALIZAČNÍ PŘÍP...'!$C$4:$J$39,'SO 320 - KANALIZAČNÍ PŘÍP...'!$C$50:$J$76,'SO 320 - KANALIZAČNÍ PŘÍP...'!$C$82:$J$109,'SO 320 - KANALIZAČNÍ PŘÍP...'!$C$115:$K$601</definedName>
    <definedName name="_xlnm.Print_Area" localSheetId="5">'SO 330 - VODOVODNÍ ŘADY'!$C$4:$J$39,'SO 330 - VODOVODNÍ ŘADY'!$C$50:$J$76,'SO 330 - VODOVODNÍ ŘADY'!$C$82:$J$108,'SO 330 - VODOVODNÍ ŘADY'!$C$114:$K$529</definedName>
    <definedName name="_xlnm.Print_Area" localSheetId="6">'SO 340 - VODOVODNÍ PŘÍPOJKY'!$C$4:$J$39,'SO 340 - VODOVODNÍ PŘÍPOJKY'!$C$50:$J$76,'SO 340 - VODOVODNÍ PŘÍPOJKY'!$C$82:$J$108,'SO 340 - VODOVODNÍ PŘÍPOJKY'!$C$114:$K$509</definedName>
    <definedName name="_xlnm.Print_Titles" localSheetId="0">'Rekapitulace stavby'!$92:$92</definedName>
    <definedName name="_xlnm.Print_Titles" localSheetId="1">'SO 101 - KOMUNIKACE UL. S...'!$130:$130</definedName>
    <definedName name="_xlnm.Print_Titles" localSheetId="2">'SO 101.1 - KOMUNIKACE UL....'!$123:$123</definedName>
    <definedName name="_xlnm.Print_Titles" localSheetId="3">'SO 311 - KANALIZACE   (ús...'!$126:$126</definedName>
    <definedName name="_xlnm.Print_Titles" localSheetId="4">'SO 320 - KANALIZAČNÍ PŘÍP...'!$127:$127</definedName>
    <definedName name="_xlnm.Print_Titles" localSheetId="5">'SO 330 - VODOVODNÍ ŘADY'!$126:$126</definedName>
    <definedName name="_xlnm.Print_Titles" localSheetId="6">'SO 340 - VODOVODNÍ PŘÍPOJKY'!$126:$126</definedName>
    <definedName name="_xlnm.Print_Titles" localSheetId="7">'90 - OSTATNÍ NÁKLADY'!$116:$116</definedName>
    <definedName name="_xlnm.Print_Titles" localSheetId="8">'Seznam figur'!$9:$9</definedName>
  </definedNames>
  <calcPr calcId="162913"/>
</workbook>
</file>

<file path=xl/sharedStrings.xml><?xml version="1.0" encoding="utf-8"?>
<sst xmlns="http://schemas.openxmlformats.org/spreadsheetml/2006/main" count="32340" uniqueCount="3060">
  <si>
    <t>Export Komplet</t>
  </si>
  <si>
    <t/>
  </si>
  <si>
    <t>2.0</t>
  </si>
  <si>
    <t>False</t>
  </si>
  <si>
    <t>{5613b32f-51e6-4945-94cb-75eb75b76cf3}</t>
  </si>
  <si>
    <t>&gt;&gt;  skryté sloupce  &lt;&lt;</t>
  </si>
  <si>
    <t>0,01</t>
  </si>
  <si>
    <t>21</t>
  </si>
  <si>
    <t>10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</si>
  <si>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</si>
  <si>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</si>
  <si>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</si>
  <si>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</si>
  <si>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</si>
  <si>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200662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</si>
  <si>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</si>
  <si>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</si>
  <si>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STRÁNSKÉHO - REKONSTRUKCE KANALIZACE A VODOVODU</t>
  </si>
  <si>
    <t>KSO:</t>
  </si>
  <si>
    <t>CC-CZ:</t>
  </si>
  <si>
    <t>Místo:</t>
  </si>
  <si>
    <t>Brno</t>
  </si>
  <si>
    <t>Datum:</t>
  </si>
  <si>
    <t>Zadavatel:</t>
  </si>
  <si>
    <t>IČ:</t>
  </si>
  <si>
    <t>Statutární město Brno</t>
  </si>
  <si>
    <t>DIČ:</t>
  </si>
  <si>
    <t>Uchazeč:</t>
  </si>
  <si>
    <t>Vyplň údaj</t>
  </si>
  <si>
    <t>Projektant:</t>
  </si>
  <si>
    <t>AQUA PROCON s.r.o.  Brno</t>
  </si>
  <si>
    <t>True</t>
  </si>
  <si>
    <t>1</t>
  </si>
  <si>
    <t>Zpracovatel:</t>
  </si>
  <si>
    <t>Obrtel M.</t>
  </si>
  <si>
    <t>Poznámka:</t>
  </si>
  <si>
    <t xml:space="preserve">Soupis prací je sestaven za využití položek Cenové soustavy ÚRS, RTS aj. (CS). Cenové a technické podmínky položek CS ÚRS, které nejsou uvedeny v soupisu prací (tzv. úvodní části katalogů) jsou neomezeně dálkově k dispozici na www.cs-urs.cz. Položky soupisu prací, které mají ve sloupci "Cenová soustava" uveden údaj „ vlastní “, nepochází z CS. Tyto položky byly vytvořeny pouze pro tento rozpočet a nenacházejí se v žádné cenové soustavě. Pokud byl v rozpočtu uveden konkrétní obchodní název materiálu nebo výrobku, byl použit s cílem zadavatele stanovit minimální kvalitativní standard. Pokud je někde uveden obchodní název, slouží jen k upřesnění specifikace materiálu. Je možné použít jakýkoliv obdobný výrobek. Výkaz výměr, který se vztahuje k více položkám je nahrazen odpovídajícím slovem  "FIGUROU".  Figura je uvedena ve sloupci "Kód" v položce, kde byla spočítána.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</si>
  <si>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</si>
  <si>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</si>
  <si>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</si>
  <si>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</si>
  <si>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</si>
  <si>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</si>
  <si>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</si>
  <si>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</si>
  <si>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</si>
  <si>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</si>
  <si>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</si>
  <si>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</si>
  <si>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</si>
  <si>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</si>
  <si>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</si>
  <si>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</si>
  <si>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</si>
  <si>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</si>
  <si>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</si>
  <si>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</si>
  <si>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</si>
  <si>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</si>
  <si>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</si>
  <si>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</si>
  <si>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</si>
  <si>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</si>
  <si>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</si>
  <si>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</si>
  <si>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</si>
  <si>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</si>
  <si>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</si>
  <si>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</si>
  <si>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</si>
  <si>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</si>
  <si>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</si>
  <si>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</si>
  <si>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</si>
  <si>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</si>
  <si>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</si>
  <si>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</si>
  <si>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</si>
  <si>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</si>
  <si>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</si>
  <si>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</si>
  <si>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</si>
  <si>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</si>
  <si>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UL. STRÁSKÉHO</t>
  </si>
  <si>
    <t>ING</t>
  </si>
  <si>
    <t>{5b77b35c-4b45-415a-a61a-5f4375e4e5d7}</t>
  </si>
  <si>
    <t>822 29</t>
  </si>
  <si>
    <t>2</t>
  </si>
  <si>
    <t>SO 101.1</t>
  </si>
  <si>
    <t>KOMUNIKACE UL. STRÁSKÉHO - odvodnění</t>
  </si>
  <si>
    <t>{64d4def7-8eb7-4e53-97eb-6218cf818c44}</t>
  </si>
  <si>
    <t>827 29 5</t>
  </si>
  <si>
    <t>SO 311</t>
  </si>
  <si>
    <t>KANALIZACE   (úsek Š2-Š7223)</t>
  </si>
  <si>
    <t>{36de81a8-578c-418f-8e62-ca1dbd5ee827}</t>
  </si>
  <si>
    <t>827 29 4</t>
  </si>
  <si>
    <t>SO 320</t>
  </si>
  <si>
    <t>KANALIZAČNÍ PŘÍPOJKY</t>
  </si>
  <si>
    <t>{8caf83d0-2632-4e46-a62c-a74d5ff79566}</t>
  </si>
  <si>
    <t>SO 330</t>
  </si>
  <si>
    <t>VODOVODNÍ ŘADY</t>
  </si>
  <si>
    <t>{28771751-ac81-493e-94ea-f5b75c4013ae}</t>
  </si>
  <si>
    <t>827 11 3</t>
  </si>
  <si>
    <t>SO 340</t>
  </si>
  <si>
    <t>VODOVODNÍ PŘÍPOJKY</t>
  </si>
  <si>
    <t>{d1ee6ea4-1bf5-47a4-898c-6febdea98646}</t>
  </si>
  <si>
    <t>827 11 1</t>
  </si>
  <si>
    <t>90</t>
  </si>
  <si>
    <t>OSTATNÍ NÁKLADY</t>
  </si>
  <si>
    <t>STA</t>
  </si>
  <si>
    <t>{5a560a72-25cd-43c4-b401-ce40b7ad5fb8}</t>
  </si>
  <si>
    <t>ACO1</t>
  </si>
  <si>
    <t>2271</t>
  </si>
  <si>
    <t>ACO2</t>
  </si>
  <si>
    <t>572</t>
  </si>
  <si>
    <t>KRYCÍ LIST SOUPISU PRACÍ</t>
  </si>
  <si>
    <t>DRENAZ</t>
  </si>
  <si>
    <t>688</t>
  </si>
  <si>
    <t>DRN</t>
  </si>
  <si>
    <t>390</t>
  </si>
  <si>
    <t>ODKOP</t>
  </si>
  <si>
    <t>1599</t>
  </si>
  <si>
    <t>ODVOZ1</t>
  </si>
  <si>
    <t>1771</t>
  </si>
  <si>
    <t>Objekt:</t>
  </si>
  <si>
    <t>ODVOZ2</t>
  </si>
  <si>
    <t>2167,5</t>
  </si>
  <si>
    <t>SO 101 - KOMUNIKACE UL. STRÁSKÉHO</t>
  </si>
  <si>
    <t>PODLOZI</t>
  </si>
  <si>
    <t>VYKOP</t>
  </si>
  <si>
    <t>172</t>
  </si>
  <si>
    <t>ZAMK80</t>
  </si>
  <si>
    <t>890</t>
  </si>
  <si>
    <t>ZASYP</t>
  </si>
  <si>
    <t>Některé výměry byly změřeny elektronicky z projektu a není proto v některých položkách uveden výpočet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</si>
  <si>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</si>
  <si>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</si>
  <si>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</si>
  <si>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</si>
  <si>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</si>
  <si>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</si>
  <si>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</si>
  <si>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1.1 - Výměna podloží  (jen v případě realizace výměny podloží)</t>
  </si>
  <si>
    <t xml:space="preserve">    2 - Zakládání</t>
  </si>
  <si>
    <t xml:space="preserve">    5.1 - Asfaltová vozovka</t>
  </si>
  <si>
    <t xml:space="preserve">    5.1.1 - Asfaltová vozovka tl.120mm</t>
  </si>
  <si>
    <t xml:space="preserve">    5.2 - Parkovací stání</t>
  </si>
  <si>
    <t xml:space="preserve">    5.3 - Chodníky</t>
  </si>
  <si>
    <t xml:space="preserve">    5.4 - Chodníky pojížděné</t>
  </si>
  <si>
    <t xml:space="preserve">    5.5 - Parkovací stání</t>
  </si>
  <si>
    <t xml:space="preserve">    5.6 - Dlážděná komunikace ul. Junácká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</si>
  <si>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</si>
  <si>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</si>
  <si>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</si>
  <si>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</si>
  <si>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</si>
  <si>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</si>
  <si>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</si>
  <si>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</si>
  <si>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</si>
  <si>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</si>
  <si>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</si>
  <si>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</si>
  <si>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</si>
  <si>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</si>
  <si>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</si>
  <si>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</si>
  <si>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</si>
  <si>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</si>
  <si>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</si>
  <si>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</si>
  <si>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</si>
  <si>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</si>
  <si>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</si>
  <si>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200 mm strojně pl do 50 m2</t>
  </si>
  <si>
    <t>m2</t>
  </si>
  <si>
    <t>CS ÚRS 2023 01</t>
  </si>
  <si>
    <t>4</t>
  </si>
  <si>
    <t>-1971869434</t>
  </si>
  <si>
    <t>VV</t>
  </si>
  <si>
    <t xml:space="preserve">" odstranění kačírku "     </t>
  </si>
  <si>
    <t>" zhotovitel v ceně zohlední možnost zpětného využití materiálu na stavbě "</t>
  </si>
  <si>
    <t>20,0</t>
  </si>
  <si>
    <t>113202111</t>
  </si>
  <si>
    <t>Vytrhání obrub krajníků obrubníků stojatých</t>
  </si>
  <si>
    <t>m</t>
  </si>
  <si>
    <t>1359487226</t>
  </si>
  <si>
    <t>3</t>
  </si>
  <si>
    <t>113201111</t>
  </si>
  <si>
    <t>Vytrhání obrub chodníkových ležatých</t>
  </si>
  <si>
    <t>1690252905</t>
  </si>
  <si>
    <t>113202111.1</t>
  </si>
  <si>
    <t>Vytrhání obrub krajníků obrubníků stojatých k dalšímu použití vč. odvozu dle pokynů investora</t>
  </si>
  <si>
    <t>vlastní</t>
  </si>
  <si>
    <t>-231117340</t>
  </si>
  <si>
    <t>" kamenný obrubník "     417,0</t>
  </si>
  <si>
    <t>5</t>
  </si>
  <si>
    <t>979024443</t>
  </si>
  <si>
    <t>Očištění vybouraných obrubníků a krajníků silničních</t>
  </si>
  <si>
    <t>373327822</t>
  </si>
  <si>
    <t>6</t>
  </si>
  <si>
    <t>113203111.1</t>
  </si>
  <si>
    <t>Vytrhání obrub z dlažebních kostek k dalšímu použití vč. odvozu dle pokynů investora</t>
  </si>
  <si>
    <t>1101405014</t>
  </si>
  <si>
    <t>417*2</t>
  </si>
  <si>
    <t>7</t>
  </si>
  <si>
    <t>979071121</t>
  </si>
  <si>
    <t>Očištění dlažebních kostek drobných s původním spárováním kamenivem těženým</t>
  </si>
  <si>
    <t>-1621448460</t>
  </si>
  <si>
    <t>417*2*0,11</t>
  </si>
  <si>
    <t>8</t>
  </si>
  <si>
    <t>113106571</t>
  </si>
  <si>
    <t>Rozebrání dlažeb vozovek ze zámkové dlažby s ložem z kameniva strojně pl přes 200 m2</t>
  </si>
  <si>
    <t>1517204782</t>
  </si>
  <si>
    <t>9</t>
  </si>
  <si>
    <t>113106161.1</t>
  </si>
  <si>
    <t>Rozebrání dlažeb vozovek z drobných kostek s ložem z kameniva ručně k dalšímu použití vč. odvozu dle pokynů investora</t>
  </si>
  <si>
    <t>2092894242</t>
  </si>
  <si>
    <t>-1578874202</t>
  </si>
  <si>
    <t>11</t>
  </si>
  <si>
    <t>122451105.1</t>
  </si>
  <si>
    <t>Odkopávky a prokopávky nezapažené v hornině třídy těžitelnosti II, skupiny 5 objem do 1000 m3 strojně - skladby komunikací (suť 2,4t/m3)</t>
  </si>
  <si>
    <t>m3</t>
  </si>
  <si>
    <t>1170856626</t>
  </si>
  <si>
    <t>" odstranění stmelených podkladních vrstev komunikací "     790,23</t>
  </si>
  <si>
    <t>12</t>
  </si>
  <si>
    <t>122351106.1</t>
  </si>
  <si>
    <t>Odkopávky a prokopávky nezapažené v hornině třídy těžitelnosti II, skupiny 4 objem do 5000 m3 strojně - skladby komunikací (suť 1,8t/m3)</t>
  </si>
  <si>
    <t>-884051221</t>
  </si>
  <si>
    <t>" odstranění nestmelených podkladních vrstev komunikací "     1169,63</t>
  </si>
  <si>
    <t>" odstranění provizorního krytu vozovky nad rýhou - v úrovní asfaltové vozovky tl. 240mm "</t>
  </si>
  <si>
    <t>" kanalizace "     0,24*729,257</t>
  </si>
  <si>
    <t>" kp "     0,24*244,365</t>
  </si>
  <si>
    <t>" vodovod "     0,24*303,650</t>
  </si>
  <si>
    <t>" vp "     0,24*148,05</t>
  </si>
  <si>
    <t xml:space="preserve">" asf.chodník 180mm "    </t>
  </si>
  <si>
    <t>" odstranění provizorního krytu chodníku nad nad rýhou - v úrovní asfalt chodníku tl. 180mm "</t>
  </si>
  <si>
    <t>" kp "     0,18*176,44</t>
  </si>
  <si>
    <t>" vp "     0,18*77,04</t>
  </si>
  <si>
    <t>Součet</t>
  </si>
  <si>
    <t>13</t>
  </si>
  <si>
    <t>961044111</t>
  </si>
  <si>
    <t>Bourání základů z betonu prostého</t>
  </si>
  <si>
    <t>-787822758</t>
  </si>
  <si>
    <t>" betonové základy v prostoru odstraňovaných stáv. komunikací "</t>
  </si>
  <si>
    <t>3,5</t>
  </si>
  <si>
    <t>14</t>
  </si>
  <si>
    <t>997221551</t>
  </si>
  <si>
    <t>Vodorovná doprava suti ze sypkých materiálů do 1 km</t>
  </si>
  <si>
    <t>t</t>
  </si>
  <si>
    <t>1237232082</t>
  </si>
  <si>
    <t>15</t>
  </si>
  <si>
    <t>997221559</t>
  </si>
  <si>
    <t>Příplatek ZKD 1 km u vodorovné dopravy suti ze sypkých materiálů</t>
  </si>
  <si>
    <t>764253408</t>
  </si>
  <si>
    <t>5161,807*12 'Přepočtené koeficientem množství</t>
  </si>
  <si>
    <t>16</t>
  </si>
  <si>
    <t>97909811001</t>
  </si>
  <si>
    <t>Poplatek za skládku suti      (bez živice)</t>
  </si>
  <si>
    <t>-1097306057</t>
  </si>
  <si>
    <t>17</t>
  </si>
  <si>
    <t>919735114</t>
  </si>
  <si>
    <t>Řezání stávajícího živičného krytu hl do 200 mm</t>
  </si>
  <si>
    <t>1630994520</t>
  </si>
  <si>
    <t>18</t>
  </si>
  <si>
    <t>113107245</t>
  </si>
  <si>
    <t>Odstranění podkladu živičného tl 250 mm strojně pl přes 200 m2</t>
  </si>
  <si>
    <t>1090272317</t>
  </si>
  <si>
    <t>" vozovka průměr 240mm "     4335</t>
  </si>
  <si>
    <t>" odpočet vybouraných úseků nad rýhou vodovodu kanalizace kp a vp "</t>
  </si>
  <si>
    <t>" kanalizace "     -729,257</t>
  </si>
  <si>
    <t>" kp "     -244,365</t>
  </si>
  <si>
    <t>" vodovod "     -303,650</t>
  </si>
  <si>
    <t>" vp "     -148,05</t>
  </si>
  <si>
    <t>19</t>
  </si>
  <si>
    <t>113107244</t>
  </si>
  <si>
    <t>Odstranění podkladu živičného tl 200 mm strojně pl přes 200 m2</t>
  </si>
  <si>
    <t>414345186</t>
  </si>
  <si>
    <t>" asf.chodník 180mm "     1105,0</t>
  </si>
  <si>
    <t>" kp "     -176,44</t>
  </si>
  <si>
    <t>" vp "     -77,04</t>
  </si>
  <si>
    <t>20</t>
  </si>
  <si>
    <t>-40902642</t>
  </si>
  <si>
    <t>-1312302271</t>
  </si>
  <si>
    <t>2076,617*12 'Přepočtené koeficientem množství</t>
  </si>
  <si>
    <t>22</t>
  </si>
  <si>
    <t>97909811002</t>
  </si>
  <si>
    <t>Poplatek za skládku suti - živice</t>
  </si>
  <si>
    <t>-528603841</t>
  </si>
  <si>
    <t>23</t>
  </si>
  <si>
    <t>111301119.1</t>
  </si>
  <si>
    <t>Sejmutí drnu tl do 150 mm s přemístěním do 50 m nebo naložením na dopravní prostředek</t>
  </si>
  <si>
    <t>-1837681854</t>
  </si>
  <si>
    <t>24</t>
  </si>
  <si>
    <t>122251106</t>
  </si>
  <si>
    <t>Odkopávky a prokopávky nezapažené v hornině třídy těžitelnosti I, skupiny 3 objem do 5000 m3 strojně</t>
  </si>
  <si>
    <t>60171575</t>
  </si>
  <si>
    <t>" odkop pro komunikace "     1599</t>
  </si>
  <si>
    <t>" ve tř. 3 - 65% "     ODKOP*0,65</t>
  </si>
  <si>
    <t>25</t>
  </si>
  <si>
    <t>122351106</t>
  </si>
  <si>
    <t>Odkopávky a prokopávky nezapažené v hornině třídy těžitelnosti II, skupiny 4 objem do 5000 m3 strojně</t>
  </si>
  <si>
    <t>908103906</t>
  </si>
  <si>
    <t>" ve třídě 4 - 35% "     ODKOP*0,35</t>
  </si>
  <si>
    <t>26</t>
  </si>
  <si>
    <t>132251104</t>
  </si>
  <si>
    <t>Hloubení rýh nezapažených  š do 800 mm v hornině třídy těžitelnosti I, skupiny 3 objem přes 100 m3 strojně</t>
  </si>
  <si>
    <t>1820717471</t>
  </si>
  <si>
    <t>" výkop pro trativody "     172,0</t>
  </si>
  <si>
    <t>" ve tř. 3 - 65% "     0,65*VYKOP</t>
  </si>
  <si>
    <t>27</t>
  </si>
  <si>
    <t>132351104</t>
  </si>
  <si>
    <t>Hloubení rýh nezapažených  š do 800 mm v hornině třídy těžitelnosti II, skupiny 4 objem přes 100 m3 strojně</t>
  </si>
  <si>
    <t>1257142424</t>
  </si>
  <si>
    <t>" ve tř. 4 - 35% "     0,35*VYKOP</t>
  </si>
  <si>
    <t>28</t>
  </si>
  <si>
    <t>162751117</t>
  </si>
  <si>
    <t>Vodorovné přemístění do 10000 m výkopku/sypaniny z horniny třídy těžitelnosti I, skupiny 1 až 3</t>
  </si>
  <si>
    <t>1473960641</t>
  </si>
  <si>
    <t>" sejmutý drn "     DRN*0,15</t>
  </si>
  <si>
    <t>" vytěžená zemina celkem "     ODKOP+VYKOP</t>
  </si>
  <si>
    <t>" odpočet zemina zpět - zatravnění "</t>
  </si>
  <si>
    <t>-0,15*390,0</t>
  </si>
  <si>
    <t>" vytěžená zemina na skládku tř. 3 - 65% "</t>
  </si>
  <si>
    <t>ODVOZ1*0,65</t>
  </si>
  <si>
    <t>29</t>
  </si>
  <si>
    <t>162751119</t>
  </si>
  <si>
    <t>Příplatek k vodorovnému přemístění výkopku/sypaniny z horniny třídy těžitelnosti I, skupiny 1 až 3 ZKD 1000 m přes 10000 m</t>
  </si>
  <si>
    <t>-355733851</t>
  </si>
  <si>
    <t>ODVOZ1*0,65*3</t>
  </si>
  <si>
    <t>30</t>
  </si>
  <si>
    <t>162751137</t>
  </si>
  <si>
    <t>Vodorovné přemístění do 10000 m výkopku/sypaniny z horniny třídy těžitelnosti II, skupiny 4 a 5</t>
  </si>
  <si>
    <t>1975820908</t>
  </si>
  <si>
    <t>ODVOZ1*0,35</t>
  </si>
  <si>
    <t>31</t>
  </si>
  <si>
    <t>162751139</t>
  </si>
  <si>
    <t>Příplatek k vodorovnému přemístění výkopku/sypaniny z horniny třídy těžitelnosti II, skupiny 4 a 5 ZKD 1000 m přes 10000 m</t>
  </si>
  <si>
    <t>1280295138</t>
  </si>
  <si>
    <t>ODVOZ1*0,35*3</t>
  </si>
  <si>
    <t>32</t>
  </si>
  <si>
    <t>171251201</t>
  </si>
  <si>
    <t>Uložení sypaniny na skládky nebo meziskládky</t>
  </si>
  <si>
    <t>-721951456</t>
  </si>
  <si>
    <t>33</t>
  </si>
  <si>
    <t>171201211.1</t>
  </si>
  <si>
    <t>Poplatek za skládku zeminy</t>
  </si>
  <si>
    <t>-1826324281</t>
  </si>
  <si>
    <t>34</t>
  </si>
  <si>
    <t>171201212.1</t>
  </si>
  <si>
    <t>Poplatek za skládku navážky</t>
  </si>
  <si>
    <t>-316491372</t>
  </si>
  <si>
    <t>" navážka - 35% "</t>
  </si>
  <si>
    <t>35</t>
  </si>
  <si>
    <t>181351103</t>
  </si>
  <si>
    <t>Rozprostření ornice tl vrstvy do 200 mm pl do 500 m2 v rovině nebo ve svahu do 1:5 strojně</t>
  </si>
  <si>
    <t>-1371855499</t>
  </si>
  <si>
    <t>" tl. ornice 150mm, použít vhodnou zeminu ze stavby "</t>
  </si>
  <si>
    <t>36</t>
  </si>
  <si>
    <t>174112109</t>
  </si>
  <si>
    <t>Příplatek k zásypu při překopech inženýrských sítí za ruční prohození sypaniny sítem</t>
  </si>
  <si>
    <t>-168269368</t>
  </si>
  <si>
    <t>" prohození zeminy pro získání zeminy vhodné "     390*0,15</t>
  </si>
  <si>
    <t>37</t>
  </si>
  <si>
    <t>181111111</t>
  </si>
  <si>
    <t>Plošná úprava terénu do 500 m2 zemina tř 1 až 4 nerovnosti do 100 mm v rovinně a svahu do 1:5</t>
  </si>
  <si>
    <t>1412477328</t>
  </si>
  <si>
    <t>38</t>
  </si>
  <si>
    <t>181411131.1</t>
  </si>
  <si>
    <t>Založení parkového trávníku výsevem plochy v rovině a ve svahu vč. předseťové přípravy zálivky hnojení odplevelení ošetřování</t>
  </si>
  <si>
    <t>-1236652035</t>
  </si>
  <si>
    <t>39</t>
  </si>
  <si>
    <t>174101101</t>
  </si>
  <si>
    <t>Zásyp jam, šachet rýh nebo kolem objektů sypaninou se zhutněním</t>
  </si>
  <si>
    <t>-724259056</t>
  </si>
  <si>
    <t>"Uložení sypaniny s rozprostřením a zhutněním po vrstvách (mimo aktivní zónu)"</t>
  </si>
  <si>
    <t>" použita vhodná dovezená (nakoupená) zemina"</t>
  </si>
  <si>
    <t>90,0</t>
  </si>
  <si>
    <t>40</t>
  </si>
  <si>
    <t>M</t>
  </si>
  <si>
    <t>58380910-01</t>
  </si>
  <si>
    <t>zemina vhodná mimo aktivní zónu</t>
  </si>
  <si>
    <t>237259360</t>
  </si>
  <si>
    <t>ZASYP*1,1*1,05*1,65</t>
  </si>
  <si>
    <t>41</t>
  </si>
  <si>
    <t>167151111</t>
  </si>
  <si>
    <t>Nakládání výkopku z hornin třídy těžitelnosti I, skupiny 1 až 3 přes 100 m3</t>
  </si>
  <si>
    <t>447912219</t>
  </si>
  <si>
    <t>ZASYP*1,1*1,05</t>
  </si>
  <si>
    <t>42</t>
  </si>
  <si>
    <t>162251102</t>
  </si>
  <si>
    <t>Vodorovné přemístění do 50 m výkopku/sypaniny z horniny třídy těžitelnosti I, skupiny 1 až 3</t>
  </si>
  <si>
    <t>329241471</t>
  </si>
  <si>
    <t>43</t>
  </si>
  <si>
    <t>181152330.1</t>
  </si>
  <si>
    <t xml:space="preserve">Úprava pláně HTÚ dle předepsaných sklonů vč. případných hutnících pokusů a vystavení protokolů o zkoušce ověření modulu přetvárnosti se zhutněním na požadovanou hodnotu Edef2=30MPa při poměru Edef2/Edef1 dle požadavku ČSN 72006 </t>
  </si>
  <si>
    <t>1324215949</t>
  </si>
  <si>
    <t>" pro daný typ zeminy nacházející se v podloží "</t>
  </si>
  <si>
    <t>" pod komunikacemi pro pěš a sjezdy "     2127,0</t>
  </si>
  <si>
    <t>44</t>
  </si>
  <si>
    <t>181152345.1</t>
  </si>
  <si>
    <t xml:space="preserve">Úprava pláně HTÚ dle předepsaných sklonů vč. případných hutnících pokusů a vystavení protokolů o zkoušce ověření modulu přetvárnosti se zhutněním na požadovanou hodnotu Edef2=45MPa při poměru Edef2/Edef1 dle požadavku ČSN 72006 </t>
  </si>
  <si>
    <t>-1087286741</t>
  </si>
  <si>
    <t>" pod komunikacemi "     4317,0</t>
  </si>
  <si>
    <t>1.1</t>
  </si>
  <si>
    <t>Výměna podloží  (jen v případě realizace výměny podloží)</t>
  </si>
  <si>
    <t>45</t>
  </si>
  <si>
    <t>-1627008339</t>
  </si>
  <si>
    <t>" PROVIZORNÍ POLOŽKA "</t>
  </si>
  <si>
    <t>" NÁKLADY UPLATNIT JEN V PŘÍPADĚ VÝMĚNY PODLOŽÍ "</t>
  </si>
  <si>
    <t>" ve tř.3 - 65% "     PODLOZI*0,65</t>
  </si>
  <si>
    <t>46</t>
  </si>
  <si>
    <t>-943750464</t>
  </si>
  <si>
    <t>" ve tř.4 - 35% "     PODLOZI*0,35</t>
  </si>
  <si>
    <t>47</t>
  </si>
  <si>
    <t>-557737136</t>
  </si>
  <si>
    <t>" ve tř.3 -65% "     ODVOZ2*0,65</t>
  </si>
  <si>
    <t>48</t>
  </si>
  <si>
    <t>-396765862</t>
  </si>
  <si>
    <t>ODVOZ2*0,65*3</t>
  </si>
  <si>
    <t>49</t>
  </si>
  <si>
    <t>-92496427</t>
  </si>
  <si>
    <t>ODVOZ2*0,35</t>
  </si>
  <si>
    <t>50</t>
  </si>
  <si>
    <t>106597042</t>
  </si>
  <si>
    <t>ODVOZ2*0,35*3</t>
  </si>
  <si>
    <t>51</t>
  </si>
  <si>
    <t>-52992536</t>
  </si>
  <si>
    <t>52</t>
  </si>
  <si>
    <t>1291020746</t>
  </si>
  <si>
    <t>ODVOZ2*0,65</t>
  </si>
  <si>
    <t>53</t>
  </si>
  <si>
    <t>296669465</t>
  </si>
  <si>
    <t>" navážka - 35% "     ODVOZ2*0,35</t>
  </si>
  <si>
    <t>54</t>
  </si>
  <si>
    <t>171152111</t>
  </si>
  <si>
    <t>Uložení sypaniny z hornin nesoudržných a sypkých do násypů zhutněných v aktivní zóně silnic a dálnic</t>
  </si>
  <si>
    <t>-1373290532</t>
  </si>
  <si>
    <t>" POZNÁMKA:  sanace podloží výměnou za vhodný materiál  - rozsah bude čerpán dle skutečné reality ! "</t>
  </si>
  <si>
    <t>55</t>
  </si>
  <si>
    <t>58380651-01</t>
  </si>
  <si>
    <t>zemina vhodná do aktivní zóny zemního tělesa dle ČSN 736133 (zejména tabulka A.1, kapitola 4 a 9 s odpovídajícími hodnotami Id, PS, CBR a IBI. vč. dodání na místo zabudování. Zkoušení dle ČSN 736133)</t>
  </si>
  <si>
    <t>564716978</t>
  </si>
  <si>
    <t>" sanace podloží (aktiv.zony)  4335m2   tl.0,50m:  materiál  "</t>
  </si>
  <si>
    <t>PODLOZI*1,1*1,05*1,8</t>
  </si>
  <si>
    <t>56</t>
  </si>
  <si>
    <t>181152302</t>
  </si>
  <si>
    <t>Úprava pláně pro silnice a dálnice v zářezech se zhutněním</t>
  </si>
  <si>
    <t>-1162099669</t>
  </si>
  <si>
    <t>" zhutnění  parapláně pod výměnu podloží  "</t>
  </si>
  <si>
    <t>PODLOZI/0,5</t>
  </si>
  <si>
    <t>Zakládání</t>
  </si>
  <si>
    <t>57</t>
  </si>
  <si>
    <t>211971121</t>
  </si>
  <si>
    <t>Zřízení opláštění žeber nebo trativodů geotextilií v rýze nebo zářezu sklonu přes 1:2 š do 2,5 m</t>
  </si>
  <si>
    <t>-1838950057</t>
  </si>
  <si>
    <t>0,5*4*1,2*DRENAZ</t>
  </si>
  <si>
    <t>58</t>
  </si>
  <si>
    <t>69311008.1</t>
  </si>
  <si>
    <t>geotextilie 250 g/m2</t>
  </si>
  <si>
    <t>-844314638</t>
  </si>
  <si>
    <t>1651,2*1,05 'Přepočtené koeficientem množství</t>
  </si>
  <si>
    <t>59</t>
  </si>
  <si>
    <t>212572111</t>
  </si>
  <si>
    <t>Lože pro trativody ze štěrkopísku tříděného</t>
  </si>
  <si>
    <t>-2006087724</t>
  </si>
  <si>
    <t>" lože "    0,05*0,5*DRENAZ</t>
  </si>
  <si>
    <t>" odpočet potrubí "     -PI*(0,11/2)^2*DRENAZ</t>
  </si>
  <si>
    <t>60</t>
  </si>
  <si>
    <t>212532111</t>
  </si>
  <si>
    <t>Lože pro trativody z kameniva hrubého drceného</t>
  </si>
  <si>
    <t>1654055564</t>
  </si>
  <si>
    <t>" lože "    (0,5-0,05)*0,5*DRENAZ</t>
  </si>
  <si>
    <t>61</t>
  </si>
  <si>
    <t>212755214</t>
  </si>
  <si>
    <t>Trativody z drenážních trubek plastových flexibilních D 100 mm bez lože</t>
  </si>
  <si>
    <t>-1143845323</t>
  </si>
  <si>
    <t>688,0</t>
  </si>
  <si>
    <t>5.1</t>
  </si>
  <si>
    <t>Asfaltová vozovka</t>
  </si>
  <si>
    <t>62</t>
  </si>
  <si>
    <t>577144111R</t>
  </si>
  <si>
    <t>Asfaltový beton vrstva obrusná ACO 11+ (ABS) tř. I tl 50 mm</t>
  </si>
  <si>
    <t>2130680365</t>
  </si>
  <si>
    <t>63</t>
  </si>
  <si>
    <t>573231106.1</t>
  </si>
  <si>
    <t>Postřik živičný spojovací ze silniční emulze PS-EK v množství 0,2 kg/m2</t>
  </si>
  <si>
    <t>-176972052</t>
  </si>
  <si>
    <t>64</t>
  </si>
  <si>
    <t>565155111.1</t>
  </si>
  <si>
    <t xml:space="preserve">Asfaltový beton vrstva podkladní ACP 16+ tl 70 mm </t>
  </si>
  <si>
    <t>-1291198458</t>
  </si>
  <si>
    <t>65</t>
  </si>
  <si>
    <t>573191111.1</t>
  </si>
  <si>
    <t>Postřik infiltrační kationaktivní emulzí PI-EK v množství 0,5 kg/m2</t>
  </si>
  <si>
    <t>759092514</t>
  </si>
  <si>
    <t>66</t>
  </si>
  <si>
    <t>567132113</t>
  </si>
  <si>
    <t>Podklad ze směsi stmelené cementem SC C 8/10 (KSC I) tl 180 mm</t>
  </si>
  <si>
    <t>1316310037</t>
  </si>
  <si>
    <t>67</t>
  </si>
  <si>
    <t>564861111.1</t>
  </si>
  <si>
    <t>Podklad ze štěrkodrtě ŠDa tl 200 mm</t>
  </si>
  <si>
    <t>-931106054</t>
  </si>
  <si>
    <t>" ACO11 + pod obrubníky "     2452</t>
  </si>
  <si>
    <t>5.1.1</t>
  </si>
  <si>
    <t>Asfaltová vozovka tl.120mm</t>
  </si>
  <si>
    <t>68</t>
  </si>
  <si>
    <t>593287977</t>
  </si>
  <si>
    <t>69</t>
  </si>
  <si>
    <t>-709127207</t>
  </si>
  <si>
    <t>70</t>
  </si>
  <si>
    <t>-1487321601</t>
  </si>
  <si>
    <t>71</t>
  </si>
  <si>
    <t>2074315515</t>
  </si>
  <si>
    <t>5.2</t>
  </si>
  <si>
    <t>Parkovací stání</t>
  </si>
  <si>
    <t>72</t>
  </si>
  <si>
    <t>596212213</t>
  </si>
  <si>
    <t>Kladení zámkové dlažby pozemních komunikací tl 80 mm skupiny A pl přes 300 m2</t>
  </si>
  <si>
    <t>114751393</t>
  </si>
  <si>
    <t>890,0</t>
  </si>
  <si>
    <t>73</t>
  </si>
  <si>
    <t>59245020</t>
  </si>
  <si>
    <t>dlažba tvar obdélník betonová 200x100x80mm přírodní</t>
  </si>
  <si>
    <t>1490204870</t>
  </si>
  <si>
    <t>74</t>
  </si>
  <si>
    <t>567122114</t>
  </si>
  <si>
    <t>Podklad ze směsi stmelené cementem SC C 8/10 (KSC I) tl 150 mm</t>
  </si>
  <si>
    <t>-992723074</t>
  </si>
  <si>
    <t>75</t>
  </si>
  <si>
    <t>1432379608</t>
  </si>
  <si>
    <t>" dlažba + pod obrubníky "     1115</t>
  </si>
  <si>
    <t>76</t>
  </si>
  <si>
    <t>998223011</t>
  </si>
  <si>
    <t>Přesun hmot pro pozemní komunikace s krytem dlážděným</t>
  </si>
  <si>
    <t>1155102438</t>
  </si>
  <si>
    <t>5.3</t>
  </si>
  <si>
    <t>Chodníky</t>
  </si>
  <si>
    <t>77</t>
  </si>
  <si>
    <t>596211110</t>
  </si>
  <si>
    <t>Kladení zámkové dlažby komunikací pro pěší tl 60 mm skupiny A pl do 50 m2</t>
  </si>
  <si>
    <t>-1336783541</t>
  </si>
  <si>
    <t>66+8</t>
  </si>
  <si>
    <t>78</t>
  </si>
  <si>
    <t>59245006</t>
  </si>
  <si>
    <t>dlažba tvar obdélník betonová pro nevidomé 200x100x60mm barevná</t>
  </si>
  <si>
    <t>834784893</t>
  </si>
  <si>
    <t>79</t>
  </si>
  <si>
    <t>59245263.1</t>
  </si>
  <si>
    <t>dlažba tvar čtverec betonová drážkovaná, vodící linie 20x20 červená tl.60mm</t>
  </si>
  <si>
    <t>-1218663404</t>
  </si>
  <si>
    <t>80</t>
  </si>
  <si>
    <t>596212215</t>
  </si>
  <si>
    <t>Příplatek za kombinaci více než dvou barev u betonových dlažeb komunikací tl 80 mm skupiny A</t>
  </si>
  <si>
    <t>1585414006</t>
  </si>
  <si>
    <t>81</t>
  </si>
  <si>
    <t>596211113</t>
  </si>
  <si>
    <t>Kladení zámkové dlažby komunikací pro pěší tl 60 mm skupiny A pl přes 300 m2</t>
  </si>
  <si>
    <t>528384823</t>
  </si>
  <si>
    <t>82</t>
  </si>
  <si>
    <t>59245021</t>
  </si>
  <si>
    <t>dlažba tvar čtverec betonová 200x200x60mm přírodní</t>
  </si>
  <si>
    <t>489997793</t>
  </si>
  <si>
    <t>83</t>
  </si>
  <si>
    <t>564871111.1</t>
  </si>
  <si>
    <t>Podklad ze štěrkodrtě ŠDa tl 250 mm</t>
  </si>
  <si>
    <t>-90878729</t>
  </si>
  <si>
    <t>" dlažba + pod obrubníky "     2390+66+8</t>
  </si>
  <si>
    <t>84</t>
  </si>
  <si>
    <t>-367175456</t>
  </si>
  <si>
    <t>5.4</t>
  </si>
  <si>
    <t>Chodníky pojížděné</t>
  </si>
  <si>
    <t>85</t>
  </si>
  <si>
    <t>596212210</t>
  </si>
  <si>
    <t>Kladení zámkové dlažby pozemních komunikací tl 80 mm skupiny A pl do 50 m2</t>
  </si>
  <si>
    <t>2039792191</t>
  </si>
  <si>
    <t>86</t>
  </si>
  <si>
    <t>59245226</t>
  </si>
  <si>
    <t>dlažba tvar obdélník betonová pro nevidomé 200x100x80mm barevná</t>
  </si>
  <si>
    <t>539485636</t>
  </si>
  <si>
    <t>87</t>
  </si>
  <si>
    <t>596212212</t>
  </si>
  <si>
    <t>Kladení zámkové dlažby pozemních komunikací tl 80 mm skupiny A pl do 300 m2</t>
  </si>
  <si>
    <t>-673247628</t>
  </si>
  <si>
    <t>88</t>
  </si>
  <si>
    <t>59245005</t>
  </si>
  <si>
    <t>dlažba tvar obdélník betonová 200x100x80mm barevná</t>
  </si>
  <si>
    <t>-910180324</t>
  </si>
  <si>
    <t>89</t>
  </si>
  <si>
    <t>2104715212</t>
  </si>
  <si>
    <t>33+165</t>
  </si>
  <si>
    <t>616787819</t>
  </si>
  <si>
    <t>91</t>
  </si>
  <si>
    <t>564851111.1</t>
  </si>
  <si>
    <t>Podklad ze štěrkodrtě ŠDa tl 150 mm</t>
  </si>
  <si>
    <t>427607326</t>
  </si>
  <si>
    <t>" dlažba + pod obrubníky "     220</t>
  </si>
  <si>
    <t>92</t>
  </si>
  <si>
    <t>-1455379205</t>
  </si>
  <si>
    <t>5.5</t>
  </si>
  <si>
    <t>93</t>
  </si>
  <si>
    <t>50700860</t>
  </si>
  <si>
    <t>94</t>
  </si>
  <si>
    <t>59245030</t>
  </si>
  <si>
    <t>dlažba tvar čtverec betonová 200x200x80mm přírodní</t>
  </si>
  <si>
    <t>-2133164325</t>
  </si>
  <si>
    <t>95</t>
  </si>
  <si>
    <t>564851111</t>
  </si>
  <si>
    <t>Podklad ze štěrkodrtě ŠD tl 150 mm</t>
  </si>
  <si>
    <t>-1900831634</t>
  </si>
  <si>
    <t>96</t>
  </si>
  <si>
    <t>-154624852</t>
  </si>
  <si>
    <t>" dlažba + pod obrubníky "     381</t>
  </si>
  <si>
    <t>97</t>
  </si>
  <si>
    <t>155597223</t>
  </si>
  <si>
    <t>5.6</t>
  </si>
  <si>
    <t>Dlážděná komunikace ul. Junácká</t>
  </si>
  <si>
    <t>98</t>
  </si>
  <si>
    <t>596212211</t>
  </si>
  <si>
    <t>Kladení zámkové dlažby pozemních komunikací tl 80 mm skupiny A pl do 100 m2</t>
  </si>
  <si>
    <t>-1009719590</t>
  </si>
  <si>
    <t>99</t>
  </si>
  <si>
    <t>59245013</t>
  </si>
  <si>
    <t>dlažba zámková tvaru I 200x165x80mm přírodní</t>
  </si>
  <si>
    <t>-1827287155</t>
  </si>
  <si>
    <t>100</t>
  </si>
  <si>
    <t>-1428762229</t>
  </si>
  <si>
    <t>101</t>
  </si>
  <si>
    <t>-908644906</t>
  </si>
  <si>
    <t>" dlažba + pod obrubníky "     75</t>
  </si>
  <si>
    <t>102</t>
  </si>
  <si>
    <t>1299768034</t>
  </si>
  <si>
    <t>Ostatní konstrukce a práce, bourání</t>
  </si>
  <si>
    <t>103</t>
  </si>
  <si>
    <t>920231912</t>
  </si>
  <si>
    <t>Obnova komunikační zeleně viz. PD</t>
  </si>
  <si>
    <t>kpl</t>
  </si>
  <si>
    <t>1762188356</t>
  </si>
  <si>
    <t>104</t>
  </si>
  <si>
    <t>914111111</t>
  </si>
  <si>
    <t>Montáž svislé dopravní značky do velikosti 1 m2 objímkami na sloupek nebo konzolu</t>
  </si>
  <si>
    <t>kus</t>
  </si>
  <si>
    <t>-695759832</t>
  </si>
  <si>
    <t>105</t>
  </si>
  <si>
    <t>40445625.1</t>
  </si>
  <si>
    <t>informativní značky provozní IP8, IP9, IP11-IP13 500x700mm v reflexivní úpravě min. R1, činné plochy SDZ z pozinkovaného plechu FeZN s 2x zahnutými okraj, dlouhými lištami k uchycení</t>
  </si>
  <si>
    <t>2064441095</t>
  </si>
  <si>
    <t>" IP12 "     4</t>
  </si>
  <si>
    <t>" IP13b "     1</t>
  </si>
  <si>
    <t>106</t>
  </si>
  <si>
    <t>40445650.1</t>
  </si>
  <si>
    <t>dodatkové tabulky E7, E12, E13 500x300mm v reflexivní úpravě min. R1, činné plochy SDZ z pozinkovaného plechu FeZN s 2x zahnutými okraj, dlouhými lištami k uchycení</t>
  </si>
  <si>
    <t>-1045454539</t>
  </si>
  <si>
    <t>" E13 "      8</t>
  </si>
  <si>
    <t>107</t>
  </si>
  <si>
    <t>40445649.1</t>
  </si>
  <si>
    <t>dodatkové tabulky E3-E5, E8, E14-E16 500x150mm v reflexivní úpravě min. R1, činné plochy SDZ z pozinkovaného plechu FeZN s 2x zahnutými okraj, dlouhými lištami k uchycení</t>
  </si>
  <si>
    <t>1397754990</t>
  </si>
  <si>
    <t>" E8d "      1</t>
  </si>
  <si>
    <t>108</t>
  </si>
  <si>
    <t>40445621.1</t>
  </si>
  <si>
    <t>informativní značky provozní IP1-IP3, IP4b-IP7, IP10a, b 500x500mm v reflexivní úpravě min. R1, činné plochy SDZ z pozinkovaného plechu FeZN s 2x zahnutými okraj, dlouhými lištami k uchycení</t>
  </si>
  <si>
    <t>1954061622</t>
  </si>
  <si>
    <t>" Ip10a "      2</t>
  </si>
  <si>
    <t>" Ip10b "      1</t>
  </si>
  <si>
    <t>109</t>
  </si>
  <si>
    <t>40445620.1</t>
  </si>
  <si>
    <t>zákazové, příkazové dopravní značky B1-B34, C1-15 700mm v reflexivní úpravě min. R1, činné plochy SDZ z pozinkovaného plechu FeZN s 2x zahnutými okraj, dlouhými lištami k uchycení</t>
  </si>
  <si>
    <t>1670807686</t>
  </si>
  <si>
    <t>" B24a "      1</t>
  </si>
  <si>
    <t>" B24b "      1</t>
  </si>
  <si>
    <t>110</t>
  </si>
  <si>
    <t>40445609.1</t>
  </si>
  <si>
    <t>značky upravující přednost P1, P4 900mm v reflexivní úpravě min. R1, činné plochy SDZ z pozinkovaného plechu FeZN s 2x zahnutými okraj, dlouhými lištami k uchycení</t>
  </si>
  <si>
    <t>-1929502587</t>
  </si>
  <si>
    <t>" P4 "      1</t>
  </si>
  <si>
    <t>111</t>
  </si>
  <si>
    <t>914111121</t>
  </si>
  <si>
    <t>Montáž svislé dopravní značky do velikosti 2 m2 objímkami na sloupek nebo konzolu</t>
  </si>
  <si>
    <t>1083832464</t>
  </si>
  <si>
    <t>112</t>
  </si>
  <si>
    <t>40445627.1</t>
  </si>
  <si>
    <t>informativní značky provozní IZ5a, IZ5b 1000x1500mm v reflexivní úpravě min. R1, činné plochy SDZ z pozinkovaného plechu FeZN s 2x zahnutými okraj, dlouhými lištami k uchycení</t>
  </si>
  <si>
    <t>-1091264134</t>
  </si>
  <si>
    <t>113</t>
  </si>
  <si>
    <t>914511112.1</t>
  </si>
  <si>
    <t>Montáž sloupku dopravních značek délky do 3,5 m s betonovým základem C25/30 XF2 a Al patkou</t>
  </si>
  <si>
    <t>283918325</t>
  </si>
  <si>
    <t>" sloupek FeZn 60mm  s bezpečnostní hliníkovou patkou výšky 200mm"</t>
  </si>
  <si>
    <t>"  kotvenou kotevními šrouby do základu z betonu třídy C25/30 XF2 "</t>
  </si>
  <si>
    <t>" vč. dodávky záslepky, Al patky a základu "</t>
  </si>
  <si>
    <t>114</t>
  </si>
  <si>
    <t>40445225</t>
  </si>
  <si>
    <t>sloupek pro dopravní značku Zn D 60mm v 3,5m</t>
  </si>
  <si>
    <t>-1141889812</t>
  </si>
  <si>
    <t>115</t>
  </si>
  <si>
    <t>915111111</t>
  </si>
  <si>
    <t>Vodorovné dopravní značení dělící čáry souvislé š 125 mm základní bílá barva</t>
  </si>
  <si>
    <t>-1312749040</t>
  </si>
  <si>
    <t>" V10b "     250,0</t>
  </si>
  <si>
    <t>116</t>
  </si>
  <si>
    <t>915611111</t>
  </si>
  <si>
    <t>Předznačení vodorovného liniového značení</t>
  </si>
  <si>
    <t>1667454039</t>
  </si>
  <si>
    <t>117</t>
  </si>
  <si>
    <t>915131111</t>
  </si>
  <si>
    <t>Vodorovné dopravní značení přechody pro chodce, šipky, symboly základní bílá barva</t>
  </si>
  <si>
    <t>-1576472164</t>
  </si>
  <si>
    <t>" V10f "     5,0</t>
  </si>
  <si>
    <t>" V7a "     10,0</t>
  </si>
  <si>
    <t>118</t>
  </si>
  <si>
    <t>915621111</t>
  </si>
  <si>
    <t>Předznačení vodorovného plošného značení</t>
  </si>
  <si>
    <t>743097641</t>
  </si>
  <si>
    <t>119</t>
  </si>
  <si>
    <t>916131213</t>
  </si>
  <si>
    <t>Osazení silničního obrubníku betonového stojatého s boční opěrou do lože z betonu prostého</t>
  </si>
  <si>
    <t>-1402433898</t>
  </si>
  <si>
    <t>" obrubník rovný 100/15/25 "     500</t>
  </si>
  <si>
    <t>" obrubník rovný (půlka) 50/15/25 "     63</t>
  </si>
  <si>
    <t>" obrubník nájezdový "     88</t>
  </si>
  <si>
    <t>" obrubník náběhový "     19+20</t>
  </si>
  <si>
    <t>" obrubník oblouk78/15/25 R1.0 "     2</t>
  </si>
  <si>
    <t>120</t>
  </si>
  <si>
    <t>916231292.1</t>
  </si>
  <si>
    <t>Příplatek za řezání obrubníků při osazování do oblouku o poloměru do 6,0m (půlky)</t>
  </si>
  <si>
    <t>-2116724782</t>
  </si>
  <si>
    <t>121</t>
  </si>
  <si>
    <t>59217023</t>
  </si>
  <si>
    <t>obrubník betonový chodníkový 1000x150x250mm</t>
  </si>
  <si>
    <t>597095041</t>
  </si>
  <si>
    <t>500+63</t>
  </si>
  <si>
    <t>122</t>
  </si>
  <si>
    <t>59217029</t>
  </si>
  <si>
    <t>obrubník betonový silniční nájezdový 1000x150x150mm</t>
  </si>
  <si>
    <t>113976482</t>
  </si>
  <si>
    <t>123</t>
  </si>
  <si>
    <t>59217030</t>
  </si>
  <si>
    <t>obrubník betonový silniční přechodový 1000x150x150-250mm</t>
  </si>
  <si>
    <t>1400210466</t>
  </si>
  <si>
    <t>" levý "     19</t>
  </si>
  <si>
    <t>" pravý "     20</t>
  </si>
  <si>
    <t>124</t>
  </si>
  <si>
    <t>59217035</t>
  </si>
  <si>
    <t>obrubník betonový obloukový vnější 780x150x250mm R1</t>
  </si>
  <si>
    <t>-1299435652</t>
  </si>
  <si>
    <t>125</t>
  </si>
  <si>
    <t>916231293</t>
  </si>
  <si>
    <t>Příplatek za osazení obloukového obrubníku</t>
  </si>
  <si>
    <t>-1083040346</t>
  </si>
  <si>
    <t>126</t>
  </si>
  <si>
    <t>916231213</t>
  </si>
  <si>
    <t>Osazení chodníkového obrubníku betonového stojatého s boční opěrou do lože z betonu prostého</t>
  </si>
  <si>
    <t>2042385644</t>
  </si>
  <si>
    <t>" obrubník zapuštěný 100/10/20 "     415</t>
  </si>
  <si>
    <t>" obrubník chodníkový 100/10/20 "     235</t>
  </si>
  <si>
    <t>127</t>
  </si>
  <si>
    <t>59217019</t>
  </si>
  <si>
    <t>obrubník betonový chodníkový 1000x100x200mm</t>
  </si>
  <si>
    <t>320222208</t>
  </si>
  <si>
    <t>415+235</t>
  </si>
  <si>
    <t>128</t>
  </si>
  <si>
    <t>966005111</t>
  </si>
  <si>
    <t>Rozebrání a odstranění silničního zábradlí se sloupky osazenými s betonovými patkami</t>
  </si>
  <si>
    <t>816732921</t>
  </si>
  <si>
    <t>129</t>
  </si>
  <si>
    <t>966006132.1</t>
  </si>
  <si>
    <t>Odstranění značek dopravních nebo orientačních se sloupky s betonovými patkami - odvoz a likvidace dle pokynů správce komunikace</t>
  </si>
  <si>
    <t>1128404622</t>
  </si>
  <si>
    <t>130</t>
  </si>
  <si>
    <t>966006211.2</t>
  </si>
  <si>
    <t>Odstranění svislých dopravních značek ze sloupů, sloupků nebo konzol - odvoz a likvidace dle pokynů správce komunikace</t>
  </si>
  <si>
    <t>879185675</t>
  </si>
  <si>
    <t>131</t>
  </si>
  <si>
    <t>966009101.1</t>
  </si>
  <si>
    <t>Demontáž odstranění odpojení likvidace stávajících kiosků trafika stavební buňka</t>
  </si>
  <si>
    <t>2105736259</t>
  </si>
  <si>
    <t>132</t>
  </si>
  <si>
    <t>938908411</t>
  </si>
  <si>
    <t>Čištění vozovek splachováním vodou</t>
  </si>
  <si>
    <t>693855503</t>
  </si>
  <si>
    <t>" položka pro zajištění jednotkové ceny; čistící práce budou probíhat na požadavek TDI a fakturovány dle skutečného rozsahu "</t>
  </si>
  <si>
    <t>133</t>
  </si>
  <si>
    <t>938909311</t>
  </si>
  <si>
    <t>Čištění vozovek metením strojně podkladu nebo krytu betonového nebo živičného</t>
  </si>
  <si>
    <t>-368895378</t>
  </si>
  <si>
    <t>998</t>
  </si>
  <si>
    <t>Přesun hmot</t>
  </si>
  <si>
    <t>134</t>
  </si>
  <si>
    <t>-1955017611</t>
  </si>
  <si>
    <t>PSV</t>
  </si>
  <si>
    <t>Práce a dodávky PSV</t>
  </si>
  <si>
    <t>711</t>
  </si>
  <si>
    <t>Izolace proti vodě, vlhkosti a plynům</t>
  </si>
  <si>
    <t>135</t>
  </si>
  <si>
    <t>711161215</t>
  </si>
  <si>
    <t>Izolace proti zemní vlhkosti nopovou fólií svislá, nopek v 20,0 mm, tl do 1,0 mm</t>
  </si>
  <si>
    <t>641313269</t>
  </si>
  <si>
    <t>" izolace přilehlých budov od konstrukčních vrstev nových chodníků a zpevněných ploch "</t>
  </si>
  <si>
    <t>250</t>
  </si>
  <si>
    <t>136</t>
  </si>
  <si>
    <t>711161383</t>
  </si>
  <si>
    <t>Izolace proti zemní vlhkosti nopovou fólií ukončení horní lištou</t>
  </si>
  <si>
    <t>-2096458608</t>
  </si>
  <si>
    <t>" krytí výškového rozdílu výšek na fasádě budov stávajícího chodníku vs nového chodníku a izolace přilehlých budov "</t>
  </si>
  <si>
    <t>"  od konstrukčních vrstev nových chodníků a zpevněných ploch, nutnost a rozsah použití zhodnotí zhotovitel dle aktuální potřeby "</t>
  </si>
  <si>
    <t>200</t>
  </si>
  <si>
    <t>137</t>
  </si>
  <si>
    <t>998711101</t>
  </si>
  <si>
    <t>Přesun hmot tonážní pro izolace proti vodě, vlhkosti a plynům v objektech výšky do 6 m</t>
  </si>
  <si>
    <t>1356160442</t>
  </si>
  <si>
    <t>BLOK</t>
  </si>
  <si>
    <t>15,426</t>
  </si>
  <si>
    <t>DN150</t>
  </si>
  <si>
    <t>130,04</t>
  </si>
  <si>
    <t>KABELkus</t>
  </si>
  <si>
    <t>KABELm</t>
  </si>
  <si>
    <t>4,4</t>
  </si>
  <si>
    <t>LOZE1</t>
  </si>
  <si>
    <t>16,035</t>
  </si>
  <si>
    <t>LOZE2</t>
  </si>
  <si>
    <t>18,896</t>
  </si>
  <si>
    <t>OBET</t>
  </si>
  <si>
    <t>SO 101.1 - KOMUNIKACE UL. STRÁSKÉHO - odvodnění</t>
  </si>
  <si>
    <t>ODVOZ</t>
  </si>
  <si>
    <t>238,463</t>
  </si>
  <si>
    <t>POTRUBI</t>
  </si>
  <si>
    <t>19,8</t>
  </si>
  <si>
    <t>UV</t>
  </si>
  <si>
    <t>VYKOP1</t>
  </si>
  <si>
    <t>VYKOP11</t>
  </si>
  <si>
    <t>VYKOPR</t>
  </si>
  <si>
    <t>143,951</t>
  </si>
  <si>
    <t xml:space="preserve">    3 - Svislé a kompletní konstrukce</t>
  </si>
  <si>
    <t xml:space="preserve">    4 - Vodorovné konstrukce</t>
  </si>
  <si>
    <t xml:space="preserve">    8 - Trubní vedení</t>
  </si>
  <si>
    <t>M - Práce a dodávky M</t>
  </si>
  <si>
    <t xml:space="preserve">    46-M - Zemní práce při extr.mont.pracích</t>
  </si>
  <si>
    <t>119001401</t>
  </si>
  <si>
    <t>Dočasné zajištění potrubí ocelového nebo litinového DN do 200 mm</t>
  </si>
  <si>
    <t>1086575171</t>
  </si>
  <si>
    <t>" voda "     1,1*7</t>
  </si>
  <si>
    <t>" plyn "     1,1*11</t>
  </si>
  <si>
    <t>119001421</t>
  </si>
  <si>
    <t>Dočasné zajištění kabelů a kabelových tratí ze 3 volně ložených kabelů</t>
  </si>
  <si>
    <t>1366954350</t>
  </si>
  <si>
    <t>" křížení "     4</t>
  </si>
  <si>
    <t>" v metrech "     1,1*KABELkus</t>
  </si>
  <si>
    <t>139001101</t>
  </si>
  <si>
    <t>Příplatek za ztížení vykopávky v blízkosti podzemního vedení</t>
  </si>
  <si>
    <t>1666714505</t>
  </si>
  <si>
    <t>"naceněno ručním  výkopem - položka je pro strojní výkop"</t>
  </si>
  <si>
    <t>26,136*0</t>
  </si>
  <si>
    <t>132212212</t>
  </si>
  <si>
    <t>Hloubení rýh š do 2000 mm v nesoudržných horninách třídy těžitelnosti I, skupiny 3 ručně, VČETNĚ svislého přemístění do 3 m, započtena lepivost</t>
  </si>
  <si>
    <t>1884938111</t>
  </si>
  <si>
    <t>" voda, plyn "     POTRUBI*1,1*(1,6-0,6)</t>
  </si>
  <si>
    <t>" kabel "    KABELm*1,1*(1,5-0,6)</t>
  </si>
  <si>
    <t xml:space="preserve">" ruční výkop - - inž.sítě "     </t>
  </si>
  <si>
    <t>" ve třídě 3 - 65% "     26,136*0,65</t>
  </si>
  <si>
    <t>132312212</t>
  </si>
  <si>
    <t>Hloubení rýh š do 2000 mm v nesoudržných horninách třídy těžitelnosti II, skupiny 4 ručně, VČETNĚ svislého přemístění do 3 m, započtena lepivost</t>
  </si>
  <si>
    <t>1623460478</t>
  </si>
  <si>
    <t>" ve třídě 4 - 35% "     26,138*0,35</t>
  </si>
  <si>
    <t>132251252</t>
  </si>
  <si>
    <t>Hloubení rýh nezapažených š do 2000 mm v hornině třídy těžitelnosti I, skupiny 3 objem do 50 m3 strojně, VČETNĚ svislého přemístění do 4 m, započtena lepivost</t>
  </si>
  <si>
    <t>" 0,96m - niveleta dna potrubí u UV "</t>
  </si>
  <si>
    <t xml:space="preserve">" úsek 0.000-0.121 "     </t>
  </si>
  <si>
    <t>" kp UV01 "     1,1*(0,96+209,19-206,76+0,26*2)/2*(5,56-1,75/2)</t>
  </si>
  <si>
    <t>" kp UV02 "     1,1*(0,96+209,31-206,89+0,26*2)/2*(7,0-1,75/2)</t>
  </si>
  <si>
    <t>" kp UV03 "     1,1*(0,96+209,45-207,04+0,26*2)/2*(7,61-1,75/2)</t>
  </si>
  <si>
    <t>" kp UV04 "     1,1*(0,96+209,6-207,2+0,26*2)/2*(7,48-1,75/2)</t>
  </si>
  <si>
    <t>" kp UV05 "     1,1*(0,96+209,82-207,35+0,26*2)/2*(2,86-1,75/2)</t>
  </si>
  <si>
    <t>" kp UV06 "     1,1*(0,96+210,03-207,54+0,26*2)/2*(5,0-1,75/2)</t>
  </si>
  <si>
    <t>" kp UV07 "     1,1*(0,96+210,2-207,63+0,26*2)/2*(4,9-1,75/2)</t>
  </si>
  <si>
    <t>" kp UV08"     1,1*(0,96+210,56-208,12+0,26*2)/2*(4,52-1,75/2)</t>
  </si>
  <si>
    <t>" kp UV09 "     1,1*(0,96+211,14-209,03+0,26*2)/2*(4,33-1,75/2)</t>
  </si>
  <si>
    <t>" kp UV10 "     1,1*(0,96+212,07-209,99+0,26*2)/2*(4,1-1,75/2)</t>
  </si>
  <si>
    <t>" kp UV11 "     1,1*(0,96+213,36-210,96+0,26*2)/2*(1,87-1,75/2)</t>
  </si>
  <si>
    <t>" kp UV12 "     1,1*(0,96+214,85-211,81+0,26*2)/2*(3,4-1,75/2)</t>
  </si>
  <si>
    <t>" kp UV13 "     1,1*(0,96+214,87-211,82+0,26*2)/2*(2,8-1,75/2)</t>
  </si>
  <si>
    <t>" kp UV14 "     1,1*(0,96+213,42-211,01+0,26*2)/2*(6,39-1,75/2)</t>
  </si>
  <si>
    <t>" kp UV15 "     1,1*(0,96+212,27-210,17+0,26*2)/2*(6,19-1,75/2)</t>
  </si>
  <si>
    <t>" kp UV16 "     1,1*(0,96+211,36-209,27+0,26*2)/2*(5,98-1,75/2)</t>
  </si>
  <si>
    <t>" kp UV17 "     1,1*(0,96+210,77-208,47+0,26*2)/2*(5,77-1,75/2)</t>
  </si>
  <si>
    <t>" kp UV18 "     1,1*(0,96+210,55-208,18+0,26*2)/2*(6,41-1,75/2)</t>
  </si>
  <si>
    <t>" kp UV19 "     1,1*(0,96+209,73-207,50+0,26*2)/2*(5,51-1,75/2)</t>
  </si>
  <si>
    <t>" kp UV20 "     1,1*(0,96+209,59-207,36+0,26*2)/2*(5,4-1,75/2)</t>
  </si>
  <si>
    <t>" kp UV21 "     1,1*(0,96+209,69-207,2+0,26*2)/2*(2,52-1,75/2)</t>
  </si>
  <si>
    <t>" kp UV22 "     1,1*(0,96+209,28-206,76+0,26*2)/2*(4,43-1,75/2)</t>
  </si>
  <si>
    <t>" kp UV23 "     1,1*(0,96+209,77-207,29+0,26*2)/2*(5,87-1,75/2)</t>
  </si>
  <si>
    <t>" montážní jámy "     1,5*1,5*1,2*13</t>
  </si>
  <si>
    <t>Mezisoučet</t>
  </si>
  <si>
    <t>" odpočet  ruční výkop "     -VYKOPR</t>
  </si>
  <si>
    <t>" ve třídě 3 - 65% "     VYKOP1*0,65</t>
  </si>
  <si>
    <t>132351252</t>
  </si>
  <si>
    <t>Hloubení rýh nezapažených š do 2000 mm v hornině třídy těžitelnosti II, skupiny 4 objem do 50 m3 strojně,  VČETNĚ svislého přemístění do 4 m, započtena lepivost</t>
  </si>
  <si>
    <t>679175341</t>
  </si>
  <si>
    <t>" ve třídě 4 - 35% "     VYKOP1*0,35</t>
  </si>
  <si>
    <t>151101102</t>
  </si>
  <si>
    <t>Zřízení příložného pažení a rozepření stěn rýh hl do 4 m</t>
  </si>
  <si>
    <t>2045535004</t>
  </si>
  <si>
    <t>" kp UV01 "     2*(0,96+209,19-206,76+0,26*2)/2*(5,56-1,75/2)</t>
  </si>
  <si>
    <t>" kp UV02 "     2*(0,96+209,31-206,89+0,26*2)/2*(7,0-1,75/2)</t>
  </si>
  <si>
    <t>" kp UV03 "     2*(0,96+209,45-207,04+0,26*2)/2*(7,61-1,75/2)</t>
  </si>
  <si>
    <t>" kp UV04 "     2*(0,96+209,6-207,2+0,26*2)/2*(7,48-1,75/2)</t>
  </si>
  <si>
    <t>" kp UV05 "     2*(0,96+209,82-207,35+0,26*2)/2*(2,86-1,75/2)</t>
  </si>
  <si>
    <t>" kp UV06 "     2*(0,96+210,03-207,54+0,26*2)/2*(5,0-1,75/2)</t>
  </si>
  <si>
    <t>" kp UV07 "     2*(0,96+210,2-207,63+0,26*2)/2*(4,9-1,75/2)</t>
  </si>
  <si>
    <t>" kp UV08"     2*(0,96+210,56-208,12+0,26*2)/2*(4,52-1,75/2)</t>
  </si>
  <si>
    <t>" kp UV09 "     2*(0,96+211,14-209,03+0,26*2)/2*(4,33-1,75/2)</t>
  </si>
  <si>
    <t>" kp UV10 "     2*(0,96+212,07-209,99+0,26*2)/2*(4,1-1,75/2)</t>
  </si>
  <si>
    <t>" kp UV11 "     2*(0,96+213,36-210,96+0,26*2)/2*(1,87-1,75/2)</t>
  </si>
  <si>
    <t>" kp UV12 "     2*(0,96+214,85-211,81+0,26*2)/2*(3,4-1,75/2)</t>
  </si>
  <si>
    <t>" kp UV13 "     2*(0,96+214,87-211,82+0,26*2)/2*(2,8-1,75/2)</t>
  </si>
  <si>
    <t>" kp UV14 "     2*(0,96+213,42-211,01+0,26*2)/2*(6,39-1,75/2)</t>
  </si>
  <si>
    <t>" kp UV15 "     2*(0,96+212,27-210,17+0,26*2)/2*(6,19-1,75/2)</t>
  </si>
  <si>
    <t>" kp UV16 "     2*(0,96+211,36-209,27+0,26*2)/2*(5,98-1,75/2)</t>
  </si>
  <si>
    <t>" kp UV17 "     2*(0,96+210,77-208,47+0,26*2)/2*(5,77-1,75/2)</t>
  </si>
  <si>
    <t>" kp UV18 "     2*(0,96+210,55-208,18+0,26*2)/2*(6,41-1,75/2)</t>
  </si>
  <si>
    <t>" kp UV19 "     2*(0,96+209,73-207,50+0,26*2)/2*(5,51-1,75/2)</t>
  </si>
  <si>
    <t>" kp UV20 "     2*(0,96+209,59-207,36+0,26*2)/2*(5,4-1,75/2)</t>
  </si>
  <si>
    <t>" kp UV21 "     2*(0,96+209,69-207,2+0,26*2)/2*(2,52-1,75/2)</t>
  </si>
  <si>
    <t>" kp UV22 "     2*(0,96+209,28-206,76+0,26*2)/2*(4,43-1,75/2)</t>
  </si>
  <si>
    <t>" kp UV23 "     2*(0,96+209,77-207,29+0,26)/2*(5,87-1,75/2)</t>
  </si>
  <si>
    <t>" montážní jámy "     1,2*1,2*4*13</t>
  </si>
  <si>
    <t>151101112</t>
  </si>
  <si>
    <t>Odstranění příložného pažení a rozepření stěn rýh hl do 4 m</t>
  </si>
  <si>
    <t>302195939</t>
  </si>
  <si>
    <t>" vytěžená zemina celkem "     VYKOP1+VYKOPR</t>
  </si>
  <si>
    <t>ODVOZ*0,65</t>
  </si>
  <si>
    <t>ODVOZ*0,65*3</t>
  </si>
  <si>
    <t>ODVOZ*0,35</t>
  </si>
  <si>
    <t>ODVOZ*0,35*3</t>
  </si>
  <si>
    <t>-535136291</t>
  </si>
  <si>
    <t>" prostor k zásypu rýha "     VYKOP11</t>
  </si>
  <si>
    <t>" odpočet vestavěné stoky "</t>
  </si>
  <si>
    <t>-LOZE1-LOZE2-OBET-BLOK</t>
  </si>
  <si>
    <t>" přípojka "     -PI*(0,175/2)^2*DN150</t>
  </si>
  <si>
    <t>" UV "     -PI*(0,62/2)^2*1,3*23</t>
  </si>
  <si>
    <t>58331201.1</t>
  </si>
  <si>
    <t>zhutněný zásyp náhradním zásypovým materiálem (plná frakce)</t>
  </si>
  <si>
    <t>-1625871169</t>
  </si>
  <si>
    <t>" zásyp celkem "     ZASYP*1,1*1,05*1,8</t>
  </si>
  <si>
    <t>Nakládání výkopku z hornin třídy těžitelnosti I skupiny 1 až 3 přes 100 m3</t>
  </si>
  <si>
    <t>-1204921456</t>
  </si>
  <si>
    <t>" zásyp celkem "     ZASYP*1,1*1,05</t>
  </si>
  <si>
    <t>162351103</t>
  </si>
  <si>
    <t>Vodorovné přemístění přes 50 do 500 m výkopku/sypaniny z horniny třídy těžitelnosti I skupiny 1 až 3</t>
  </si>
  <si>
    <t>841828199</t>
  </si>
  <si>
    <t>166,263</t>
  </si>
  <si>
    <t>Svislé a kompletní konstrukce</t>
  </si>
  <si>
    <t>351311201.1</t>
  </si>
  <si>
    <t>Zalití zálivkovou popílkocementovou suspenzí vč. všech souvisejících prací (ucpávky, utěsnění zazdívky aj.)</t>
  </si>
  <si>
    <t>-2074205015</t>
  </si>
  <si>
    <t xml:space="preserve">" stávající přípojky UV "   </t>
  </si>
  <si>
    <t>" stávající DN150 "     PI*(0,15/2)^2*67,0</t>
  </si>
  <si>
    <t>" stávající UV "     PI*(0,5/2)^2*1,0*13</t>
  </si>
  <si>
    <t>Vodorovné konstrukce</t>
  </si>
  <si>
    <t>451573111</t>
  </si>
  <si>
    <t>Lože pod potrubí otevřený výkop ze štěrkopísku</t>
  </si>
  <si>
    <t>-1179994887</t>
  </si>
  <si>
    <t>" přípojka UV "     0,06*1,1*DN150</t>
  </si>
  <si>
    <t>" UV "     0,1*1,8*1,8*UV</t>
  </si>
  <si>
    <t>167151101</t>
  </si>
  <si>
    <t>Nakládání výkopku z hornin třídy těžitelnosti I, skupiny 1 až 3 do 100 m3</t>
  </si>
  <si>
    <t>-137126560</t>
  </si>
  <si>
    <t>" přesun hmot "     LOZE1</t>
  </si>
  <si>
    <t>76372422</t>
  </si>
  <si>
    <t>452111111</t>
  </si>
  <si>
    <t>Osazení betonových pražců otevřený výkop pl do 25000 mm2</t>
  </si>
  <si>
    <t>-52918371</t>
  </si>
  <si>
    <t>(DN150/1,5+0,3069)*2</t>
  </si>
  <si>
    <t>592237290.VL</t>
  </si>
  <si>
    <t>Betonový podkladek pod hrdlové trouby - pražec</t>
  </si>
  <si>
    <t>710790900</t>
  </si>
  <si>
    <t>174*1,01 'Přepočtené koeficientem množství</t>
  </si>
  <si>
    <t>452311131</t>
  </si>
  <si>
    <t>Podkladní desky z betonu prostého tř. C 12/15 otevřený výkop</t>
  </si>
  <si>
    <t>-1259008793</t>
  </si>
  <si>
    <t>" pro přípojky a UV "     0,08*1,1*DN150</t>
  </si>
  <si>
    <t>452112111</t>
  </si>
  <si>
    <t>Osazení betonových prstenců nebo rámů v do 100 mm</t>
  </si>
  <si>
    <t>1969651635</t>
  </si>
  <si>
    <t>R592238401.VL</t>
  </si>
  <si>
    <t>Vyrovnávací prstenec betonový pod mříže vpusti</t>
  </si>
  <si>
    <t>-1031126499</t>
  </si>
  <si>
    <t>23*1,01 'Přepočtené koeficientem množství</t>
  </si>
  <si>
    <t>452313131</t>
  </si>
  <si>
    <t>Podkladní bloky z betonu prostého tř. C 12/15 otevřený výkop</t>
  </si>
  <si>
    <t>-1704962155</t>
  </si>
  <si>
    <t>" u UV "     0,6*0,6*1,8*UV*1,035</t>
  </si>
  <si>
    <t>452353101</t>
  </si>
  <si>
    <t>Bednění podkladních bloků otevřený výkop</t>
  </si>
  <si>
    <t>-755681410</t>
  </si>
  <si>
    <t>3*0,6*1,7*UV</t>
  </si>
  <si>
    <t>Trubní vedení</t>
  </si>
  <si>
    <t>831312121</t>
  </si>
  <si>
    <t>Montáž potrubí z trub kameninových hrdlových s integrovaným těsněním výkop sklon do 20 % DN 150</t>
  </si>
  <si>
    <t>584746730</t>
  </si>
  <si>
    <t xml:space="preserve">" přípojky UV  "     </t>
  </si>
  <si>
    <t>6,05+7,45+8,04+7,92+4,0+5,53+5,46+5,05</t>
  </si>
  <si>
    <t>4,78+4,55+3,0+4,5+4,0+6,85+6,59+6,39</t>
  </si>
  <si>
    <t>6,23+6,86+5,95+5,84+3,6+4,99+6,41</t>
  </si>
  <si>
    <t>59710675</t>
  </si>
  <si>
    <t>trouba kameninová glazovaná DN 150 dl 1,50m spojovací systém F</t>
  </si>
  <si>
    <t>102539830</t>
  </si>
  <si>
    <t>DN150*1,015</t>
  </si>
  <si>
    <t>831262191</t>
  </si>
  <si>
    <t>Příplatek za práce na potrubí z trub kameninových s integrovaným těsněním sklon nad 20 % DN do 300</t>
  </si>
  <si>
    <t>1304762827</t>
  </si>
  <si>
    <t>837312221</t>
  </si>
  <si>
    <t>Montáž kameninových tvarovek jednoosých s integrovaným těsněním otevřený výkop DN 150</t>
  </si>
  <si>
    <t>1910476555</t>
  </si>
  <si>
    <t>UV*3</t>
  </si>
  <si>
    <t>59710964</t>
  </si>
  <si>
    <t>koleno kameninové glazované DN 150 30° spojovací systém F</t>
  </si>
  <si>
    <t>-1857824844</t>
  </si>
  <si>
    <t>UV*2</t>
  </si>
  <si>
    <t>46*1,015 'Přepočtené koeficientem množství</t>
  </si>
  <si>
    <t>59711024</t>
  </si>
  <si>
    <t>koleno kameninové glazované DN 150 90° spojovací systém F</t>
  </si>
  <si>
    <t>511565685</t>
  </si>
  <si>
    <t>23*1,015 'Přepočtené koeficientem množství</t>
  </si>
  <si>
    <t>837312921</t>
  </si>
  <si>
    <t>Výměna kameninových tvarovek jednoosých s integrovaným těsněním otevřený výkop DN 150</t>
  </si>
  <si>
    <t>-29591834</t>
  </si>
  <si>
    <t>" napojení nových UV12+13 do stáv. přípojek "</t>
  </si>
  <si>
    <t>59710984</t>
  </si>
  <si>
    <t>koleno kameninové glazované DN 150 45° spojovací systém F</t>
  </si>
  <si>
    <t>-565854703</t>
  </si>
  <si>
    <t>" UV13 "     1</t>
  </si>
  <si>
    <t>1*1,015 'Přepočtené koeficientem množství</t>
  </si>
  <si>
    <t>1168683541</t>
  </si>
  <si>
    <t>" UV12 "     1</t>
  </si>
  <si>
    <t>895941111</t>
  </si>
  <si>
    <t>Zřízení vpusti kanalizační uliční z betonových dílců typ UV-50 normální</t>
  </si>
  <si>
    <t>-474225239</t>
  </si>
  <si>
    <t>" uliční vpusti "      23</t>
  </si>
  <si>
    <t>R5922385413.VL</t>
  </si>
  <si>
    <t>uliční vpust-průběžný dílec vysoký s odtokem vor Brno TBV-Q 50/59 SO</t>
  </si>
  <si>
    <t>857644482</t>
  </si>
  <si>
    <t>R5922385901.VL</t>
  </si>
  <si>
    <t>uliční vpust-horní dílec pro čtvercovou mříž TBV-Q 50/20 CP</t>
  </si>
  <si>
    <t>-1418910071</t>
  </si>
  <si>
    <t>R5922386312.VL</t>
  </si>
  <si>
    <t>uliční vpust-průběžný dílec vysoký TBV-Q 50/59 SV</t>
  </si>
  <si>
    <t>433213306</t>
  </si>
  <si>
    <t>R5922386311.VL</t>
  </si>
  <si>
    <t>uliční vpust-průběžný dílec nízký TBV-Q 50/29 SN</t>
  </si>
  <si>
    <t>-1043871679</t>
  </si>
  <si>
    <t>R5922386313.VL</t>
  </si>
  <si>
    <t>uliční vpust-kaliště vysoké TBV-Q 50/79 KV Brno</t>
  </si>
  <si>
    <t>1942073987</t>
  </si>
  <si>
    <t>899203112</t>
  </si>
  <si>
    <t>Osazení mříží litinových včetně rámů a košů na bahno pro třídu zatížení B12, C250</t>
  </si>
  <si>
    <t>1136988411</t>
  </si>
  <si>
    <t>28661789.1</t>
  </si>
  <si>
    <t>litinová mříž vpusti 300/300 B125 do UV s  rámem, lapač splavenin</t>
  </si>
  <si>
    <t>-1315543094</t>
  </si>
  <si>
    <t>899204112</t>
  </si>
  <si>
    <t>Osazení mříží litinových včetně rámů a košů na bahno pro třídu zatížení D400, E600</t>
  </si>
  <si>
    <t>18160106</t>
  </si>
  <si>
    <t>28661938.1</t>
  </si>
  <si>
    <t>mříž litinová 500/500 D400 do UV s  rámem, lapač splavenin</t>
  </si>
  <si>
    <t>2073053301</t>
  </si>
  <si>
    <t>28661951.1</t>
  </si>
  <si>
    <t>mříž litinová obrubníková do UV s  rámem, lapač splavenin</t>
  </si>
  <si>
    <t>-252273654</t>
  </si>
  <si>
    <t>892563123.1</t>
  </si>
  <si>
    <t>Kontrola průtočnosti vpustí</t>
  </si>
  <si>
    <t>-265349602</t>
  </si>
  <si>
    <t>899623141</t>
  </si>
  <si>
    <t>Obetonování potrubí nebo zdiva stok betonem prostým tř. C 12/15 otevřený výkop</t>
  </si>
  <si>
    <t>-1721788308</t>
  </si>
  <si>
    <t>32,0</t>
  </si>
  <si>
    <t>899643111</t>
  </si>
  <si>
    <t>Bednění pro obetonování potrubí otevřený výkop</t>
  </si>
  <si>
    <t>1913194026</t>
  </si>
  <si>
    <t>0,15*DN150</t>
  </si>
  <si>
    <t>830311811</t>
  </si>
  <si>
    <t>Bourání stávajícího kameninového potrubí DN do 150</t>
  </si>
  <si>
    <t>1098662518</t>
  </si>
  <si>
    <t>2*1,0</t>
  </si>
  <si>
    <t>830311811.2</t>
  </si>
  <si>
    <t>Bourání stávajícího kameninového potrubí DN 100-200</t>
  </si>
  <si>
    <t>-1364938886</t>
  </si>
  <si>
    <t>" přípojka vpusti "     47,5</t>
  </si>
  <si>
    <t>890411851</t>
  </si>
  <si>
    <t>Bourání šachet z prefabrikovaných skruží strojně obestavěného prostoru do 1,5 m3</t>
  </si>
  <si>
    <t>-1908996589</t>
  </si>
  <si>
    <t>" vybourání stáv. vpusti "</t>
  </si>
  <si>
    <t>PI*(0,65/2)^2*2,68*15</t>
  </si>
  <si>
    <t>899201211</t>
  </si>
  <si>
    <t>Demontáž mříží litinových včetně rámů hmotnosti do 50 kg</t>
  </si>
  <si>
    <t>-851562715</t>
  </si>
  <si>
    <t>" mříž vpusti "    15</t>
  </si>
  <si>
    <t>997013111</t>
  </si>
  <si>
    <t>Vnitrostaveništní doprava suti a vybouraných hmot pro budovy v do 6 m s použitím mechanizace, vodorovné do 50 m</t>
  </si>
  <si>
    <t>-1108447735</t>
  </si>
  <si>
    <t>28,341</t>
  </si>
  <si>
    <t>997013501</t>
  </si>
  <si>
    <t>Odvoz suti a vybouraných hmot na skládku nebo meziskládku do 1 km se složením</t>
  </si>
  <si>
    <t>1623309203</t>
  </si>
  <si>
    <t>997013509</t>
  </si>
  <si>
    <t>Příplatek k odvozu suti a vybouraných hmot na skládku ZKD 1 km přes 1 km</t>
  </si>
  <si>
    <t>-648740477</t>
  </si>
  <si>
    <t>28,341*12</t>
  </si>
  <si>
    <t>1803487173</t>
  </si>
  <si>
    <t>998275101</t>
  </si>
  <si>
    <t>Přesun hmot pro trubní vedení z trub kameninových otevřený výkop</t>
  </si>
  <si>
    <t>867392337</t>
  </si>
  <si>
    <t>Práce a dodávky M</t>
  </si>
  <si>
    <t>46-M</t>
  </si>
  <si>
    <t>Zemní práce při extr.mont.pracích</t>
  </si>
  <si>
    <t>460671113</t>
  </si>
  <si>
    <t>Výstražná fólie pro krytí kabelů šířky 34 cm</t>
  </si>
  <si>
    <t>-958330792</t>
  </si>
  <si>
    <t xml:space="preserve">" křížení inž. sítí "    </t>
  </si>
  <si>
    <t>" kabel "     KABELm</t>
  </si>
  <si>
    <t>" potrubí voda, plyn "     POTRUBI</t>
  </si>
  <si>
    <t>460520151</t>
  </si>
  <si>
    <t>Křižovatka betonového kabelového žlabu s inženýrskými sítěmi bez zásypu</t>
  </si>
  <si>
    <t>-677452582</t>
  </si>
  <si>
    <t>" kabel "     KABELkus</t>
  </si>
  <si>
    <t>BASFALT1</t>
  </si>
  <si>
    <t>308,55</t>
  </si>
  <si>
    <t>BASFALT2</t>
  </si>
  <si>
    <t>258,486</t>
  </si>
  <si>
    <t>BASFALT3</t>
  </si>
  <si>
    <t>162,221</t>
  </si>
  <si>
    <t>DN1000</t>
  </si>
  <si>
    <t>276,75</t>
  </si>
  <si>
    <t>DN1000p</t>
  </si>
  <si>
    <t>278,8</t>
  </si>
  <si>
    <t>DN5075</t>
  </si>
  <si>
    <t>4,8</t>
  </si>
  <si>
    <t>SO 311 - KANALIZACE   (úsek Š2-Š7223)</t>
  </si>
  <si>
    <t>14,22</t>
  </si>
  <si>
    <t>LOZE</t>
  </si>
  <si>
    <t>76,093</t>
  </si>
  <si>
    <t>LOZEsach2</t>
  </si>
  <si>
    <t>2,925</t>
  </si>
  <si>
    <t>LOZEšach1</t>
  </si>
  <si>
    <t>9,735</t>
  </si>
  <si>
    <t>OBSYP</t>
  </si>
  <si>
    <t>527,422</t>
  </si>
  <si>
    <t>1809,133</t>
  </si>
  <si>
    <t>PKRYT500</t>
  </si>
  <si>
    <t>729,257</t>
  </si>
  <si>
    <t>41,12</t>
  </si>
  <si>
    <t>REZ1</t>
  </si>
  <si>
    <t>268,52</t>
  </si>
  <si>
    <t>REZ2</t>
  </si>
  <si>
    <t>221,88</t>
  </si>
  <si>
    <t>REZ3</t>
  </si>
  <si>
    <t>136,56</t>
  </si>
  <si>
    <t>SEDLO</t>
  </si>
  <si>
    <t>236,494</t>
  </si>
  <si>
    <t>2528,858</t>
  </si>
  <si>
    <t>809,715</t>
  </si>
  <si>
    <t xml:space="preserve">    5 - Komunikace pozemní</t>
  </si>
  <si>
    <t xml:space="preserve">    6 - Úpravy povrchů, podlahy a osazování výplní</t>
  </si>
  <si>
    <t>113107212</t>
  </si>
  <si>
    <t>Odstranění podkladu z kameniva těženého tl 200 mm strojně pl přes 200 m2</t>
  </si>
  <si>
    <t>1857648244</t>
  </si>
  <si>
    <t>" odstranění vozovek "     BASFALT1</t>
  </si>
  <si>
    <t>113107233.1</t>
  </si>
  <si>
    <t>Odstranění podkladu z betonu prostého/makadam tl 400 mm strojně pl přes 200 m2</t>
  </si>
  <si>
    <t>93688308</t>
  </si>
  <si>
    <t>113107232.1</t>
  </si>
  <si>
    <t>Odstranění podkladu z betonu prostého/makadam tl 300 mm strojně pl přes 200 m2</t>
  </si>
  <si>
    <t>922027012</t>
  </si>
  <si>
    <t>" odstranění vozovek "     BASFALT2</t>
  </si>
  <si>
    <t>113107174.1</t>
  </si>
  <si>
    <t>Odstranění podkladu z betonu prostého/makadam tl 500 mm strojně pl do 200 m2</t>
  </si>
  <si>
    <t>-304946245</t>
  </si>
  <si>
    <t>" odstranění vozovek "     BASFALT3</t>
  </si>
  <si>
    <t>919735124</t>
  </si>
  <si>
    <t>Řezání stávajícího betonového krytu hl do 200 mm</t>
  </si>
  <si>
    <t>1199296193</t>
  </si>
  <si>
    <t>" odstranění vozovek "     REZ1+REZ2+REZ3</t>
  </si>
  <si>
    <t>722,758*12 'Přepočtené koeficientem množství</t>
  </si>
  <si>
    <t>1399232397</t>
  </si>
  <si>
    <t>2,37*(121,0-3,0*2)</t>
  </si>
  <si>
    <t>" Š3,Š4 "     3,0*3,0*4</t>
  </si>
  <si>
    <t xml:space="preserve">" úsek 0.220-0.288 "     </t>
  </si>
  <si>
    <t>2,37*(287,65-220,0-3,0)</t>
  </si>
  <si>
    <t>" Š8 "     3,0*3,0</t>
  </si>
  <si>
    <t>881157748</t>
  </si>
  <si>
    <t>2*(121,0-3,0*2)</t>
  </si>
  <si>
    <t>" Š3,Š4 "     4*3,0*4-2,37*2*2</t>
  </si>
  <si>
    <t>2*(287,65-220,0-3,0)</t>
  </si>
  <si>
    <t>" Š8 "     4*3,0-2,37*2</t>
  </si>
  <si>
    <t>113107246</t>
  </si>
  <si>
    <t>Odstranění podkladu živičného tl 300 mm strojně pl přes 200 m2</t>
  </si>
  <si>
    <t>370014940</t>
  </si>
  <si>
    <t>" asfaltová vozovka "</t>
  </si>
  <si>
    <t xml:space="preserve">" úsek 0.121-0.220 "     </t>
  </si>
  <si>
    <t>2,37*(220,0-121,0-3,0*2-3,2)</t>
  </si>
  <si>
    <t>" Š5, Š7 "     3,0*3,0*2</t>
  </si>
  <si>
    <t>" Š6 "     3,2*3,8</t>
  </si>
  <si>
    <t>" propoj Haasova "</t>
  </si>
  <si>
    <t>1,6*(7,0-2,8/2-3,2/2)</t>
  </si>
  <si>
    <t>" Š6a "     2,8*3,25</t>
  </si>
  <si>
    <t>919735116</t>
  </si>
  <si>
    <t>Řezání stávajícího živičného krytu hl do 300 mm</t>
  </si>
  <si>
    <t>-48360149</t>
  </si>
  <si>
    <t>2*(220,0-121,0-3,0*2-3,2)</t>
  </si>
  <si>
    <t>" Š5, Š7 "     4*3,0*2-2,37*4</t>
  </si>
  <si>
    <t>" Š6 "     (3,2+3,8)*2-2,37*2</t>
  </si>
  <si>
    <t>2*(7,0-2,8/2-3,2/2)</t>
  </si>
  <si>
    <t>" Š6a "     (2,8+3,25)*2-1,6</t>
  </si>
  <si>
    <t>395,114*12 'Přepočtené koeficientem množství</t>
  </si>
  <si>
    <t>115001104.2</t>
  </si>
  <si>
    <t>Převedení vody potrubím DN do 300 dl. 6m s opakováním po dobu stavby dle potřeby</t>
  </si>
  <si>
    <t>-414193737</t>
  </si>
  <si>
    <t>" převedení splaškových vod "     1</t>
  </si>
  <si>
    <t>115001199.2</t>
  </si>
  <si>
    <t>Provizorní potrubí pro odvod dešťových vod po skončení pracovní doby po celou dobu stavby</t>
  </si>
  <si>
    <t>-1981008906</t>
  </si>
  <si>
    <t>" převedení dešťových vod "     1</t>
  </si>
  <si>
    <t>115101201</t>
  </si>
  <si>
    <t>Čerpání vody na dopravní výšku do 10 m průměrný přítok do 500 l/min</t>
  </si>
  <si>
    <t>hod</t>
  </si>
  <si>
    <t>1970442073</t>
  </si>
  <si>
    <t>" čerpání splaškových vod "     1500</t>
  </si>
  <si>
    <t>" čerpání dešťových vod "     60</t>
  </si>
  <si>
    <t>115101301</t>
  </si>
  <si>
    <t>Pohotovost čerpací soupravy pro dopravní výšku do 10 m přítok do 500 l/min</t>
  </si>
  <si>
    <t>den</t>
  </si>
  <si>
    <t>-2131969114</t>
  </si>
  <si>
    <t>" čerpání splaškových vod "     140</t>
  </si>
  <si>
    <t>" čerpání dešťových vod "     140</t>
  </si>
  <si>
    <t>1351293158</t>
  </si>
  <si>
    <t>" voda "     2,37*15+1,6*1</t>
  </si>
  <si>
    <t>" plyn "     2,37*1+1,6*1</t>
  </si>
  <si>
    <t>1920230412</t>
  </si>
  <si>
    <t>" křížení inž. sítí "      6</t>
  </si>
  <si>
    <t>KABELkus*2,37</t>
  </si>
  <si>
    <t>697004927</t>
  </si>
  <si>
    <t>"naceněno ručním  výkopem - položka je pro strojní výkop" 130,709*0</t>
  </si>
  <si>
    <t>131213101</t>
  </si>
  <si>
    <t>Hloubení jam v soudržných horninách třídy těžitelnosti I, skupiny 3 ručně,  VČETNĚ svislého přemístění do 3 m, započtena lepivost</t>
  </si>
  <si>
    <t>-764247897</t>
  </si>
  <si>
    <t>" voda, plyn "     POTRUBI*1,4*1,9</t>
  </si>
  <si>
    <t>" kabel "     KABELm*1,0*1,5</t>
  </si>
  <si>
    <t>" ve třídě 3 - 65% "     130,709*0,65</t>
  </si>
  <si>
    <t>131313101</t>
  </si>
  <si>
    <t>Hloubení jam v soudržných horninách třídy těžitelnosti II, skupiny 4 ručně, VČETNĚ svislého přemístění do 3 m, započtena lepivost</t>
  </si>
  <si>
    <t>-1914631939</t>
  </si>
  <si>
    <t>" ve třídě 4 - 35% "    130,709*0,35</t>
  </si>
  <si>
    <t>131251205</t>
  </si>
  <si>
    <t>Hloubení jam zapažených v hornině třídy těžitelnosti I, skupiny 3 objem do 1000 m3 strojně, VČETNĚ svislého přemístění do 4 m, započtena lepivost</t>
  </si>
  <si>
    <t>" stoka Š2-Š7223 "</t>
  </si>
  <si>
    <t>2,37*(3,49+3,45)/2*(33,5-3,0/2)</t>
  </si>
  <si>
    <t>2,37*(3,45+3,47)/2*(61,75-33,5)</t>
  </si>
  <si>
    <t>2,37*(3,47+3,46)/2*(78,5-61,75-3,0/2)</t>
  </si>
  <si>
    <t>2,37*(3,46+3,45)/2*(123,5-78,5-3,0/2*2)</t>
  </si>
  <si>
    <t>2,37*(3,45+3,69)/2*(168,5-123,5-3,0/2-3,2/2)</t>
  </si>
  <si>
    <t>2,37*(3,69+3,44)/2*(208,5-168,5-3,2/2-3,0/2)</t>
  </si>
  <si>
    <t>2,37*(3,44+3,68)/2*(248,5-208,5-3,0/2*2)</t>
  </si>
  <si>
    <t>2,37*(3,68+3,64)/2*(258,6-248,5-3,0/2)</t>
  </si>
  <si>
    <t>2,37*(3,64+3,78)/2*(279,75-258,6)</t>
  </si>
  <si>
    <t>2,37*(3,78+3,74)/2*(287,65-279,75)</t>
  </si>
  <si>
    <t>1,6*(3,56+3,0)/2*(7,0-3,25/2-3,2/2)</t>
  </si>
  <si>
    <t>" šachta Š3-Š5, Š7,Š8 "     ()*3,0*3,0</t>
  </si>
  <si>
    <t>" šachta Š3 "     (209,52-206,52+0,25+0,1+0,15)*3,0*3,0</t>
  </si>
  <si>
    <t>" šachta Š4 "     (209,75-206,76+0,25+0,1+0,15)*3,0*3,0</t>
  </si>
  <si>
    <t>" šachta Š5 "     (209,97-207,01+0,25+0,1+0,15)*3,0*3,0</t>
  </si>
  <si>
    <t>" šachta Š7 "     (211,31-208,65+0,25+0,1+0,15)*3,0*3,0</t>
  </si>
  <si>
    <t>" šachta Š8 "     (212,62-209,91+0,25+0,1+0,15)*3,0*3,0</t>
  </si>
  <si>
    <t>" šachta Š6 "     3,96*3,2*3,8</t>
  </si>
  <si>
    <t>" šachta Š6a "     3,97*2,8*3,25</t>
  </si>
  <si>
    <t>" odpočet  stáv. potrubí DN500 "     -142,1*PI*(0,67/2)^2</t>
  </si>
  <si>
    <t>" odpočet  stáv. potrubí DN600/900 "     -117,2*0,798</t>
  </si>
  <si>
    <t>" odpočet  stáv. šachet "</t>
  </si>
  <si>
    <t>" stávající šachty - prefa "</t>
  </si>
  <si>
    <t>-PI*(1,24/2)^2*(2,89+2,83+2,82+0,5*3)</t>
  </si>
  <si>
    <t xml:space="preserve">" šachty monolitické - prefa část  "         </t>
  </si>
  <si>
    <t>-PI*(1,04/2)^2*(1,44+0,9+1,25+0,2*3)</t>
  </si>
  <si>
    <t>" šachty monolitické - monolitická část "</t>
  </si>
  <si>
    <t>-(2,0+0,3*2)*(1,8+0,3*2)*(1,8+0,3*2)*3</t>
  </si>
  <si>
    <t>" odpočet  povrchů "</t>
  </si>
  <si>
    <t>" asfaltová vozovka 1 "     -BASFALT1*(0,2+0,4+0,2)</t>
  </si>
  <si>
    <t>" asfaltová vozovka 2 "     -BASFALT2*(0,3+0,3)</t>
  </si>
  <si>
    <t>" asfaltová vozovka 3 "     -BASFALT3*(0,2+0,5)</t>
  </si>
  <si>
    <t>131351205</t>
  </si>
  <si>
    <t>Hloubení jam zapažených v hornině třídy těžitelnosti II, skupiny 4 objem do 1000 m3 strojně, VČETNĚ svislého přemístění do 3 m, započtena lepivost</t>
  </si>
  <si>
    <t>295425604</t>
  </si>
  <si>
    <t>151201201</t>
  </si>
  <si>
    <t>Zřízení zátažného pažení stěn výkopu hl do 4 m</t>
  </si>
  <si>
    <t>901086387</t>
  </si>
  <si>
    <t>2*(3,49+3,45)/2*(33,5-3,0/2)</t>
  </si>
  <si>
    <t>2*(3,45+3,47)/2*(61,75-33,5)</t>
  </si>
  <si>
    <t>2*(3,47+3,46)/2*(78,5-61,75-3,0/2)</t>
  </si>
  <si>
    <t>2*(3,46+3,45)/2*(123,5-78,5-3,0/2*2)</t>
  </si>
  <si>
    <t>2*(3,45+3,69)/2*(168,5-123,5-3,0/2-3,2/2)</t>
  </si>
  <si>
    <t>2*(3,69+3,44)/2*(208,5-168,5-3,2/2-3,0/2)</t>
  </si>
  <si>
    <t>2*(3,44+3,68)/2*(248,5-208,5-3,0/2*2)</t>
  </si>
  <si>
    <t>2*(3,68+3,64)/2*(258,6-248,5-3,0/2)</t>
  </si>
  <si>
    <t>2*(3,64+3,78)/2*(279,75-258,6)</t>
  </si>
  <si>
    <t>2*(3,78+3,74)/2*(287,65-279,75)</t>
  </si>
  <si>
    <t>2*(3,56+3,0)/2*(7,0-3,25/2-3,2/2)</t>
  </si>
  <si>
    <t>" šachta Š3 "     (209,52-206,52+0,25+0,1+0,15)*3,0*4</t>
  </si>
  <si>
    <t>" šachta Š4 "     (209,75-206,76+0,25+0,1+0,15)*3,0*4</t>
  </si>
  <si>
    <t>" šachta Š5 "     (209,97-207,01+0,25+0,1+0,15)*3,0*4</t>
  </si>
  <si>
    <t>" šachta Š7 "     (211,31-208,65+0,25+0,1+0,15)*3,0*4</t>
  </si>
  <si>
    <t>" šachta Š8 "     (212,62-209,91+0,25+0,1+0,15)*3,0*4</t>
  </si>
  <si>
    <t>" šachta Š6 "     3,96*(3,2+3,8)*2</t>
  </si>
  <si>
    <t>" šachta Š6a "     3,97*(2,8+3,25)*2</t>
  </si>
  <si>
    <t>151201211</t>
  </si>
  <si>
    <t>Odstranění pažení stěn zátažného hl do 4 m</t>
  </si>
  <si>
    <t>329689238</t>
  </si>
  <si>
    <t>151201301</t>
  </si>
  <si>
    <t>Zřízení rozepření stěn při pažení zátažném hl do 4 m</t>
  </si>
  <si>
    <t>-907517074</t>
  </si>
  <si>
    <t>151201311</t>
  </si>
  <si>
    <t>Odstranění rozepření stěn při pažení zátažném hl do 4 m</t>
  </si>
  <si>
    <t>-1951497656</t>
  </si>
  <si>
    <t>" vytěžená zemina celkem "</t>
  </si>
  <si>
    <t>VYKOP1+VYKOPR</t>
  </si>
  <si>
    <t>-1831337724</t>
  </si>
  <si>
    <t>-2,37*(0,48+1,0+0,16+0,3)*DN1000</t>
  </si>
  <si>
    <t>-1,6*(0,1*2+1,06+0,3)*DN5075</t>
  </si>
  <si>
    <t>" odpočet šachty "</t>
  </si>
  <si>
    <t>" lože ŠP "      -LOZEšach1</t>
  </si>
  <si>
    <t>" beton. deska"      -LOZEsach2</t>
  </si>
  <si>
    <t>" monolitické dno Š6 "      -2,87*1,8*2,4</t>
  </si>
  <si>
    <t>" monolitické dno Š6a "      -2,88*1,6*2,05</t>
  </si>
  <si>
    <t>" prefa dna "     -1,8*1,8*(1,585+0,25*2)*5</t>
  </si>
  <si>
    <t>" skruže "</t>
  </si>
  <si>
    <t>" rovné "     -PI*(1,24/2)^2*(0,5*1+0,25*4)</t>
  </si>
  <si>
    <t>" přechodové "     -PI*(1,04/2)^2*(0,65*7-())</t>
  </si>
  <si>
    <t>" odpočet povrchů "</t>
  </si>
  <si>
    <t>" provizorní kryt - vozovky "     -0,5*PKRYT500</t>
  </si>
  <si>
    <t>Vodorovné přemístění do 500 m výkopku/sypaniny z horniny třídy těžitelnosti I, skupiny 1 až 3</t>
  </si>
  <si>
    <t>-1352980899</t>
  </si>
  <si>
    <t>935,221</t>
  </si>
  <si>
    <t>175151101</t>
  </si>
  <si>
    <t>Obsypání potrubí strojně sypaninou bez prohození, uloženou do 3 m</t>
  </si>
  <si>
    <t>-574365323</t>
  </si>
  <si>
    <t>" ŽB potrubí DN1000 "          2,37*(0,3+1,0+0,16*2+0,12)*DN1000</t>
  </si>
  <si>
    <t>" odpočet potrubí "             -PI*(1,32/2)^2*DN1000</t>
  </si>
  <si>
    <t>" odpočet sedlo - lože "     -SEDLO</t>
  </si>
  <si>
    <t>" ŽB potrubí DN5075 "          1,6*(0,3+1,06-0,75-0,125-0,185)*DN5075</t>
  </si>
  <si>
    <t>" odpočet potrubí "             -PI*((0,5+0,1*2)/2)^2/2*DN5075</t>
  </si>
  <si>
    <t>-1754333917</t>
  </si>
  <si>
    <t>OBSYP*1,1*1,05*1,8</t>
  </si>
  <si>
    <t>733967979</t>
  </si>
  <si>
    <t>" přesun hmot "     OBSYP*1,1*1,05</t>
  </si>
  <si>
    <t>-979171802</t>
  </si>
  <si>
    <t>609,172</t>
  </si>
  <si>
    <t>432650215</t>
  </si>
  <si>
    <t xml:space="preserve">" stávající "   </t>
  </si>
  <si>
    <t>" stoka vejčitá DN600/900 "     0,413*5,85</t>
  </si>
  <si>
    <t>" stoka beton DN500 "     PI*(0,5/2)^2*117,45</t>
  </si>
  <si>
    <t>351311201.2</t>
  </si>
  <si>
    <t>13967497</t>
  </si>
  <si>
    <t>" stoka "     (0,59+0,1*2*0,685)*DN5075*1,1</t>
  </si>
  <si>
    <t>-1631022944</t>
  </si>
  <si>
    <t>" stoka "     0,1*2,37*DN1000</t>
  </si>
  <si>
    <t>" stoka "     0,1*1,6*DN5075</t>
  </si>
  <si>
    <t>" šachty prefa "     0,15*3,0*3,0*5</t>
  </si>
  <si>
    <t>" šachta monolit dno Š6 "     0,15*3,6*3,0</t>
  </si>
  <si>
    <t>" šachta monolit dno Š6a "     0,15*3,25*2,8</t>
  </si>
  <si>
    <t>-1021513489</t>
  </si>
  <si>
    <t>" přesun hmot "     LOZE</t>
  </si>
  <si>
    <t>1663095765</t>
  </si>
  <si>
    <t>452111141</t>
  </si>
  <si>
    <t>Osazení betonových pražců otevřený výkop pl nad 75000 mm2</t>
  </si>
  <si>
    <t>731111852</t>
  </si>
  <si>
    <t>(DN1000/2,5+0,3)*2</t>
  </si>
  <si>
    <t>59223735</t>
  </si>
  <si>
    <t>podkladek pod trouby betonové/ŽB DN 1000-1200</t>
  </si>
  <si>
    <t>718703344</t>
  </si>
  <si>
    <t>222*1,01 'Přepočtené koeficientem množství</t>
  </si>
  <si>
    <t>940557994</t>
  </si>
  <si>
    <t>4+6</t>
  </si>
  <si>
    <t>59224176</t>
  </si>
  <si>
    <t>prstenec šachtový vyrovnávací betonový 625x120x80mm</t>
  </si>
  <si>
    <t>1373085005</t>
  </si>
  <si>
    <t>59224187</t>
  </si>
  <si>
    <t>prstenec šachtový vyrovnávací betonový 625x120x100mm</t>
  </si>
  <si>
    <t>839437104</t>
  </si>
  <si>
    <t>452112121</t>
  </si>
  <si>
    <t>Osazení betonových prstenců nebo rámů v do 200 mm</t>
  </si>
  <si>
    <t>-821855839</t>
  </si>
  <si>
    <t>59224188</t>
  </si>
  <si>
    <t>prstenec šachtový vyrovnávací betonový 625x120x120mm</t>
  </si>
  <si>
    <t>1781717027</t>
  </si>
  <si>
    <t>452312131</t>
  </si>
  <si>
    <t>Sedlové lože z betonu prostého tř. C 12/15 otevřený výkop</t>
  </si>
  <si>
    <t>421361206</t>
  </si>
  <si>
    <t>" ŽB potrubí "</t>
  </si>
  <si>
    <t>0,45*2,37*DN1000</t>
  </si>
  <si>
    <t>-PI*(1,32/2)^2/(360/120)*DN1000</t>
  </si>
  <si>
    <t>0,74*0,33/2*2*DN1000</t>
  </si>
  <si>
    <t>452386111</t>
  </si>
  <si>
    <t>Vyrovnávací prstence z betonu prostého tř. C 25/30 v do 100 mm</t>
  </si>
  <si>
    <t>-926290888</t>
  </si>
  <si>
    <t>" šachty "     5</t>
  </si>
  <si>
    <t>452311130.1</t>
  </si>
  <si>
    <t>Podkladní desky z betonu prostého tř. C 8/10 otevřený výkop</t>
  </si>
  <si>
    <t>616029685</t>
  </si>
  <si>
    <t>" stoka "     0,1*1,67*DN5075</t>
  </si>
  <si>
    <t>671184307</t>
  </si>
  <si>
    <t>" šachty prefa "     0,1*2,0*2,0*5</t>
  </si>
  <si>
    <t>" šachta monolit dno Š6 "     0,1*2,6*2,0</t>
  </si>
  <si>
    <t>" šachta monolit dno Š6a "     0,1*2,25*1,8</t>
  </si>
  <si>
    <t>452351101</t>
  </si>
  <si>
    <t>Bednění podkladních desek nebo bloků nebo sedlového lože otevřený výkop</t>
  </si>
  <si>
    <t>2024331343</t>
  </si>
  <si>
    <t>" šachty prefa "     0,1*2,0*4*5</t>
  </si>
  <si>
    <t>" šachta monolit dno Š6 "     0,1*(2,6+2,0)*2</t>
  </si>
  <si>
    <t>" šachta monolit dno Š6a "     0,1*(2,25+1,8)*2</t>
  </si>
  <si>
    <t>Komunikace pozemní</t>
  </si>
  <si>
    <t>564951413.1</t>
  </si>
  <si>
    <t>Provizorní kryt z asfaltového recyklátu tl 250 mm</t>
  </si>
  <si>
    <t>-1493739411</t>
  </si>
  <si>
    <t>" výpočty ploch "</t>
  </si>
  <si>
    <t xml:space="preserve">" provizorní kryt - komunikací "     </t>
  </si>
  <si>
    <t>" asfaltové vozovky "     BASFALT1+BASFALT2+BASFALT3</t>
  </si>
  <si>
    <t xml:space="preserve">" provizorní kryt komunikací - asfalt. recyklát -500mm "     </t>
  </si>
  <si>
    <t>PKRYT500*2</t>
  </si>
  <si>
    <t>-793914852</t>
  </si>
  <si>
    <t xml:space="preserve">" přesun hmot "    </t>
  </si>
  <si>
    <t>PKRYT500*0,5</t>
  </si>
  <si>
    <t>1673166547</t>
  </si>
  <si>
    <t>Úpravy povrchů, podlahy a osazování výplní</t>
  </si>
  <si>
    <t>632664111.1</t>
  </si>
  <si>
    <t>Nátěr betonových povrchů šachet - uzavírací systémový ochranný</t>
  </si>
  <si>
    <t>1172785043</t>
  </si>
  <si>
    <t xml:space="preserve">" Š6 "   </t>
  </si>
  <si>
    <t>" stěny "     1,62*(1,8+1,2)*2</t>
  </si>
  <si>
    <t>" strop "     1,8*1,2+0,25*PI*1,0</t>
  </si>
  <si>
    <t>" dno "     1,2*(1,8-1,0)</t>
  </si>
  <si>
    <t xml:space="preserve">" Š6a "   </t>
  </si>
  <si>
    <t>" stěny "     1,68*(1,45+1,0)*2</t>
  </si>
  <si>
    <t>" strop "     1,45*1,0+0,25*PI*1,0</t>
  </si>
  <si>
    <t>" dno "     1,0*(0,7+0,25+1,3)</t>
  </si>
  <si>
    <t>823421211</t>
  </si>
  <si>
    <t>Montáž potrubí z trub vejčitých ŽB s integrovaným pryžovým těsněním a čedičovou výstelkou otevřený výkop sklon do 20 % DN 500/750</t>
  </si>
  <si>
    <t>-265835937</t>
  </si>
  <si>
    <t>5,6</t>
  </si>
  <si>
    <t>PFB.1061001</t>
  </si>
  <si>
    <t>Trouba vejčitá železobetonová TZO-Q 50/75/250 CV, těsnění</t>
  </si>
  <si>
    <t>-535038062</t>
  </si>
  <si>
    <t>dodali tři kusi</t>
  </si>
  <si>
    <t>3*1,015</t>
  </si>
  <si>
    <t>824491111</t>
  </si>
  <si>
    <t>Montáž potrubí z trub ŽB žlabových s integrovaným pryžovým těsněním otevřený výkop sklon do 20 % DN 1000</t>
  </si>
  <si>
    <t>1673008479</t>
  </si>
  <si>
    <t>" délka dle podélný profil "     287,65</t>
  </si>
  <si>
    <t>" délka stoky s odpočtem šachet "     287,65-1,8/2-1,8*5-2,0/2</t>
  </si>
  <si>
    <t>" délka potrubí s odpočtem šachet "     287,65-1,5/2-1,5*5-1,2/2</t>
  </si>
  <si>
    <t>59222008.1</t>
  </si>
  <si>
    <t>trouba ŽB hrdlová s čedičovou výstelkou DN 1000 vč. těsnění</t>
  </si>
  <si>
    <t>1644141110</t>
  </si>
  <si>
    <t>DN1000p*1,015</t>
  </si>
  <si>
    <t>2019012011</t>
  </si>
  <si>
    <t>Vymazání spáry spoje potrubí např. Ergelitem KS2</t>
  </si>
  <si>
    <t>-1614353718</t>
  </si>
  <si>
    <t>2*3,14*((0,25+0,375)/2)*((0,25+0,375)/2)*(2)</t>
  </si>
  <si>
    <t>2*3,14*0,5*(112)</t>
  </si>
  <si>
    <t>22111R</t>
  </si>
  <si>
    <t>D+M nátěr úchytů anikorozní barvou a vyplnění místa úchytu mazaninou</t>
  </si>
  <si>
    <t>-330195588</t>
  </si>
  <si>
    <t>2*3</t>
  </si>
  <si>
    <t>(278,8/2,5)*2</t>
  </si>
  <si>
    <t>837314119.1</t>
  </si>
  <si>
    <t>Napojovací element C DN150 vč. zhotovení otvoru v beton. stěně potrubí DN500/750</t>
  </si>
  <si>
    <t>1160627977</t>
  </si>
  <si>
    <t>" přípojk UV "     1</t>
  </si>
  <si>
    <t>837314119.2</t>
  </si>
  <si>
    <t>Napojovací element F DN150 vč. zhotovení otvoru v ŽB stěně potrubí DN1000, tvarovka</t>
  </si>
  <si>
    <t>2100577401</t>
  </si>
  <si>
    <t>" domovní přípojky a UV "     34+20</t>
  </si>
  <si>
    <t>837354111.1</t>
  </si>
  <si>
    <t>Napojovací element F DN200 vč. zhotovení otvoru v ŽB stěně potrubí DN1000, tvarovka</t>
  </si>
  <si>
    <t>-1749775306</t>
  </si>
  <si>
    <t>" domovní přípojky "     8</t>
  </si>
  <si>
    <t>831831PR</t>
  </si>
  <si>
    <t>Provizorní přepojení stávající přípojky DN 150 např. plastovou flexibilní troubou, včetně včech souvisejích praci</t>
  </si>
  <si>
    <t>-910109891</t>
  </si>
  <si>
    <t>831832PR</t>
  </si>
  <si>
    <t>Provizorní přepojení stávající přípojky DN 200 např. plastovou flexibilní troubou, včetně včech souvisejích praci</t>
  </si>
  <si>
    <t>-1614206256</t>
  </si>
  <si>
    <t>1156008038</t>
  </si>
  <si>
    <t>" odbočky domovní přípojky a UV "     35+20</t>
  </si>
  <si>
    <t>59711852</t>
  </si>
  <si>
    <t>ucpávka kameninová glazovaná DN 150 spojovací systém F</t>
  </si>
  <si>
    <t>-1478870909</t>
  </si>
  <si>
    <t>55*1,015 'Přepočtené koeficientem množství</t>
  </si>
  <si>
    <t>837352221</t>
  </si>
  <si>
    <t>Montáž kameninových tvarovek jednoosých s integrovaným těsněním otevřený výkop DN 200</t>
  </si>
  <si>
    <t>-351971226</t>
  </si>
  <si>
    <t>" odbočky - domovní přípojky "     8</t>
  </si>
  <si>
    <t>59711854</t>
  </si>
  <si>
    <t>ucpávka kameninová glazovaná DN 200 spojovací systém C, tř.160</t>
  </si>
  <si>
    <t>589576099</t>
  </si>
  <si>
    <t>8*1,015 'Přepočtené koeficientem množství</t>
  </si>
  <si>
    <t>894414111</t>
  </si>
  <si>
    <t>Osazení betonových nebo železobetonových dílců pro šachty skruží základových (dno)</t>
  </si>
  <si>
    <t>627715741</t>
  </si>
  <si>
    <t>5921126012</t>
  </si>
  <si>
    <t>Dno výšky 1500 mm přímé TBZ-Q.1 150/159 V max100 CV</t>
  </si>
  <si>
    <t>-1929020034</t>
  </si>
  <si>
    <t>894414211</t>
  </si>
  <si>
    <t>Osazení betonových nebo železobetonových dílců pro šachty desek zákrytových</t>
  </si>
  <si>
    <t>-1189454190</t>
  </si>
  <si>
    <t>59224379.1</t>
  </si>
  <si>
    <t>deska betonová zákrytová šachetní přechodová TZK-Q 150-100/25</t>
  </si>
  <si>
    <t>-896315462</t>
  </si>
  <si>
    <t>59224342</t>
  </si>
  <si>
    <t>těsnění elastomerové pro spojení šachetních dílů DN 1500</t>
  </si>
  <si>
    <t>-195666392</t>
  </si>
  <si>
    <t>894411311</t>
  </si>
  <si>
    <t>Osazení betonových nebo železobetonových dílců pro šachty skruží rovných</t>
  </si>
  <si>
    <t>2029838232</t>
  </si>
  <si>
    <t>BTL.0006074.URS</t>
  </si>
  <si>
    <t>skruž betonová s ocelová se stupadly +PE povlakem TBS-Q 1000/250/120 SP 100x25x12cm</t>
  </si>
  <si>
    <t>-2003672466</t>
  </si>
  <si>
    <t>BTL.0006182.URS</t>
  </si>
  <si>
    <t>skruž betonová s ocelová se stupadly +PE povlakem TBS-Q 1000/500/120 SP 100x50x12cm</t>
  </si>
  <si>
    <t>1469700395</t>
  </si>
  <si>
    <t>59224348</t>
  </si>
  <si>
    <t>těsnění elastomerové pro spojení šachetních dílů DN 1000</t>
  </si>
  <si>
    <t>442911169</t>
  </si>
  <si>
    <t>5*1,02 'Přepočtené koeficientem množství</t>
  </si>
  <si>
    <t>894412411</t>
  </si>
  <si>
    <t>Osazení betonových nebo železobetonových dílců pro šachty skruží přechodových</t>
  </si>
  <si>
    <t>1569342870</t>
  </si>
  <si>
    <t>592.1121104</t>
  </si>
  <si>
    <t>Konus TBR-Q.1 100-63/58/12 KPS</t>
  </si>
  <si>
    <t>-550052913</t>
  </si>
  <si>
    <t>-1204846284</t>
  </si>
  <si>
    <t>20160107</t>
  </si>
  <si>
    <t xml:space="preserve">D+M vymazaní spáry mezi skružemi např.  Ergelitem SD 10 </t>
  </si>
  <si>
    <t>683608179</t>
  </si>
  <si>
    <t>2*3,14*0,75*(5)</t>
  </si>
  <si>
    <t>2*3,14*0,5*(7)</t>
  </si>
  <si>
    <t>894413110.1</t>
  </si>
  <si>
    <t>Příplatek pro osazení první skruže - vnější přibetonování skruže beton C30/37 a výplň zámku skruží tmelem průměr 60/70 mm</t>
  </si>
  <si>
    <t>355263734</t>
  </si>
  <si>
    <t>" Š6, Š6a "     2</t>
  </si>
  <si>
    <t>894302163.1</t>
  </si>
  <si>
    <t>Stěny šachet tl nad 200 mm ze ŽB pro konstrukce bílých van tř. C 30/37 XC4 XA1</t>
  </si>
  <si>
    <t>1789016664</t>
  </si>
  <si>
    <t>" Š6 "</t>
  </si>
  <si>
    <t>0,3*2,4*1,8</t>
  </si>
  <si>
    <t>2,32*(2,4*1,8-1,8*1,2)</t>
  </si>
  <si>
    <t>-0,3*PI*(0,67/2)^2*2</t>
  </si>
  <si>
    <t>-0,3*0,333</t>
  </si>
  <si>
    <t>" Š6a "</t>
  </si>
  <si>
    <t>0,3*2,05*1,6</t>
  </si>
  <si>
    <t>2,32*(2,05*1,6-1,45*1,0)</t>
  </si>
  <si>
    <t>-0,3*0,963</t>
  </si>
  <si>
    <t>894502201</t>
  </si>
  <si>
    <t>Bednění stěn šachet pravoúhlých nebo vícehranných oboustranné</t>
  </si>
  <si>
    <t>912582273</t>
  </si>
  <si>
    <t>0,3*(2,4+1,8)*2</t>
  </si>
  <si>
    <t>2,32*(2,4+1,8+1,8+1,2)*2</t>
  </si>
  <si>
    <t>0,3*(2,05+1,6)*2</t>
  </si>
  <si>
    <t>2,32*(2,05+1,6+1,45+1,0)*2</t>
  </si>
  <si>
    <t>894608112</t>
  </si>
  <si>
    <t>Výztuž šachet z betonářské oceli 10 505</t>
  </si>
  <si>
    <t>-712267585</t>
  </si>
  <si>
    <t>" Š6 "     0,25988</t>
  </si>
  <si>
    <t>" Š6a "     0,21892</t>
  </si>
  <si>
    <t>894608211</t>
  </si>
  <si>
    <t>Výztuž šachet ze svařovaných sítí typu Kari</t>
  </si>
  <si>
    <t>-1504468292</t>
  </si>
  <si>
    <t>" Š6 "     0,44538</t>
  </si>
  <si>
    <t>" Š6a "     0,36814</t>
  </si>
  <si>
    <t>440043044.1</t>
  </si>
  <si>
    <t>distanční podložka mezi horní a dolní výztuž výška 180 mm, délka 2 m</t>
  </si>
  <si>
    <t>-979802782</t>
  </si>
  <si>
    <t>2,0*(13+13)</t>
  </si>
  <si>
    <t>894302276.1</t>
  </si>
  <si>
    <t>Strop šachet Š6 2400/1800/250 ze ŽB  tř.C 30/37 XC4 XF1 XA1 vodonepropustný otvor D 1000 staveništní prefabrikát</t>
  </si>
  <si>
    <t>-2080625033</t>
  </si>
  <si>
    <t>894302276.2</t>
  </si>
  <si>
    <t>Strop šachet Š6a 2050/1600/250 ze ŽB  tř.C 30/37 XC4 XF1 XA1 vodonepropustný otvor D 1000 staveništní prefabrikát</t>
  </si>
  <si>
    <t>1564939897</t>
  </si>
  <si>
    <t>894703021.1</t>
  </si>
  <si>
    <t>Dlažba šachet čedičová radiální tvarovka  pro potrubí DN1000/180°  tl. 23mm do tmelu vč. spárování a všech detailů</t>
  </si>
  <si>
    <t>mb</t>
  </si>
  <si>
    <t>-224689305</t>
  </si>
  <si>
    <t>" šachta Š6 "     1,2</t>
  </si>
  <si>
    <t>" šachta Š7223 "     1,0</t>
  </si>
  <si>
    <t>953334121</t>
  </si>
  <si>
    <t>Bobtnavý pásek do pracovních spar betonových kcí bentonitový 20 x 25 mm</t>
  </si>
  <si>
    <t>-1357412700</t>
  </si>
  <si>
    <t>" strop/stěna šachty Š6 "     (2,1+1,5)*2+0,3</t>
  </si>
  <si>
    <t>" strop/stěna šachty Š6a "     (1,75+1,3)*2+0,3</t>
  </si>
  <si>
    <t>" stěna šachty/potrubí "</t>
  </si>
  <si>
    <t>" stoka DN1000 "    4,2*2</t>
  </si>
  <si>
    <t>" stoka DN500/750 "    3,0*2</t>
  </si>
  <si>
    <t>" stoka DN700/1050 "    4,0</t>
  </si>
  <si>
    <t>953334312</t>
  </si>
  <si>
    <t>Kombinovaný těsnící PVC pás s bobtnavým profilem do pracovních spar betonových kcí š 125 mm</t>
  </si>
  <si>
    <t>285674353</t>
  </si>
  <si>
    <t>" dno/stěna šachty Š6 "     (2,1+1,8)*2</t>
  </si>
  <si>
    <t>" dno/stěna šachty Š6a "     (1,75+1,6)*2</t>
  </si>
  <si>
    <t>894204161.1</t>
  </si>
  <si>
    <t>Žlaby šachet z betonu prostého tř. C 30/37 XA1</t>
  </si>
  <si>
    <t>-1117168270</t>
  </si>
  <si>
    <t>" šachta Š6 "</t>
  </si>
  <si>
    <t>0,7*1,8*1,2</t>
  </si>
  <si>
    <t>-PI*(1,0/2)^2/2*1,2</t>
  </si>
  <si>
    <t>" šachta Š7223 "</t>
  </si>
  <si>
    <t>0,7*1,8*1,0</t>
  </si>
  <si>
    <t>-PI*(1,0/2)^2/2*1,0</t>
  </si>
  <si>
    <t>894204165.1</t>
  </si>
  <si>
    <t>Žlaby šachet z betonu prostého tř. C 30/37 XA1 vč. vytvarování a konečné úpravy povrchu</t>
  </si>
  <si>
    <t>-1587563822</t>
  </si>
  <si>
    <t>" šachta Š6a "</t>
  </si>
  <si>
    <t>0,65*1,45*1,0</t>
  </si>
  <si>
    <t>-0,132*1,0</t>
  </si>
  <si>
    <t>351351111</t>
  </si>
  <si>
    <t>Vnitřní bednění spodní části stok světlé v do 1200 mm otevřený výkop</t>
  </si>
  <si>
    <t>169760101</t>
  </si>
  <si>
    <t>" šachta Š6 +Š7223 "</t>
  </si>
  <si>
    <t>PI*1,0/2*(1,2+1,0)</t>
  </si>
  <si>
    <t>0,48*1,0*2</t>
  </si>
  <si>
    <t>715174012.1</t>
  </si>
  <si>
    <t>Provedení obkladu nádrží, kanálů, šachet obklady čedičovými tl 40 mm do tmelů</t>
  </si>
  <si>
    <t>1691468397</t>
  </si>
  <si>
    <t>" š6a "     0,2*(1,45*2+1,0*2-0,7)+0,6*0,4*2</t>
  </si>
  <si>
    <t>63232128.1</t>
  </si>
  <si>
    <t>dlaždice z taveného čediče 200x200</t>
  </si>
  <si>
    <t>-603320224</t>
  </si>
  <si>
    <t>1,32/(0,2*0,2)*1,03</t>
  </si>
  <si>
    <t>899104112</t>
  </si>
  <si>
    <t>Osazení poklopů litinových nebo ocelových včetně rámů pro třídu zatížení D400, E600</t>
  </si>
  <si>
    <t>-330134430</t>
  </si>
  <si>
    <t>55243443.1</t>
  </si>
  <si>
    <t>poklop na vstupní šachtu litinový D500  třídy D400kN typ BRNO</t>
  </si>
  <si>
    <t>121248947</t>
  </si>
  <si>
    <t>899501411</t>
  </si>
  <si>
    <t>Stupadla do šachet ocelová PE povlak vidlicová s vysekáním otvoru v betonu</t>
  </si>
  <si>
    <t>578401341</t>
  </si>
  <si>
    <t>899502411</t>
  </si>
  <si>
    <t>Stupadla do šachet ocelová PE povlak zapouštěcí kapsová s vysekáním otvoru v betonu</t>
  </si>
  <si>
    <t>-1300790948</t>
  </si>
  <si>
    <t>810471811.1</t>
  </si>
  <si>
    <t>Bourání stávajícího potrubí z betonu DN 600/900  vč. příslušných konstrukcí (lože, beton, obet.)</t>
  </si>
  <si>
    <t>2137858333</t>
  </si>
  <si>
    <t>" stávající stoka DN600/900 "     117,2</t>
  </si>
  <si>
    <t>820441811.1</t>
  </si>
  <si>
    <t>Bourání stávajícího potrubí ze ŽB DN přes 400 do 600 vč. příslušných konstrukcí (lože, beton, obet.)</t>
  </si>
  <si>
    <t>-1407451903</t>
  </si>
  <si>
    <t>" stávající stoka DN500 "     142,1</t>
  </si>
  <si>
    <t>899103211.1</t>
  </si>
  <si>
    <t>Demontáž poklopů litinových nebo ocelových včetně rámů hmotnosti přes 100 do 150 kg odvozem dle pokynů investora</t>
  </si>
  <si>
    <t>2113611295</t>
  </si>
  <si>
    <t>" stáv. šachty "     9</t>
  </si>
  <si>
    <t>1638821642</t>
  </si>
  <si>
    <t>" stávající šachty "</t>
  </si>
  <si>
    <t xml:space="preserve">" konus s prstencem " </t>
  </si>
  <si>
    <t>" ponechané - Š8630-Š8628  "         PI*(1,04/2)^2*0,7*3</t>
  </si>
  <si>
    <t>" bouranné monolitické - prefa část  "         PI*(1,04/2)^2*(1,44+0,9+1,25+0,2*3)</t>
  </si>
  <si>
    <t>890451851</t>
  </si>
  <si>
    <t>Bourání šachet z prefabrikovaných skruží strojně obestavěného prostoru do 5 m3</t>
  </si>
  <si>
    <t>1243712108</t>
  </si>
  <si>
    <t>" stávající šachty - prefa vybourat "</t>
  </si>
  <si>
    <t>PI*(1,24/2)^2*(2,89+2,83+2,82+0,5*3)</t>
  </si>
  <si>
    <t>890351851</t>
  </si>
  <si>
    <t>Bourání šachet ze ŽB strojně obestavěného prostoru do 5 m3</t>
  </si>
  <si>
    <t>-1097566766</t>
  </si>
  <si>
    <t>" stávající šachty - monolitická část "</t>
  </si>
  <si>
    <t>(2,0+0,3*2)*(1,8+0,3*2)*(1,8+0,3*2)*3</t>
  </si>
  <si>
    <t>358325114</t>
  </si>
  <si>
    <t>Bourání stoky kompletní nebo vybourání otvorů z železobetonu plochy do 4 m2</t>
  </si>
  <si>
    <t>-989035636</t>
  </si>
  <si>
    <t>" stávající šachta 7223 "</t>
  </si>
  <si>
    <t>" orvor ve stěně "     0,3*PI*(1,1/2)^2</t>
  </si>
  <si>
    <t>" dno s žlábkem "     0,65*1,8*1,0</t>
  </si>
  <si>
    <t>111808867</t>
  </si>
  <si>
    <t>306,233</t>
  </si>
  <si>
    <t>1880436310</t>
  </si>
  <si>
    <t>-423624850</t>
  </si>
  <si>
    <t>306,233*12</t>
  </si>
  <si>
    <t>-216166016</t>
  </si>
  <si>
    <t>953943119.1</t>
  </si>
  <si>
    <t>U-profil 60 dl. 1,05m - vodící drážka pro dubové dluže vč. kotvení do betonu - nerez</t>
  </si>
  <si>
    <t>-1417315191</t>
  </si>
  <si>
    <t>" šachta Š6 "     2</t>
  </si>
  <si>
    <t>934956124</t>
  </si>
  <si>
    <t>Hradítka z dubového dřeva tl 50 mm</t>
  </si>
  <si>
    <t>-1315515488</t>
  </si>
  <si>
    <t>" šachta Š6 "     1,1*0,15*7</t>
  </si>
  <si>
    <t>998274101</t>
  </si>
  <si>
    <t>Přesun hmot pro trubní vedení z trub betonových otevřený výkop</t>
  </si>
  <si>
    <t>1264379731</t>
  </si>
  <si>
    <t>1659126685</t>
  </si>
  <si>
    <t>70,29</t>
  </si>
  <si>
    <t>141,295</t>
  </si>
  <si>
    <t>32,78</t>
  </si>
  <si>
    <t>BDLAZBA</t>
  </si>
  <si>
    <t>2,75</t>
  </si>
  <si>
    <t>BDN125</t>
  </si>
  <si>
    <t>25,6</t>
  </si>
  <si>
    <t>BDN150</t>
  </si>
  <si>
    <t>295,1</t>
  </si>
  <si>
    <t>BDN200</t>
  </si>
  <si>
    <t>76,55</t>
  </si>
  <si>
    <t>SO 320 - KANALIZAČNÍ PŘÍPOJKY</t>
  </si>
  <si>
    <t>BKOSTKA</t>
  </si>
  <si>
    <t>4,95</t>
  </si>
  <si>
    <t>BLA</t>
  </si>
  <si>
    <t>176,44</t>
  </si>
  <si>
    <t>BOBRUBNIK</t>
  </si>
  <si>
    <t>BZAMKOVA</t>
  </si>
  <si>
    <t>25,355</t>
  </si>
  <si>
    <t>DN125</t>
  </si>
  <si>
    <t>341,25</t>
  </si>
  <si>
    <t>DN200</t>
  </si>
  <si>
    <t>851,9</t>
  </si>
  <si>
    <t>28,842</t>
  </si>
  <si>
    <t>38,456</t>
  </si>
  <si>
    <t>162,005</t>
  </si>
  <si>
    <t>792,474</t>
  </si>
  <si>
    <t>PAZ2</t>
  </si>
  <si>
    <t>186,067</t>
  </si>
  <si>
    <t>PKRYT250</t>
  </si>
  <si>
    <t>204,545</t>
  </si>
  <si>
    <t>249,315</t>
  </si>
  <si>
    <t>75,9</t>
  </si>
  <si>
    <t>POVRCHm3</t>
  </si>
  <si>
    <t>-231,506</t>
  </si>
  <si>
    <t>127,8</t>
  </si>
  <si>
    <t>256,9</t>
  </si>
  <si>
    <t>59,6</t>
  </si>
  <si>
    <t>189,28</t>
  </si>
  <si>
    <t>1035,764</t>
  </si>
  <si>
    <t>617,465</t>
  </si>
  <si>
    <t xml:space="preserve">    721 - Zdravotechnika - vnitřní kanalizace</t>
  </si>
  <si>
    <t xml:space="preserve">    764 - Konstrukce klempířské</t>
  </si>
  <si>
    <t>-339940351</t>
  </si>
  <si>
    <t>" chodník/vozovka "     2,0*43</t>
  </si>
  <si>
    <t>-1937665125</t>
  </si>
  <si>
    <t>113203111</t>
  </si>
  <si>
    <t>Vytrhání obrub z dlažebních kostek</t>
  </si>
  <si>
    <t>-992864879</t>
  </si>
  <si>
    <t>" přídlažba u obrubníku 2x řádek "    BOBRUBNIK*2</t>
  </si>
  <si>
    <t>113106162</t>
  </si>
  <si>
    <t>Rozebrání dlažeb vozovek z drobných kostek s ložem ze živice ručně</t>
  </si>
  <si>
    <t>1248634324</t>
  </si>
  <si>
    <t>" vjezdy "     1,1*4,5</t>
  </si>
  <si>
    <t>979071022</t>
  </si>
  <si>
    <t>Očištění dlažebních kostek drobných se spárováním živičnou směsí nebo MC při překopech ing sítí</t>
  </si>
  <si>
    <t>-1333644665</t>
  </si>
  <si>
    <t>" vjezdy "     BKOSTKA</t>
  </si>
  <si>
    <t>" přídlažba "     BOBRUBNIK*0,22</t>
  </si>
  <si>
    <t>113107432</t>
  </si>
  <si>
    <t>Odstranění podkladu z betonu prostého tl 300 mm při překopech strojně pl do 15 m2</t>
  </si>
  <si>
    <t>-2053812080</t>
  </si>
  <si>
    <t>-1464674291</t>
  </si>
  <si>
    <t>" vjezdy "     2*4,5</t>
  </si>
  <si>
    <t>113106123</t>
  </si>
  <si>
    <t>Rozebrání dlažeb ze zámkových dlaždic komunikací pro pěší ručně</t>
  </si>
  <si>
    <t>-345252744</t>
  </si>
  <si>
    <t>1,1*23,05</t>
  </si>
  <si>
    <t>979054451</t>
  </si>
  <si>
    <t>Očištění vybouraných zámkových dlaždic s původním spárováním z kameniva těženého</t>
  </si>
  <si>
    <t>1559153528</t>
  </si>
  <si>
    <t>113106121</t>
  </si>
  <si>
    <t>Rozebrání dlažeb z betonových nebo kamenných dlaždic komunikací pro pěší ručně</t>
  </si>
  <si>
    <t>-612113499</t>
  </si>
  <si>
    <t>" beton. dlažba "     1,1*2,5</t>
  </si>
  <si>
    <t>979054441</t>
  </si>
  <si>
    <t>Očištění vybouraných z desek nebo dlaždic s původním spárováním z kameniva těženého</t>
  </si>
  <si>
    <t>-2120766697</t>
  </si>
  <si>
    <t>113107322</t>
  </si>
  <si>
    <t>Odstranění podkladu z kameniva drceného tl 200 mm strojně pl do 50 m2</t>
  </si>
  <si>
    <t>1593325524</t>
  </si>
  <si>
    <t>" chodník asfalt "     BLA</t>
  </si>
  <si>
    <t>" dlažba zámková "     BZAMKOVA</t>
  </si>
  <si>
    <t>" dlažba beton. "     BDLAZBA</t>
  </si>
  <si>
    <t>" vjezd "     BKOSTKA</t>
  </si>
  <si>
    <t>113107333.1</t>
  </si>
  <si>
    <t>Odstranění podkladu z betonu prostého/makadam tl 400 mm strojně pl do 50 m2</t>
  </si>
  <si>
    <t>113107332.1</t>
  </si>
  <si>
    <t>Odstranění podkladu z betonu prostého/makadam tl 300 mm strojně pl do 50 m2</t>
  </si>
  <si>
    <t>113107334.1</t>
  </si>
  <si>
    <t>Odstranění podkladu z betonu prostého/makadam tl 500 mm strojně pl do 50 m2</t>
  </si>
  <si>
    <t>321,951*12 'Přepočtené koeficientem množství</t>
  </si>
  <si>
    <t>113107344</t>
  </si>
  <si>
    <t>Odstranění podkladu živičného tl 200 mm strojně pl do 50 m2</t>
  </si>
  <si>
    <t>-1339867293</t>
  </si>
  <si>
    <t>" chodník litý asfalt "     1,1*160,4</t>
  </si>
  <si>
    <t>-2093089889</t>
  </si>
  <si>
    <t>" chodník litý asfalt "     2*160,4</t>
  </si>
  <si>
    <t>" kp -S01-S07d, S09 "</t>
  </si>
  <si>
    <t>1,1*(6,75+3,75+3,85*2+3,9+3,95*3+6,1+6,0*2+5,95+5,9)</t>
  </si>
  <si>
    <t>" kp -S33-S41 "</t>
  </si>
  <si>
    <t>1,1*(5,95*2+5,85*2+6,2)</t>
  </si>
  <si>
    <t>2*(6,75+3,75+3,85*2+3,9+3,95*3+6,1+6,0*2+5,95+5,9)</t>
  </si>
  <si>
    <t>2*(5,95*2+5,85*2+6,2)</t>
  </si>
  <si>
    <t>113107346</t>
  </si>
  <si>
    <t>Odstranění podkladu živičného tl 300 mm strojně pl do 50 m2</t>
  </si>
  <si>
    <t xml:space="preserve">" úsek 0.121-0.220  "     </t>
  </si>
  <si>
    <t>" kp-S08,S10-S31 "</t>
  </si>
  <si>
    <t>1,1*222,15</t>
  </si>
  <si>
    <t>-BASFALT1-BASFALT3</t>
  </si>
  <si>
    <t>2*222,15</t>
  </si>
  <si>
    <t>-REZ1-REZ3</t>
  </si>
  <si>
    <t>225,958*12 'Přepočtené koeficientem množství</t>
  </si>
  <si>
    <t>115001101.1</t>
  </si>
  <si>
    <t>Převedení vody potrubím DN 150 kp s opakováním po dobu stavby dle potřeby</t>
  </si>
  <si>
    <t>115001199.5</t>
  </si>
  <si>
    <t>Provizorní potrubí pro odvod dešťových vod přípojek po celou dobu stavby</t>
  </si>
  <si>
    <t>" čerpání splaškových vod "     450</t>
  </si>
  <si>
    <t>" čerpání splaškových vod "     70</t>
  </si>
  <si>
    <t>" voda "     1,1*31</t>
  </si>
  <si>
    <t>" plyn "     1,1*38</t>
  </si>
  <si>
    <t>" křížení "     1,1*202</t>
  </si>
  <si>
    <t>"  odbočky přípojek - souběh "</t>
  </si>
  <si>
    <t>2*(0,75+3,0+4,85)</t>
  </si>
  <si>
    <t>3*(7,5+5,65+1,1+1,75+0,65+6,55+6,5+7,35)</t>
  </si>
  <si>
    <t>4*(4,1+4,9+0,9+3,45+2,15+095+5,1+3,25+1,8)</t>
  </si>
  <si>
    <t>5*3,75</t>
  </si>
  <si>
    <t>123,032+66,248</t>
  </si>
  <si>
    <t xml:space="preserve">" voda, plyn "     POTRUBI*1,4*1,9   </t>
  </si>
  <si>
    <t xml:space="preserve">" kabel "   </t>
  </si>
  <si>
    <t xml:space="preserve">1,1*1,5*1,0*202   </t>
  </si>
  <si>
    <t xml:space="preserve">"  odbočky přípojek - souběh "   </t>
  </si>
  <si>
    <t xml:space="preserve">1,3*1,5*(0,75+3,0+4,85)   </t>
  </si>
  <si>
    <t xml:space="preserve">1,6*1,5*(7,5+5,65+1,1+1,75+0,65+6,55+6,5+7,35)   </t>
  </si>
  <si>
    <t xml:space="preserve">2,0*1,5*(4,1+4,9+0,9+3,45+2,15+095+5,1+3,25+1,8)   </t>
  </si>
  <si>
    <t xml:space="preserve">2,3*1,5*3,75   </t>
  </si>
  <si>
    <t xml:space="preserve">(VYKOP11+POVRCHm3)*0,75   </t>
  </si>
  <si>
    <t xml:space="preserve">" ve třídě 3 - 65% "   </t>
  </si>
  <si>
    <t>603,194*0,65</t>
  </si>
  <si>
    <t>-675369774</t>
  </si>
  <si>
    <t>" ve třídě 4 - 35% "     603,194*0,35</t>
  </si>
  <si>
    <t>132254204</t>
  </si>
  <si>
    <t>Hloubení zapažených rýh š do 2000 mm v hornině třídy těžitelnosti I, skupiny 3 objem do 500 m3, VČETNĚ svislého přemístění do 4 m, započtena lepivost</t>
  </si>
  <si>
    <t>" KP-S01 "     (2,92+2,56)/2*(6,5)*1,1</t>
  </si>
  <si>
    <t>" KP-S01 "     (2,67+2,73)/2*(9,85-6,5)*1,1</t>
  </si>
  <si>
    <t>" KP-S02 "     (2,91+2,07)/2*(3,55)*1,1</t>
  </si>
  <si>
    <t>" KP-S02 "     (2,12+1,38)/2*(8,2-3,55)*1,1</t>
  </si>
  <si>
    <t>" KP-S02 "     1,53*7,5*1,1</t>
  </si>
  <si>
    <t>" KP-S02a "     (2,81+2,28)/2*(3,7)*1,1</t>
  </si>
  <si>
    <t>" KP-S02a "     (2,29+2,18)/2*(6,2-3,7)*1,1</t>
  </si>
  <si>
    <t>" KP-S02ad "     (2,84+2,0)/2*(3,7)*1,1</t>
  </si>
  <si>
    <t>" KP-S02ad "     (2,02+1,78)/2*(6,35-3,7)*1,1</t>
  </si>
  <si>
    <t>" KP-S02b "     (2,62+2,37)/2*(3,7)*1,1</t>
  </si>
  <si>
    <t>" KP-S02b "     (2,41+2,48)/2*(6,05-3,7)*1,1</t>
  </si>
  <si>
    <t>" KP-S04 "     (2,62+2,36)/2*(3,7)*1,1</t>
  </si>
  <si>
    <t>" KP-S04 "     (2,31+2,28)/2*(7,85-3,7)*1,1</t>
  </si>
  <si>
    <t>" KP-S04d "     (2,61+1,85)/2*(3,75)*1,1</t>
  </si>
  <si>
    <t>" KP-S04d "     (1,78+1,28)/2*(7,7-3,75)*1,1</t>
  </si>
  <si>
    <t>" KP-S05 "     (2,82+2,13)/2*(6,0)*1,1</t>
  </si>
  <si>
    <t>" KP-S05 "     (2,13+2,08)/2*(8,5-6,0)*1,1</t>
  </si>
  <si>
    <t>" KP-S05d "     (2,74+2,05)/2*(5,8)*1,1</t>
  </si>
  <si>
    <t>" KP-S05d "     (2,05+1,88)/2*(8,4-5,8)*1,1</t>
  </si>
  <si>
    <t>" KP-S06 "     (2,6+1,85)/2*(3,75)*1,1</t>
  </si>
  <si>
    <t>" KP-S06 "     (1,86+1,28)/2*(7,75-3,75)*1,1</t>
  </si>
  <si>
    <t>" KP-S06 "     1,35*0,75*1,1</t>
  </si>
  <si>
    <t>" KP-S07 "     (2,73+2,36)/2*(5,8)*1,1</t>
  </si>
  <si>
    <t>" KP-S07 "     (2,31+2,38)/2*(8,45-5,8)*1,1</t>
  </si>
  <si>
    <t>" KP-S07d "     (2,63+1,91)/2*(5,7)*1,1</t>
  </si>
  <si>
    <t>" KP-S07d "     (1,86+1,78)/2*(8,35-5,7)*1,1</t>
  </si>
  <si>
    <t>" KP-S08 "     (2,58+2,31)/2*(3,75)*1,1</t>
  </si>
  <si>
    <t>" KP-S08 "     (2,29+2,28)/2*(7,7-3,75)*1,1</t>
  </si>
  <si>
    <t>" KP-S08 "     2,28*5,65*1,1</t>
  </si>
  <si>
    <t>" KP-S09 "     (2,62+2,3)/2*(5,9)*1,1</t>
  </si>
  <si>
    <t>" KP-S09 "     (2,4+2,38)/2*(8,4-5,9)*1,1</t>
  </si>
  <si>
    <t>" KP-S09 "     2,39*4,1*1,1</t>
  </si>
  <si>
    <t>" KP-S010 "     (2,58+2,08)/2*(4,05)*1,1</t>
  </si>
  <si>
    <t>" KP-S010 "     (2,18+1,88)/2*(7,55-4,05)*1,1</t>
  </si>
  <si>
    <t>" KP-S010 "     1,94*1,4*1,1</t>
  </si>
  <si>
    <t>" KP-S011 "     (2,59+2,22)/2*(5,88)*1,1</t>
  </si>
  <si>
    <t>" KP-S011 "     (2,32+2,28)/2*(8,25-5,88)*1,1</t>
  </si>
  <si>
    <t>" KP-S011 "     2,3*4,9*1,1</t>
  </si>
  <si>
    <t>" KP-S012 "     (2,63+2,31)/2*(4,15)*1,1</t>
  </si>
  <si>
    <t>" KP-S012 "     (2,41+2,28)/2*(7,5-4,15)*1,1</t>
  </si>
  <si>
    <t>" KP-S012 "     2,34*(11,25-7,5)*1,1</t>
  </si>
  <si>
    <t>" KP-S012 "     2,3*1,75*1,1</t>
  </si>
  <si>
    <t>" KP-S012d "     (2,58+1,91)/2*(4,08)*1,1</t>
  </si>
  <si>
    <t>" KP-S012d "     (2,01+1,53)/2*(7,55-4,08)*1,1</t>
  </si>
  <si>
    <t>" KP-S013 "     (2,58+2,15)/2*(5,83)*1,1</t>
  </si>
  <si>
    <t>" KP-S013 "     (2,25+2,28)/2*(8,15-5,83)*1,1</t>
  </si>
  <si>
    <t>" KP-S013 "     2,27*0,9*1,1</t>
  </si>
  <si>
    <t>" KP-S014 "     (2,65+2,2)/2*(4,23)*1,1</t>
  </si>
  <si>
    <t>" KP-S014 "     (2,3+2,08)/2*(7,5-4,23)*1,1</t>
  </si>
  <si>
    <t>" KP-S014 "     2,12*3,45*1,1</t>
  </si>
  <si>
    <t>" KP-S014a "     (2,7+2,18)/2*(4,38)*1,1</t>
  </si>
  <si>
    <t>" KP-S014a "     (2,28+2,08)/2*(7,55-4,38)*1,1</t>
  </si>
  <si>
    <t>" KP-S014a "     2,11*0,65**1,1</t>
  </si>
  <si>
    <t>" KP-S015 "     (2,58+2,25)/2*(5,8)*1,1</t>
  </si>
  <si>
    <t>" KP-S015 "     (2,34+2,28)/2*(8,15-5,8)*1,1</t>
  </si>
  <si>
    <t>" KP-S015 "     2,3*2,15*1,1</t>
  </si>
  <si>
    <t>" KP-S016 "     (2,71+2,38)/2*(4,4)*1,1</t>
  </si>
  <si>
    <t>" KP-S016 "     (2,48+2,43)/2*(7,6-4,4)*1,1</t>
  </si>
  <si>
    <t>" KP-S016 "     2,44*0,95*1,1</t>
  </si>
  <si>
    <t>" KP-S017 "     (2,61+2,39)/2*(4,75)*1,1</t>
  </si>
  <si>
    <t>" KP-S017 "     (2,49+2,48)/2*(8,2-4,75)*1,1</t>
  </si>
  <si>
    <t>" KP-S017 "     2,48*5,1*1,1</t>
  </si>
  <si>
    <t>" KP-S018 "     (2,8+2,43)/2*(4,5)*1,1</t>
  </si>
  <si>
    <t>" KP-S018 "     (2,53+2,48)/2*(7,7-4,5)*1,1</t>
  </si>
  <si>
    <t>" KP-S018 "     2,49*3,25*1,1</t>
  </si>
  <si>
    <t>" KP-S019 "     (2,63+2,15)/2*(5,7)*1,1</t>
  </si>
  <si>
    <t>" KP-S019 "     (2,25+2,18)/2*(8,1-5,7)*1,1</t>
  </si>
  <si>
    <t>" KP-S019 "     2,2*1,8*1,1</t>
  </si>
  <si>
    <t>" KP-S020 "     (2,81+2,05)/2*(4,63)*1,1</t>
  </si>
  <si>
    <t>" KP-S020 "     (2,14+1,78)/2*(8,0-4,63)*1,1</t>
  </si>
  <si>
    <t>" KP-S020 "     1,86*4,85*1,1</t>
  </si>
  <si>
    <t>" KP-S020a "     (2,8+2,49)/2*(4,75)*1,1</t>
  </si>
  <si>
    <t>" KP-S020a "     (2,59+2,58)/2*(7,95-4,75)*1,1</t>
  </si>
  <si>
    <t>" KP-S020a "     2,58*6,55*1,1</t>
  </si>
  <si>
    <t>" KP-S021 "     (2,68+1,7)/2*(5,6)*1,1</t>
  </si>
  <si>
    <t>" KP-S021 "     (1,79+1,48)/2*(8,2-5,6)*1,1</t>
  </si>
  <si>
    <t>" KP-S022 "     (2,71+1,8)/2*(5,1)*1,1</t>
  </si>
  <si>
    <t>" KP-S022 "     (1,9+1,48)/2*(8,35-5,1)*1,1</t>
  </si>
  <si>
    <t>" KP-S022 "     1,61*6,5*1,1</t>
  </si>
  <si>
    <t>" KP-S023d "     (2,69+1,89)/2*(5,9)*1,1</t>
  </si>
  <si>
    <t>" KP-S023d "     (1,99+1,62)/2*(7,9-5,9)*1,1</t>
  </si>
  <si>
    <t>" KP-S024 "     (2,69+1,54)/2*(5,15)*1,1</t>
  </si>
  <si>
    <t>" KP-S024 "     (1,64+1,08)/2*(8,4-5,15)*1,1</t>
  </si>
  <si>
    <t>" KP-S024 "     1,25*7,35*1,1</t>
  </si>
  <si>
    <t>" KP-S025 "     (2,67+1,82)/2*(5,9)*1,1</t>
  </si>
  <si>
    <t>" KP-S025 "     (1,92+1,5)/2*(7,8-5,9)*1,1</t>
  </si>
  <si>
    <t>" KP-S026 "     (2,62+2,29)/2*(5,55)*1,1</t>
  </si>
  <si>
    <t>" KP-S026 "     (2,39+2,28)/2*(8,65-5,55)*1,1</t>
  </si>
  <si>
    <t>" KP-S026d "     (2,65+1,65)/2*(5,35)*1,1</t>
  </si>
  <si>
    <t>" KP-S026d "     (1,75+1,28)/2*(8,45-5,35)*1,1</t>
  </si>
  <si>
    <t>" KP-S027 "     (2,66+1,78)/2*(5,9)*1,1</t>
  </si>
  <si>
    <t>" KP-S027 "     (1,88+1,51)/2*(7,75-5,9)*1,1</t>
  </si>
  <si>
    <t>" KP-S029 "     (2,63+1,83)/2*(5,9)*1,1</t>
  </si>
  <si>
    <t>" KP-S029 "     (1,91+1,52)/2*(7,6-5,9)*1,1</t>
  </si>
  <si>
    <t>" KP-S031 "     (2,64+1,96)/2*(5,95)*1,1</t>
  </si>
  <si>
    <t>" KP-S031 "     (1,96+2,03)/2*(6,07-5,95)*1,1</t>
  </si>
  <si>
    <t>" KP-S031 "     (2,03+1,6)/2*(7,25-6,07)*1,1</t>
  </si>
  <si>
    <t>" KP-S033 "     (2,64+2,24)/2*(5,95)*1,1</t>
  </si>
  <si>
    <t>" KP-S033 "     (2,34+2,08)/2*(6,8-5,95)*1,1</t>
  </si>
  <si>
    <t>" KP-S035 "     (2,64+2,33)/2*(5,95)*1,1</t>
  </si>
  <si>
    <t>" KP-S035 "     (2,33+2,08)/2*(6,75-5,95)*1,1</t>
  </si>
  <si>
    <t>" KP-S037 "     (2,7+2,54)/2*(5,85)*1,1</t>
  </si>
  <si>
    <t>" KP-S037 "     (2,54+2,55)/2*(9,75-5,85)*1,1</t>
  </si>
  <si>
    <t>" KP-S039 "     (2,61+2,42)/2*(5,85)*1,1</t>
  </si>
  <si>
    <t>" KP-S039 "     (2,5+2,46)/2*(7,9-5,85)*1,1</t>
  </si>
  <si>
    <t>" KP-S039 "     (2,56+2,52)/2*(9,0-7,9)*1,1</t>
  </si>
  <si>
    <t>" KP-S039 "     (2,52+2,0)/2*(11,6-9,0)*1,1</t>
  </si>
  <si>
    <t>" KP-S041 "     (2,74+2,58)/2*(6,2)*1,1</t>
  </si>
  <si>
    <t>" KP-S041 "     (2,67+2,7)/2*(8,25-6,2)*1,1</t>
  </si>
  <si>
    <t>" KP-S041 "     (2,78+2,77)/2*(9,75-8,25)*1,1</t>
  </si>
  <si>
    <t xml:space="preserve">" odpočet  stáv. potrubí DN500 "    </t>
  </si>
  <si>
    <t>" DN125 "     -BDN125*PI*(0,1284/2)^2</t>
  </si>
  <si>
    <t>" DN150 "     -BDN150*PI*(0,185/2)^2</t>
  </si>
  <si>
    <t>" DN200 "     -BDN200*PI*(0,242/2)^2</t>
  </si>
  <si>
    <t>" chodník asfalt "     -0,33*BLA</t>
  </si>
  <si>
    <t>" chodník zámková dl. "     -0,25*BZAMKOVA</t>
  </si>
  <si>
    <t>" chodník betonová dl. "     -0,24*BDLAZBA</t>
  </si>
  <si>
    <t>" vjezd kamenn. kostky "     -0,47*BKOSTKA</t>
  </si>
  <si>
    <t>" odpočet  ruční výkop "     -603,194</t>
  </si>
  <si>
    <t>132354204</t>
  </si>
  <si>
    <t>Hloubení zapažených rýh š do 2000 mm v hornině třídy těžitelnosti II, skupiny 4 objem do 500 m3, VČETNĚ svislého přemístění do 4 m, započtena lepivost</t>
  </si>
  <si>
    <t>-1395603857</t>
  </si>
  <si>
    <t>151101101</t>
  </si>
  <si>
    <t>Zřízení příložného pažení a rozepření stěn rýh hl do 2 m</t>
  </si>
  <si>
    <t>1771219112</t>
  </si>
  <si>
    <t>" KP-S02 "     1,53*7,5*2</t>
  </si>
  <si>
    <t>" KP-S04d "     (1,78+1,28)/2*(7,7-3,75)*2</t>
  </si>
  <si>
    <t>" KP-S06 "     (1,86+1,28)/2*(7,75-3,75)*2</t>
  </si>
  <si>
    <t>" KP-S06 "     1,35*0,75*2</t>
  </si>
  <si>
    <t>" KP-S07d "     (1,86+1,78)/2*(8,35-5,7)*2</t>
  </si>
  <si>
    <t>" KP-S010 "     1,94*1,4*2</t>
  </si>
  <si>
    <t>" KP-S020 "     1,86*4,85*2</t>
  </si>
  <si>
    <t>" KP-S021 "     (1,79+1,48)/2*(8,2-5,6)*2</t>
  </si>
  <si>
    <t>" KP-S022 "     (1,9+1,48)/2*(8,35-5,1)*2</t>
  </si>
  <si>
    <t>" KP-S022 "     1,61*6,5*2</t>
  </si>
  <si>
    <t>" KP-S023d "     (1,99+1,62)/2*(7,9-5,9)*2</t>
  </si>
  <si>
    <t>" KP-S024 "     (1,64+1,08)/2*(8,4-5,15)*2</t>
  </si>
  <si>
    <t>" KP-S024 "     1,25*7,35*2</t>
  </si>
  <si>
    <t>" KP-S025 "     (1,92+1,5)/2*(7,8-5,9)*2</t>
  </si>
  <si>
    <t>" KP-S026d "     (1,75+1,28)/2*(8,45-5,35)*2</t>
  </si>
  <si>
    <t>" KP-S027 "     (1,88+1,51)/2*(7,75-5,9)*2</t>
  </si>
  <si>
    <t>" KP-S029 "     (1,91+1,52)/2*(7,6-5,9)*2</t>
  </si>
  <si>
    <t>" KP-S031 "     (1,96+2,03)/2*(6,07-5,95)*2</t>
  </si>
  <si>
    <t>151101111</t>
  </si>
  <si>
    <t>Odstranění příložného pažení a rozepření stěn rýh hl do 2 m</t>
  </si>
  <si>
    <t>124170773</t>
  </si>
  <si>
    <t>" výpočet plochy pažení z objemu výkopů při konstantní šířce výkop 1,1m "</t>
  </si>
  <si>
    <t>" pažení celkem "     VYKOP11/1,1*2</t>
  </si>
  <si>
    <t>" odpočet pažení do 2m "     -PAZ2</t>
  </si>
  <si>
    <t>1572661653</t>
  </si>
  <si>
    <t>"VYKOP1+VYKOPR"792,474</t>
  </si>
  <si>
    <t>-1638444435</t>
  </si>
  <si>
    <t>" odpočet vestavěné stoky kp "</t>
  </si>
  <si>
    <t>" lože ŠP + beton "     -LOZE1-LOZE2</t>
  </si>
  <si>
    <t>" obetonování kameniny "     -OBET</t>
  </si>
  <si>
    <t>" trouby "     -PI*((0,125+0,017*2)/2)^2*DN125</t>
  </si>
  <si>
    <t>" trouby "     -PI*((0,15+0,0175*2)/2)^2*DN150</t>
  </si>
  <si>
    <t>" trouby "     -PI*((0,2+0,021*2)/2)^2*DN200</t>
  </si>
  <si>
    <t>" provizorní kryt - chodníky "     -0,25*PKRYT250</t>
  </si>
  <si>
    <t>-1327373189</t>
  </si>
  <si>
    <t>713,172</t>
  </si>
  <si>
    <t>" kamenina stávající DN150 "     PI*(0,15/2)^2*55,55</t>
  </si>
  <si>
    <t>" přípojky "     0,06*1,1*(DN150+DN200+0,8*24)</t>
  </si>
  <si>
    <t>-1827911911</t>
  </si>
  <si>
    <t>" 2 kusy na j kus trouby "</t>
  </si>
  <si>
    <t>(DN150/1,5+0,5)*2+2+24</t>
  </si>
  <si>
    <t>(DN200/1,5-0,0335)*2+1</t>
  </si>
  <si>
    <t>59223601.1</t>
  </si>
  <si>
    <t>podkladek pod trouby kamenina DN 100-200</t>
  </si>
  <si>
    <t>1454218321</t>
  </si>
  <si>
    <t>585*1,01 'Přepočtené koeficientem množství</t>
  </si>
  <si>
    <t>" přípojky "     0,08*1,1*(DN150+DN200+0,8*24)</t>
  </si>
  <si>
    <t>2123742325</t>
  </si>
  <si>
    <t xml:space="preserve">" provizorní kryt chodníků - asfalt. recyklát -250mm "     </t>
  </si>
  <si>
    <t>" chodníky "     BZAMKOVA+BLA+BDLAZBA</t>
  </si>
  <si>
    <t>PKRYT250*0,25</t>
  </si>
  <si>
    <t>831272121</t>
  </si>
  <si>
    <t>Montáž potrubí z trub kameninových hrdlových s integrovaným těsněním výkop sklon do 20 % DN 125</t>
  </si>
  <si>
    <t>-672871386</t>
  </si>
  <si>
    <t>59710650</t>
  </si>
  <si>
    <t>trouba kameninová glazovaná DN 125 dl 1,25m spojovací systém F</t>
  </si>
  <si>
    <t>-871594130</t>
  </si>
  <si>
    <t>DN125*1,015</t>
  </si>
  <si>
    <t>-812865105</t>
  </si>
  <si>
    <t>-1532055664</t>
  </si>
  <si>
    <t>-1836527282</t>
  </si>
  <si>
    <t>831312193</t>
  </si>
  <si>
    <t>Příplatek k montáži kameninového potrubí za napojení dvou dříků trub pomocí převlečné manžety DN 150</t>
  </si>
  <si>
    <t>2028727232</t>
  </si>
  <si>
    <t>831352121</t>
  </si>
  <si>
    <t>Montáž potrubí z trub kameninových hrdlových s integrovaným těsněním výkop sklon do 20 % DN 200</t>
  </si>
  <si>
    <t>-833908081</t>
  </si>
  <si>
    <t>59710676</t>
  </si>
  <si>
    <t>trouba kameninová glazovaná DN 200 dl 1,50m spojovací systém F</t>
  </si>
  <si>
    <t>1261049279</t>
  </si>
  <si>
    <t>DN200*1,015</t>
  </si>
  <si>
    <t>831352193</t>
  </si>
  <si>
    <t>Příplatek k montáži kameninového potrubí za napojení dvou dříků trub pomocí převlečné manžety DN 200</t>
  </si>
  <si>
    <t>-1958945241</t>
  </si>
  <si>
    <t>837272221</t>
  </si>
  <si>
    <t>Montáž kameninových tvarovek jednoosých s integrovaným těsněním otevřený výkop DN 125</t>
  </si>
  <si>
    <t>-772366638</t>
  </si>
  <si>
    <t>48+24</t>
  </si>
  <si>
    <t>59710981</t>
  </si>
  <si>
    <t>koleno kameninové glazované DN 125 45° spojovací systém F</t>
  </si>
  <si>
    <t>-1266492575</t>
  </si>
  <si>
    <t>48*1,015 'Přepočtené koeficientem množství</t>
  </si>
  <si>
    <t>59713391.1</t>
  </si>
  <si>
    <t>přechod KT/litina DN125 přechoidový kroužek</t>
  </si>
  <si>
    <t>1855060776</t>
  </si>
  <si>
    <t>24*1,015 'Přepočtené koeficientem množství</t>
  </si>
  <si>
    <t>837311221</t>
  </si>
  <si>
    <t>Montáž kameninových tvarovek odbočných s integrovaným těsněním otevřený výkop DN 150</t>
  </si>
  <si>
    <t>-2017274780</t>
  </si>
  <si>
    <t>59711540</t>
  </si>
  <si>
    <t>odbočka kameninová glazovaná jednoduchá šikmá DN 150/150 pryžové těsnění (spojovací systém F/F) dl 500mm</t>
  </si>
  <si>
    <t>-673457993</t>
  </si>
  <si>
    <t>16*1,015 'Přepočtené koeficientem množství</t>
  </si>
  <si>
    <t>1745679314</t>
  </si>
  <si>
    <t>2+24</t>
  </si>
  <si>
    <t>1205924274</t>
  </si>
  <si>
    <t>2*1,015 'Přepočtené koeficientem množství</t>
  </si>
  <si>
    <t>59712513</t>
  </si>
  <si>
    <t>přechod kameninový glazovaný DN 125/150 pryžové/pryžové těsnění (spojovací systém F/F)</t>
  </si>
  <si>
    <t>-2093341537</t>
  </si>
  <si>
    <t>24*1,014 'Přepočtené koeficientem množství</t>
  </si>
  <si>
    <t>837351221</t>
  </si>
  <si>
    <t>Montáž kameninových tvarovek odbočných s integrovaným těsněním otevřený výkop DN 200</t>
  </si>
  <si>
    <t>912951514</t>
  </si>
  <si>
    <t>59711543</t>
  </si>
  <si>
    <t>odbočka kameninová glazovaná jednoduchá šikmá DN 200/150 pryžové těsnění (spojovací systém F/F) dl 500mm</t>
  </si>
  <si>
    <t>1257554187</t>
  </si>
  <si>
    <t>3*1,015 'Přepočtené koeficientem množství</t>
  </si>
  <si>
    <t>59711547</t>
  </si>
  <si>
    <t>odbočka kameninová glazovaná jednoduchá šikmá DN 200/200 dl 600mm spojovací systém C/F tř.240/160</t>
  </si>
  <si>
    <t>1751587618</t>
  </si>
  <si>
    <t>510684549</t>
  </si>
  <si>
    <t>59710987</t>
  </si>
  <si>
    <t>koleno kameninové glazované DN 200 45° spojovací systém F tř. 240</t>
  </si>
  <si>
    <t>-1671242187</t>
  </si>
  <si>
    <t>-526213627</t>
  </si>
  <si>
    <t xml:space="preserve">" přípojky  DN150 "     </t>
  </si>
  <si>
    <t>(0,65+0,05)*0,15*DN150</t>
  </si>
  <si>
    <t>PI*(0,405-0,15)^2*DN150</t>
  </si>
  <si>
    <t>(0,65-(0,405-0,15)*2+0,05)*(0,405-0,15)*DN150</t>
  </si>
  <si>
    <t>-PI*((0,15+0,0175*2)/2)^2*DN150</t>
  </si>
  <si>
    <t xml:space="preserve">" přípojky  DN200 "     </t>
  </si>
  <si>
    <t>(0,65+0,05)*0,15*DN200</t>
  </si>
  <si>
    <t>PI*(0,462-0,15)^2*DN200</t>
  </si>
  <si>
    <t>(0,65-(0,462-0,15)*2+0,05)*(0,462-0,15)*DN200</t>
  </si>
  <si>
    <t>-PI*((0,2+0,021*2)/2)^2*DN200</t>
  </si>
  <si>
    <t xml:space="preserve">" svisle u lapače "     </t>
  </si>
  <si>
    <t>(DN125+1,6*24)*0,55*0,55</t>
  </si>
  <si>
    <t>-714316297</t>
  </si>
  <si>
    <t>" přípojky  DN150 "     0,15*DN150</t>
  </si>
  <si>
    <t>" přípojky  DN200 "     0,15*DN200</t>
  </si>
  <si>
    <t>(DN125+1,6*24)*0,55*3</t>
  </si>
  <si>
    <t>953331112</t>
  </si>
  <si>
    <t>Vložky do svislých dilatačních spár z lepenky pískované kladené volně</t>
  </si>
  <si>
    <t>-1170760757</t>
  </si>
  <si>
    <t xml:space="preserve">" dilatace beton/stávající budova - svisle u lapače "     </t>
  </si>
  <si>
    <t>(DN125+1,0*24)*0,55</t>
  </si>
  <si>
    <t>830311811.1</t>
  </si>
  <si>
    <t>Bourání stávajícího kameninového potrubí DN do 150 vč. příslušných konstrukcí (lože, beton, obet.)</t>
  </si>
  <si>
    <t>-883765362</t>
  </si>
  <si>
    <t>" DN125 "     25,6</t>
  </si>
  <si>
    <t>" DN150 "     295,1</t>
  </si>
  <si>
    <t>830361811.1</t>
  </si>
  <si>
    <t>Bourání stávajícího kameninového potrubí DN přes 150 do 250  vč. příslušných konstrukcí (lože, beton, obet.)</t>
  </si>
  <si>
    <t>-478300531</t>
  </si>
  <si>
    <t>" DN200 "     76,55</t>
  </si>
  <si>
    <t>-314829024</t>
  </si>
  <si>
    <t>21,452</t>
  </si>
  <si>
    <t>-1793292299</t>
  </si>
  <si>
    <t>-1027825120</t>
  </si>
  <si>
    <t>21,452*12</t>
  </si>
  <si>
    <t>721</t>
  </si>
  <si>
    <t>Zdravotechnika - vnitřní kanalizace</t>
  </si>
  <si>
    <t>721241102</t>
  </si>
  <si>
    <t>Lapač střešních splavenin z litiny DN 125</t>
  </si>
  <si>
    <t>1566510147</t>
  </si>
  <si>
    <t>998721101</t>
  </si>
  <si>
    <t>Přesun hmot tonážní pro vnitřní kanalizace v objektech v do 6 m</t>
  </si>
  <si>
    <t>-390338519</t>
  </si>
  <si>
    <t>764</t>
  </si>
  <si>
    <t>Konstrukce klempířské</t>
  </si>
  <si>
    <t>764004861.1</t>
  </si>
  <si>
    <t>Demontáž svodu do suti vč. likvidace</t>
  </si>
  <si>
    <t>1399355971</t>
  </si>
  <si>
    <t>764518422</t>
  </si>
  <si>
    <t>Svody kruhové včetně objímek, kolen, odskoků z Pz plechu průměru 100 mm</t>
  </si>
  <si>
    <t>1480404719</t>
  </si>
  <si>
    <t>764001901</t>
  </si>
  <si>
    <t>Napojení klempířských konstrukcí na stávající délky spoje do 0,5 m</t>
  </si>
  <si>
    <t>-238063618</t>
  </si>
  <si>
    <t>998764101</t>
  </si>
  <si>
    <t>Přesun hmot tonážní pro konstrukce klempířské v objektech v do 6 m</t>
  </si>
  <si>
    <t>1489912139</t>
  </si>
  <si>
    <t>-592108011</t>
  </si>
  <si>
    <t>350822324</t>
  </si>
  <si>
    <t>89,15</t>
  </si>
  <si>
    <t>148,5</t>
  </si>
  <si>
    <t>HEA120</t>
  </si>
  <si>
    <t>2613,6</t>
  </si>
  <si>
    <t>HEA200</t>
  </si>
  <si>
    <t>1697,8</t>
  </si>
  <si>
    <t>12,1</t>
  </si>
  <si>
    <t>SO 330 - VODOVODNÍ ŘADY</t>
  </si>
  <si>
    <t>27,94</t>
  </si>
  <si>
    <t>LT100</t>
  </si>
  <si>
    <t>LT100n4</t>
  </si>
  <si>
    <t>22,5</t>
  </si>
  <si>
    <t>LT100zs2</t>
  </si>
  <si>
    <t>LT100zs4</t>
  </si>
  <si>
    <t>40,5</t>
  </si>
  <si>
    <t>LT150</t>
  </si>
  <si>
    <t>193</t>
  </si>
  <si>
    <t>LT150n2</t>
  </si>
  <si>
    <t>26,5</t>
  </si>
  <si>
    <t>LT150n4</t>
  </si>
  <si>
    <t>LT150zs2</t>
  </si>
  <si>
    <t>50,5</t>
  </si>
  <si>
    <t>LT150zs2n</t>
  </si>
  <si>
    <t>LT150zs4</t>
  </si>
  <si>
    <t>120,176</t>
  </si>
  <si>
    <t>311,197</t>
  </si>
  <si>
    <t>303,65</t>
  </si>
  <si>
    <t>18,7</t>
  </si>
  <si>
    <t>ŘEZ2</t>
  </si>
  <si>
    <t>270</t>
  </si>
  <si>
    <t>ŘEZ3</t>
  </si>
  <si>
    <t>534,637</t>
  </si>
  <si>
    <t>230,363</t>
  </si>
  <si>
    <t>113107164</t>
  </si>
  <si>
    <t>Odstranění podkladu z kameniva drceného tl 400 mm strojně pl přes 50 do 200 m2</t>
  </si>
  <si>
    <t xml:space="preserve">" odstranění vozovek "  </t>
  </si>
  <si>
    <t>" makadam+písek - 350mm "     BASFALT1</t>
  </si>
  <si>
    <t>Odstranění podkladu z betonu prostého/makadam tl 500 mm strojně pl přes 50 do 200 m2</t>
  </si>
  <si>
    <t>-1234154746</t>
  </si>
  <si>
    <t>" makadam+beton 500mm "     BASFALT2</t>
  </si>
  <si>
    <t>919735126</t>
  </si>
  <si>
    <t>Řezání stávajícího betonového krytu hl do 300 mm</t>
  </si>
  <si>
    <t>" odstranění vozovek "     ŘEZ2</t>
  </si>
  <si>
    <t>113107172.1</t>
  </si>
  <si>
    <t>Odstranění podkladu z betonu prostého/makadam tl 300 mm strojně pl přes 50 do 200 m2</t>
  </si>
  <si>
    <t>-199875756</t>
  </si>
  <si>
    <t>" makadam+beton 300mm "     BASFALT3</t>
  </si>
  <si>
    <t>1679855804</t>
  </si>
  <si>
    <t>" odstranění vozovek "     ŘEZ3</t>
  </si>
  <si>
    <t>113107154.1</t>
  </si>
  <si>
    <t>Odstranění podkladu jílov.písčitá hlína úlomky cihel tl 400 mm strojně pl přes 50 do 200 m2</t>
  </si>
  <si>
    <t>-474971069</t>
  </si>
  <si>
    <t>" odstranění vozovek "  BASFALT3</t>
  </si>
  <si>
    <t>301,316*12 'Přepočtené koeficientem množství</t>
  </si>
  <si>
    <t>113107185</t>
  </si>
  <si>
    <t>Odstranění podkladu živičného tl 250 mm strojně pl přes 50 do 200 m2</t>
  </si>
  <si>
    <t>-1240336038</t>
  </si>
  <si>
    <t xml:space="preserve">" úsek 0.000-0.050 + propoj Královopolská, Horova č.1, Horova č.2 "     </t>
  </si>
  <si>
    <t>1,1*(50,0-2,2/2-2,2-(2,5-0,6)-(2,2-1,0))</t>
  </si>
  <si>
    <t>" propoje + zapažené jámy dle statiky "</t>
  </si>
  <si>
    <t>" napojení na stáv. vodovod "     1,3*2,2</t>
  </si>
  <si>
    <t>" propoj Královopolská "    1,1*(3,0-2,0/2)+2,2*2,2</t>
  </si>
  <si>
    <t>" protlak+propoj Horova č.1"     1,1*(7,0-3,5)+4,2*2,5</t>
  </si>
  <si>
    <t>" protlak "     2,2*2,2</t>
  </si>
  <si>
    <t>" propoj Horova č.2 "     1,1*11,0</t>
  </si>
  <si>
    <t>919735115</t>
  </si>
  <si>
    <t>Řezání stávajícího živičného krytu hl do 250 mm</t>
  </si>
  <si>
    <t>-837219463</t>
  </si>
  <si>
    <t>2*(50,0-2,2/2-2,2-(2,5-0,6)-(2,2-1,0))</t>
  </si>
  <si>
    <t>" napojení na stáv. vodovod "     1,1+2*2,2</t>
  </si>
  <si>
    <t>" propoj Královopolská "    2*(3,0-2,0/2-1,1)+2,2*4</t>
  </si>
  <si>
    <t>" protlak+propoj Horova č.1"     2*(7,0-3,5)+(4,2+2,5)*2</t>
  </si>
  <si>
    <t>" protlak "     2,2*4-1,1*2</t>
  </si>
  <si>
    <t>" propoj Horova č.2 "     2*11,0</t>
  </si>
  <si>
    <t>ŘEZ1</t>
  </si>
  <si>
    <t>113107184</t>
  </si>
  <si>
    <t>Odstranění podkladu živičného tl 200 mm strojně pl přes 50 do 200 m2</t>
  </si>
  <si>
    <t xml:space="preserve">" úsek 0.050-0.185 "     </t>
  </si>
  <si>
    <t>1,1*(185,0-50,0)</t>
  </si>
  <si>
    <t>2*(185,0-50,0)</t>
  </si>
  <si>
    <t>113107186</t>
  </si>
  <si>
    <t>Odstranění podkladu živičného tl 300 mm strojně pl přes 50 do 200 m2</t>
  </si>
  <si>
    <t xml:space="preserve">" úsek 0.185-0.231 "     </t>
  </si>
  <si>
    <t>1,1*(231,0-185,0)</t>
  </si>
  <si>
    <t>1,1*14,0</t>
  </si>
  <si>
    <t>2*(231,0-185,0)</t>
  </si>
  <si>
    <t>2*14,0</t>
  </si>
  <si>
    <t>163,537*12 'Přepočtené koeficientem množství</t>
  </si>
  <si>
    <t>" neočekávaný výskyt vod "     200</t>
  </si>
  <si>
    <t>" voda "     1,1*12</t>
  </si>
  <si>
    <t>" plyn "     1,1*(3+1+1)</t>
  </si>
  <si>
    <t>" křížení inž. sítí "      10+1</t>
  </si>
  <si>
    <t>KABELkus*1,1</t>
  </si>
  <si>
    <t>67,892*0</t>
  </si>
  <si>
    <t>" ve třídě 3 - 60% "    67,892*0,6</t>
  </si>
  <si>
    <t>1160818775</t>
  </si>
  <si>
    <t>" ve třídě 4 - 40% "     67,892*0,4</t>
  </si>
  <si>
    <t>Hloubení zapažených rýh š do 2000 mm v hornině třídy těžitelnosti I skupiny 3 objem do 500 m3, VČETNĚ svislého přemístění do 4 m, započtena lepivost</t>
  </si>
  <si>
    <t>662730523</t>
  </si>
  <si>
    <t>" vodovod - řad "</t>
  </si>
  <si>
    <t>1,1*(1,75+1,86)/2*(8,0-2,0/2)</t>
  </si>
  <si>
    <t>1,1*(1,86+2,14)/2*(14,6-8,0-2,0/2)</t>
  </si>
  <si>
    <t>1,1*(2,14+2,14)/2*(22,0-14,6-(2,2-0,6))</t>
  </si>
  <si>
    <t>" protlak "</t>
  </si>
  <si>
    <t>1,1*(1,98+1,79)/2*(62,0-34,0-(2,0-1,0))</t>
  </si>
  <si>
    <t>1,1*(1,79+1,75)/2*(87,3-62,0)</t>
  </si>
  <si>
    <t>1,1*(1,75+1,75)/2*(154,0-87,3)</t>
  </si>
  <si>
    <t>1,1*(1,75+1,73)/2*(196,6-154,0)</t>
  </si>
  <si>
    <t>1,1*(1,75+1,85)/2*(231,0+0,5-196,6)</t>
  </si>
  <si>
    <t xml:space="preserve">" napojení na stáv. vodovod "   </t>
  </si>
  <si>
    <t>1,3*2,2*1,75</t>
  </si>
  <si>
    <t xml:space="preserve">" propoj Královopolská "    </t>
  </si>
  <si>
    <t>2,2*2,2*1,95</t>
  </si>
  <si>
    <t>1,1*1,85*(3,0-2,0/2)</t>
  </si>
  <si>
    <t xml:space="preserve">" protlak+propoj Horova č.1"     </t>
  </si>
  <si>
    <t>4,2*2,5*2,55</t>
  </si>
  <si>
    <t>1,1*2,2*(7,0-3,5)</t>
  </si>
  <si>
    <t xml:space="preserve">" protlak "    </t>
  </si>
  <si>
    <t>2,2*2,2*2,0</t>
  </si>
  <si>
    <t xml:space="preserve">" propoj Horova č.2 "    </t>
  </si>
  <si>
    <t>1,1*(1,94+1,83)/2*3,5</t>
  </si>
  <si>
    <t>1,1*(1,83+1,6)/2*(11,0-3,5)</t>
  </si>
  <si>
    <t>1,1*(1,73+1,6)/2*14,0</t>
  </si>
  <si>
    <t>" asfaltová vozovka 1 "     -BASFALT1*(0,25+0,35)</t>
  </si>
  <si>
    <t>" asfaltová vozovka 2 "     -BASFALT2*(0,2+0,5)</t>
  </si>
  <si>
    <t>" asfaltová vozovka 3 "     -BASFALT3*(0,3+0,3+0,4)</t>
  </si>
  <si>
    <t>" odpočet  ruční výkop "     -67,892</t>
  </si>
  <si>
    <t>" ve třídě 3 - 60% "     243,305*0,6</t>
  </si>
  <si>
    <t>Hloubení zapažených rýh š do 2000 mm v hornině třídy těžitelnosti II skupiny 4 objem do 500 m3, VČETNĚ svislého přemístění do 4 m, započtena lepivost</t>
  </si>
  <si>
    <t>916503406</t>
  </si>
  <si>
    <t>" ve třídě 4 - 40% "      243,305*0,4</t>
  </si>
  <si>
    <t>1082399562</t>
  </si>
  <si>
    <t>2*(1,75+1,86)/2*(8,0-2,0/2)</t>
  </si>
  <si>
    <t>2*(1,86+2,14)/2*(14,6-8,0-2,0/2)</t>
  </si>
  <si>
    <t>2*(2,14+2,14)/2*(22,0-14,6-(2,2-0,6))</t>
  </si>
  <si>
    <t>2*(1,98+1,79)/2*(62,0-34,0-(2,0-1,0))</t>
  </si>
  <si>
    <t>2*(1,79+1,75)/2*(87,3-62,0)</t>
  </si>
  <si>
    <t>2*(1,75+1,75)/2*(154,0-87,3)</t>
  </si>
  <si>
    <t>2*(1,75+1,73)/2*(196,6-154,0)</t>
  </si>
  <si>
    <t>2*(1,75+1,85)/2*(231,0+0,5-196,6)</t>
  </si>
  <si>
    <t>2*1,85*(3,0-2,0/2)</t>
  </si>
  <si>
    <t>2*2,2*(7,0-3,5)</t>
  </si>
  <si>
    <t>2*(1,94+1,83)/2*3,5</t>
  </si>
  <si>
    <t>2*(1,83+1,6)/2*(11,0-3,5)</t>
  </si>
  <si>
    <t>2*(1,73+1,6)/2*14,0</t>
  </si>
  <si>
    <t>1505319360</t>
  </si>
  <si>
    <t>154065421</t>
  </si>
  <si>
    <t>Pažení výrubu šachty ocelové pažnice do 1 roku suchá</t>
  </si>
  <si>
    <t>1050004667</t>
  </si>
  <si>
    <t>1,75*(2,2+1,3)*2</t>
  </si>
  <si>
    <t>1,95*2,2*4</t>
  </si>
  <si>
    <t>2,55*(4,2+2,5)*2</t>
  </si>
  <si>
    <t>2,0*2,2*4</t>
  </si>
  <si>
    <t>154065521</t>
  </si>
  <si>
    <t>Odpažení výrubu šachty ocelové pažnice suchá</t>
  </si>
  <si>
    <t>-599162418</t>
  </si>
  <si>
    <t>154067341</t>
  </si>
  <si>
    <t>Konstrukce výstroje šachet netypová dočasně suchá montáž</t>
  </si>
  <si>
    <t>kg</t>
  </si>
  <si>
    <t>1135445110</t>
  </si>
  <si>
    <t>" kg - viz. statika "</t>
  </si>
  <si>
    <t>" napojení na stáv. vodovod   (1,75/2,0/2,0)   "   595,8</t>
  </si>
  <si>
    <t>" propoj Královopolská   (1,95/2,0/2,0   "     826,2</t>
  </si>
  <si>
    <t>" protlak+propoj Horova č.1   (2,55/3,9/2,2)   "     2063,2</t>
  </si>
  <si>
    <t>" protlak   (2,0/2,0/2,0)   "    826,2</t>
  </si>
  <si>
    <t>13010960.1</t>
  </si>
  <si>
    <t>ocel profilová HE-A 200 jakost 11 375  -  započítat obratovost</t>
  </si>
  <si>
    <t>-811912047</t>
  </si>
  <si>
    <t>" protlak+propoj Horova č.1   (2,55/3,9/2,2)   "     1697,8</t>
  </si>
  <si>
    <t>HEA200/1000*1,01</t>
  </si>
  <si>
    <t>13010952.1</t>
  </si>
  <si>
    <t>ocel profilová HE-A 120 jakost 11 375  -  započítat obratovost</t>
  </si>
  <si>
    <t>885515144</t>
  </si>
  <si>
    <t>" protlak+propoj Horova č.1   (2,55/3,9/2,2)   "     365,4</t>
  </si>
  <si>
    <t>HEA120/1000*1,01</t>
  </si>
  <si>
    <t>154067342</t>
  </si>
  <si>
    <t>Konstrukce výstroje šachet netypová dočasně suchá demontáž</t>
  </si>
  <si>
    <t>1617927087</t>
  </si>
  <si>
    <t>141721219</t>
  </si>
  <si>
    <t>Řízený zemní protlak délky do 50 m hloubky do 6 m s protlačením potrubí vnějšího průměru vrtu do 355 mm v hornině třídy těžitelnosti I a II, skupiny 1 až 4</t>
  </si>
  <si>
    <t>1148524149</t>
  </si>
  <si>
    <t>28613541.1</t>
  </si>
  <si>
    <t>potrubí  PE   d-355 - chránička protlak</t>
  </si>
  <si>
    <t>746357045</t>
  </si>
  <si>
    <t>12*1,1</t>
  </si>
  <si>
    <t>" vytěžená zemina na skládku tř. 3 - 60% "</t>
  </si>
  <si>
    <t>ODVOZ*0,6</t>
  </si>
  <si>
    <t>ODVOZ*0,6*3</t>
  </si>
  <si>
    <t>ODVOZ*0,4</t>
  </si>
  <si>
    <t>ODVOZ*0,4*3</t>
  </si>
  <si>
    <t>752332876</t>
  </si>
  <si>
    <t>" navážka - 40% "</t>
  </si>
  <si>
    <t>" odpočet vestavěný vodovod "</t>
  </si>
  <si>
    <t>-1,1*(0,1+0,11+0,3)*LT100</t>
  </si>
  <si>
    <t>-1,1*(0,1+0,16+0,3)*(LT150-LT150zs2n)</t>
  </si>
  <si>
    <t>230,363*1,1*1,05</t>
  </si>
  <si>
    <t>120,176*1,1*1,05</t>
  </si>
  <si>
    <t>-1917908061</t>
  </si>
  <si>
    <t>404,872</t>
  </si>
  <si>
    <t>" vodovod "          1,1*(0,11+0,3)*LT100</t>
  </si>
  <si>
    <t>" vodovod "          1,1*(0,16+0,3)*(LT150-LT150zs2n)</t>
  </si>
  <si>
    <t>" odpočet potrubí "             -PI*(0,11/2)^2*LT100</t>
  </si>
  <si>
    <t>" odpočet potrubí "             -PI*(0,16/2)^2*(LT150-LT150zs2n)</t>
  </si>
  <si>
    <t>283111122.1</t>
  </si>
  <si>
    <t>Trubkové mikropiloty 89/10 svislé vč. vrtů D-156 a injektáže</t>
  </si>
  <si>
    <t>1712224182</t>
  </si>
  <si>
    <t>153111914.1</t>
  </si>
  <si>
    <t>Bouráí mikropilot 89/10 dl. 1m vč. přeřezání vč. odvozu a likvidace, poplatek</t>
  </si>
  <si>
    <t>901761703</t>
  </si>
  <si>
    <t>" stávající DN100 "     PI*(0,1/2)^2*76,0</t>
  </si>
  <si>
    <t>" stávající DN150 "     PI*(0,15/2)^2*85,0</t>
  </si>
  <si>
    <t xml:space="preserve">" vodovod "   </t>
  </si>
  <si>
    <t>0,1*1,1*LT100</t>
  </si>
  <si>
    <t>0,1*1,1*(LT150-LT150zs2n)</t>
  </si>
  <si>
    <t>851261131</t>
  </si>
  <si>
    <t>Montáž potrubí z trub litinových hrdlových s integrovaným těsněním otevřený výkop DN 100</t>
  </si>
  <si>
    <t>982673338</t>
  </si>
  <si>
    <t>" litina 400g "     22,5</t>
  </si>
  <si>
    <t>" litina se zámk. spoji 200g "     10,0</t>
  </si>
  <si>
    <t>" litina se zámk. spoji 400g "     40,5</t>
  </si>
  <si>
    <t>851261218</t>
  </si>
  <si>
    <t>Příplatek za montáž zámkových spojků, navárek  na potrubí a tvarovkách DN 100</t>
  </si>
  <si>
    <t>-282479977</t>
  </si>
  <si>
    <t>10+40,5</t>
  </si>
  <si>
    <t>55251017.1</t>
  </si>
  <si>
    <t>trouba vodovodní litinová hrdlová tř.Class s tl.min.4,7mm PN10 DN 100 speciální vnější povrchová ochrana vnitřní cementová vystýlka vč. kroužek zámkový spoj vč.manžeta ochranná elastomerová na hrdla (přesná specifikace viz. TZ)</t>
  </si>
  <si>
    <t>719882027</t>
  </si>
  <si>
    <t>LT100zs2*1,01</t>
  </si>
  <si>
    <t>55251005.1</t>
  </si>
  <si>
    <t>trouba vodovodní litinová hrdlová tř.Class s tl.min.4,7mm PN10, DN 100 základní vnější povrchová ochrana vnitřní cementová vystýlka vč. kroužek násuvný spoj (přesná specifikace viz. TZ)</t>
  </si>
  <si>
    <t>-949870123</t>
  </si>
  <si>
    <t>LT100n4*1,01</t>
  </si>
  <si>
    <t>55251005.3</t>
  </si>
  <si>
    <t>trouba vodovodní litinová hrdlová tř.Class s tl.min.4,7mm PN10 DN 100 základní vnější povrchová ochrana vnitřní cementová vystýlka vč. kroužek zámkový spoj (přesná specifikace viz. TZ)</t>
  </si>
  <si>
    <t>850521382</t>
  </si>
  <si>
    <t>LT100zs4*1,01</t>
  </si>
  <si>
    <t>851311131</t>
  </si>
  <si>
    <t>Montáž potrubí z trub litinových hrdlových s integrovaným těsněním otevřený výkop DN 150</t>
  </si>
  <si>
    <t>-1317198085</t>
  </si>
  <si>
    <t>" litina 200g "     26,5</t>
  </si>
  <si>
    <t>" litina se zámk. spoji 200g "     50,5</t>
  </si>
  <si>
    <t>" litina se zámk. spoji 200g návarek "     12,0</t>
  </si>
  <si>
    <t>" litina 400g "     72,0</t>
  </si>
  <si>
    <t>" litina se zámk. spoji 400g "     32,0</t>
  </si>
  <si>
    <t>851321218</t>
  </si>
  <si>
    <t>Příplatek za montáž zámkových spojků, navárek na potrubí a tvarovkách DN 150</t>
  </si>
  <si>
    <t>362703700</t>
  </si>
  <si>
    <t>50,5+12+32</t>
  </si>
  <si>
    <t>55251019.1</t>
  </si>
  <si>
    <t>trouba vodovodní litinová hrdlová tř.Class s tl.min.4,7mm PN10 DN 150  speciální vnější povrchová ochrana vnitřní cementová vystýlka vč. kroužek násuvný spoj vč.manžeta ochranná elastomerová na hrdla (přesná specifikace viz. TZ)</t>
  </si>
  <si>
    <t>1833872521</t>
  </si>
  <si>
    <t>LT150n2*1,01</t>
  </si>
  <si>
    <t>55251019.2</t>
  </si>
  <si>
    <t>trouba vodovodní litinová hrdlová tř.Class s tl.min.4,7mm PN10 DN 150 speciální vnější povrchová ochrana vnitřní cementová vystýlka vč. kroužek zámkový spoj vč.manžeta ochranná elastomerová na hrdla (přesná specifikace viz. TZ)</t>
  </si>
  <si>
    <t>1687360423</t>
  </si>
  <si>
    <t>LT150zs2*1,01</t>
  </si>
  <si>
    <t>55251019.3</t>
  </si>
  <si>
    <t>trouba vodovodní litinová hrdlová s návarkem tř.Class s tl.min.4,7mm PN10 DN 150 speciální vnější povrchová ochrana vnitřní cementová vystýlka vč. kroužek zámkový spoj pro extrémní tlaky vč.manžeta ochranná elastomerová na hrdla (přesná specifikace viz. T</t>
  </si>
  <si>
    <t>-451246453</t>
  </si>
  <si>
    <t>LT150zs2n*1,01</t>
  </si>
  <si>
    <t>55251007.1</t>
  </si>
  <si>
    <t>trouba vodovodní litinová hrdlová tř.Class s tl.min.4,7mm PN10 DN 150 základní vnější povrchová ochrana vnitřní cementová vystýlka vč. kroužek násuvný spoj (přesná specifikace viz. TZ)</t>
  </si>
  <si>
    <t>-706415000</t>
  </si>
  <si>
    <t>LT150n4*1,01</t>
  </si>
  <si>
    <t>55251007.2</t>
  </si>
  <si>
    <t>trouba vodovodní litinová hrdlová tř.Class s tl.min.4,7mm PN10 DN 150 základní vnější povrchová ochrana vnitřní cementová vystýlka vč. kroužek zámkový spoj (přesná specifikace viz. TZ)</t>
  </si>
  <si>
    <t>-1812255140</t>
  </si>
  <si>
    <t>LT150zs4*1,01</t>
  </si>
  <si>
    <t>852241122.1</t>
  </si>
  <si>
    <t>Montáž potrubí z trub litinových tlakových přírubových normálních délek otevřený výkop DN 80 spojovací materiál nerez</t>
  </si>
  <si>
    <t>1627919437</t>
  </si>
  <si>
    <t>55253237.1</t>
  </si>
  <si>
    <t>trouba přírubová litinová vodovodní  PN10/16 DN 80 dl 300- ...mm</t>
  </si>
  <si>
    <t>-888940349</t>
  </si>
  <si>
    <t>6*1,01 'Přepočtené koeficientem množství</t>
  </si>
  <si>
    <t>857261131</t>
  </si>
  <si>
    <t>Montáž litinových tvarovek jednoosých hrdlových otevřený výkop s integrovaným těsněním DN 100</t>
  </si>
  <si>
    <t>-1100758300</t>
  </si>
  <si>
    <t>55253929</t>
  </si>
  <si>
    <t>koleno hrdlové z tvárné litiny,práškový epoxid tl 250µm MMK-kus DN 100-30°</t>
  </si>
  <si>
    <t>-1763774789</t>
  </si>
  <si>
    <t>55253917</t>
  </si>
  <si>
    <t>koleno hrdlové z tvárné litiny,práškový epoxid tl 250µm MMK-kus DN 100-22,5°</t>
  </si>
  <si>
    <t>1538059030</t>
  </si>
  <si>
    <t>55253905</t>
  </si>
  <si>
    <t>koleno hrdlové z tvárné litiny,práškový epoxid tl 250µm MMK-kus DN 100-11,25°</t>
  </si>
  <si>
    <t>-652062470</t>
  </si>
  <si>
    <t>55291132.1</t>
  </si>
  <si>
    <t>kroužek zámkový DN 100</t>
  </si>
  <si>
    <t>-70955838</t>
  </si>
  <si>
    <t>857263131</t>
  </si>
  <si>
    <t>Montáž litinových tvarovek odbočných hrdlových otevřený výkop s integrovaným těsněním DN 100</t>
  </si>
  <si>
    <t>1620389844</t>
  </si>
  <si>
    <t>55253745</t>
  </si>
  <si>
    <t>tvarovka hrdlová s přírubovou odbočkou z tvárné litiny,práškový epoxid tl 250µm MMA-kus DN 100/80</t>
  </si>
  <si>
    <t>340593421</t>
  </si>
  <si>
    <t>1039931103</t>
  </si>
  <si>
    <t>857311131</t>
  </si>
  <si>
    <t>Montáž litinových tvarovek jednoosých hrdlových otevřený výkop s integrovaným těsněním DN 150</t>
  </si>
  <si>
    <t>1902080729</t>
  </si>
  <si>
    <t>55253931</t>
  </si>
  <si>
    <t>koleno hrdlové z tvárné litiny,práškový epoxid tl 250µm MMK-kus DN 150-30°</t>
  </si>
  <si>
    <t>-958691320</t>
  </si>
  <si>
    <t>55253943</t>
  </si>
  <si>
    <t>koleno hrdlové z tvárné litiny,práškový epoxid tl 250µm MMK-kus DN 150-45°</t>
  </si>
  <si>
    <t>-335511004</t>
  </si>
  <si>
    <t>55291134.1</t>
  </si>
  <si>
    <t>kroužek zámkový DN 150</t>
  </si>
  <si>
    <t>44532988</t>
  </si>
  <si>
    <t>857313131</t>
  </si>
  <si>
    <t>Montáž litinových tvarovek odbočných hrdlových otevřený výkop s integrovaným těsněním DN 150</t>
  </si>
  <si>
    <t>-60877664</t>
  </si>
  <si>
    <t>55253756</t>
  </si>
  <si>
    <t>tvarovka hrdlová s přírubovou odbočkou z tvárné litiny,práškový epoxid tl 250µm MMA-kus DN 150/80</t>
  </si>
  <si>
    <t>-859465866</t>
  </si>
  <si>
    <t>1469836417</t>
  </si>
  <si>
    <t>857262122.1</t>
  </si>
  <si>
    <t>Montáž litinových tvarovek jednoosých přírubových otevřený výkop DN 100 spojovací materiál nerez</t>
  </si>
  <si>
    <t>-1193588553</t>
  </si>
  <si>
    <t>55255231.1</t>
  </si>
  <si>
    <t xml:space="preserve">tvarovka přírubová s hladkým koncem F DN 100 PN10-16 </t>
  </si>
  <si>
    <t>919798170</t>
  </si>
  <si>
    <t>857314122.1</t>
  </si>
  <si>
    <t>Montáž litinových tvarovek odbočných přírubových otevřený výkop DN 150  spojovací materiál nerez</t>
  </si>
  <si>
    <t>49271145</t>
  </si>
  <si>
    <t>55250779.1</t>
  </si>
  <si>
    <t>tvarovka přírubová s přírubovou odbočkou T-DN 150x100 PN10-16</t>
  </si>
  <si>
    <t>-686973353</t>
  </si>
  <si>
    <t>2*1,01 'Přepočtené koeficientem množství</t>
  </si>
  <si>
    <t>55250781.1</t>
  </si>
  <si>
    <t>tvarovka přírubová s přírubovou odbočkou T-DN 150x150 PN10-16</t>
  </si>
  <si>
    <t>-1245475827</t>
  </si>
  <si>
    <t>857312122.1</t>
  </si>
  <si>
    <t>Montáž litinových tvarovek jednoosých přírubových otevřený výkop DN 150 spojovací materiál nerez</t>
  </si>
  <si>
    <t>1794494928</t>
  </si>
  <si>
    <t>55253618.1</t>
  </si>
  <si>
    <t>přechod přírubový R-kus litinový DN 150/100</t>
  </si>
  <si>
    <t>-1897278176</t>
  </si>
  <si>
    <t>1*1,01 'Přepočtené koeficientem množství</t>
  </si>
  <si>
    <t>55255241.1</t>
  </si>
  <si>
    <t>tvarovka přírubová s hladkým koncem  F-DN 150 PN10-16</t>
  </si>
  <si>
    <t>1617728640</t>
  </si>
  <si>
    <t>55253895.1</t>
  </si>
  <si>
    <t>tvarovka přírubová s hrdlem z tvárné litiny E-kus DN 150</t>
  </si>
  <si>
    <t>-956937155</t>
  </si>
  <si>
    <t>-706143152</t>
  </si>
  <si>
    <t>857262122.2</t>
  </si>
  <si>
    <t>Montáž litinových tvarovek jednoosých - spojka jištěná proti posunu otevřený výkop DN 100</t>
  </si>
  <si>
    <t>551215789</t>
  </si>
  <si>
    <t>797410000016.1</t>
  </si>
  <si>
    <t>multitoleranční spojka s jištěním proti posunu DN 100 hrdlo-hrdlo</t>
  </si>
  <si>
    <t>-1174403190</t>
  </si>
  <si>
    <t>3*1,01 'Přepočtené koeficientem množství</t>
  </si>
  <si>
    <t>857312122.2</t>
  </si>
  <si>
    <t>Montáž litinových tvarovek jednoosých - spojka jištěná proti posunu otevřený výkop DN 150</t>
  </si>
  <si>
    <t>-797251046</t>
  </si>
  <si>
    <t>797412500016.1</t>
  </si>
  <si>
    <t>multitoleranční spojka s jištěním proti posunu DN 150 hrdlo-hrdlo</t>
  </si>
  <si>
    <t>989804331</t>
  </si>
  <si>
    <t>891261112.1</t>
  </si>
  <si>
    <t>Montáž vodovodních šoupátek otevřený výkop DN 100 spojovací materiál nerez</t>
  </si>
  <si>
    <t>519680791</t>
  </si>
  <si>
    <t>42221324</t>
  </si>
  <si>
    <t>šoupátko pitná voda litina GGG 50 dlouhá stavební dl PN10/16 DN 100x300mm</t>
  </si>
  <si>
    <t>1534371567</t>
  </si>
  <si>
    <t>3*1,01</t>
  </si>
  <si>
    <t>42291080R</t>
  </si>
  <si>
    <t>souprava zemní teleskopická pro šoupátka DN 100-150m Rd 1,3-1,8m</t>
  </si>
  <si>
    <t>1263817275</t>
  </si>
  <si>
    <t>891311112</t>
  </si>
  <si>
    <t xml:space="preserve">Montáž vodovodních šoupátek otevřený výkop DN 150 spojovací materiál </t>
  </si>
  <si>
    <t>-1495258202</t>
  </si>
  <si>
    <t>42221326</t>
  </si>
  <si>
    <t>šoupátko pitná voda litina GGG 50 dlouhá stavební dl PN10/16 DN 150x350mm</t>
  </si>
  <si>
    <t>-1995182335</t>
  </si>
  <si>
    <t>7*1,01</t>
  </si>
  <si>
    <t>42291080R1</t>
  </si>
  <si>
    <t>2044454365</t>
  </si>
  <si>
    <t>891247111.1</t>
  </si>
  <si>
    <t>Montáž hydrantů podzemních DN 80 spojovací materiál nerez</t>
  </si>
  <si>
    <t>-1506147193</t>
  </si>
  <si>
    <t>42273594.1</t>
  </si>
  <si>
    <t>hydrant podzemní DN 80 PN 16 dvojčinný</t>
  </si>
  <si>
    <t>752275544</t>
  </si>
  <si>
    <t>6*1,01</t>
  </si>
  <si>
    <t>22450,1-R</t>
  </si>
  <si>
    <t>drenáž pro hydrant</t>
  </si>
  <si>
    <t>ks</t>
  </si>
  <si>
    <t>541884177</t>
  </si>
  <si>
    <t>899401112</t>
  </si>
  <si>
    <t>Osazení poklopů litinových šoupátkových</t>
  </si>
  <si>
    <t>617022270</t>
  </si>
  <si>
    <t>42291352</t>
  </si>
  <si>
    <t>poklop litinový šoupátkový pro zemní soupravy osazení do terénu a do vozovky</t>
  </si>
  <si>
    <t>-2070391001</t>
  </si>
  <si>
    <t>422 09014 R</t>
  </si>
  <si>
    <t>Podkladová deska šoupátková pro litinový poklop</t>
  </si>
  <si>
    <t>-1302824800</t>
  </si>
  <si>
    <t>899401113</t>
  </si>
  <si>
    <t>Osazení poklopů litinových hydrantových</t>
  </si>
  <si>
    <t>1351770928</t>
  </si>
  <si>
    <t>42291452.1</t>
  </si>
  <si>
    <t>poklop litinový hydrantový DN 80 teleskop</t>
  </si>
  <si>
    <t>884008623</t>
  </si>
  <si>
    <t>422 09007 R</t>
  </si>
  <si>
    <t>Podkladová deska k hydrantovému poklopu</t>
  </si>
  <si>
    <t>94319003</t>
  </si>
  <si>
    <t>899712111</t>
  </si>
  <si>
    <t>Orientační tabulky na zdivu</t>
  </si>
  <si>
    <t>1487825772</t>
  </si>
  <si>
    <t>" hydrant "     6</t>
  </si>
  <si>
    <t>" šoupě "     10</t>
  </si>
  <si>
    <t>899712121.1</t>
  </si>
  <si>
    <t>Manžeta ochranná elastomerová pro  hrdla tvarovek do DN 150</t>
  </si>
  <si>
    <t>-1200659136</t>
  </si>
  <si>
    <t>899721111</t>
  </si>
  <si>
    <t>Signalizační vodič DN do 150 mm na potrubí</t>
  </si>
  <si>
    <t>-1057324156</t>
  </si>
  <si>
    <t>899721119.1</t>
  </si>
  <si>
    <t>Identifikační bod marker</t>
  </si>
  <si>
    <t>-1588682407</t>
  </si>
  <si>
    <t>899722112</t>
  </si>
  <si>
    <t>Krytí potrubí z plastů výstražnou fólií z PVC 25 cm</t>
  </si>
  <si>
    <t>-1750899512</t>
  </si>
  <si>
    <t>452313141.1</t>
  </si>
  <si>
    <t>Prefabrikovaný beton. opěrný blok</t>
  </si>
  <si>
    <t>-248098930</t>
  </si>
  <si>
    <t>452315011.1</t>
  </si>
  <si>
    <t>Beton. blok C20/25 vč. bednění</t>
  </si>
  <si>
    <t>936496452</t>
  </si>
  <si>
    <t>899911132</t>
  </si>
  <si>
    <t>Kluzná objímka výšky 60 mm vnějšího průměru potrubí do 183 mm</t>
  </si>
  <si>
    <t>1638728688</t>
  </si>
  <si>
    <t>899913153</t>
  </si>
  <si>
    <t>Uzavírací manžeta chráničky potrubí DN 150 x 300</t>
  </si>
  <si>
    <t>-1648671909</t>
  </si>
  <si>
    <t>899919101.1</t>
  </si>
  <si>
    <t>Náhradní zásobování vodou</t>
  </si>
  <si>
    <t>772410743</t>
  </si>
  <si>
    <t>" Položka zahrnuje dodávku, montáž a demontáž :"</t>
  </si>
  <si>
    <t>" provizorní řady (obtoky) řadu PE100 RC d63x5,8mm v délce 2x 90m vč. tvarovek armatur propojů spojek "</t>
  </si>
  <si>
    <t>" provizorní propoje přípojek z PE40 d32x3 dl. 3m vč. armatur spojek tvarovek 19 ks "</t>
  </si>
  <si>
    <t>" všechny potřebné tvarovky a armatury dle příl. (spojky přechoodky, instalační materiál)"</t>
  </si>
  <si>
    <t>"statické zajištění potrubí NZ"</t>
  </si>
  <si>
    <t>"odvoz a ekologickou likvidaci, poplatek "</t>
  </si>
  <si>
    <t>" zemní práce "</t>
  </si>
  <si>
    <t>891241821.1</t>
  </si>
  <si>
    <t>Demontáž vodovodních hydrantů podzemních otevřený výkop DN 80 vč. poklopů příslušných armatur vč. odvozu a likvidace dle pokynů investora</t>
  </si>
  <si>
    <t>650127873</t>
  </si>
  <si>
    <t>891241100.1</t>
  </si>
  <si>
    <t>Demontáž vodovodních šoupátek otevřený výkop DN 50-125 vč. poklopů zemní soupravy příslušných armatur vč. odvozu a likvidace dle pokynů investora</t>
  </si>
  <si>
    <t>-225825985</t>
  </si>
  <si>
    <t>" DN80 "     1</t>
  </si>
  <si>
    <t>" DN100 "   2</t>
  </si>
  <si>
    <t>891241150.1</t>
  </si>
  <si>
    <t>Demontáž vodovodních šoupátek otevřený výkop DN 150-200 vč. poklopů zemní soupravy příslušných armatur vč. odvozu a likvidace dle pokynů investora</t>
  </si>
  <si>
    <t>916883608</t>
  </si>
  <si>
    <t>" DN150 "     4</t>
  </si>
  <si>
    <t>891182100.1</t>
  </si>
  <si>
    <t>Vytěžení demontáž stávajícího potrubí LT DN100 z výkopu vč. tvarovek armatur, vč. odvozu a likvidace</t>
  </si>
  <si>
    <t>-443579315</t>
  </si>
  <si>
    <t>891182125.1</t>
  </si>
  <si>
    <t>Vytěžení demontáž stávajícího potrubí LT DN125 z výkopu vč. tvarovek armatur, vč. odvozu a likvidace</t>
  </si>
  <si>
    <t>-1224062235</t>
  </si>
  <si>
    <t>998273102</t>
  </si>
  <si>
    <t>Přesun hmot pro trubní vedení z trub litinových otevřený výkop</t>
  </si>
  <si>
    <t>-794970202</t>
  </si>
  <si>
    <t>-1488147257</t>
  </si>
  <si>
    <t>112,41</t>
  </si>
  <si>
    <t>35,64</t>
  </si>
  <si>
    <t>0,81</t>
  </si>
  <si>
    <t>77,04</t>
  </si>
  <si>
    <t>18,54</t>
  </si>
  <si>
    <t>189</t>
  </si>
  <si>
    <t>SO 340 - VODOVODNÍ PŘÍPOJKY</t>
  </si>
  <si>
    <t>170,1</t>
  </si>
  <si>
    <t>31,14</t>
  </si>
  <si>
    <t>103,431</t>
  </si>
  <si>
    <t>269,182</t>
  </si>
  <si>
    <t>ORNm2</t>
  </si>
  <si>
    <t>7,92</t>
  </si>
  <si>
    <t>PE32</t>
  </si>
  <si>
    <t>329</t>
  </si>
  <si>
    <t>PE50</t>
  </si>
  <si>
    <t>10,5</t>
  </si>
  <si>
    <t>PE63</t>
  </si>
  <si>
    <t>6,5</t>
  </si>
  <si>
    <t>95,58</t>
  </si>
  <si>
    <t>148,86</t>
  </si>
  <si>
    <t>42,3</t>
  </si>
  <si>
    <t>249,8</t>
  </si>
  <si>
    <t>79,2</t>
  </si>
  <si>
    <t>TRAVNIK</t>
  </si>
  <si>
    <t>15,84</t>
  </si>
  <si>
    <t>54,3350000000001</t>
  </si>
  <si>
    <t>416,324</t>
  </si>
  <si>
    <t>VYKOPR1</t>
  </si>
  <si>
    <t>VYKOPR2</t>
  </si>
  <si>
    <t>12,96</t>
  </si>
  <si>
    <t>161,653</t>
  </si>
  <si>
    <t>ZASYPu</t>
  </si>
  <si>
    <t>21,469</t>
  </si>
  <si>
    <t xml:space="preserve">    722 - Zdravotechnika - vnitřní vodovod</t>
  </si>
  <si>
    <t>220895006</t>
  </si>
  <si>
    <t>" chodník/vozovka "     2,0*33</t>
  </si>
  <si>
    <t>36686895</t>
  </si>
  <si>
    <t>215924807</t>
  </si>
  <si>
    <t>-388490462</t>
  </si>
  <si>
    <t>" vjezdy "     0,9*0,9</t>
  </si>
  <si>
    <t>679852616</t>
  </si>
  <si>
    <t>-338243196</t>
  </si>
  <si>
    <t>-993204747</t>
  </si>
  <si>
    <t>-842985004</t>
  </si>
  <si>
    <t>" zapraveno provizorně "</t>
  </si>
  <si>
    <t>0,9*(5,3+1,7)</t>
  </si>
  <si>
    <t>BZAMprov</t>
  </si>
  <si>
    <t>" zapraveno nahotovo "</t>
  </si>
  <si>
    <t>0,9*(3,0*2+2,8+2,5+2,3)</t>
  </si>
  <si>
    <t>BZAMhot</t>
  </si>
  <si>
    <t>529480207</t>
  </si>
  <si>
    <t>-363181266</t>
  </si>
  <si>
    <t>234,238*12 'Přepočtené koeficientem množství</t>
  </si>
  <si>
    <t>-1889586014</t>
  </si>
  <si>
    <t>" chodník litý asfalt "     0,9*85,6</t>
  </si>
  <si>
    <t>-429387566</t>
  </si>
  <si>
    <t>" chodník litý asfalt "     2*85,6</t>
  </si>
  <si>
    <t xml:space="preserve">" vp2-vp23 "     </t>
  </si>
  <si>
    <t>0,9*164,5</t>
  </si>
  <si>
    <t>-BASFALT3</t>
  </si>
  <si>
    <t>2*164,5</t>
  </si>
  <si>
    <t>-ŘEZ3</t>
  </si>
  <si>
    <t xml:space="preserve">" vp24-vp37 "     </t>
  </si>
  <si>
    <t>0,9*(7,3+3,7+7,5+3,7*3+3,8+3,6+2,6)</t>
  </si>
  <si>
    <t>2*(7,3+3,7+7,5+3,7*3+3,8+3,6+2,6)</t>
  </si>
  <si>
    <t>110,521*12 'Přepočtené koeficientem množství</t>
  </si>
  <si>
    <t>121151105</t>
  </si>
  <si>
    <t>Sejmutí ornice plochy do 100 m2 tl vrstvy do 300 mm strojně</t>
  </si>
  <si>
    <t>-1431635825</t>
  </si>
  <si>
    <t>" nezpevněný povrch, zeleň "     0,9*8,8</t>
  </si>
  <si>
    <t>" voda "     0,9*16</t>
  </si>
  <si>
    <t>" plyn "     0,9*31</t>
  </si>
  <si>
    <t>121121117</t>
  </si>
  <si>
    <t>Příplatek za podkopání zdi a její statické zajištění  vč. ochrany zdi proti poškození pomocí desek a geotextilie</t>
  </si>
  <si>
    <t>-1240171112</t>
  </si>
  <si>
    <t>" křížení inž. sítí "      189</t>
  </si>
  <si>
    <t>KABELkus*0,9</t>
  </si>
  <si>
    <t>32,601+21,742</t>
  </si>
  <si>
    <t>" ve třídě 3 - 60% "    201,887*0,6</t>
  </si>
  <si>
    <t>" ve třídě 4 - 40% "  201,887*0,4</t>
  </si>
  <si>
    <t>132211401</t>
  </si>
  <si>
    <t>Hloubená vykopávka pod základy v hornině třídy těžitelnosti I, skupiny 3 ručně, VČETNĚ svislého přemístění do 3 m, započtena lepivost</t>
  </si>
  <si>
    <t>1511405344</t>
  </si>
  <si>
    <t xml:space="preserve">" ruční výkop - pod podezdívkou plotu "     </t>
  </si>
  <si>
    <t>0,9*1,8*1,0*8</t>
  </si>
  <si>
    <t>" ve třídě 3 - 60% "     VYKOPR2*0,6</t>
  </si>
  <si>
    <t>132311401</t>
  </si>
  <si>
    <t>Hloubená vykopávka pod základy v hornině třídy těžitelnosti I, skupiny 4 ručně, VČETNĚ svislého přemístění do 3 m, započtena lepivost</t>
  </si>
  <si>
    <t>567162174</t>
  </si>
  <si>
    <t>" ve třídě 4 - 40% "     VYKOPR2*0,4</t>
  </si>
  <si>
    <t>132254202</t>
  </si>
  <si>
    <t>Hloubení zapažených rýh š do 2000 mm v hornině třídy těžitelnosti I, skupiny 3 objem do 50 m3, VČETNĚ svislého přemístění do 4 m, započtena lepivost</t>
  </si>
  <si>
    <t>" vp2 "     0,9*(1,8+1,67)/2*(6,5)</t>
  </si>
  <si>
    <t>" vp2 "     0,9*(1,77+1,81)/2*(11,8-6,5)</t>
  </si>
  <si>
    <t>" vp2a "     0,9*(1,67+1,48)/2*(6,6)</t>
  </si>
  <si>
    <t>" vp2a "     0,9*(1,58+1,57)/2*(7,5-6,6)</t>
  </si>
  <si>
    <t>" vp4 "     0,9*(1,66+1,4)/2*(6,4)</t>
  </si>
  <si>
    <t>" vp4 "     0,9*(1,5+1,45)/2*(10,5-6,4)</t>
  </si>
  <si>
    <t>" vp5 "     0,9*(1,84+1,68)/2*(3,2)</t>
  </si>
  <si>
    <t>" vp5 "     0,9*(1,78+1,79)/2*(5,7-3,2)</t>
  </si>
  <si>
    <t>" vp6 "     0,9*(1,64+1,33)/2*(6,9)</t>
  </si>
  <si>
    <t>" vp6 "     0,9*(1,43+1,37)/2*(10,3-6,9)</t>
  </si>
  <si>
    <t>" vp7 "     0,9*(1,68+1,48)/2*(3,2)</t>
  </si>
  <si>
    <t>" vp7 "     0,9*(1,58+1,64)/2*(5,7-3,2)</t>
  </si>
  <si>
    <t>" vp8 "     0,9*(1,63+1,49)/2*(6,4)</t>
  </si>
  <si>
    <t>" vp8 "     0,9*(1,59+1,67)/2*(10,2-6,4)</t>
  </si>
  <si>
    <t>" vp9 "     0,9*(1,61+1,49)/2*(3,3)</t>
  </si>
  <si>
    <t>" vp9 "     0,9*(1,59+1,59)/2*(5,8-3,3)</t>
  </si>
  <si>
    <t>" vp10 "     0,9*(1,68+1,45)/2*(6,4)</t>
  </si>
  <si>
    <t>" vp10 "     0,9*(1,55+1,53)/2*(10,0-6,4)</t>
  </si>
  <si>
    <t>" vp11 "     0,9*(1,58+1,48)/2*(3,3)</t>
  </si>
  <si>
    <t>" vp11 "     0,9*(1,58+1,64)/2*(5,8-3,3)</t>
  </si>
  <si>
    <t>" vp12 "     0,9*(1,69+1,51)/2*(6,4)</t>
  </si>
  <si>
    <t>" vp12 "     0,9*(1,61+1,59)/2*(9,8-6,4)</t>
  </si>
  <si>
    <t>" vp13 "     0,9*(1,62+1,67)/2*(3,1)</t>
  </si>
  <si>
    <t>" vp13 "     0,9*(1,7+1,73)/2*(5,7-3,1)</t>
  </si>
  <si>
    <t>" vp14 "     0,9*(1,69+1,59)/2*(6,5)</t>
  </si>
  <si>
    <t>" vp14 "     0,9*(1,79+1,69)/2*(8,0-6,5)</t>
  </si>
  <si>
    <t>" vp14a"     0,9*(1,72+1,59)/2*(6,5)</t>
  </si>
  <si>
    <t>" vp14a"     0,9*(1,69+1,74)/2*(9,8-6,5)</t>
  </si>
  <si>
    <t>" vp15"     0,9*(1,61+1,5)/2*(3,1)</t>
  </si>
  <si>
    <t>" vp15"     0,9*(1,6+1,71)/2*(5,7-3,1)</t>
  </si>
  <si>
    <t>" vp16"     0,9*(1,73+1,59)/2*(6,5)</t>
  </si>
  <si>
    <t>" vp16"     0,9*(1,69+1,69)/2*(9,8-6,5)</t>
  </si>
  <si>
    <t>" vp17"     0,9*(1,66+1,6)/2*(3,2)</t>
  </si>
  <si>
    <t>" vp17"     0,9*(1,7+1,67)/2*(5,8-3,2)</t>
  </si>
  <si>
    <t>" vp18"     0,9*(1,73+1,56)/2*(6,5)</t>
  </si>
  <si>
    <t>" vp18"     0,9*(1,66+1,72)/2*(9,8-6,5)</t>
  </si>
  <si>
    <t>" vp19"     0,9*(1,7+1,66)/2*(3,2)</t>
  </si>
  <si>
    <t>" vp19"     0,9*(1,76+1,72)/2*(5,8-3,2)</t>
  </si>
  <si>
    <t>" vp20"     0,9*(1,68+1,5)/2*(6,9)</t>
  </si>
  <si>
    <t>" vp20"     0,9*(1,6+1,58)/2*(10,2-6,9)</t>
  </si>
  <si>
    <t>" vp20a"     0,9*(1,81+1,64)/2*(6,9)</t>
  </si>
  <si>
    <t>" vp20a"     0,9*(1,74+1,73)/2*(10,3-6,9)</t>
  </si>
  <si>
    <t>" vp21"     0,9*(1,75+1,69)/2*(3,2)</t>
  </si>
  <si>
    <t>" vp21"     0,9*(1,82+1,78)/2*(5,78-3,2)</t>
  </si>
  <si>
    <t>" vp21"     0,9*(1,85+1,8)/2*(8,5-5,78)</t>
  </si>
  <si>
    <t>" vp22"     0,9*(1,72+1,65)/2*(7,1)</t>
  </si>
  <si>
    <t>" vp22"     0,9*(1,75+1,69)/2*(10,5-7,1)</t>
  </si>
  <si>
    <t>" vp23"     0,9*(1,7+1,6)/2*(3,6)</t>
  </si>
  <si>
    <t>" vp23"     0,9*(1,7+1,68)/2*(9,0-3,6)</t>
  </si>
  <si>
    <t>" vp24"     0,9*(1,73+1,55)/2*(7,3)</t>
  </si>
  <si>
    <t>" vp24"     0,9*(1,65+1,63)/2*(10,6-7,3)</t>
  </si>
  <si>
    <t>" vp25"     0,9*(1,73+1,65)/2*(3,4)</t>
  </si>
  <si>
    <t>" vp25"     0,9*(1,75+1,7)/2*(8,8-3,4)</t>
  </si>
  <si>
    <t>" vp26"     0,9*(1,87+1,69)/2*(7,5)</t>
  </si>
  <si>
    <t>" vp26"     0,9*(1,79+1,78)/2*(10,8-7,5)</t>
  </si>
  <si>
    <t>" vp27"     0,9*(1,77+1,66)/2*(3,7)</t>
  </si>
  <si>
    <t>" vp27"     0,9*(1,73+1,69)/2*(8,7-3,7)</t>
  </si>
  <si>
    <t>" vp29"     0,9*(1,81+1,69)/2*(3,7)</t>
  </si>
  <si>
    <t>" vp29"     0,9*(1,76+1,69)/2*(8,5-3,7)</t>
  </si>
  <si>
    <t>" vp31"     0,9*(1,82+1,69)/2*(3,8)</t>
  </si>
  <si>
    <t>" vp31"     0,9*(1,76+1,69)/2*(8,5-3,8)</t>
  </si>
  <si>
    <t>" vp33"     0,9*(1,46+1,49)/2*(3,7)</t>
  </si>
  <si>
    <t>" vp33"     0,9*(1,54+1,56)/2*(8,0-3,7)</t>
  </si>
  <si>
    <t>" vp35"     0,9*(1,7+1,58)/2*(3,6)</t>
  </si>
  <si>
    <t>" vp35"     0,9*(1,68+1,6)/2*(8,0-3,6)</t>
  </si>
  <si>
    <t>" vp37"     0,9*(1,7+1,57)/2*(2,6)</t>
  </si>
  <si>
    <t>" vp37"     0,9*(1,67+1,55)/2*(6,5-2,6)</t>
  </si>
  <si>
    <t>" zahrádky "     -0,3*ORNm2</t>
  </si>
  <si>
    <t>" odpočet  ruční výkop "     -201,887-12,96</t>
  </si>
  <si>
    <t>" ve třídě 3 - 60% "     VYKOP1*0,6</t>
  </si>
  <si>
    <t>132354202</t>
  </si>
  <si>
    <t>Hloubení zapažených rýh š do 2000 mm v hornině třídy těžitelnosti II, skupiny 4 objem do 50 m3, VČETNĚ svislého přemístění do 4 m, započtena lepivost</t>
  </si>
  <si>
    <t>1648537218</t>
  </si>
  <si>
    <t>" ve třídě 4 - 40% "     VYKOP1*0,4</t>
  </si>
  <si>
    <t>" výpočet plochy pažení z objemu výkopů při konstantní šířce výkop 0,9m "</t>
  </si>
  <si>
    <t>" pažení celkem "     VYKOP11/0,9*2</t>
  </si>
  <si>
    <t>"VYKOP1+VYKOPR1+VYKOPR2"269,182</t>
  </si>
  <si>
    <t>ODVOZ*0,6+7,92*0,3</t>
  </si>
  <si>
    <t>ODVOZ*0,6*3+0,3*7,92*3</t>
  </si>
  <si>
    <t>626997764</t>
  </si>
  <si>
    <t>0,3*7,92</t>
  </si>
  <si>
    <t>" odpočet zásyp ruční "     -ZASYPu</t>
  </si>
  <si>
    <t>-0,9*(0,1+0,032+0,3)*PE32</t>
  </si>
  <si>
    <t>-0,9*(0,1+0,05+0,3)*PE50</t>
  </si>
  <si>
    <t>-0,9*(0,1+0,063+0,3)*PE63</t>
  </si>
  <si>
    <t>1700182460</t>
  </si>
  <si>
    <t>593421829</t>
  </si>
  <si>
    <t>161,653*1,1*1,05</t>
  </si>
  <si>
    <t>103,431*1,1*1,05</t>
  </si>
  <si>
    <t>-328249047</t>
  </si>
  <si>
    <t>308,548</t>
  </si>
  <si>
    <t>174151102</t>
  </si>
  <si>
    <t>Zásyp v uzavřených prostorech sypaninou se zhutněním</t>
  </si>
  <si>
    <t>-1814945959</t>
  </si>
  <si>
    <t>" zahrádky vč. plotků "</t>
  </si>
  <si>
    <t>" vp21 "     0,9*((1,78+1,8)/2-0,3-0,1-0,032-0,3)*(2,7+0,6)</t>
  </si>
  <si>
    <t>" vp23 "     0,9*((1,69+1,68)/2-0,3-0,1-0,032-0,3)*(3,3+0,6)</t>
  </si>
  <si>
    <t>" vp35 "     0,9*((1,65+1,6)/2-0,3-0,1-0,032-0,3)*(2,8+0,6)</t>
  </si>
  <si>
    <t>" zámková "</t>
  </si>
  <si>
    <t>" vp25 "     0,9*((1,73+1,7)/2-0,25-0,1-0,032-0,3)*3,0</t>
  </si>
  <si>
    <t>" vp27 "     0,9*((1,71+1,69)/2-0,25-0,1-0,032-0,3)*3,0</t>
  </si>
  <si>
    <t>" vp29 "     0,9*((1,73+1,69)/2-0,25-0,1-0,032-0,3)*2,8</t>
  </si>
  <si>
    <t>" vp31 "     0,9*((1,73+1,69)/2-0,25-0,1-0,032-0,3)*2,5</t>
  </si>
  <si>
    <t>" vp33 "     0,9*((1,55+1,56)/2-0,25-0,1-0,032-0,3)*2,3</t>
  </si>
  <si>
    <t>" zásyp celkem "     ZASYPu*1,1*1,05*1,8</t>
  </si>
  <si>
    <t>167111101</t>
  </si>
  <si>
    <t>Nakládání výkopku z hornin třídy těžitelnosti I, skupiny 1 až 3 ručně</t>
  </si>
  <si>
    <t>-865518002</t>
  </si>
  <si>
    <t>21,469*1,1*1,05</t>
  </si>
  <si>
    <t>162211319</t>
  </si>
  <si>
    <t>Příplatek k vodorovnému přemístění výkopku z horniny třídy těžitelnosti I, skupiny 1 až 3 stavebním kolečkem ZKD 10 m</t>
  </si>
  <si>
    <t>2083934861</t>
  </si>
  <si>
    <t>24,797*2</t>
  </si>
  <si>
    <t>" vodovod "          0,9*(0,032+0,3)*PE32</t>
  </si>
  <si>
    <t>" vodovod "          0,9*(0,05+0,3)*PE50</t>
  </si>
  <si>
    <t>" vodovod "          0,9*(0,063+0,3)*PE63</t>
  </si>
  <si>
    <t>" odpočet potrubí "             -PI*(0,032/2)^2*PE32</t>
  </si>
  <si>
    <t>" odpočet potrubí "             -PI*(0,05/2)^2*PE50</t>
  </si>
  <si>
    <t>" odpočet potrubí "             -PI*(0,063/2)^2*PE63</t>
  </si>
  <si>
    <t>58331351</t>
  </si>
  <si>
    <t>kamenivo těžené drobné frakce 0/4</t>
  </si>
  <si>
    <t>181351005</t>
  </si>
  <si>
    <t>Rozprostření ornice tl vrstvy do 300 mm pl do 100 m2 v rovině nebo ve svahu do 1:5 strojně</t>
  </si>
  <si>
    <t>-1161902034</t>
  </si>
  <si>
    <t>" plocha trávník "     ORNm2</t>
  </si>
  <si>
    <t>10364101vl</t>
  </si>
  <si>
    <t>zemina pro terénní úpravy -  ornice</t>
  </si>
  <si>
    <t>-1839309780</t>
  </si>
  <si>
    <t>0,3*7,92*1,6</t>
  </si>
  <si>
    <t>-1301795574</t>
  </si>
  <si>
    <t>" plocha trávník - sanace trávníku i mimo rýhu "     ORNm2*2</t>
  </si>
  <si>
    <t>-1525061370</t>
  </si>
  <si>
    <t>451572111</t>
  </si>
  <si>
    <t>Lože pod potrubí otevřený výkop z kameniva drobného těženého</t>
  </si>
  <si>
    <t>0,1*0,9*PE32</t>
  </si>
  <si>
    <t>0,1*0,9*PE50</t>
  </si>
  <si>
    <t>0,1*0,9*PE63</t>
  </si>
  <si>
    <t>" asfaltové vozovky "     BASFALT2+BASFALT3</t>
  </si>
  <si>
    <t>" chodníky "     BZAMKOVA+BLA</t>
  </si>
  <si>
    <t>871161211</t>
  </si>
  <si>
    <t>Montáž potrubí z PE100 SDR 11 otevřený výkop svařovaných elektrotvarovkou D 32 x 3,0 mm</t>
  </si>
  <si>
    <t>247659673</t>
  </si>
  <si>
    <t>" přípojka PE "     329,</t>
  </si>
  <si>
    <t>28613110.1</t>
  </si>
  <si>
    <t>potrubí vodovodní PE100 PN 16 SDR11 6m 100m 32x3,0mm vč. elektrospojek</t>
  </si>
  <si>
    <t>1370890853</t>
  </si>
  <si>
    <t>329*1,015 'Přepočtené koeficientem množství</t>
  </si>
  <si>
    <t>871161211.1</t>
  </si>
  <si>
    <t>příplatek k montáži potrubí z PE100 SDR 11 D 32 x 3,0 mm v uzavřených objektech</t>
  </si>
  <si>
    <t>-1566283387</t>
  </si>
  <si>
    <t>" uvnitř - po vodoměr "     65,4-2,5</t>
  </si>
  <si>
    <t>871181211</t>
  </si>
  <si>
    <t>Montáž potrubí z PE100 SDR 11 otevřený výkop svařovaných elektrotvarovkou D 50 x 4,6 mm</t>
  </si>
  <si>
    <t>-1615857020</t>
  </si>
  <si>
    <t>" přípojka PE "     10,5</t>
  </si>
  <si>
    <t>28613112.1</t>
  </si>
  <si>
    <t>potrubí vodovodní PE100 PN 16 SDR11 6m 100m 50x4,6mm vč. elektrosppjek</t>
  </si>
  <si>
    <t>1054301987</t>
  </si>
  <si>
    <t>10,5*1,015 'Přepočtené koeficientem množství</t>
  </si>
  <si>
    <t>871181211.1</t>
  </si>
  <si>
    <t>příplatek k montáži potrubí z PE100 SDR 11 D 50 x 4,6 mm v uzavřených objektech</t>
  </si>
  <si>
    <t>2128936458</t>
  </si>
  <si>
    <t>" uvnitř - po vodoměr "     2,5</t>
  </si>
  <si>
    <t>871211211</t>
  </si>
  <si>
    <t>Montáž potrubí z PE100 SDR 11 otevřený výkop svařovaných elektrotvarovkou D 63 x 5,8 mm</t>
  </si>
  <si>
    <t>229805918</t>
  </si>
  <si>
    <t>" přípojky "     6,5</t>
  </si>
  <si>
    <t>28613113.1</t>
  </si>
  <si>
    <t>potrubí vodovodní PE100 PN 16 SDR11 6m 100m 63x5,8mm vč. elektrosppjek</t>
  </si>
  <si>
    <t>-1615265099</t>
  </si>
  <si>
    <t>6,5*1,015 'Přepočtené koeficientem množství</t>
  </si>
  <si>
    <t>891269111</t>
  </si>
  <si>
    <t>Montáž navrtávacích pasů na potrubí z jakýchkoli trub DN 100</t>
  </si>
  <si>
    <t>1481988980</t>
  </si>
  <si>
    <t>11+1+1</t>
  </si>
  <si>
    <t>42271414.1</t>
  </si>
  <si>
    <t>pás navrtávací z tvárné litiny na litinové potrubí DN100/25 objímka z litiny s kulovým kohoutem  pro PE potrubí d-32</t>
  </si>
  <si>
    <t>-1132781762</t>
  </si>
  <si>
    <t>11*1,015</t>
  </si>
  <si>
    <t>42271414.3</t>
  </si>
  <si>
    <t>pás navrtávací z tvárné litiny na litinové potrubí DN100/40 objímka z litiny s kulovým kohoutem  pro PE potrubí d-50</t>
  </si>
  <si>
    <t>-565857518</t>
  </si>
  <si>
    <t>1*1,015</t>
  </si>
  <si>
    <t>42271414.5</t>
  </si>
  <si>
    <t>pás navrtávací z tvárné litiny na litinové potrubí DN100/50 objímka z litiny s kulovým kohoutem  pro PE potrubí d-63</t>
  </si>
  <si>
    <t>1496619888</t>
  </si>
  <si>
    <t>891319111</t>
  </si>
  <si>
    <t>Montáž navrtávacích pasů na potrubí z jakýchkoli trub DN 150</t>
  </si>
  <si>
    <t>-433533265</t>
  </si>
  <si>
    <t>42271415.1</t>
  </si>
  <si>
    <t>pás navrtávací z tvárné litiny na litinové potrubí DN150/25 objímka z litiny s kulovým kohoutem  pro PE potrubí d-32</t>
  </si>
  <si>
    <t>-1767950404</t>
  </si>
  <si>
    <t>20*1,015</t>
  </si>
  <si>
    <t>879211111.1</t>
  </si>
  <si>
    <t>Spojka 1"  pro přepojení PE/stávající potrubí</t>
  </si>
  <si>
    <t>-995678816</t>
  </si>
  <si>
    <t>-2064158278</t>
  </si>
  <si>
    <t>493538636</t>
  </si>
  <si>
    <t>1276361219</t>
  </si>
  <si>
    <t>422 0903 R</t>
  </si>
  <si>
    <t>zemní souprava teleskopická k přípojkovým šoupátkům 3/4" - 2"</t>
  </si>
  <si>
    <t>1934985777</t>
  </si>
  <si>
    <t>550419694</t>
  </si>
  <si>
    <t>911206001.1</t>
  </si>
  <si>
    <t>Chránička 63/5,8 - prostup obvodovou zdí základem šachtou vč. utěsnění izolace a všech potřebných zednických prací uzavírací manžeta 2x</t>
  </si>
  <si>
    <t>-1627284651</t>
  </si>
  <si>
    <t>911206011.1</t>
  </si>
  <si>
    <t>Chránička 90/5,4 - prostup obvodovou zdí základem vč. utěsnění izolace a všech potřebných zednických prací</t>
  </si>
  <si>
    <t>240882265</t>
  </si>
  <si>
    <t>911206051.1</t>
  </si>
  <si>
    <t>Chránička 110/6,5 - prostup obvodovou zdí základem vč. utěsnění izolace a všech potřebných zednických prací</t>
  </si>
  <si>
    <t>-6656121</t>
  </si>
  <si>
    <t>Demontáž vodovodní uzávěr DN25 vč. poklopů zemní soupravy příslušných armatur vč. odvozu a likvidace dle pokynů investora</t>
  </si>
  <si>
    <t>-516816047</t>
  </si>
  <si>
    <t>891241101.1</t>
  </si>
  <si>
    <t>Demontáž vodovodní uzávěr DN50 vč. poklopů zemní soupravy příslušných armatur vč. odvozu a likvidace dle pokynů investora</t>
  </si>
  <si>
    <t>641710247</t>
  </si>
  <si>
    <t>891181032.1</t>
  </si>
  <si>
    <t>Vytažení demontáž stávajícího potrubí ocel, PE DN25 z výkopu vč. tvarovek vč. odvozu a likvidace</t>
  </si>
  <si>
    <t>566756732</t>
  </si>
  <si>
    <t>891181063.1</t>
  </si>
  <si>
    <t>Vytažení demontáž stávajícího potrubí ocel, PE DN50 z výkopu vč. tvarovek vč. odvozu a likvidace</t>
  </si>
  <si>
    <t>-2079810069</t>
  </si>
  <si>
    <t>998276101</t>
  </si>
  <si>
    <t>Přesun hmot pro trubní vedení z trub z plastických hmot otevřený výkop</t>
  </si>
  <si>
    <t>722</t>
  </si>
  <si>
    <t>Zdravotechnika - vnitřní vodovod</t>
  </si>
  <si>
    <t>722 9151 R</t>
  </si>
  <si>
    <t xml:space="preserve">ISO spojka 1"  pro PE potrubí </t>
  </si>
  <si>
    <t>-701665895</t>
  </si>
  <si>
    <t>722 9161 R</t>
  </si>
  <si>
    <t xml:space="preserve">ISO spojka 1 1/2"  pro PE potrubí </t>
  </si>
  <si>
    <t>-1528889734</t>
  </si>
  <si>
    <t>722 9171 R</t>
  </si>
  <si>
    <t xml:space="preserve">ISO spojka 2"  pro PE potrubí </t>
  </si>
  <si>
    <t>-734835274</t>
  </si>
  <si>
    <t>722232045.1</t>
  </si>
  <si>
    <t>Kohout kulový G 1"</t>
  </si>
  <si>
    <t>-591888519</t>
  </si>
  <si>
    <t>722232047.1</t>
  </si>
  <si>
    <t>Kohout kulový G  1 1/2"</t>
  </si>
  <si>
    <t>402188325</t>
  </si>
  <si>
    <t>722232048.1</t>
  </si>
  <si>
    <t>Kohout kulový G 2"</t>
  </si>
  <si>
    <t>-2005700556</t>
  </si>
  <si>
    <t>998722101</t>
  </si>
  <si>
    <t>Přesun hmot tonážní pro vnitřní vodovod v objektech v do 6 m</t>
  </si>
  <si>
    <t>-2089111973</t>
  </si>
  <si>
    <t>1508489918</t>
  </si>
  <si>
    <t>-938075241</t>
  </si>
  <si>
    <t>90 - OSTATNÍ NÁKLADY</t>
  </si>
  <si>
    <t>9 - Ostatní konstrukce a práce-bourání</t>
  </si>
  <si>
    <t>Ostatní konstrukce a práce-bourání</t>
  </si>
  <si>
    <t>900600002</t>
  </si>
  <si>
    <t xml:space="preserve">Poplatky a náklady na zařízení staveniště  </t>
  </si>
  <si>
    <t>900600004</t>
  </si>
  <si>
    <t>Zřízení a údržba dopr. značení po dobu výstavby, vrácení do pův. stavu</t>
  </si>
  <si>
    <t>" etapy I-V "      1</t>
  </si>
  <si>
    <t>900600005</t>
  </si>
  <si>
    <t>Úhrada nákl. náhr. dopravy MHD, přesun zast. MHD</t>
  </si>
  <si>
    <t>-631932534</t>
  </si>
  <si>
    <t>900600011</t>
  </si>
  <si>
    <t>Kacení stromů, keře, zemní práce, naložení, vodorovný přesun, poplatek za spalovnu</t>
  </si>
  <si>
    <t>-1012952812</t>
  </si>
  <si>
    <t>900600013</t>
  </si>
  <si>
    <t>Provedení revize kanalizace TV kamerou - 2x</t>
  </si>
  <si>
    <t>"SO 101.1"130,04*2</t>
  </si>
  <si>
    <t>" SO 311 "     (287,65+7,0)*2</t>
  </si>
  <si>
    <t>" SO 320 "     (293,55+124,25)*2</t>
  </si>
  <si>
    <t>900600014</t>
  </si>
  <si>
    <t>Provedení veškerých zkoušek prokazující kvalitu díla např. zkoušky zhutnění</t>
  </si>
  <si>
    <t>900600014.1</t>
  </si>
  <si>
    <t>Provedení veškerých zkoušek prokazující kvalitu díla - měření spádu laserem (dle TZ)</t>
  </si>
  <si>
    <t>-138367265</t>
  </si>
  <si>
    <t>900600014.2</t>
  </si>
  <si>
    <t>Provedení veškerých zkoušek prokazující kvalitu díla vodovod</t>
  </si>
  <si>
    <t>-1334242324</t>
  </si>
  <si>
    <t>" ovladatelnost a funkčnost armatur "</t>
  </si>
  <si>
    <t>" funkčnost identifikačního vodiče "</t>
  </si>
  <si>
    <t>" zkoušky průchodnosti potrubí "</t>
  </si>
  <si>
    <t>" rozbor kvality vody "</t>
  </si>
  <si>
    <t>" další případné zkoušky dle příslušných předpisů, norem, požadavků TDS či dotčených orgánů "</t>
  </si>
  <si>
    <t>900600016</t>
  </si>
  <si>
    <t>Zpracování dokumentace skutečného provedení stavby</t>
  </si>
  <si>
    <t>900600019.1</t>
  </si>
  <si>
    <t>Geodet. práce před zahájením a v průběhu stavby (vytyčení adal.)</t>
  </si>
  <si>
    <t>-349631392</t>
  </si>
  <si>
    <t>900600019.2</t>
  </si>
  <si>
    <t>Zpracování geodet. zaměření DSPS pro GIS a MMB OTS</t>
  </si>
  <si>
    <t>900600020</t>
  </si>
  <si>
    <t>Zaměření rozsahu zásahu do komunikace v programu EZA</t>
  </si>
  <si>
    <t>900600023</t>
  </si>
  <si>
    <t>Uvedení do původního stavu dotčených ploch stavbou</t>
  </si>
  <si>
    <t>900600026</t>
  </si>
  <si>
    <t>Provedení komplex. zkoušek technologie (markery)</t>
  </si>
  <si>
    <t>900600027</t>
  </si>
  <si>
    <t xml:space="preserve">Provozní vlivy </t>
  </si>
  <si>
    <t>900600028</t>
  </si>
  <si>
    <t>Náklady náhradní výsadby zeleně</t>
  </si>
  <si>
    <t>-1851343582</t>
  </si>
  <si>
    <t>"Provedení náhradní výsadby zeleně v rozsahu odpovídajícím hodnotě"</t>
  </si>
  <si>
    <t>"odstraněných dřevin (dle rozhodnutí, které zajištěuje zhotovitel stavby)"</t>
  </si>
  <si>
    <t>900600029</t>
  </si>
  <si>
    <t>Zajištění vytýčení podzemních sítí dotčených stavbou</t>
  </si>
  <si>
    <t>900600032</t>
  </si>
  <si>
    <t>Vícetisky projektové dokumentace pro potřeby dodavatele stavby</t>
  </si>
  <si>
    <t>900600111</t>
  </si>
  <si>
    <t>Ošetření kořenového systému - 4 ks stromů</t>
  </si>
  <si>
    <t>2115403019</t>
  </si>
  <si>
    <t>900600112</t>
  </si>
  <si>
    <t>Ochrana stromů bedněním - zřízení, odstranění  - 4 ks stromů</t>
  </si>
  <si>
    <t>900600112.1</t>
  </si>
  <si>
    <t>Těžké přemostění - přejezd (obchod Billa)</t>
  </si>
  <si>
    <t>2034180138</t>
  </si>
  <si>
    <t>900600143</t>
  </si>
  <si>
    <t>Provedení veškerých zkoušek prokazující kvalitu díla SO 311 - ZKOUŠKA TĚSNOSTI KANALIZACE STOKY</t>
  </si>
  <si>
    <t>90060144.1</t>
  </si>
  <si>
    <t>Provedení veškerých zkoušek prokazující kvalitu díla SO 320 - ZKOUŠKA TĚSNOSTI KANALIZAČNÍ PŘÍPOJKY</t>
  </si>
  <si>
    <t>900600147</t>
  </si>
  <si>
    <t>Provedení veškerých zkoušek prokazující kvalitu díla SO 101.1 - ZKOUŠKA TĚSNOSTI ODVODNĚNÍ KOMUNIKACE - přípojky UV</t>
  </si>
  <si>
    <t>90060145.1</t>
  </si>
  <si>
    <t>Provedení veškerých zkoušek prokazující kvalitu díla SO 330 - TLAKOVÁ ZKOUŠKA A DESINFEKCE - hlavní řad</t>
  </si>
  <si>
    <t>900600148</t>
  </si>
  <si>
    <t>Provedení veškerých zkoušek prokazující kvalitu díla SO 330 - tlaková zkouška a desinfekce - náhradní zásobování vodou</t>
  </si>
  <si>
    <t>900600146</t>
  </si>
  <si>
    <t>Provedení veškerých zkoušek prokazující kvalitu díla SO 340 - TLAKOVÁ ZKOUŠKA A DESINFEKCE - vod. přípojky</t>
  </si>
  <si>
    <t>900600200</t>
  </si>
  <si>
    <t xml:space="preserve">Zimní údržba chodníků a vjezdů. Výměra 2509 m2    </t>
  </si>
  <si>
    <t>900600201</t>
  </si>
  <si>
    <t xml:space="preserve">Zimní údržba komunikace. Výměra 3379 m2   </t>
  </si>
  <si>
    <t>900600203.2</t>
  </si>
  <si>
    <t>Provedení pasportizace objektů dotčených stavbou</t>
  </si>
  <si>
    <t>-780067172</t>
  </si>
  <si>
    <t>"před zahájením stavby provedené soudním znalcem z oboru"</t>
  </si>
  <si>
    <t>"Předání"</t>
  </si>
  <si>
    <t>"2x....v tištěné podobě"</t>
  </si>
  <si>
    <t>"2x....v digitální podobě"</t>
  </si>
  <si>
    <t>900600303</t>
  </si>
  <si>
    <t>Aktualizace  návrhu DZ po dobu stavby vč. projednání</t>
  </si>
  <si>
    <t>-269606442</t>
  </si>
  <si>
    <t>900600306</t>
  </si>
  <si>
    <t>Aktualizace návrhu definit. dopravního značení; zajištění včetně projednání „stanovení místní úpravy dopravního značení</t>
  </si>
  <si>
    <t>1306891570</t>
  </si>
  <si>
    <t>SEZNAM FIGUR</t>
  </si>
  <si>
    <t>Výměra</t>
  </si>
  <si>
    <t xml:space="preserve"> SO 101</t>
  </si>
  <si>
    <t>Použití figury:</t>
  </si>
  <si>
    <t xml:space="preserve"> SO 101.1</t>
  </si>
  <si>
    <t xml:space="preserve"> SO 311</t>
  </si>
  <si>
    <t>" délka stoky s odpočtem šachet "     7,0-1,8/2-2,6/2</t>
  </si>
  <si>
    <t>DN5075p</t>
  </si>
  <si>
    <t>" délka potrubí s odpočtem šachet "     7,0-1,0/2-1,8/2</t>
  </si>
  <si>
    <t>PKRYT250xx</t>
  </si>
  <si>
    <t xml:space="preserve"> SO 320</t>
  </si>
  <si>
    <t xml:space="preserve"> SO 330</t>
  </si>
  <si>
    <t>MPILOTY</t>
  </si>
  <si>
    <t>18*5,0</t>
  </si>
  <si>
    <t xml:space="preserve"> SO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</si>
</sst>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70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18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30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R5" s="21"/>
      <c r="BE5" s="227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31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R6" s="21"/>
      <c r="BE6" s="228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28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/>
      <c r="AR8" s="21"/>
      <c r="BE8" s="228"/>
      <c r="BS8" s="18" t="s">
        <v>6</v>
      </c>
    </row>
    <row r="9" spans="2:71" s="1" customFormat="1" ht="14.45" customHeight="1">
      <c r="B9" s="21"/>
      <c r="AR9" s="21"/>
      <c r="BE9" s="228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28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28"/>
      <c r="BS11" s="18" t="s">
        <v>6</v>
      </c>
    </row>
    <row r="12" spans="2:71" s="1" customFormat="1" ht="6.95" customHeight="1">
      <c r="B12" s="21"/>
      <c r="AR12" s="21"/>
      <c r="BE12" s="228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28"/>
      <c r="BS13" s="18" t="s">
        <v>6</v>
      </c>
    </row>
    <row r="14" spans="2:71" ht="12.75">
      <c r="B14" s="21"/>
      <c r="E14" s="232" t="s">
        <v>28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8" t="s">
        <v>26</v>
      </c>
      <c r="AN14" s="30" t="s">
        <v>28</v>
      </c>
      <c r="AR14" s="21"/>
      <c r="BE14" s="228"/>
      <c r="BS14" s="18" t="s">
        <v>6</v>
      </c>
    </row>
    <row r="15" spans="2:71" s="1" customFormat="1" ht="6.95" customHeight="1">
      <c r="B15" s="21"/>
      <c r="AR15" s="21"/>
      <c r="BE15" s="228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28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28"/>
      <c r="BS17" s="18" t="s">
        <v>31</v>
      </c>
    </row>
    <row r="18" spans="2:71" s="1" customFormat="1" ht="6.95" customHeight="1">
      <c r="B18" s="21"/>
      <c r="AR18" s="21"/>
      <c r="BE18" s="228"/>
      <c r="BS18" s="18" t="s">
        <v>32</v>
      </c>
    </row>
    <row r="19" spans="2:71" s="1" customFormat="1" ht="12" customHeight="1">
      <c r="B19" s="21"/>
      <c r="D19" s="28" t="s">
        <v>33</v>
      </c>
      <c r="AK19" s="28" t="s">
        <v>24</v>
      </c>
      <c r="AN19" s="26" t="s">
        <v>1</v>
      </c>
      <c r="AR19" s="21"/>
      <c r="BE19" s="228"/>
      <c r="BS19" s="18" t="s">
        <v>32</v>
      </c>
    </row>
    <row r="20" spans="2:71" s="1" customFormat="1" ht="18.4" customHeight="1">
      <c r="B20" s="21"/>
      <c r="E20" s="26" t="s">
        <v>34</v>
      </c>
      <c r="AK20" s="28" t="s">
        <v>26</v>
      </c>
      <c r="AN20" s="26" t="s">
        <v>1</v>
      </c>
      <c r="AR20" s="21"/>
      <c r="BE20" s="228"/>
      <c r="BS20" s="18" t="s">
        <v>31</v>
      </c>
    </row>
    <row r="21" spans="2:57" s="1" customFormat="1" ht="6.95" customHeight="1">
      <c r="B21" s="21"/>
      <c r="AR21" s="21"/>
      <c r="BE21" s="228"/>
    </row>
    <row r="22" spans="2:57" s="1" customFormat="1" ht="12" customHeight="1">
      <c r="B22" s="21"/>
      <c r="D22" s="28" t="s">
        <v>35</v>
      </c>
      <c r="AR22" s="21"/>
      <c r="BE22" s="228"/>
    </row>
    <row r="23" spans="2:57" s="1" customFormat="1" ht="108" customHeight="1">
      <c r="B23" s="21"/>
      <c r="E23" s="234" t="s">
        <v>36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21"/>
      <c r="BE23" s="228"/>
    </row>
    <row r="24" spans="2:57" s="1" customFormat="1" ht="6.95" customHeight="1">
      <c r="B24" s="21"/>
      <c r="AR24" s="21"/>
      <c r="BE24" s="228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8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5">
        <f>ROUND(AG94,0)</f>
        <v>0</v>
      </c>
      <c r="AL26" s="236"/>
      <c r="AM26" s="236"/>
      <c r="AN26" s="236"/>
      <c r="AO26" s="236"/>
      <c r="AP26" s="33"/>
      <c r="AQ26" s="33"/>
      <c r="AR26" s="34"/>
      <c r="BE26" s="228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8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7" t="s">
        <v>38</v>
      </c>
      <c r="M28" s="237"/>
      <c r="N28" s="237"/>
      <c r="O28" s="237"/>
      <c r="P28" s="237"/>
      <c r="Q28" s="33"/>
      <c r="R28" s="33"/>
      <c r="S28" s="33"/>
      <c r="T28" s="33"/>
      <c r="U28" s="33"/>
      <c r="V28" s="33"/>
      <c r="W28" s="237" t="s">
        <v>39</v>
      </c>
      <c r="X28" s="237"/>
      <c r="Y28" s="237"/>
      <c r="Z28" s="237"/>
      <c r="AA28" s="237"/>
      <c r="AB28" s="237"/>
      <c r="AC28" s="237"/>
      <c r="AD28" s="237"/>
      <c r="AE28" s="237"/>
      <c r="AF28" s="33"/>
      <c r="AG28" s="33"/>
      <c r="AH28" s="33"/>
      <c r="AI28" s="33"/>
      <c r="AJ28" s="33"/>
      <c r="AK28" s="237" t="s">
        <v>40</v>
      </c>
      <c r="AL28" s="237"/>
      <c r="AM28" s="237"/>
      <c r="AN28" s="237"/>
      <c r="AO28" s="237"/>
      <c r="AP28" s="33"/>
      <c r="AQ28" s="33"/>
      <c r="AR28" s="34"/>
      <c r="BE28" s="228"/>
    </row>
    <row r="29" spans="2:57" s="3" customFormat="1" ht="14.45" customHeight="1">
      <c r="B29" s="38"/>
      <c r="D29" s="28" t="s">
        <v>41</v>
      </c>
      <c r="F29" s="28" t="s">
        <v>42</v>
      </c>
      <c r="L29" s="222">
        <v>0.21</v>
      </c>
      <c r="M29" s="221"/>
      <c r="N29" s="221"/>
      <c r="O29" s="221"/>
      <c r="P29" s="221"/>
      <c r="W29" s="220">
        <f>ROUND(AZ94,0)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ROUND(AV94,0)</f>
        <v>0</v>
      </c>
      <c r="AL29" s="221"/>
      <c r="AM29" s="221"/>
      <c r="AN29" s="221"/>
      <c r="AO29" s="221"/>
      <c r="AR29" s="38"/>
      <c r="BE29" s="229"/>
    </row>
    <row r="30" spans="2:57" s="3" customFormat="1" ht="14.45" customHeight="1">
      <c r="B30" s="38"/>
      <c r="F30" s="28" t="s">
        <v>43</v>
      </c>
      <c r="L30" s="222">
        <v>0.1</v>
      </c>
      <c r="M30" s="221"/>
      <c r="N30" s="221"/>
      <c r="O30" s="221"/>
      <c r="P30" s="221"/>
      <c r="W30" s="220">
        <f>ROUND(BA94,0)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ROUND(AW94,0)</f>
        <v>0</v>
      </c>
      <c r="AL30" s="221"/>
      <c r="AM30" s="221"/>
      <c r="AN30" s="221"/>
      <c r="AO30" s="221"/>
      <c r="AR30" s="38"/>
      <c r="BE30" s="229"/>
    </row>
    <row r="31" spans="2:57" s="3" customFormat="1" ht="14.45" customHeight="1" hidden="1">
      <c r="B31" s="38"/>
      <c r="F31" s="28" t="s">
        <v>44</v>
      </c>
      <c r="L31" s="222">
        <v>0.21</v>
      </c>
      <c r="M31" s="221"/>
      <c r="N31" s="221"/>
      <c r="O31" s="221"/>
      <c r="P31" s="221"/>
      <c r="W31" s="220">
        <f>ROUND(BB94,0)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8"/>
      <c r="BE31" s="229"/>
    </row>
    <row r="32" spans="2:57" s="3" customFormat="1" ht="14.45" customHeight="1" hidden="1">
      <c r="B32" s="38"/>
      <c r="F32" s="28" t="s">
        <v>45</v>
      </c>
      <c r="L32" s="222">
        <v>0.1</v>
      </c>
      <c r="M32" s="221"/>
      <c r="N32" s="221"/>
      <c r="O32" s="221"/>
      <c r="P32" s="221"/>
      <c r="W32" s="220">
        <f>ROUND(BC94,0)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8"/>
      <c r="BE32" s="229"/>
    </row>
    <row r="33" spans="2:57" s="3" customFormat="1" ht="14.45" customHeight="1" hidden="1">
      <c r="B33" s="38"/>
      <c r="F33" s="28" t="s">
        <v>46</v>
      </c>
      <c r="L33" s="222">
        <v>0</v>
      </c>
      <c r="M33" s="221"/>
      <c r="N33" s="221"/>
      <c r="O33" s="221"/>
      <c r="P33" s="221"/>
      <c r="W33" s="220">
        <f>ROUND(BD94,0)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8"/>
      <c r="BE33" s="229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8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26" t="s">
        <v>49</v>
      </c>
      <c r="Y35" s="224"/>
      <c r="Z35" s="224"/>
      <c r="AA35" s="224"/>
      <c r="AB35" s="224"/>
      <c r="AC35" s="41"/>
      <c r="AD35" s="41"/>
      <c r="AE35" s="41"/>
      <c r="AF35" s="41"/>
      <c r="AG35" s="41"/>
      <c r="AH35" s="41"/>
      <c r="AI35" s="41"/>
      <c r="AJ35" s="41"/>
      <c r="AK35" s="223">
        <f>SUM(AK26:AK33)</f>
        <v>0</v>
      </c>
      <c r="AL35" s="224"/>
      <c r="AM35" s="224"/>
      <c r="AN35" s="224"/>
      <c r="AO35" s="22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200662</v>
      </c>
      <c r="AR84" s="52"/>
    </row>
    <row r="85" spans="2:44" s="5" customFormat="1" ht="36.95" customHeight="1">
      <c r="B85" s="53"/>
      <c r="C85" s="54" t="s">
        <v>16</v>
      </c>
      <c r="L85" s="248" t="str">
        <f>K6</f>
        <v>BRNO, STRÁNSKÉHO - REKONSTRUKCE KANALIZACE A VODOVODU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Brno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50" t="str">
        <f>IF(AN8="","",AN8)</f>
        <v/>
      </c>
      <c r="AN87" s="250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5.7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Statutární město Brno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1" t="str">
        <f>IF(E17="","",E17)</f>
        <v>AQUA PROCON s.r.o.  Brno</v>
      </c>
      <c r="AN89" s="252"/>
      <c r="AO89" s="252"/>
      <c r="AP89" s="252"/>
      <c r="AQ89" s="33"/>
      <c r="AR89" s="34"/>
      <c r="AS89" s="253" t="s">
        <v>57</v>
      </c>
      <c r="AT89" s="254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51" t="str">
        <f>IF(E20="","",E20)</f>
        <v>Obrtel M.</v>
      </c>
      <c r="AN90" s="252"/>
      <c r="AO90" s="252"/>
      <c r="AP90" s="252"/>
      <c r="AQ90" s="33"/>
      <c r="AR90" s="34"/>
      <c r="AS90" s="255"/>
      <c r="AT90" s="256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5"/>
      <c r="AT91" s="256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1" t="s">
        <v>58</v>
      </c>
      <c r="D92" s="242"/>
      <c r="E92" s="242"/>
      <c r="F92" s="242"/>
      <c r="G92" s="242"/>
      <c r="H92" s="61"/>
      <c r="I92" s="244" t="s">
        <v>59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3" t="s">
        <v>60</v>
      </c>
      <c r="AH92" s="242"/>
      <c r="AI92" s="242"/>
      <c r="AJ92" s="242"/>
      <c r="AK92" s="242"/>
      <c r="AL92" s="242"/>
      <c r="AM92" s="242"/>
      <c r="AN92" s="244" t="s">
        <v>61</v>
      </c>
      <c r="AO92" s="242"/>
      <c r="AP92" s="245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6">
        <f>ROUND(SUM(AG95:AG101),0)</f>
        <v>0</v>
      </c>
      <c r="AH94" s="246"/>
      <c r="AI94" s="246"/>
      <c r="AJ94" s="246"/>
      <c r="AK94" s="246"/>
      <c r="AL94" s="246"/>
      <c r="AM94" s="246"/>
      <c r="AN94" s="247">
        <f aca="true" t="shared" si="0" ref="AN94:AN101">SUM(AG94,AT94)</f>
        <v>0</v>
      </c>
      <c r="AO94" s="247"/>
      <c r="AP94" s="247"/>
      <c r="AQ94" s="73" t="s">
        <v>1</v>
      </c>
      <c r="AR94" s="69"/>
      <c r="AS94" s="74">
        <f>ROUND(SUM(AS95:AS101),0)</f>
        <v>0</v>
      </c>
      <c r="AT94" s="75">
        <f aca="true" t="shared" si="1" ref="AT94:AT101">ROUND(SUM(AV94:AW94),0)</f>
        <v>0</v>
      </c>
      <c r="AU94" s="76">
        <f>ROUND(SUM(AU95:AU101),5)</f>
        <v>0</v>
      </c>
      <c r="AV94" s="75">
        <f>ROUND(AZ94*L29,0)</f>
        <v>0</v>
      </c>
      <c r="AW94" s="75">
        <f>ROUND(BA94*L30,0)</f>
        <v>0</v>
      </c>
      <c r="AX94" s="75">
        <f>ROUND(BB94*L29,0)</f>
        <v>0</v>
      </c>
      <c r="AY94" s="75">
        <f>ROUND(BC94*L30,0)</f>
        <v>0</v>
      </c>
      <c r="AZ94" s="75">
        <f>ROUND(SUM(AZ95:AZ101),0)</f>
        <v>0</v>
      </c>
      <c r="BA94" s="75">
        <f>ROUND(SUM(BA95:BA101),0)</f>
        <v>0</v>
      </c>
      <c r="BB94" s="75">
        <f>ROUND(SUM(BB95:BB101),0)</f>
        <v>0</v>
      </c>
      <c r="BC94" s="75">
        <f>ROUND(SUM(BC95:BC101),0)</f>
        <v>0</v>
      </c>
      <c r="BD94" s="77">
        <f>ROUND(SUM(BD95:BD101),0)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>
      <c r="A95" s="80" t="s">
        <v>81</v>
      </c>
      <c r="B95" s="81"/>
      <c r="C95" s="82"/>
      <c r="D95" s="240" t="s">
        <v>82</v>
      </c>
      <c r="E95" s="240"/>
      <c r="F95" s="240"/>
      <c r="G95" s="240"/>
      <c r="H95" s="240"/>
      <c r="I95" s="83"/>
      <c r="J95" s="240" t="s">
        <v>83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'SO 101 - KOMUNIKACE UL. S...'!J30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84" t="s">
        <v>84</v>
      </c>
      <c r="AR95" s="81"/>
      <c r="AS95" s="85">
        <v>0</v>
      </c>
      <c r="AT95" s="86">
        <f t="shared" si="1"/>
        <v>0</v>
      </c>
      <c r="AU95" s="87">
        <f>'SO 101 - KOMUNIKACE UL. S...'!P131</f>
        <v>0</v>
      </c>
      <c r="AV95" s="86">
        <f>'SO 101 - KOMUNIKACE UL. S...'!J33</f>
        <v>0</v>
      </c>
      <c r="AW95" s="86">
        <f>'SO 101 - KOMUNIKACE UL. S...'!J34</f>
        <v>0</v>
      </c>
      <c r="AX95" s="86">
        <f>'SO 101 - KOMUNIKACE UL. S...'!J35</f>
        <v>0</v>
      </c>
      <c r="AY95" s="86">
        <f>'SO 101 - KOMUNIKACE UL. S...'!J36</f>
        <v>0</v>
      </c>
      <c r="AZ95" s="86">
        <f>'SO 101 - KOMUNIKACE UL. S...'!F33</f>
        <v>0</v>
      </c>
      <c r="BA95" s="86">
        <f>'SO 101 - KOMUNIKACE UL. S...'!F34</f>
        <v>0</v>
      </c>
      <c r="BB95" s="86">
        <f>'SO 101 - KOMUNIKACE UL. S...'!F35</f>
        <v>0</v>
      </c>
      <c r="BC95" s="86">
        <f>'SO 101 - KOMUNIKACE UL. S...'!F36</f>
        <v>0</v>
      </c>
      <c r="BD95" s="88">
        <f>'SO 101 - KOMUNIKACE UL. S...'!F37</f>
        <v>0</v>
      </c>
      <c r="BT95" s="89" t="s">
        <v>32</v>
      </c>
      <c r="BV95" s="89" t="s">
        <v>79</v>
      </c>
      <c r="BW95" s="89" t="s">
        <v>85</v>
      </c>
      <c r="BX95" s="89" t="s">
        <v>4</v>
      </c>
      <c r="CL95" s="89" t="s">
        <v>86</v>
      </c>
      <c r="CM95" s="89" t="s">
        <v>87</v>
      </c>
    </row>
    <row r="96" spans="1:91" s="7" customFormat="1" ht="24.75" customHeight="1">
      <c r="A96" s="80" t="s">
        <v>81</v>
      </c>
      <c r="B96" s="81"/>
      <c r="C96" s="82"/>
      <c r="D96" s="240" t="s">
        <v>88</v>
      </c>
      <c r="E96" s="240"/>
      <c r="F96" s="240"/>
      <c r="G96" s="240"/>
      <c r="H96" s="240"/>
      <c r="I96" s="83"/>
      <c r="J96" s="240" t="s">
        <v>89</v>
      </c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'SO 101.1 - KOMUNIKACE UL....'!J30</f>
        <v>0</v>
      </c>
      <c r="AH96" s="239"/>
      <c r="AI96" s="239"/>
      <c r="AJ96" s="239"/>
      <c r="AK96" s="239"/>
      <c r="AL96" s="239"/>
      <c r="AM96" s="239"/>
      <c r="AN96" s="238">
        <f t="shared" si="0"/>
        <v>0</v>
      </c>
      <c r="AO96" s="239"/>
      <c r="AP96" s="239"/>
      <c r="AQ96" s="84" t="s">
        <v>84</v>
      </c>
      <c r="AR96" s="81"/>
      <c r="AS96" s="85">
        <v>0</v>
      </c>
      <c r="AT96" s="86">
        <f t="shared" si="1"/>
        <v>0</v>
      </c>
      <c r="AU96" s="87">
        <f>'SO 101.1 - KOMUNIKACE UL....'!P124</f>
        <v>0</v>
      </c>
      <c r="AV96" s="86">
        <f>'SO 101.1 - KOMUNIKACE UL....'!J33</f>
        <v>0</v>
      </c>
      <c r="AW96" s="86">
        <f>'SO 101.1 - KOMUNIKACE UL....'!J34</f>
        <v>0</v>
      </c>
      <c r="AX96" s="86">
        <f>'SO 101.1 - KOMUNIKACE UL....'!J35</f>
        <v>0</v>
      </c>
      <c r="AY96" s="86">
        <f>'SO 101.1 - KOMUNIKACE UL....'!J36</f>
        <v>0</v>
      </c>
      <c r="AZ96" s="86">
        <f>'SO 101.1 - KOMUNIKACE UL....'!F33</f>
        <v>0</v>
      </c>
      <c r="BA96" s="86">
        <f>'SO 101.1 - KOMUNIKACE UL....'!F34</f>
        <v>0</v>
      </c>
      <c r="BB96" s="86">
        <f>'SO 101.1 - KOMUNIKACE UL....'!F35</f>
        <v>0</v>
      </c>
      <c r="BC96" s="86">
        <f>'SO 101.1 - KOMUNIKACE UL....'!F36</f>
        <v>0</v>
      </c>
      <c r="BD96" s="88">
        <f>'SO 101.1 - KOMUNIKACE UL....'!F37</f>
        <v>0</v>
      </c>
      <c r="BT96" s="89" t="s">
        <v>32</v>
      </c>
      <c r="BV96" s="89" t="s">
        <v>79</v>
      </c>
      <c r="BW96" s="89" t="s">
        <v>90</v>
      </c>
      <c r="BX96" s="89" t="s">
        <v>4</v>
      </c>
      <c r="CL96" s="89" t="s">
        <v>91</v>
      </c>
      <c r="CM96" s="89" t="s">
        <v>87</v>
      </c>
    </row>
    <row r="97" spans="1:91" s="7" customFormat="1" ht="16.5" customHeight="1">
      <c r="A97" s="80" t="s">
        <v>81</v>
      </c>
      <c r="B97" s="81"/>
      <c r="C97" s="82"/>
      <c r="D97" s="240" t="s">
        <v>92</v>
      </c>
      <c r="E97" s="240"/>
      <c r="F97" s="240"/>
      <c r="G97" s="240"/>
      <c r="H97" s="240"/>
      <c r="I97" s="83"/>
      <c r="J97" s="240" t="s">
        <v>93</v>
      </c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38">
        <f>'SO 311 - KANALIZACE   (ús...'!J30</f>
        <v>0</v>
      </c>
      <c r="AH97" s="239"/>
      <c r="AI97" s="239"/>
      <c r="AJ97" s="239"/>
      <c r="AK97" s="239"/>
      <c r="AL97" s="239"/>
      <c r="AM97" s="239"/>
      <c r="AN97" s="238">
        <f t="shared" si="0"/>
        <v>0</v>
      </c>
      <c r="AO97" s="239"/>
      <c r="AP97" s="239"/>
      <c r="AQ97" s="84" t="s">
        <v>84</v>
      </c>
      <c r="AR97" s="81"/>
      <c r="AS97" s="85">
        <v>0</v>
      </c>
      <c r="AT97" s="86">
        <f t="shared" si="1"/>
        <v>0</v>
      </c>
      <c r="AU97" s="87">
        <f>'SO 311 - KANALIZACE   (ús...'!P127</f>
        <v>0</v>
      </c>
      <c r="AV97" s="86">
        <f>'SO 311 - KANALIZACE   (ús...'!J33</f>
        <v>0</v>
      </c>
      <c r="AW97" s="86">
        <f>'SO 311 - KANALIZACE   (ús...'!J34</f>
        <v>0</v>
      </c>
      <c r="AX97" s="86">
        <f>'SO 311 - KANALIZACE   (ús...'!J35</f>
        <v>0</v>
      </c>
      <c r="AY97" s="86">
        <f>'SO 311 - KANALIZACE   (ús...'!J36</f>
        <v>0</v>
      </c>
      <c r="AZ97" s="86">
        <f>'SO 311 - KANALIZACE   (ús...'!F33</f>
        <v>0</v>
      </c>
      <c r="BA97" s="86">
        <f>'SO 311 - KANALIZACE   (ús...'!F34</f>
        <v>0</v>
      </c>
      <c r="BB97" s="86">
        <f>'SO 311 - KANALIZACE   (ús...'!F35</f>
        <v>0</v>
      </c>
      <c r="BC97" s="86">
        <f>'SO 311 - KANALIZACE   (ús...'!F36</f>
        <v>0</v>
      </c>
      <c r="BD97" s="88">
        <f>'SO 311 - KANALIZACE   (ús...'!F37</f>
        <v>0</v>
      </c>
      <c r="BT97" s="89" t="s">
        <v>32</v>
      </c>
      <c r="BV97" s="89" t="s">
        <v>79</v>
      </c>
      <c r="BW97" s="89" t="s">
        <v>94</v>
      </c>
      <c r="BX97" s="89" t="s">
        <v>4</v>
      </c>
      <c r="CL97" s="89" t="s">
        <v>95</v>
      </c>
      <c r="CM97" s="89" t="s">
        <v>87</v>
      </c>
    </row>
    <row r="98" spans="1:91" s="7" customFormat="1" ht="16.5" customHeight="1">
      <c r="A98" s="80" t="s">
        <v>81</v>
      </c>
      <c r="B98" s="81"/>
      <c r="C98" s="82"/>
      <c r="D98" s="240" t="s">
        <v>96</v>
      </c>
      <c r="E98" s="240"/>
      <c r="F98" s="240"/>
      <c r="G98" s="240"/>
      <c r="H98" s="240"/>
      <c r="I98" s="83"/>
      <c r="J98" s="240" t="s">
        <v>97</v>
      </c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38">
        <f>'SO 320 - KANALIZAČNÍ PŘÍP...'!J30</f>
        <v>0</v>
      </c>
      <c r="AH98" s="239"/>
      <c r="AI98" s="239"/>
      <c r="AJ98" s="239"/>
      <c r="AK98" s="239"/>
      <c r="AL98" s="239"/>
      <c r="AM98" s="239"/>
      <c r="AN98" s="238">
        <f t="shared" si="0"/>
        <v>0</v>
      </c>
      <c r="AO98" s="239"/>
      <c r="AP98" s="239"/>
      <c r="AQ98" s="84" t="s">
        <v>84</v>
      </c>
      <c r="AR98" s="81"/>
      <c r="AS98" s="85">
        <v>0</v>
      </c>
      <c r="AT98" s="86">
        <f t="shared" si="1"/>
        <v>0</v>
      </c>
      <c r="AU98" s="87">
        <f>'SO 320 - KANALIZAČNÍ PŘÍP...'!P128</f>
        <v>0</v>
      </c>
      <c r="AV98" s="86">
        <f>'SO 320 - KANALIZAČNÍ PŘÍP...'!J33</f>
        <v>0</v>
      </c>
      <c r="AW98" s="86">
        <f>'SO 320 - KANALIZAČNÍ PŘÍP...'!J34</f>
        <v>0</v>
      </c>
      <c r="AX98" s="86">
        <f>'SO 320 - KANALIZAČNÍ PŘÍP...'!J35</f>
        <v>0</v>
      </c>
      <c r="AY98" s="86">
        <f>'SO 320 - KANALIZAČNÍ PŘÍP...'!J36</f>
        <v>0</v>
      </c>
      <c r="AZ98" s="86">
        <f>'SO 320 - KANALIZAČNÍ PŘÍP...'!F33</f>
        <v>0</v>
      </c>
      <c r="BA98" s="86">
        <f>'SO 320 - KANALIZAČNÍ PŘÍP...'!F34</f>
        <v>0</v>
      </c>
      <c r="BB98" s="86">
        <f>'SO 320 - KANALIZAČNÍ PŘÍP...'!F35</f>
        <v>0</v>
      </c>
      <c r="BC98" s="86">
        <f>'SO 320 - KANALIZAČNÍ PŘÍP...'!F36</f>
        <v>0</v>
      </c>
      <c r="BD98" s="88">
        <f>'SO 320 - KANALIZAČNÍ PŘÍP...'!F37</f>
        <v>0</v>
      </c>
      <c r="BT98" s="89" t="s">
        <v>32</v>
      </c>
      <c r="BV98" s="89" t="s">
        <v>79</v>
      </c>
      <c r="BW98" s="89" t="s">
        <v>98</v>
      </c>
      <c r="BX98" s="89" t="s">
        <v>4</v>
      </c>
      <c r="CL98" s="89" t="s">
        <v>91</v>
      </c>
      <c r="CM98" s="89" t="s">
        <v>87</v>
      </c>
    </row>
    <row r="99" spans="1:91" s="7" customFormat="1" ht="16.5" customHeight="1">
      <c r="A99" s="80" t="s">
        <v>81</v>
      </c>
      <c r="B99" s="81"/>
      <c r="C99" s="82"/>
      <c r="D99" s="240" t="s">
        <v>99</v>
      </c>
      <c r="E99" s="240"/>
      <c r="F99" s="240"/>
      <c r="G99" s="240"/>
      <c r="H99" s="240"/>
      <c r="I99" s="83"/>
      <c r="J99" s="240" t="s">
        <v>100</v>
      </c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38">
        <f>'SO 330 - VODOVODNÍ ŘADY'!J30</f>
        <v>0</v>
      </c>
      <c r="AH99" s="239"/>
      <c r="AI99" s="239"/>
      <c r="AJ99" s="239"/>
      <c r="AK99" s="239"/>
      <c r="AL99" s="239"/>
      <c r="AM99" s="239"/>
      <c r="AN99" s="238">
        <f t="shared" si="0"/>
        <v>0</v>
      </c>
      <c r="AO99" s="239"/>
      <c r="AP99" s="239"/>
      <c r="AQ99" s="84" t="s">
        <v>84</v>
      </c>
      <c r="AR99" s="81"/>
      <c r="AS99" s="85">
        <v>0</v>
      </c>
      <c r="AT99" s="86">
        <f t="shared" si="1"/>
        <v>0</v>
      </c>
      <c r="AU99" s="87">
        <f>'SO 330 - VODOVODNÍ ŘADY'!P127</f>
        <v>0</v>
      </c>
      <c r="AV99" s="86">
        <f>'SO 330 - VODOVODNÍ ŘADY'!J33</f>
        <v>0</v>
      </c>
      <c r="AW99" s="86">
        <f>'SO 330 - VODOVODNÍ ŘADY'!J34</f>
        <v>0</v>
      </c>
      <c r="AX99" s="86">
        <f>'SO 330 - VODOVODNÍ ŘADY'!J35</f>
        <v>0</v>
      </c>
      <c r="AY99" s="86">
        <f>'SO 330 - VODOVODNÍ ŘADY'!J36</f>
        <v>0</v>
      </c>
      <c r="AZ99" s="86">
        <f>'SO 330 - VODOVODNÍ ŘADY'!F33</f>
        <v>0</v>
      </c>
      <c r="BA99" s="86">
        <f>'SO 330 - VODOVODNÍ ŘADY'!F34</f>
        <v>0</v>
      </c>
      <c r="BB99" s="86">
        <f>'SO 330 - VODOVODNÍ ŘADY'!F35</f>
        <v>0</v>
      </c>
      <c r="BC99" s="86">
        <f>'SO 330 - VODOVODNÍ ŘADY'!F36</f>
        <v>0</v>
      </c>
      <c r="BD99" s="88">
        <f>'SO 330 - VODOVODNÍ ŘADY'!F37</f>
        <v>0</v>
      </c>
      <c r="BT99" s="89" t="s">
        <v>32</v>
      </c>
      <c r="BV99" s="89" t="s">
        <v>79</v>
      </c>
      <c r="BW99" s="89" t="s">
        <v>101</v>
      </c>
      <c r="BX99" s="89" t="s">
        <v>4</v>
      </c>
      <c r="CL99" s="89" t="s">
        <v>102</v>
      </c>
      <c r="CM99" s="89" t="s">
        <v>87</v>
      </c>
    </row>
    <row r="100" spans="1:91" s="7" customFormat="1" ht="16.5" customHeight="1">
      <c r="A100" s="80" t="s">
        <v>81</v>
      </c>
      <c r="B100" s="81"/>
      <c r="C100" s="82"/>
      <c r="D100" s="240" t="s">
        <v>103</v>
      </c>
      <c r="E100" s="240"/>
      <c r="F100" s="240"/>
      <c r="G100" s="240"/>
      <c r="H100" s="240"/>
      <c r="I100" s="83"/>
      <c r="J100" s="240" t="s">
        <v>104</v>
      </c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38">
        <f>'SO 340 - VODOVODNÍ PŘÍPOJKY'!J30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84" t="s">
        <v>84</v>
      </c>
      <c r="AR100" s="81"/>
      <c r="AS100" s="85">
        <v>0</v>
      </c>
      <c r="AT100" s="86">
        <f t="shared" si="1"/>
        <v>0</v>
      </c>
      <c r="AU100" s="87">
        <f>'SO 340 - VODOVODNÍ PŘÍPOJKY'!P127</f>
        <v>0</v>
      </c>
      <c r="AV100" s="86">
        <f>'SO 340 - VODOVODNÍ PŘÍPOJKY'!J33</f>
        <v>0</v>
      </c>
      <c r="AW100" s="86">
        <f>'SO 340 - VODOVODNÍ PŘÍPOJKY'!J34</f>
        <v>0</v>
      </c>
      <c r="AX100" s="86">
        <f>'SO 340 - VODOVODNÍ PŘÍPOJKY'!J35</f>
        <v>0</v>
      </c>
      <c r="AY100" s="86">
        <f>'SO 340 - VODOVODNÍ PŘÍPOJKY'!J36</f>
        <v>0</v>
      </c>
      <c r="AZ100" s="86">
        <f>'SO 340 - VODOVODNÍ PŘÍPOJKY'!F33</f>
        <v>0</v>
      </c>
      <c r="BA100" s="86">
        <f>'SO 340 - VODOVODNÍ PŘÍPOJKY'!F34</f>
        <v>0</v>
      </c>
      <c r="BB100" s="86">
        <f>'SO 340 - VODOVODNÍ PŘÍPOJKY'!F35</f>
        <v>0</v>
      </c>
      <c r="BC100" s="86">
        <f>'SO 340 - VODOVODNÍ PŘÍPOJKY'!F36</f>
        <v>0</v>
      </c>
      <c r="BD100" s="88">
        <f>'SO 340 - VODOVODNÍ PŘÍPOJKY'!F37</f>
        <v>0</v>
      </c>
      <c r="BT100" s="89" t="s">
        <v>32</v>
      </c>
      <c r="BV100" s="89" t="s">
        <v>79</v>
      </c>
      <c r="BW100" s="89" t="s">
        <v>105</v>
      </c>
      <c r="BX100" s="89" t="s">
        <v>4</v>
      </c>
      <c r="CL100" s="89" t="s">
        <v>106</v>
      </c>
      <c r="CM100" s="89" t="s">
        <v>87</v>
      </c>
    </row>
    <row r="101" spans="1:91" s="7" customFormat="1" ht="16.5" customHeight="1">
      <c r="A101" s="80" t="s">
        <v>81</v>
      </c>
      <c r="B101" s="81"/>
      <c r="C101" s="82"/>
      <c r="D101" s="240" t="s">
        <v>107</v>
      </c>
      <c r="E101" s="240"/>
      <c r="F101" s="240"/>
      <c r="G101" s="240"/>
      <c r="H101" s="240"/>
      <c r="I101" s="83"/>
      <c r="J101" s="240" t="s">
        <v>108</v>
      </c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38">
        <f>'90 - OSTATNÍ NÁKLADY'!J30</f>
        <v>0</v>
      </c>
      <c r="AH101" s="239"/>
      <c r="AI101" s="239"/>
      <c r="AJ101" s="239"/>
      <c r="AK101" s="239"/>
      <c r="AL101" s="239"/>
      <c r="AM101" s="239"/>
      <c r="AN101" s="238">
        <f t="shared" si="0"/>
        <v>0</v>
      </c>
      <c r="AO101" s="239"/>
      <c r="AP101" s="239"/>
      <c r="AQ101" s="84" t="s">
        <v>109</v>
      </c>
      <c r="AR101" s="81"/>
      <c r="AS101" s="90">
        <v>0</v>
      </c>
      <c r="AT101" s="91">
        <f t="shared" si="1"/>
        <v>0</v>
      </c>
      <c r="AU101" s="92">
        <f>'90 - OSTATNÍ NÁKLADY'!P117</f>
        <v>0</v>
      </c>
      <c r="AV101" s="91">
        <f>'90 - OSTATNÍ NÁKLADY'!J33</f>
        <v>0</v>
      </c>
      <c r="AW101" s="91">
        <f>'90 - OSTATNÍ NÁKLADY'!J34</f>
        <v>0</v>
      </c>
      <c r="AX101" s="91">
        <f>'90 - OSTATNÍ NÁKLADY'!J35</f>
        <v>0</v>
      </c>
      <c r="AY101" s="91">
        <f>'90 - OSTATNÍ NÁKLADY'!J36</f>
        <v>0</v>
      </c>
      <c r="AZ101" s="91">
        <f>'90 - OSTATNÍ NÁKLADY'!F33</f>
        <v>0</v>
      </c>
      <c r="BA101" s="91">
        <f>'90 - OSTATNÍ NÁKLADY'!F34</f>
        <v>0</v>
      </c>
      <c r="BB101" s="91">
        <f>'90 - OSTATNÍ NÁKLADY'!F35</f>
        <v>0</v>
      </c>
      <c r="BC101" s="91">
        <f>'90 - OSTATNÍ NÁKLADY'!F36</f>
        <v>0</v>
      </c>
      <c r="BD101" s="93">
        <f>'90 - OSTATNÍ NÁKLADY'!F37</f>
        <v>0</v>
      </c>
      <c r="BT101" s="89" t="s">
        <v>32</v>
      </c>
      <c r="BV101" s="89" t="s">
        <v>79</v>
      </c>
      <c r="BW101" s="89" t="s">
        <v>110</v>
      </c>
      <c r="BX101" s="89" t="s">
        <v>4</v>
      </c>
      <c r="CL101" s="89" t="s">
        <v>1</v>
      </c>
      <c r="CM101" s="89" t="s">
        <v>87</v>
      </c>
    </row>
    <row r="102" spans="1:57" s="2" customFormat="1" ht="30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J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SO 101 - KOMUNIKACE UL. S...'!C2" display="/"/>
    <hyperlink ref="A96" location="'SO 101.1 - KOMUNIKACE UL....'!C2" display="/"/>
    <hyperlink ref="A97" location="'SO 311 - KANALIZACE   (ús...'!C2" display="/"/>
    <hyperlink ref="A98" location="'SO 320 - KANALIZAČNÍ PŘÍP...'!C2" display="/"/>
    <hyperlink ref="A99" location="'SO 330 - VODOVODNÍ ŘADY'!C2" display="/"/>
    <hyperlink ref="A100" location="'SO 340 - VODOVODNÍ PŘÍPOJKY'!C2" display="/"/>
    <hyperlink ref="A101" location="'90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workbookViewId="0" topLeftCell="A1">
      <selection activeCell="I134" sqref="I13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85</v>
      </c>
      <c r="AZ2" s="94" t="s">
        <v>111</v>
      </c>
      <c r="BA2" s="94" t="s">
        <v>1</v>
      </c>
      <c r="BB2" s="94" t="s">
        <v>1</v>
      </c>
      <c r="BC2" s="94" t="s">
        <v>112</v>
      </c>
      <c r="BD2" s="94" t="s">
        <v>87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4" t="s">
        <v>113</v>
      </c>
      <c r="BA3" s="94" t="s">
        <v>1</v>
      </c>
      <c r="BB3" s="94" t="s">
        <v>1</v>
      </c>
      <c r="BC3" s="94" t="s">
        <v>114</v>
      </c>
      <c r="BD3" s="94" t="s">
        <v>87</v>
      </c>
    </row>
    <row r="4" spans="2:5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  <c r="AZ4" s="94" t="s">
        <v>116</v>
      </c>
      <c r="BA4" s="94" t="s">
        <v>1</v>
      </c>
      <c r="BB4" s="94" t="s">
        <v>1</v>
      </c>
      <c r="BC4" s="94" t="s">
        <v>117</v>
      </c>
      <c r="BD4" s="94" t="s">
        <v>87</v>
      </c>
    </row>
    <row r="5" spans="2:56" s="1" customFormat="1" ht="6.95" customHeight="1">
      <c r="B5" s="21"/>
      <c r="L5" s="21"/>
      <c r="AZ5" s="94" t="s">
        <v>118</v>
      </c>
      <c r="BA5" s="94" t="s">
        <v>1</v>
      </c>
      <c r="BB5" s="94" t="s">
        <v>1</v>
      </c>
      <c r="BC5" s="94" t="s">
        <v>119</v>
      </c>
      <c r="BD5" s="94" t="s">
        <v>87</v>
      </c>
    </row>
    <row r="6" spans="2:56" s="1" customFormat="1" ht="12" customHeight="1">
      <c r="B6" s="21"/>
      <c r="D6" s="28" t="s">
        <v>16</v>
      </c>
      <c r="L6" s="21"/>
      <c r="AZ6" s="94" t="s">
        <v>120</v>
      </c>
      <c r="BA6" s="94" t="s">
        <v>1</v>
      </c>
      <c r="BB6" s="94" t="s">
        <v>1</v>
      </c>
      <c r="BC6" s="94" t="s">
        <v>121</v>
      </c>
      <c r="BD6" s="94" t="s">
        <v>87</v>
      </c>
    </row>
    <row r="7" spans="2:56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  <c r="AZ7" s="94" t="s">
        <v>122</v>
      </c>
      <c r="BA7" s="94" t="s">
        <v>1</v>
      </c>
      <c r="BB7" s="94" t="s">
        <v>1</v>
      </c>
      <c r="BC7" s="94" t="s">
        <v>123</v>
      </c>
      <c r="BD7" s="94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125</v>
      </c>
      <c r="BA8" s="94" t="s">
        <v>1</v>
      </c>
      <c r="BB8" s="94" t="s">
        <v>1</v>
      </c>
      <c r="BC8" s="94" t="s">
        <v>126</v>
      </c>
      <c r="BD8" s="94" t="s">
        <v>87</v>
      </c>
    </row>
    <row r="9" spans="1:56" s="2" customFormat="1" ht="16.5" customHeight="1">
      <c r="A9" s="33"/>
      <c r="B9" s="34"/>
      <c r="C9" s="33"/>
      <c r="D9" s="33"/>
      <c r="E9" s="248" t="s">
        <v>127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128</v>
      </c>
      <c r="BA9" s="94" t="s">
        <v>1</v>
      </c>
      <c r="BB9" s="94" t="s">
        <v>1</v>
      </c>
      <c r="BC9" s="94" t="s">
        <v>126</v>
      </c>
      <c r="BD9" s="94" t="s">
        <v>87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4" t="s">
        <v>129</v>
      </c>
      <c r="BA10" s="94" t="s">
        <v>1</v>
      </c>
      <c r="BB10" s="94" t="s">
        <v>1</v>
      </c>
      <c r="BC10" s="94" t="s">
        <v>130</v>
      </c>
      <c r="BD10" s="94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86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4" t="s">
        <v>131</v>
      </c>
      <c r="BA11" s="94" t="s">
        <v>1</v>
      </c>
      <c r="BB11" s="94" t="s">
        <v>1</v>
      </c>
      <c r="BC11" s="94" t="s">
        <v>132</v>
      </c>
      <c r="BD11" s="94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4" t="s">
        <v>133</v>
      </c>
      <c r="BA12" s="94" t="s">
        <v>1</v>
      </c>
      <c r="BB12" s="94" t="s">
        <v>1</v>
      </c>
      <c r="BC12" s="94" t="s">
        <v>107</v>
      </c>
      <c r="BD12" s="94" t="s">
        <v>87</v>
      </c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34" t="s">
        <v>134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ROUND(J131,0)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ROUND((SUM(BE131:BE457)),0)</f>
        <v>0</v>
      </c>
      <c r="G33" s="33"/>
      <c r="H33" s="33"/>
      <c r="I33" s="102">
        <v>0.21</v>
      </c>
      <c r="J33" s="101">
        <f>ROUND(((SUM(BE131:BE457))*I33),0)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ROUND((SUM(BF131:BF457)),0)</f>
        <v>0</v>
      </c>
      <c r="G34" s="33"/>
      <c r="H34" s="33"/>
      <c r="I34" s="102">
        <v>0.1</v>
      </c>
      <c r="J34" s="101">
        <f>ROUND(((SUM(BF131:BF457))*I34),0)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ROUND((SUM(BG131:BG457)),0)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ROUND((SUM(BH131:BH457)),0)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ROUND((SUM(BI131:BI457)),0)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SO 101 - KOMUNIKACE UL. STRÁSKÉHO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140</v>
      </c>
      <c r="E97" s="116"/>
      <c r="F97" s="116"/>
      <c r="G97" s="116"/>
      <c r="H97" s="116"/>
      <c r="I97" s="116"/>
      <c r="J97" s="117">
        <f>J132</f>
        <v>0</v>
      </c>
      <c r="L97" s="114"/>
    </row>
    <row r="98" spans="2:12" s="10" customFormat="1" ht="19.9" customHeight="1">
      <c r="B98" s="118"/>
      <c r="D98" s="119" t="s">
        <v>141</v>
      </c>
      <c r="E98" s="120"/>
      <c r="F98" s="120"/>
      <c r="G98" s="120"/>
      <c r="H98" s="120"/>
      <c r="I98" s="120"/>
      <c r="J98" s="121">
        <f>J133</f>
        <v>0</v>
      </c>
      <c r="L98" s="118"/>
    </row>
    <row r="99" spans="2:12" s="10" customFormat="1" ht="19.9" customHeight="1">
      <c r="B99" s="118"/>
      <c r="D99" s="119" t="s">
        <v>142</v>
      </c>
      <c r="E99" s="120"/>
      <c r="F99" s="120"/>
      <c r="G99" s="120"/>
      <c r="H99" s="120"/>
      <c r="I99" s="120"/>
      <c r="J99" s="121">
        <f>J252</f>
        <v>0</v>
      </c>
      <c r="L99" s="118"/>
    </row>
    <row r="100" spans="2:12" s="10" customFormat="1" ht="19.9" customHeight="1">
      <c r="B100" s="118"/>
      <c r="D100" s="119" t="s">
        <v>143</v>
      </c>
      <c r="E100" s="120"/>
      <c r="F100" s="120"/>
      <c r="G100" s="120"/>
      <c r="H100" s="120"/>
      <c r="I100" s="120"/>
      <c r="J100" s="121">
        <f>J287</f>
        <v>0</v>
      </c>
      <c r="L100" s="118"/>
    </row>
    <row r="101" spans="2:12" s="10" customFormat="1" ht="19.9" customHeight="1">
      <c r="B101" s="118"/>
      <c r="D101" s="119" t="s">
        <v>144</v>
      </c>
      <c r="E101" s="120"/>
      <c r="F101" s="120"/>
      <c r="G101" s="120"/>
      <c r="H101" s="120"/>
      <c r="I101" s="120"/>
      <c r="J101" s="121">
        <f>J303</f>
        <v>0</v>
      </c>
      <c r="L101" s="118"/>
    </row>
    <row r="102" spans="2:12" s="10" customFormat="1" ht="19.9" customHeight="1">
      <c r="B102" s="118"/>
      <c r="D102" s="119" t="s">
        <v>145</v>
      </c>
      <c r="E102" s="120"/>
      <c r="F102" s="120"/>
      <c r="G102" s="120"/>
      <c r="H102" s="120"/>
      <c r="I102" s="120"/>
      <c r="J102" s="121">
        <f>J317</f>
        <v>0</v>
      </c>
      <c r="L102" s="118"/>
    </row>
    <row r="103" spans="2:12" s="10" customFormat="1" ht="19.9" customHeight="1">
      <c r="B103" s="118"/>
      <c r="D103" s="119" t="s">
        <v>146</v>
      </c>
      <c r="E103" s="120"/>
      <c r="F103" s="120"/>
      <c r="G103" s="120"/>
      <c r="H103" s="120"/>
      <c r="I103" s="120"/>
      <c r="J103" s="121">
        <f>J327</f>
        <v>0</v>
      </c>
      <c r="L103" s="118"/>
    </row>
    <row r="104" spans="2:12" s="10" customFormat="1" ht="19.9" customHeight="1">
      <c r="B104" s="118"/>
      <c r="D104" s="119" t="s">
        <v>147</v>
      </c>
      <c r="E104" s="120"/>
      <c r="F104" s="120"/>
      <c r="G104" s="120"/>
      <c r="H104" s="120"/>
      <c r="I104" s="120"/>
      <c r="J104" s="121">
        <f>J338</f>
        <v>0</v>
      </c>
      <c r="L104" s="118"/>
    </row>
    <row r="105" spans="2:12" s="10" customFormat="1" ht="19.9" customHeight="1">
      <c r="B105" s="118"/>
      <c r="D105" s="119" t="s">
        <v>148</v>
      </c>
      <c r="E105" s="120"/>
      <c r="F105" s="120"/>
      <c r="G105" s="120"/>
      <c r="H105" s="120"/>
      <c r="I105" s="120"/>
      <c r="J105" s="121">
        <f>J349</f>
        <v>0</v>
      </c>
      <c r="L105" s="118"/>
    </row>
    <row r="106" spans="2:12" s="10" customFormat="1" ht="19.9" customHeight="1">
      <c r="B106" s="118"/>
      <c r="D106" s="119" t="s">
        <v>149</v>
      </c>
      <c r="E106" s="120"/>
      <c r="F106" s="120"/>
      <c r="G106" s="120"/>
      <c r="H106" s="120"/>
      <c r="I106" s="120"/>
      <c r="J106" s="121">
        <f>J361</f>
        <v>0</v>
      </c>
      <c r="L106" s="118"/>
    </row>
    <row r="107" spans="2:12" s="10" customFormat="1" ht="19.9" customHeight="1">
      <c r="B107" s="118"/>
      <c r="D107" s="119" t="s">
        <v>150</v>
      </c>
      <c r="E107" s="120"/>
      <c r="F107" s="120"/>
      <c r="G107" s="120"/>
      <c r="H107" s="120"/>
      <c r="I107" s="120"/>
      <c r="J107" s="121">
        <f>J368</f>
        <v>0</v>
      </c>
      <c r="L107" s="118"/>
    </row>
    <row r="108" spans="2:12" s="10" customFormat="1" ht="19.9" customHeight="1">
      <c r="B108" s="118"/>
      <c r="D108" s="119" t="s">
        <v>151</v>
      </c>
      <c r="E108" s="120"/>
      <c r="F108" s="120"/>
      <c r="G108" s="120"/>
      <c r="H108" s="120"/>
      <c r="I108" s="120"/>
      <c r="J108" s="121">
        <f>J375</f>
        <v>0</v>
      </c>
      <c r="L108" s="118"/>
    </row>
    <row r="109" spans="2:12" s="10" customFormat="1" ht="19.9" customHeight="1">
      <c r="B109" s="118"/>
      <c r="D109" s="119" t="s">
        <v>152</v>
      </c>
      <c r="E109" s="120"/>
      <c r="F109" s="120"/>
      <c r="G109" s="120"/>
      <c r="H109" s="120"/>
      <c r="I109" s="120"/>
      <c r="J109" s="121">
        <f>J446</f>
        <v>0</v>
      </c>
      <c r="L109" s="118"/>
    </row>
    <row r="110" spans="2:12" s="9" customFormat="1" ht="24.95" customHeight="1">
      <c r="B110" s="114"/>
      <c r="D110" s="115" t="s">
        <v>153</v>
      </c>
      <c r="E110" s="116"/>
      <c r="F110" s="116"/>
      <c r="G110" s="116"/>
      <c r="H110" s="116"/>
      <c r="I110" s="116"/>
      <c r="J110" s="117">
        <f>J448</f>
        <v>0</v>
      </c>
      <c r="L110" s="114"/>
    </row>
    <row r="111" spans="2:12" s="10" customFormat="1" ht="19.9" customHeight="1">
      <c r="B111" s="118"/>
      <c r="D111" s="119" t="s">
        <v>154</v>
      </c>
      <c r="E111" s="120"/>
      <c r="F111" s="120"/>
      <c r="G111" s="120"/>
      <c r="H111" s="120"/>
      <c r="I111" s="120"/>
      <c r="J111" s="121">
        <f>J449</f>
        <v>0</v>
      </c>
      <c r="L111" s="11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155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8" t="str">
        <f>E7</f>
        <v>BRNO, STRÁNSKÉHO - REKONSTRUKCE KANALIZACE A VODOVODU</v>
      </c>
      <c r="F121" s="259"/>
      <c r="G121" s="259"/>
      <c r="H121" s="25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124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8" t="str">
        <f>E9</f>
        <v>SO 101 - KOMUNIKACE UL. STRÁSKÉHO</v>
      </c>
      <c r="F123" s="257"/>
      <c r="G123" s="257"/>
      <c r="H123" s="257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20</v>
      </c>
      <c r="D125" s="33"/>
      <c r="E125" s="33"/>
      <c r="F125" s="26" t="str">
        <f>F12</f>
        <v>Brno</v>
      </c>
      <c r="G125" s="33"/>
      <c r="H125" s="33"/>
      <c r="I125" s="28" t="s">
        <v>22</v>
      </c>
      <c r="J125" s="56" t="str">
        <f>IF(J12="","",J12)</f>
        <v/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23</v>
      </c>
      <c r="D127" s="33"/>
      <c r="E127" s="33"/>
      <c r="F127" s="26" t="str">
        <f>E15</f>
        <v>Statutární město Brno</v>
      </c>
      <c r="G127" s="33"/>
      <c r="H127" s="33"/>
      <c r="I127" s="28" t="s">
        <v>29</v>
      </c>
      <c r="J127" s="31" t="str">
        <f>E21</f>
        <v>AQUA PROCON s.r.o.  Brno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IF(E18="","",E18)</f>
        <v>Vyplň údaj</v>
      </c>
      <c r="G128" s="33"/>
      <c r="H128" s="33"/>
      <c r="I128" s="28" t="s">
        <v>33</v>
      </c>
      <c r="J128" s="31" t="str">
        <f>E24</f>
        <v>Obrtel M.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22"/>
      <c r="B130" s="123"/>
      <c r="C130" s="124" t="s">
        <v>156</v>
      </c>
      <c r="D130" s="125" t="s">
        <v>62</v>
      </c>
      <c r="E130" s="125" t="s">
        <v>58</v>
      </c>
      <c r="F130" s="125" t="s">
        <v>59</v>
      </c>
      <c r="G130" s="125" t="s">
        <v>157</v>
      </c>
      <c r="H130" s="125" t="s">
        <v>158</v>
      </c>
      <c r="I130" s="125" t="s">
        <v>159</v>
      </c>
      <c r="J130" s="125" t="s">
        <v>137</v>
      </c>
      <c r="K130" s="126" t="s">
        <v>160</v>
      </c>
      <c r="L130" s="127"/>
      <c r="M130" s="63" t="s">
        <v>1</v>
      </c>
      <c r="N130" s="64" t="s">
        <v>41</v>
      </c>
      <c r="O130" s="64" t="s">
        <v>161</v>
      </c>
      <c r="P130" s="64" t="s">
        <v>162</v>
      </c>
      <c r="Q130" s="64" t="s">
        <v>163</v>
      </c>
      <c r="R130" s="64" t="s">
        <v>164</v>
      </c>
      <c r="S130" s="64" t="s">
        <v>165</v>
      </c>
      <c r="T130" s="65" t="s">
        <v>166</v>
      </c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</row>
    <row r="131" spans="1:63" s="2" customFormat="1" ht="22.9" customHeight="1">
      <c r="A131" s="33"/>
      <c r="B131" s="34"/>
      <c r="C131" s="70" t="s">
        <v>167</v>
      </c>
      <c r="D131" s="33"/>
      <c r="E131" s="33"/>
      <c r="F131" s="33"/>
      <c r="G131" s="33"/>
      <c r="H131" s="33"/>
      <c r="I131" s="33"/>
      <c r="J131" s="128">
        <f>BK131</f>
        <v>0</v>
      </c>
      <c r="K131" s="33"/>
      <c r="L131" s="34"/>
      <c r="M131" s="66"/>
      <c r="N131" s="57"/>
      <c r="O131" s="67"/>
      <c r="P131" s="129">
        <f>P132+P448</f>
        <v>0</v>
      </c>
      <c r="Q131" s="67"/>
      <c r="R131" s="129">
        <f>R132+R448</f>
        <v>1404.0457339999998</v>
      </c>
      <c r="S131" s="67"/>
      <c r="T131" s="130">
        <f>T132+T448</f>
        <v>7239.486795999999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76</v>
      </c>
      <c r="AU131" s="18" t="s">
        <v>139</v>
      </c>
      <c r="BK131" s="131">
        <f>BK132+BK448</f>
        <v>0</v>
      </c>
    </row>
    <row r="132" spans="2:63" s="12" customFormat="1" ht="25.9" customHeight="1">
      <c r="B132" s="132"/>
      <c r="D132" s="133" t="s">
        <v>76</v>
      </c>
      <c r="E132" s="134" t="s">
        <v>168</v>
      </c>
      <c r="F132" s="134" t="s">
        <v>169</v>
      </c>
      <c r="I132" s="135"/>
      <c r="J132" s="136">
        <f>BK132</f>
        <v>0</v>
      </c>
      <c r="L132" s="132"/>
      <c r="M132" s="137"/>
      <c r="N132" s="138"/>
      <c r="O132" s="138"/>
      <c r="P132" s="139">
        <f>P133+P252+P287+P303+P317+P327+P338+P349+P361+P368+P375+P446</f>
        <v>0</v>
      </c>
      <c r="Q132" s="138"/>
      <c r="R132" s="139">
        <f>R133+R252+R287+R303+R317+R327+R338+R349+R361+R368+R375+R446</f>
        <v>1403.8137339999998</v>
      </c>
      <c r="S132" s="138"/>
      <c r="T132" s="140">
        <f>T133+T252+T287+T303+T317+T327+T338+T349+T361+T368+T375+T446</f>
        <v>7239.486795999999</v>
      </c>
      <c r="AR132" s="133" t="s">
        <v>32</v>
      </c>
      <c r="AT132" s="141" t="s">
        <v>76</v>
      </c>
      <c r="AU132" s="141" t="s">
        <v>77</v>
      </c>
      <c r="AY132" s="133" t="s">
        <v>170</v>
      </c>
      <c r="BK132" s="142">
        <f>BK133+BK252+BK287+BK303+BK317+BK327+BK338+BK349+BK361+BK368+BK375+BK446</f>
        <v>0</v>
      </c>
    </row>
    <row r="133" spans="2:63" s="12" customFormat="1" ht="22.9" customHeight="1">
      <c r="B133" s="132"/>
      <c r="D133" s="133" t="s">
        <v>76</v>
      </c>
      <c r="E133" s="143" t="s">
        <v>32</v>
      </c>
      <c r="F133" s="143" t="s">
        <v>171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SUM(P134:P251)</f>
        <v>0</v>
      </c>
      <c r="Q133" s="138"/>
      <c r="R133" s="139">
        <f>SUM(R134:R251)</f>
        <v>0</v>
      </c>
      <c r="S133" s="138"/>
      <c r="T133" s="140">
        <f>SUM(T134:T251)</f>
        <v>7238.423795999999</v>
      </c>
      <c r="AR133" s="133" t="s">
        <v>32</v>
      </c>
      <c r="AT133" s="141" t="s">
        <v>76</v>
      </c>
      <c r="AU133" s="141" t="s">
        <v>32</v>
      </c>
      <c r="AY133" s="133" t="s">
        <v>170</v>
      </c>
      <c r="BK133" s="142">
        <f>SUM(BK134:BK251)</f>
        <v>0</v>
      </c>
    </row>
    <row r="134" spans="1:65" s="2" customFormat="1" ht="16.5" customHeight="1">
      <c r="A134" s="33"/>
      <c r="B134" s="145"/>
      <c r="C134" s="146" t="s">
        <v>32</v>
      </c>
      <c r="D134" s="146" t="s">
        <v>172</v>
      </c>
      <c r="E134" s="147" t="s">
        <v>173</v>
      </c>
      <c r="F134" s="148" t="s">
        <v>174</v>
      </c>
      <c r="G134" s="149" t="s">
        <v>175</v>
      </c>
      <c r="H134" s="150">
        <v>20</v>
      </c>
      <c r="I134" s="151"/>
      <c r="J134" s="152">
        <f>ROUND(I134*H134,2)</f>
        <v>0</v>
      </c>
      <c r="K134" s="148" t="s">
        <v>176</v>
      </c>
      <c r="L134" s="34"/>
      <c r="M134" s="153" t="s">
        <v>1</v>
      </c>
      <c r="N134" s="154" t="s">
        <v>42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0.3</v>
      </c>
      <c r="T134" s="156">
        <f>S134*H134</f>
        <v>6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177</v>
      </c>
      <c r="AT134" s="157" t="s">
        <v>172</v>
      </c>
      <c r="AU134" s="157" t="s">
        <v>87</v>
      </c>
      <c r="AY134" s="18" t="s">
        <v>170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32</v>
      </c>
      <c r="BK134" s="158">
        <f>ROUND(I134*H134,2)</f>
        <v>0</v>
      </c>
      <c r="BL134" s="18" t="s">
        <v>177</v>
      </c>
      <c r="BM134" s="157" t="s">
        <v>178</v>
      </c>
    </row>
    <row r="135" spans="2:51" s="13" customFormat="1" ht="12">
      <c r="B135" s="159"/>
      <c r="D135" s="160" t="s">
        <v>179</v>
      </c>
      <c r="E135" s="161" t="s">
        <v>1</v>
      </c>
      <c r="F135" s="162" t="s">
        <v>180</v>
      </c>
      <c r="H135" s="161" t="s">
        <v>1</v>
      </c>
      <c r="I135" s="163"/>
      <c r="L135" s="159"/>
      <c r="M135" s="164"/>
      <c r="N135" s="165"/>
      <c r="O135" s="165"/>
      <c r="P135" s="165"/>
      <c r="Q135" s="165"/>
      <c r="R135" s="165"/>
      <c r="S135" s="165"/>
      <c r="T135" s="166"/>
      <c r="AT135" s="161" t="s">
        <v>179</v>
      </c>
      <c r="AU135" s="161" t="s">
        <v>87</v>
      </c>
      <c r="AV135" s="13" t="s">
        <v>32</v>
      </c>
      <c r="AW135" s="13" t="s">
        <v>31</v>
      </c>
      <c r="AX135" s="13" t="s">
        <v>77</v>
      </c>
      <c r="AY135" s="161" t="s">
        <v>170</v>
      </c>
    </row>
    <row r="136" spans="2:51" s="13" customFormat="1" ht="12">
      <c r="B136" s="159"/>
      <c r="D136" s="160" t="s">
        <v>179</v>
      </c>
      <c r="E136" s="161" t="s">
        <v>1</v>
      </c>
      <c r="F136" s="162" t="s">
        <v>181</v>
      </c>
      <c r="H136" s="161" t="s">
        <v>1</v>
      </c>
      <c r="I136" s="163"/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179</v>
      </c>
      <c r="AU136" s="161" t="s">
        <v>87</v>
      </c>
      <c r="AV136" s="13" t="s">
        <v>32</v>
      </c>
      <c r="AW136" s="13" t="s">
        <v>31</v>
      </c>
      <c r="AX136" s="13" t="s">
        <v>77</v>
      </c>
      <c r="AY136" s="161" t="s">
        <v>170</v>
      </c>
    </row>
    <row r="137" spans="2:51" s="14" customFormat="1" ht="12">
      <c r="B137" s="167"/>
      <c r="D137" s="160" t="s">
        <v>179</v>
      </c>
      <c r="E137" s="168" t="s">
        <v>1</v>
      </c>
      <c r="F137" s="169" t="s">
        <v>182</v>
      </c>
      <c r="H137" s="170">
        <v>20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179</v>
      </c>
      <c r="AU137" s="168" t="s">
        <v>87</v>
      </c>
      <c r="AV137" s="14" t="s">
        <v>87</v>
      </c>
      <c r="AW137" s="14" t="s">
        <v>31</v>
      </c>
      <c r="AX137" s="14" t="s">
        <v>32</v>
      </c>
      <c r="AY137" s="168" t="s">
        <v>170</v>
      </c>
    </row>
    <row r="138" spans="1:65" s="2" customFormat="1" ht="16.5" customHeight="1">
      <c r="A138" s="33"/>
      <c r="B138" s="145"/>
      <c r="C138" s="146" t="s">
        <v>87</v>
      </c>
      <c r="D138" s="146" t="s">
        <v>172</v>
      </c>
      <c r="E138" s="147" t="s">
        <v>183</v>
      </c>
      <c r="F138" s="148" t="s">
        <v>184</v>
      </c>
      <c r="G138" s="149" t="s">
        <v>185</v>
      </c>
      <c r="H138" s="150">
        <v>231</v>
      </c>
      <c r="I138" s="151"/>
      <c r="J138" s="152">
        <f>ROUND(I138*H138,2)</f>
        <v>0</v>
      </c>
      <c r="K138" s="148" t="s">
        <v>176</v>
      </c>
      <c r="L138" s="34"/>
      <c r="M138" s="153" t="s">
        <v>1</v>
      </c>
      <c r="N138" s="154" t="s">
        <v>42</v>
      </c>
      <c r="O138" s="59"/>
      <c r="P138" s="155">
        <f>O138*H138</f>
        <v>0</v>
      </c>
      <c r="Q138" s="155">
        <v>0</v>
      </c>
      <c r="R138" s="155">
        <f>Q138*H138</f>
        <v>0</v>
      </c>
      <c r="S138" s="155">
        <v>0.205</v>
      </c>
      <c r="T138" s="156">
        <f>S138*H138</f>
        <v>47.355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177</v>
      </c>
      <c r="AT138" s="157" t="s">
        <v>172</v>
      </c>
      <c r="AU138" s="157" t="s">
        <v>87</v>
      </c>
      <c r="AY138" s="18" t="s">
        <v>170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32</v>
      </c>
      <c r="BK138" s="158">
        <f>ROUND(I138*H138,2)</f>
        <v>0</v>
      </c>
      <c r="BL138" s="18" t="s">
        <v>177</v>
      </c>
      <c r="BM138" s="157" t="s">
        <v>186</v>
      </c>
    </row>
    <row r="139" spans="1:65" s="2" customFormat="1" ht="16.5" customHeight="1">
      <c r="A139" s="33"/>
      <c r="B139" s="145"/>
      <c r="C139" s="146" t="s">
        <v>187</v>
      </c>
      <c r="D139" s="146" t="s">
        <v>172</v>
      </c>
      <c r="E139" s="147" t="s">
        <v>188</v>
      </c>
      <c r="F139" s="148" t="s">
        <v>189</v>
      </c>
      <c r="G139" s="149" t="s">
        <v>185</v>
      </c>
      <c r="H139" s="150">
        <v>21</v>
      </c>
      <c r="I139" s="151"/>
      <c r="J139" s="152">
        <f>ROUND(I139*H139,2)</f>
        <v>0</v>
      </c>
      <c r="K139" s="148" t="s">
        <v>176</v>
      </c>
      <c r="L139" s="34"/>
      <c r="M139" s="153" t="s">
        <v>1</v>
      </c>
      <c r="N139" s="154" t="s">
        <v>42</v>
      </c>
      <c r="O139" s="59"/>
      <c r="P139" s="155">
        <f>O139*H139</f>
        <v>0</v>
      </c>
      <c r="Q139" s="155">
        <v>0</v>
      </c>
      <c r="R139" s="155">
        <f>Q139*H139</f>
        <v>0</v>
      </c>
      <c r="S139" s="155">
        <v>0.23</v>
      </c>
      <c r="T139" s="156">
        <f>S139*H139</f>
        <v>4.83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177</v>
      </c>
      <c r="AT139" s="157" t="s">
        <v>172</v>
      </c>
      <c r="AU139" s="157" t="s">
        <v>87</v>
      </c>
      <c r="AY139" s="18" t="s">
        <v>170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8" t="s">
        <v>32</v>
      </c>
      <c r="BK139" s="158">
        <f>ROUND(I139*H139,2)</f>
        <v>0</v>
      </c>
      <c r="BL139" s="18" t="s">
        <v>177</v>
      </c>
      <c r="BM139" s="157" t="s">
        <v>190</v>
      </c>
    </row>
    <row r="140" spans="1:65" s="2" customFormat="1" ht="16.5" customHeight="1">
      <c r="A140" s="33"/>
      <c r="B140" s="145"/>
      <c r="C140" s="146" t="s">
        <v>177</v>
      </c>
      <c r="D140" s="146" t="s">
        <v>172</v>
      </c>
      <c r="E140" s="147" t="s">
        <v>191</v>
      </c>
      <c r="F140" s="148" t="s">
        <v>192</v>
      </c>
      <c r="G140" s="149" t="s">
        <v>185</v>
      </c>
      <c r="H140" s="150">
        <v>417</v>
      </c>
      <c r="I140" s="151"/>
      <c r="J140" s="152">
        <f>ROUND(I140*H140,2)</f>
        <v>0</v>
      </c>
      <c r="K140" s="148" t="s">
        <v>193</v>
      </c>
      <c r="L140" s="34"/>
      <c r="M140" s="153" t="s">
        <v>1</v>
      </c>
      <c r="N140" s="154" t="s">
        <v>42</v>
      </c>
      <c r="O140" s="59"/>
      <c r="P140" s="155">
        <f>O140*H140</f>
        <v>0</v>
      </c>
      <c r="Q140" s="155">
        <v>0</v>
      </c>
      <c r="R140" s="155">
        <f>Q140*H140</f>
        <v>0</v>
      </c>
      <c r="S140" s="155">
        <v>0.205</v>
      </c>
      <c r="T140" s="156">
        <f>S140*H140</f>
        <v>85.485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177</v>
      </c>
      <c r="AT140" s="157" t="s">
        <v>172</v>
      </c>
      <c r="AU140" s="157" t="s">
        <v>87</v>
      </c>
      <c r="AY140" s="18" t="s">
        <v>170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8" t="s">
        <v>32</v>
      </c>
      <c r="BK140" s="158">
        <f>ROUND(I140*H140,2)</f>
        <v>0</v>
      </c>
      <c r="BL140" s="18" t="s">
        <v>177</v>
      </c>
      <c r="BM140" s="157" t="s">
        <v>194</v>
      </c>
    </row>
    <row r="141" spans="2:51" s="14" customFormat="1" ht="12">
      <c r="B141" s="167"/>
      <c r="D141" s="160" t="s">
        <v>179</v>
      </c>
      <c r="E141" s="168" t="s">
        <v>1</v>
      </c>
      <c r="F141" s="169" t="s">
        <v>195</v>
      </c>
      <c r="H141" s="170">
        <v>417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8" t="s">
        <v>179</v>
      </c>
      <c r="AU141" s="168" t="s">
        <v>87</v>
      </c>
      <c r="AV141" s="14" t="s">
        <v>87</v>
      </c>
      <c r="AW141" s="14" t="s">
        <v>31</v>
      </c>
      <c r="AX141" s="14" t="s">
        <v>32</v>
      </c>
      <c r="AY141" s="168" t="s">
        <v>170</v>
      </c>
    </row>
    <row r="142" spans="1:65" s="2" customFormat="1" ht="16.5" customHeight="1">
      <c r="A142" s="33"/>
      <c r="B142" s="145"/>
      <c r="C142" s="146" t="s">
        <v>196</v>
      </c>
      <c r="D142" s="146" t="s">
        <v>172</v>
      </c>
      <c r="E142" s="147" t="s">
        <v>197</v>
      </c>
      <c r="F142" s="148" t="s">
        <v>198</v>
      </c>
      <c r="G142" s="149" t="s">
        <v>185</v>
      </c>
      <c r="H142" s="150">
        <v>417</v>
      </c>
      <c r="I142" s="151"/>
      <c r="J142" s="152">
        <f>ROUND(I142*H142,2)</f>
        <v>0</v>
      </c>
      <c r="K142" s="148" t="s">
        <v>176</v>
      </c>
      <c r="L142" s="34"/>
      <c r="M142" s="153" t="s">
        <v>1</v>
      </c>
      <c r="N142" s="154" t="s">
        <v>42</v>
      </c>
      <c r="O142" s="5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177</v>
      </c>
      <c r="AT142" s="157" t="s">
        <v>172</v>
      </c>
      <c r="AU142" s="157" t="s">
        <v>87</v>
      </c>
      <c r="AY142" s="18" t="s">
        <v>170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8" t="s">
        <v>32</v>
      </c>
      <c r="BK142" s="158">
        <f>ROUND(I142*H142,2)</f>
        <v>0</v>
      </c>
      <c r="BL142" s="18" t="s">
        <v>177</v>
      </c>
      <c r="BM142" s="157" t="s">
        <v>199</v>
      </c>
    </row>
    <row r="143" spans="1:65" s="2" customFormat="1" ht="16.5" customHeight="1">
      <c r="A143" s="33"/>
      <c r="B143" s="145"/>
      <c r="C143" s="146" t="s">
        <v>200</v>
      </c>
      <c r="D143" s="146" t="s">
        <v>172</v>
      </c>
      <c r="E143" s="147" t="s">
        <v>201</v>
      </c>
      <c r="F143" s="148" t="s">
        <v>202</v>
      </c>
      <c r="G143" s="149" t="s">
        <v>185</v>
      </c>
      <c r="H143" s="150">
        <v>834</v>
      </c>
      <c r="I143" s="151"/>
      <c r="J143" s="152">
        <f>ROUND(I143*H143,2)</f>
        <v>0</v>
      </c>
      <c r="K143" s="148" t="s">
        <v>193</v>
      </c>
      <c r="L143" s="34"/>
      <c r="M143" s="153" t="s">
        <v>1</v>
      </c>
      <c r="N143" s="154" t="s">
        <v>42</v>
      </c>
      <c r="O143" s="59"/>
      <c r="P143" s="155">
        <f>O143*H143</f>
        <v>0</v>
      </c>
      <c r="Q143" s="155">
        <v>0</v>
      </c>
      <c r="R143" s="155">
        <f>Q143*H143</f>
        <v>0</v>
      </c>
      <c r="S143" s="155">
        <v>0.091</v>
      </c>
      <c r="T143" s="156">
        <f>S143*H143</f>
        <v>75.89399999999999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177</v>
      </c>
      <c r="AT143" s="157" t="s">
        <v>172</v>
      </c>
      <c r="AU143" s="157" t="s">
        <v>87</v>
      </c>
      <c r="AY143" s="18" t="s">
        <v>170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8" t="s">
        <v>32</v>
      </c>
      <c r="BK143" s="158">
        <f>ROUND(I143*H143,2)</f>
        <v>0</v>
      </c>
      <c r="BL143" s="18" t="s">
        <v>177</v>
      </c>
      <c r="BM143" s="157" t="s">
        <v>203</v>
      </c>
    </row>
    <row r="144" spans="2:51" s="14" customFormat="1" ht="12">
      <c r="B144" s="167"/>
      <c r="D144" s="160" t="s">
        <v>179</v>
      </c>
      <c r="E144" s="168" t="s">
        <v>1</v>
      </c>
      <c r="F144" s="169" t="s">
        <v>204</v>
      </c>
      <c r="H144" s="170">
        <v>834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179</v>
      </c>
      <c r="AU144" s="168" t="s">
        <v>87</v>
      </c>
      <c r="AV144" s="14" t="s">
        <v>87</v>
      </c>
      <c r="AW144" s="14" t="s">
        <v>31</v>
      </c>
      <c r="AX144" s="14" t="s">
        <v>32</v>
      </c>
      <c r="AY144" s="168" t="s">
        <v>170</v>
      </c>
    </row>
    <row r="145" spans="1:65" s="2" customFormat="1" ht="16.5" customHeight="1">
      <c r="A145" s="33"/>
      <c r="B145" s="145"/>
      <c r="C145" s="146" t="s">
        <v>205</v>
      </c>
      <c r="D145" s="146" t="s">
        <v>172</v>
      </c>
      <c r="E145" s="147" t="s">
        <v>206</v>
      </c>
      <c r="F145" s="148" t="s">
        <v>207</v>
      </c>
      <c r="G145" s="149" t="s">
        <v>175</v>
      </c>
      <c r="H145" s="150">
        <v>91.74</v>
      </c>
      <c r="I145" s="151"/>
      <c r="J145" s="152">
        <f>ROUND(I145*H145,2)</f>
        <v>0</v>
      </c>
      <c r="K145" s="148" t="s">
        <v>176</v>
      </c>
      <c r="L145" s="34"/>
      <c r="M145" s="153" t="s">
        <v>1</v>
      </c>
      <c r="N145" s="154" t="s">
        <v>42</v>
      </c>
      <c r="O145" s="5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177</v>
      </c>
      <c r="AT145" s="157" t="s">
        <v>172</v>
      </c>
      <c r="AU145" s="157" t="s">
        <v>87</v>
      </c>
      <c r="AY145" s="18" t="s">
        <v>170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32</v>
      </c>
      <c r="BK145" s="158">
        <f>ROUND(I145*H145,2)</f>
        <v>0</v>
      </c>
      <c r="BL145" s="18" t="s">
        <v>177</v>
      </c>
      <c r="BM145" s="157" t="s">
        <v>208</v>
      </c>
    </row>
    <row r="146" spans="2:51" s="14" customFormat="1" ht="12">
      <c r="B146" s="167"/>
      <c r="D146" s="160" t="s">
        <v>179</v>
      </c>
      <c r="E146" s="168" t="s">
        <v>1</v>
      </c>
      <c r="F146" s="169" t="s">
        <v>209</v>
      </c>
      <c r="H146" s="170">
        <v>91.74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179</v>
      </c>
      <c r="AU146" s="168" t="s">
        <v>87</v>
      </c>
      <c r="AV146" s="14" t="s">
        <v>87</v>
      </c>
      <c r="AW146" s="14" t="s">
        <v>31</v>
      </c>
      <c r="AX146" s="14" t="s">
        <v>32</v>
      </c>
      <c r="AY146" s="168" t="s">
        <v>170</v>
      </c>
    </row>
    <row r="147" spans="1:65" s="2" customFormat="1" ht="16.5" customHeight="1">
      <c r="A147" s="33"/>
      <c r="B147" s="145"/>
      <c r="C147" s="146" t="s">
        <v>210</v>
      </c>
      <c r="D147" s="146" t="s">
        <v>172</v>
      </c>
      <c r="E147" s="147" t="s">
        <v>211</v>
      </c>
      <c r="F147" s="148" t="s">
        <v>212</v>
      </c>
      <c r="G147" s="149" t="s">
        <v>175</v>
      </c>
      <c r="H147" s="150">
        <v>718</v>
      </c>
      <c r="I147" s="151"/>
      <c r="J147" s="152">
        <f>ROUND(I147*H147,2)</f>
        <v>0</v>
      </c>
      <c r="K147" s="148" t="s">
        <v>176</v>
      </c>
      <c r="L147" s="34"/>
      <c r="M147" s="153" t="s">
        <v>1</v>
      </c>
      <c r="N147" s="154" t="s">
        <v>42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0.295</v>
      </c>
      <c r="T147" s="156">
        <f>S147*H147</f>
        <v>211.81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177</v>
      </c>
      <c r="AT147" s="157" t="s">
        <v>172</v>
      </c>
      <c r="AU147" s="157" t="s">
        <v>87</v>
      </c>
      <c r="AY147" s="18" t="s">
        <v>170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8" t="s">
        <v>32</v>
      </c>
      <c r="BK147" s="158">
        <f>ROUND(I147*H147,2)</f>
        <v>0</v>
      </c>
      <c r="BL147" s="18" t="s">
        <v>177</v>
      </c>
      <c r="BM147" s="157" t="s">
        <v>213</v>
      </c>
    </row>
    <row r="148" spans="1:65" s="2" customFormat="1" ht="24.2" customHeight="1">
      <c r="A148" s="33"/>
      <c r="B148" s="145"/>
      <c r="C148" s="146" t="s">
        <v>214</v>
      </c>
      <c r="D148" s="146" t="s">
        <v>172</v>
      </c>
      <c r="E148" s="147" t="s">
        <v>215</v>
      </c>
      <c r="F148" s="148" t="s">
        <v>216</v>
      </c>
      <c r="G148" s="149" t="s">
        <v>175</v>
      </c>
      <c r="H148" s="150">
        <v>74</v>
      </c>
      <c r="I148" s="151"/>
      <c r="J148" s="152">
        <f>ROUND(I148*H148,2)</f>
        <v>0</v>
      </c>
      <c r="K148" s="148" t="s">
        <v>193</v>
      </c>
      <c r="L148" s="34"/>
      <c r="M148" s="153" t="s">
        <v>1</v>
      </c>
      <c r="N148" s="154" t="s">
        <v>42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0.32</v>
      </c>
      <c r="T148" s="156">
        <f>S148*H148</f>
        <v>23.68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177</v>
      </c>
      <c r="AT148" s="157" t="s">
        <v>172</v>
      </c>
      <c r="AU148" s="157" t="s">
        <v>87</v>
      </c>
      <c r="AY148" s="18" t="s">
        <v>170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8" t="s">
        <v>32</v>
      </c>
      <c r="BK148" s="158">
        <f>ROUND(I148*H148,2)</f>
        <v>0</v>
      </c>
      <c r="BL148" s="18" t="s">
        <v>177</v>
      </c>
      <c r="BM148" s="157" t="s">
        <v>217</v>
      </c>
    </row>
    <row r="149" spans="1:65" s="2" customFormat="1" ht="16.5" customHeight="1">
      <c r="A149" s="33"/>
      <c r="B149" s="145"/>
      <c r="C149" s="146" t="s">
        <v>8</v>
      </c>
      <c r="D149" s="146" t="s">
        <v>172</v>
      </c>
      <c r="E149" s="147" t="s">
        <v>206</v>
      </c>
      <c r="F149" s="148" t="s">
        <v>207</v>
      </c>
      <c r="G149" s="149" t="s">
        <v>175</v>
      </c>
      <c r="H149" s="150">
        <v>74</v>
      </c>
      <c r="I149" s="151"/>
      <c r="J149" s="152">
        <f>ROUND(I149*H149,2)</f>
        <v>0</v>
      </c>
      <c r="K149" s="148" t="s">
        <v>176</v>
      </c>
      <c r="L149" s="34"/>
      <c r="M149" s="153" t="s">
        <v>1</v>
      </c>
      <c r="N149" s="154" t="s">
        <v>42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177</v>
      </c>
      <c r="AT149" s="157" t="s">
        <v>172</v>
      </c>
      <c r="AU149" s="157" t="s">
        <v>87</v>
      </c>
      <c r="AY149" s="18" t="s">
        <v>170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8" t="s">
        <v>32</v>
      </c>
      <c r="BK149" s="158">
        <f>ROUND(I149*H149,2)</f>
        <v>0</v>
      </c>
      <c r="BL149" s="18" t="s">
        <v>177</v>
      </c>
      <c r="BM149" s="157" t="s">
        <v>218</v>
      </c>
    </row>
    <row r="150" spans="1:65" s="2" customFormat="1" ht="24.2" customHeight="1">
      <c r="A150" s="33"/>
      <c r="B150" s="145"/>
      <c r="C150" s="146" t="s">
        <v>219</v>
      </c>
      <c r="D150" s="146" t="s">
        <v>172</v>
      </c>
      <c r="E150" s="147" t="s">
        <v>220</v>
      </c>
      <c r="F150" s="148" t="s">
        <v>221</v>
      </c>
      <c r="G150" s="149" t="s">
        <v>222</v>
      </c>
      <c r="H150" s="150">
        <v>790.23</v>
      </c>
      <c r="I150" s="151"/>
      <c r="J150" s="152">
        <f>ROUND(I150*H150,2)</f>
        <v>0</v>
      </c>
      <c r="K150" s="148" t="s">
        <v>193</v>
      </c>
      <c r="L150" s="34"/>
      <c r="M150" s="153" t="s">
        <v>1</v>
      </c>
      <c r="N150" s="154" t="s">
        <v>42</v>
      </c>
      <c r="O150" s="59"/>
      <c r="P150" s="155">
        <f>O150*H150</f>
        <v>0</v>
      </c>
      <c r="Q150" s="155">
        <v>0</v>
      </c>
      <c r="R150" s="155">
        <f>Q150*H150</f>
        <v>0</v>
      </c>
      <c r="S150" s="155">
        <v>2.4</v>
      </c>
      <c r="T150" s="156">
        <f>S150*H150</f>
        <v>1896.552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177</v>
      </c>
      <c r="AT150" s="157" t="s">
        <v>172</v>
      </c>
      <c r="AU150" s="157" t="s">
        <v>87</v>
      </c>
      <c r="AY150" s="18" t="s">
        <v>170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8" t="s">
        <v>32</v>
      </c>
      <c r="BK150" s="158">
        <f>ROUND(I150*H150,2)</f>
        <v>0</v>
      </c>
      <c r="BL150" s="18" t="s">
        <v>177</v>
      </c>
      <c r="BM150" s="157" t="s">
        <v>223</v>
      </c>
    </row>
    <row r="151" spans="2:51" s="14" customFormat="1" ht="12">
      <c r="B151" s="167"/>
      <c r="D151" s="160" t="s">
        <v>179</v>
      </c>
      <c r="E151" s="168" t="s">
        <v>1</v>
      </c>
      <c r="F151" s="169" t="s">
        <v>224</v>
      </c>
      <c r="H151" s="170">
        <v>790.23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179</v>
      </c>
      <c r="AU151" s="168" t="s">
        <v>87</v>
      </c>
      <c r="AV151" s="14" t="s">
        <v>87</v>
      </c>
      <c r="AW151" s="14" t="s">
        <v>31</v>
      </c>
      <c r="AX151" s="14" t="s">
        <v>32</v>
      </c>
      <c r="AY151" s="168" t="s">
        <v>170</v>
      </c>
    </row>
    <row r="152" spans="1:65" s="2" customFormat="1" ht="24.2" customHeight="1">
      <c r="A152" s="33"/>
      <c r="B152" s="145"/>
      <c r="C152" s="146" t="s">
        <v>225</v>
      </c>
      <c r="D152" s="146" t="s">
        <v>172</v>
      </c>
      <c r="E152" s="147" t="s">
        <v>226</v>
      </c>
      <c r="F152" s="148" t="s">
        <v>227</v>
      </c>
      <c r="G152" s="149" t="s">
        <v>222</v>
      </c>
      <c r="H152" s="150">
        <v>1557.334</v>
      </c>
      <c r="I152" s="151"/>
      <c r="J152" s="152">
        <f>ROUND(I152*H152,2)</f>
        <v>0</v>
      </c>
      <c r="K152" s="148" t="s">
        <v>193</v>
      </c>
      <c r="L152" s="34"/>
      <c r="M152" s="153" t="s">
        <v>1</v>
      </c>
      <c r="N152" s="154" t="s">
        <v>42</v>
      </c>
      <c r="O152" s="59"/>
      <c r="P152" s="155">
        <f>O152*H152</f>
        <v>0</v>
      </c>
      <c r="Q152" s="155">
        <v>0</v>
      </c>
      <c r="R152" s="155">
        <f>Q152*H152</f>
        <v>0</v>
      </c>
      <c r="S152" s="155">
        <v>1.8</v>
      </c>
      <c r="T152" s="156">
        <f>S152*H152</f>
        <v>2803.2012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177</v>
      </c>
      <c r="AT152" s="157" t="s">
        <v>172</v>
      </c>
      <c r="AU152" s="157" t="s">
        <v>87</v>
      </c>
      <c r="AY152" s="18" t="s">
        <v>170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8" t="s">
        <v>32</v>
      </c>
      <c r="BK152" s="158">
        <f>ROUND(I152*H152,2)</f>
        <v>0</v>
      </c>
      <c r="BL152" s="18" t="s">
        <v>177</v>
      </c>
      <c r="BM152" s="157" t="s">
        <v>228</v>
      </c>
    </row>
    <row r="153" spans="2:51" s="14" customFormat="1" ht="12">
      <c r="B153" s="167"/>
      <c r="D153" s="160" t="s">
        <v>179</v>
      </c>
      <c r="E153" s="168" t="s">
        <v>1</v>
      </c>
      <c r="F153" s="169" t="s">
        <v>229</v>
      </c>
      <c r="H153" s="170">
        <v>1169.63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8" t="s">
        <v>179</v>
      </c>
      <c r="AU153" s="168" t="s">
        <v>87</v>
      </c>
      <c r="AV153" s="14" t="s">
        <v>87</v>
      </c>
      <c r="AW153" s="14" t="s">
        <v>31</v>
      </c>
      <c r="AX153" s="14" t="s">
        <v>77</v>
      </c>
      <c r="AY153" s="168" t="s">
        <v>170</v>
      </c>
    </row>
    <row r="154" spans="2:51" s="13" customFormat="1" ht="12">
      <c r="B154" s="159"/>
      <c r="D154" s="160" t="s">
        <v>179</v>
      </c>
      <c r="E154" s="161" t="s">
        <v>1</v>
      </c>
      <c r="F154" s="162" t="s">
        <v>230</v>
      </c>
      <c r="H154" s="161" t="s">
        <v>1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1" t="s">
        <v>179</v>
      </c>
      <c r="AU154" s="161" t="s">
        <v>87</v>
      </c>
      <c r="AV154" s="13" t="s">
        <v>32</v>
      </c>
      <c r="AW154" s="13" t="s">
        <v>31</v>
      </c>
      <c r="AX154" s="13" t="s">
        <v>77</v>
      </c>
      <c r="AY154" s="161" t="s">
        <v>170</v>
      </c>
    </row>
    <row r="155" spans="2:51" s="14" customFormat="1" ht="12">
      <c r="B155" s="167"/>
      <c r="D155" s="160" t="s">
        <v>179</v>
      </c>
      <c r="E155" s="168" t="s">
        <v>1</v>
      </c>
      <c r="F155" s="169" t="s">
        <v>231</v>
      </c>
      <c r="H155" s="170">
        <v>175.022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179</v>
      </c>
      <c r="AU155" s="168" t="s">
        <v>87</v>
      </c>
      <c r="AV155" s="14" t="s">
        <v>87</v>
      </c>
      <c r="AW155" s="14" t="s">
        <v>31</v>
      </c>
      <c r="AX155" s="14" t="s">
        <v>77</v>
      </c>
      <c r="AY155" s="168" t="s">
        <v>170</v>
      </c>
    </row>
    <row r="156" spans="2:51" s="14" customFormat="1" ht="12">
      <c r="B156" s="167"/>
      <c r="D156" s="160" t="s">
        <v>179</v>
      </c>
      <c r="E156" s="168" t="s">
        <v>1</v>
      </c>
      <c r="F156" s="169" t="s">
        <v>232</v>
      </c>
      <c r="H156" s="170">
        <v>58.648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179</v>
      </c>
      <c r="AU156" s="168" t="s">
        <v>87</v>
      </c>
      <c r="AV156" s="14" t="s">
        <v>87</v>
      </c>
      <c r="AW156" s="14" t="s">
        <v>31</v>
      </c>
      <c r="AX156" s="14" t="s">
        <v>77</v>
      </c>
      <c r="AY156" s="168" t="s">
        <v>170</v>
      </c>
    </row>
    <row r="157" spans="2:51" s="14" customFormat="1" ht="12">
      <c r="B157" s="167"/>
      <c r="D157" s="160" t="s">
        <v>179</v>
      </c>
      <c r="E157" s="168" t="s">
        <v>1</v>
      </c>
      <c r="F157" s="169" t="s">
        <v>233</v>
      </c>
      <c r="H157" s="170">
        <v>72.876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179</v>
      </c>
      <c r="AU157" s="168" t="s">
        <v>87</v>
      </c>
      <c r="AV157" s="14" t="s">
        <v>87</v>
      </c>
      <c r="AW157" s="14" t="s">
        <v>31</v>
      </c>
      <c r="AX157" s="14" t="s">
        <v>77</v>
      </c>
      <c r="AY157" s="168" t="s">
        <v>170</v>
      </c>
    </row>
    <row r="158" spans="2:51" s="14" customFormat="1" ht="12">
      <c r="B158" s="167"/>
      <c r="D158" s="160" t="s">
        <v>179</v>
      </c>
      <c r="E158" s="168" t="s">
        <v>1</v>
      </c>
      <c r="F158" s="169" t="s">
        <v>234</v>
      </c>
      <c r="H158" s="170">
        <v>35.532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179</v>
      </c>
      <c r="AU158" s="168" t="s">
        <v>87</v>
      </c>
      <c r="AV158" s="14" t="s">
        <v>87</v>
      </c>
      <c r="AW158" s="14" t="s">
        <v>31</v>
      </c>
      <c r="AX158" s="14" t="s">
        <v>77</v>
      </c>
      <c r="AY158" s="168" t="s">
        <v>170</v>
      </c>
    </row>
    <row r="159" spans="2:51" s="13" customFormat="1" ht="12">
      <c r="B159" s="159"/>
      <c r="D159" s="160" t="s">
        <v>179</v>
      </c>
      <c r="E159" s="161" t="s">
        <v>1</v>
      </c>
      <c r="F159" s="162" t="s">
        <v>235</v>
      </c>
      <c r="H159" s="161" t="s">
        <v>1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179</v>
      </c>
      <c r="AU159" s="161" t="s">
        <v>87</v>
      </c>
      <c r="AV159" s="13" t="s">
        <v>32</v>
      </c>
      <c r="AW159" s="13" t="s">
        <v>31</v>
      </c>
      <c r="AX159" s="13" t="s">
        <v>77</v>
      </c>
      <c r="AY159" s="161" t="s">
        <v>170</v>
      </c>
    </row>
    <row r="160" spans="2:51" s="13" customFormat="1" ht="12">
      <c r="B160" s="159"/>
      <c r="D160" s="160" t="s">
        <v>179</v>
      </c>
      <c r="E160" s="161" t="s">
        <v>1</v>
      </c>
      <c r="F160" s="162" t="s">
        <v>236</v>
      </c>
      <c r="H160" s="161" t="s">
        <v>1</v>
      </c>
      <c r="I160" s="163"/>
      <c r="L160" s="159"/>
      <c r="M160" s="164"/>
      <c r="N160" s="165"/>
      <c r="O160" s="165"/>
      <c r="P160" s="165"/>
      <c r="Q160" s="165"/>
      <c r="R160" s="165"/>
      <c r="S160" s="165"/>
      <c r="T160" s="166"/>
      <c r="AT160" s="161" t="s">
        <v>179</v>
      </c>
      <c r="AU160" s="161" t="s">
        <v>87</v>
      </c>
      <c r="AV160" s="13" t="s">
        <v>32</v>
      </c>
      <c r="AW160" s="13" t="s">
        <v>31</v>
      </c>
      <c r="AX160" s="13" t="s">
        <v>77</v>
      </c>
      <c r="AY160" s="161" t="s">
        <v>170</v>
      </c>
    </row>
    <row r="161" spans="2:51" s="14" customFormat="1" ht="12">
      <c r="B161" s="167"/>
      <c r="D161" s="160" t="s">
        <v>179</v>
      </c>
      <c r="E161" s="168" t="s">
        <v>1</v>
      </c>
      <c r="F161" s="169" t="s">
        <v>237</v>
      </c>
      <c r="H161" s="170">
        <v>31.759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179</v>
      </c>
      <c r="AU161" s="168" t="s">
        <v>87</v>
      </c>
      <c r="AV161" s="14" t="s">
        <v>87</v>
      </c>
      <c r="AW161" s="14" t="s">
        <v>31</v>
      </c>
      <c r="AX161" s="14" t="s">
        <v>77</v>
      </c>
      <c r="AY161" s="168" t="s">
        <v>170</v>
      </c>
    </row>
    <row r="162" spans="2:51" s="14" customFormat="1" ht="12">
      <c r="B162" s="167"/>
      <c r="D162" s="160" t="s">
        <v>179</v>
      </c>
      <c r="E162" s="168" t="s">
        <v>1</v>
      </c>
      <c r="F162" s="169" t="s">
        <v>238</v>
      </c>
      <c r="H162" s="170">
        <v>13.867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179</v>
      </c>
      <c r="AU162" s="168" t="s">
        <v>87</v>
      </c>
      <c r="AV162" s="14" t="s">
        <v>87</v>
      </c>
      <c r="AW162" s="14" t="s">
        <v>31</v>
      </c>
      <c r="AX162" s="14" t="s">
        <v>77</v>
      </c>
      <c r="AY162" s="168" t="s">
        <v>170</v>
      </c>
    </row>
    <row r="163" spans="2:51" s="15" customFormat="1" ht="12">
      <c r="B163" s="175"/>
      <c r="D163" s="160" t="s">
        <v>179</v>
      </c>
      <c r="E163" s="176" t="s">
        <v>1</v>
      </c>
      <c r="F163" s="177" t="s">
        <v>239</v>
      </c>
      <c r="H163" s="178">
        <v>1557.334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179</v>
      </c>
      <c r="AU163" s="176" t="s">
        <v>87</v>
      </c>
      <c r="AV163" s="15" t="s">
        <v>177</v>
      </c>
      <c r="AW163" s="15" t="s">
        <v>31</v>
      </c>
      <c r="AX163" s="15" t="s">
        <v>32</v>
      </c>
      <c r="AY163" s="176" t="s">
        <v>170</v>
      </c>
    </row>
    <row r="164" spans="1:65" s="2" customFormat="1" ht="16.5" customHeight="1">
      <c r="A164" s="33"/>
      <c r="B164" s="145"/>
      <c r="C164" s="146" t="s">
        <v>240</v>
      </c>
      <c r="D164" s="146" t="s">
        <v>172</v>
      </c>
      <c r="E164" s="147" t="s">
        <v>241</v>
      </c>
      <c r="F164" s="148" t="s">
        <v>242</v>
      </c>
      <c r="G164" s="149" t="s">
        <v>222</v>
      </c>
      <c r="H164" s="150">
        <v>3.5</v>
      </c>
      <c r="I164" s="151"/>
      <c r="J164" s="152">
        <f>ROUND(I164*H164,2)</f>
        <v>0</v>
      </c>
      <c r="K164" s="148" t="s">
        <v>176</v>
      </c>
      <c r="L164" s="34"/>
      <c r="M164" s="153" t="s">
        <v>1</v>
      </c>
      <c r="N164" s="154" t="s">
        <v>42</v>
      </c>
      <c r="O164" s="59"/>
      <c r="P164" s="155">
        <f>O164*H164</f>
        <v>0</v>
      </c>
      <c r="Q164" s="155">
        <v>0</v>
      </c>
      <c r="R164" s="155">
        <f>Q164*H164</f>
        <v>0</v>
      </c>
      <c r="S164" s="155">
        <v>2</v>
      </c>
      <c r="T164" s="156">
        <f>S164*H164</f>
        <v>7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177</v>
      </c>
      <c r="AT164" s="157" t="s">
        <v>172</v>
      </c>
      <c r="AU164" s="157" t="s">
        <v>87</v>
      </c>
      <c r="AY164" s="18" t="s">
        <v>170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32</v>
      </c>
      <c r="BK164" s="158">
        <f>ROUND(I164*H164,2)</f>
        <v>0</v>
      </c>
      <c r="BL164" s="18" t="s">
        <v>177</v>
      </c>
      <c r="BM164" s="157" t="s">
        <v>243</v>
      </c>
    </row>
    <row r="165" spans="2:51" s="13" customFormat="1" ht="12">
      <c r="B165" s="159"/>
      <c r="D165" s="160" t="s">
        <v>179</v>
      </c>
      <c r="E165" s="161" t="s">
        <v>1</v>
      </c>
      <c r="F165" s="162" t="s">
        <v>244</v>
      </c>
      <c r="H165" s="161" t="s">
        <v>1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179</v>
      </c>
      <c r="AU165" s="161" t="s">
        <v>87</v>
      </c>
      <c r="AV165" s="13" t="s">
        <v>32</v>
      </c>
      <c r="AW165" s="13" t="s">
        <v>31</v>
      </c>
      <c r="AX165" s="13" t="s">
        <v>77</v>
      </c>
      <c r="AY165" s="161" t="s">
        <v>170</v>
      </c>
    </row>
    <row r="166" spans="2:51" s="14" customFormat="1" ht="12">
      <c r="B166" s="167"/>
      <c r="D166" s="160" t="s">
        <v>179</v>
      </c>
      <c r="E166" s="168" t="s">
        <v>1</v>
      </c>
      <c r="F166" s="169" t="s">
        <v>245</v>
      </c>
      <c r="H166" s="170">
        <v>3.5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179</v>
      </c>
      <c r="AU166" s="168" t="s">
        <v>87</v>
      </c>
      <c r="AV166" s="14" t="s">
        <v>87</v>
      </c>
      <c r="AW166" s="14" t="s">
        <v>31</v>
      </c>
      <c r="AX166" s="14" t="s">
        <v>32</v>
      </c>
      <c r="AY166" s="168" t="s">
        <v>170</v>
      </c>
    </row>
    <row r="167" spans="1:65" s="2" customFormat="1" ht="16.5" customHeight="1">
      <c r="A167" s="33"/>
      <c r="B167" s="145"/>
      <c r="C167" s="146" t="s">
        <v>246</v>
      </c>
      <c r="D167" s="146" t="s">
        <v>172</v>
      </c>
      <c r="E167" s="147" t="s">
        <v>247</v>
      </c>
      <c r="F167" s="148" t="s">
        <v>248</v>
      </c>
      <c r="G167" s="149" t="s">
        <v>249</v>
      </c>
      <c r="H167" s="150">
        <v>5161.807</v>
      </c>
      <c r="I167" s="151"/>
      <c r="J167" s="152">
        <f>ROUND(I167*H167,2)</f>
        <v>0</v>
      </c>
      <c r="K167" s="148" t="s">
        <v>176</v>
      </c>
      <c r="L167" s="34"/>
      <c r="M167" s="153" t="s">
        <v>1</v>
      </c>
      <c r="N167" s="154" t="s">
        <v>42</v>
      </c>
      <c r="O167" s="59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177</v>
      </c>
      <c r="AT167" s="157" t="s">
        <v>172</v>
      </c>
      <c r="AU167" s="157" t="s">
        <v>87</v>
      </c>
      <c r="AY167" s="18" t="s">
        <v>170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8" t="s">
        <v>32</v>
      </c>
      <c r="BK167" s="158">
        <f>ROUND(I167*H167,2)</f>
        <v>0</v>
      </c>
      <c r="BL167" s="18" t="s">
        <v>177</v>
      </c>
      <c r="BM167" s="157" t="s">
        <v>250</v>
      </c>
    </row>
    <row r="168" spans="1:65" s="2" customFormat="1" ht="16.5" customHeight="1">
      <c r="A168" s="33"/>
      <c r="B168" s="145"/>
      <c r="C168" s="146" t="s">
        <v>251</v>
      </c>
      <c r="D168" s="146" t="s">
        <v>172</v>
      </c>
      <c r="E168" s="147" t="s">
        <v>252</v>
      </c>
      <c r="F168" s="148" t="s">
        <v>253</v>
      </c>
      <c r="G168" s="149" t="s">
        <v>249</v>
      </c>
      <c r="H168" s="150">
        <v>61941.684</v>
      </c>
      <c r="I168" s="151"/>
      <c r="J168" s="152">
        <f>ROUND(I168*H168,2)</f>
        <v>0</v>
      </c>
      <c r="K168" s="148" t="s">
        <v>176</v>
      </c>
      <c r="L168" s="34"/>
      <c r="M168" s="153" t="s">
        <v>1</v>
      </c>
      <c r="N168" s="154" t="s">
        <v>42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177</v>
      </c>
      <c r="AT168" s="157" t="s">
        <v>172</v>
      </c>
      <c r="AU168" s="157" t="s">
        <v>87</v>
      </c>
      <c r="AY168" s="18" t="s">
        <v>170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8" t="s">
        <v>32</v>
      </c>
      <c r="BK168" s="158">
        <f>ROUND(I168*H168,2)</f>
        <v>0</v>
      </c>
      <c r="BL168" s="18" t="s">
        <v>177</v>
      </c>
      <c r="BM168" s="157" t="s">
        <v>254</v>
      </c>
    </row>
    <row r="169" spans="2:51" s="14" customFormat="1" ht="12">
      <c r="B169" s="167"/>
      <c r="D169" s="160" t="s">
        <v>179</v>
      </c>
      <c r="F169" s="169" t="s">
        <v>255</v>
      </c>
      <c r="H169" s="170">
        <v>61941.684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179</v>
      </c>
      <c r="AU169" s="168" t="s">
        <v>87</v>
      </c>
      <c r="AV169" s="14" t="s">
        <v>87</v>
      </c>
      <c r="AW169" s="14" t="s">
        <v>3</v>
      </c>
      <c r="AX169" s="14" t="s">
        <v>32</v>
      </c>
      <c r="AY169" s="168" t="s">
        <v>170</v>
      </c>
    </row>
    <row r="170" spans="1:65" s="2" customFormat="1" ht="16.5" customHeight="1">
      <c r="A170" s="33"/>
      <c r="B170" s="145"/>
      <c r="C170" s="146" t="s">
        <v>256</v>
      </c>
      <c r="D170" s="146" t="s">
        <v>172</v>
      </c>
      <c r="E170" s="147" t="s">
        <v>257</v>
      </c>
      <c r="F170" s="148" t="s">
        <v>258</v>
      </c>
      <c r="G170" s="149" t="s">
        <v>249</v>
      </c>
      <c r="H170" s="150">
        <v>5161.807</v>
      </c>
      <c r="I170" s="151"/>
      <c r="J170" s="152">
        <f>ROUND(I170*H170,2)</f>
        <v>0</v>
      </c>
      <c r="K170" s="148" t="s">
        <v>193</v>
      </c>
      <c r="L170" s="34"/>
      <c r="M170" s="153" t="s">
        <v>1</v>
      </c>
      <c r="N170" s="154" t="s">
        <v>42</v>
      </c>
      <c r="O170" s="59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7" t="s">
        <v>177</v>
      </c>
      <c r="AT170" s="157" t="s">
        <v>172</v>
      </c>
      <c r="AU170" s="157" t="s">
        <v>87</v>
      </c>
      <c r="AY170" s="18" t="s">
        <v>170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8" t="s">
        <v>32</v>
      </c>
      <c r="BK170" s="158">
        <f>ROUND(I170*H170,2)</f>
        <v>0</v>
      </c>
      <c r="BL170" s="18" t="s">
        <v>177</v>
      </c>
      <c r="BM170" s="157" t="s">
        <v>259</v>
      </c>
    </row>
    <row r="171" spans="1:65" s="2" customFormat="1" ht="16.5" customHeight="1">
      <c r="A171" s="33"/>
      <c r="B171" s="145"/>
      <c r="C171" s="146" t="s">
        <v>260</v>
      </c>
      <c r="D171" s="146" t="s">
        <v>172</v>
      </c>
      <c r="E171" s="147" t="s">
        <v>261</v>
      </c>
      <c r="F171" s="148" t="s">
        <v>262</v>
      </c>
      <c r="G171" s="149" t="s">
        <v>185</v>
      </c>
      <c r="H171" s="150">
        <v>126</v>
      </c>
      <c r="I171" s="151"/>
      <c r="J171" s="152">
        <f>ROUND(I171*H171,2)</f>
        <v>0</v>
      </c>
      <c r="K171" s="148" t="s">
        <v>176</v>
      </c>
      <c r="L171" s="34"/>
      <c r="M171" s="153" t="s">
        <v>1</v>
      </c>
      <c r="N171" s="154" t="s">
        <v>42</v>
      </c>
      <c r="O171" s="59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177</v>
      </c>
      <c r="AT171" s="157" t="s">
        <v>172</v>
      </c>
      <c r="AU171" s="157" t="s">
        <v>87</v>
      </c>
      <c r="AY171" s="18" t="s">
        <v>170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8" t="s">
        <v>32</v>
      </c>
      <c r="BK171" s="158">
        <f>ROUND(I171*H171,2)</f>
        <v>0</v>
      </c>
      <c r="BL171" s="18" t="s">
        <v>177</v>
      </c>
      <c r="BM171" s="157" t="s">
        <v>263</v>
      </c>
    </row>
    <row r="172" spans="1:65" s="2" customFormat="1" ht="16.5" customHeight="1">
      <c r="A172" s="33"/>
      <c r="B172" s="145"/>
      <c r="C172" s="146" t="s">
        <v>264</v>
      </c>
      <c r="D172" s="146" t="s">
        <v>172</v>
      </c>
      <c r="E172" s="147" t="s">
        <v>265</v>
      </c>
      <c r="F172" s="148" t="s">
        <v>266</v>
      </c>
      <c r="G172" s="149" t="s">
        <v>175</v>
      </c>
      <c r="H172" s="150">
        <v>2909.678</v>
      </c>
      <c r="I172" s="151"/>
      <c r="J172" s="152">
        <f>ROUND(I172*H172,2)</f>
        <v>0</v>
      </c>
      <c r="K172" s="148" t="s">
        <v>176</v>
      </c>
      <c r="L172" s="34"/>
      <c r="M172" s="153" t="s">
        <v>1</v>
      </c>
      <c r="N172" s="154" t="s">
        <v>42</v>
      </c>
      <c r="O172" s="59"/>
      <c r="P172" s="155">
        <f>O172*H172</f>
        <v>0</v>
      </c>
      <c r="Q172" s="155">
        <v>0</v>
      </c>
      <c r="R172" s="155">
        <f>Q172*H172</f>
        <v>0</v>
      </c>
      <c r="S172" s="155">
        <v>0.582</v>
      </c>
      <c r="T172" s="156">
        <f>S172*H172</f>
        <v>1693.4325959999999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177</v>
      </c>
      <c r="AT172" s="157" t="s">
        <v>172</v>
      </c>
      <c r="AU172" s="157" t="s">
        <v>87</v>
      </c>
      <c r="AY172" s="18" t="s">
        <v>170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8" t="s">
        <v>32</v>
      </c>
      <c r="BK172" s="158">
        <f>ROUND(I172*H172,2)</f>
        <v>0</v>
      </c>
      <c r="BL172" s="18" t="s">
        <v>177</v>
      </c>
      <c r="BM172" s="157" t="s">
        <v>267</v>
      </c>
    </row>
    <row r="173" spans="2:51" s="14" customFormat="1" ht="12">
      <c r="B173" s="167"/>
      <c r="D173" s="160" t="s">
        <v>179</v>
      </c>
      <c r="E173" s="168" t="s">
        <v>1</v>
      </c>
      <c r="F173" s="169" t="s">
        <v>268</v>
      </c>
      <c r="H173" s="170">
        <v>4335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8" t="s">
        <v>179</v>
      </c>
      <c r="AU173" s="168" t="s">
        <v>87</v>
      </c>
      <c r="AV173" s="14" t="s">
        <v>87</v>
      </c>
      <c r="AW173" s="14" t="s">
        <v>31</v>
      </c>
      <c r="AX173" s="14" t="s">
        <v>77</v>
      </c>
      <c r="AY173" s="168" t="s">
        <v>170</v>
      </c>
    </row>
    <row r="174" spans="2:51" s="13" customFormat="1" ht="12">
      <c r="B174" s="159"/>
      <c r="D174" s="160" t="s">
        <v>179</v>
      </c>
      <c r="E174" s="161" t="s">
        <v>1</v>
      </c>
      <c r="F174" s="162" t="s">
        <v>269</v>
      </c>
      <c r="H174" s="161" t="s">
        <v>1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1" t="s">
        <v>179</v>
      </c>
      <c r="AU174" s="161" t="s">
        <v>87</v>
      </c>
      <c r="AV174" s="13" t="s">
        <v>32</v>
      </c>
      <c r="AW174" s="13" t="s">
        <v>31</v>
      </c>
      <c r="AX174" s="13" t="s">
        <v>77</v>
      </c>
      <c r="AY174" s="161" t="s">
        <v>170</v>
      </c>
    </row>
    <row r="175" spans="2:51" s="14" customFormat="1" ht="12">
      <c r="B175" s="167"/>
      <c r="D175" s="160" t="s">
        <v>179</v>
      </c>
      <c r="E175" s="168" t="s">
        <v>1</v>
      </c>
      <c r="F175" s="169" t="s">
        <v>270</v>
      </c>
      <c r="H175" s="170">
        <v>-729.257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179</v>
      </c>
      <c r="AU175" s="168" t="s">
        <v>87</v>
      </c>
      <c r="AV175" s="14" t="s">
        <v>87</v>
      </c>
      <c r="AW175" s="14" t="s">
        <v>31</v>
      </c>
      <c r="AX175" s="14" t="s">
        <v>77</v>
      </c>
      <c r="AY175" s="168" t="s">
        <v>170</v>
      </c>
    </row>
    <row r="176" spans="2:51" s="14" customFormat="1" ht="12">
      <c r="B176" s="167"/>
      <c r="D176" s="160" t="s">
        <v>179</v>
      </c>
      <c r="E176" s="168" t="s">
        <v>1</v>
      </c>
      <c r="F176" s="169" t="s">
        <v>271</v>
      </c>
      <c r="H176" s="170">
        <v>-244.365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179</v>
      </c>
      <c r="AU176" s="168" t="s">
        <v>87</v>
      </c>
      <c r="AV176" s="14" t="s">
        <v>87</v>
      </c>
      <c r="AW176" s="14" t="s">
        <v>31</v>
      </c>
      <c r="AX176" s="14" t="s">
        <v>77</v>
      </c>
      <c r="AY176" s="168" t="s">
        <v>170</v>
      </c>
    </row>
    <row r="177" spans="2:51" s="14" customFormat="1" ht="12">
      <c r="B177" s="167"/>
      <c r="D177" s="160" t="s">
        <v>179</v>
      </c>
      <c r="E177" s="168" t="s">
        <v>1</v>
      </c>
      <c r="F177" s="169" t="s">
        <v>272</v>
      </c>
      <c r="H177" s="170">
        <v>-303.65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179</v>
      </c>
      <c r="AU177" s="168" t="s">
        <v>87</v>
      </c>
      <c r="AV177" s="14" t="s">
        <v>87</v>
      </c>
      <c r="AW177" s="14" t="s">
        <v>31</v>
      </c>
      <c r="AX177" s="14" t="s">
        <v>77</v>
      </c>
      <c r="AY177" s="168" t="s">
        <v>170</v>
      </c>
    </row>
    <row r="178" spans="2:51" s="14" customFormat="1" ht="12">
      <c r="B178" s="167"/>
      <c r="D178" s="160" t="s">
        <v>179</v>
      </c>
      <c r="E178" s="168" t="s">
        <v>1</v>
      </c>
      <c r="F178" s="169" t="s">
        <v>273</v>
      </c>
      <c r="H178" s="170">
        <v>-148.05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8" t="s">
        <v>179</v>
      </c>
      <c r="AU178" s="168" t="s">
        <v>87</v>
      </c>
      <c r="AV178" s="14" t="s">
        <v>87</v>
      </c>
      <c r="AW178" s="14" t="s">
        <v>31</v>
      </c>
      <c r="AX178" s="14" t="s">
        <v>77</v>
      </c>
      <c r="AY178" s="168" t="s">
        <v>170</v>
      </c>
    </row>
    <row r="179" spans="2:51" s="15" customFormat="1" ht="12">
      <c r="B179" s="175"/>
      <c r="D179" s="160" t="s">
        <v>179</v>
      </c>
      <c r="E179" s="176" t="s">
        <v>1</v>
      </c>
      <c r="F179" s="177" t="s">
        <v>239</v>
      </c>
      <c r="H179" s="178">
        <v>2909.678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179</v>
      </c>
      <c r="AU179" s="176" t="s">
        <v>87</v>
      </c>
      <c r="AV179" s="15" t="s">
        <v>177</v>
      </c>
      <c r="AW179" s="15" t="s">
        <v>31</v>
      </c>
      <c r="AX179" s="15" t="s">
        <v>32</v>
      </c>
      <c r="AY179" s="176" t="s">
        <v>170</v>
      </c>
    </row>
    <row r="180" spans="1:65" s="2" customFormat="1" ht="16.5" customHeight="1">
      <c r="A180" s="33"/>
      <c r="B180" s="145"/>
      <c r="C180" s="146" t="s">
        <v>274</v>
      </c>
      <c r="D180" s="146" t="s">
        <v>172</v>
      </c>
      <c r="E180" s="147" t="s">
        <v>275</v>
      </c>
      <c r="F180" s="148" t="s">
        <v>276</v>
      </c>
      <c r="G180" s="149" t="s">
        <v>175</v>
      </c>
      <c r="H180" s="150">
        <v>851.52</v>
      </c>
      <c r="I180" s="151"/>
      <c r="J180" s="152">
        <f>ROUND(I180*H180,2)</f>
        <v>0</v>
      </c>
      <c r="K180" s="148" t="s">
        <v>176</v>
      </c>
      <c r="L180" s="34"/>
      <c r="M180" s="153" t="s">
        <v>1</v>
      </c>
      <c r="N180" s="154" t="s">
        <v>42</v>
      </c>
      <c r="O180" s="59"/>
      <c r="P180" s="155">
        <f>O180*H180</f>
        <v>0</v>
      </c>
      <c r="Q180" s="155">
        <v>0</v>
      </c>
      <c r="R180" s="155">
        <f>Q180*H180</f>
        <v>0</v>
      </c>
      <c r="S180" s="155">
        <v>0.45</v>
      </c>
      <c r="T180" s="156">
        <f>S180*H180</f>
        <v>383.184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177</v>
      </c>
      <c r="AT180" s="157" t="s">
        <v>172</v>
      </c>
      <c r="AU180" s="157" t="s">
        <v>87</v>
      </c>
      <c r="AY180" s="18" t="s">
        <v>170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8" t="s">
        <v>32</v>
      </c>
      <c r="BK180" s="158">
        <f>ROUND(I180*H180,2)</f>
        <v>0</v>
      </c>
      <c r="BL180" s="18" t="s">
        <v>177</v>
      </c>
      <c r="BM180" s="157" t="s">
        <v>277</v>
      </c>
    </row>
    <row r="181" spans="2:51" s="14" customFormat="1" ht="12">
      <c r="B181" s="167"/>
      <c r="D181" s="160" t="s">
        <v>179</v>
      </c>
      <c r="E181" s="168" t="s">
        <v>1</v>
      </c>
      <c r="F181" s="169" t="s">
        <v>278</v>
      </c>
      <c r="H181" s="170">
        <v>1105</v>
      </c>
      <c r="I181" s="171"/>
      <c r="L181" s="167"/>
      <c r="M181" s="172"/>
      <c r="N181" s="173"/>
      <c r="O181" s="173"/>
      <c r="P181" s="173"/>
      <c r="Q181" s="173"/>
      <c r="R181" s="173"/>
      <c r="S181" s="173"/>
      <c r="T181" s="174"/>
      <c r="AT181" s="168" t="s">
        <v>179</v>
      </c>
      <c r="AU181" s="168" t="s">
        <v>87</v>
      </c>
      <c r="AV181" s="14" t="s">
        <v>87</v>
      </c>
      <c r="AW181" s="14" t="s">
        <v>31</v>
      </c>
      <c r="AX181" s="14" t="s">
        <v>77</v>
      </c>
      <c r="AY181" s="168" t="s">
        <v>170</v>
      </c>
    </row>
    <row r="182" spans="2:51" s="13" customFormat="1" ht="12">
      <c r="B182" s="159"/>
      <c r="D182" s="160" t="s">
        <v>179</v>
      </c>
      <c r="E182" s="161" t="s">
        <v>1</v>
      </c>
      <c r="F182" s="162" t="s">
        <v>269</v>
      </c>
      <c r="H182" s="161" t="s">
        <v>1</v>
      </c>
      <c r="I182" s="163"/>
      <c r="L182" s="159"/>
      <c r="M182" s="164"/>
      <c r="N182" s="165"/>
      <c r="O182" s="165"/>
      <c r="P182" s="165"/>
      <c r="Q182" s="165"/>
      <c r="R182" s="165"/>
      <c r="S182" s="165"/>
      <c r="T182" s="166"/>
      <c r="AT182" s="161" t="s">
        <v>179</v>
      </c>
      <c r="AU182" s="161" t="s">
        <v>87</v>
      </c>
      <c r="AV182" s="13" t="s">
        <v>32</v>
      </c>
      <c r="AW182" s="13" t="s">
        <v>31</v>
      </c>
      <c r="AX182" s="13" t="s">
        <v>77</v>
      </c>
      <c r="AY182" s="161" t="s">
        <v>170</v>
      </c>
    </row>
    <row r="183" spans="2:51" s="14" customFormat="1" ht="12">
      <c r="B183" s="167"/>
      <c r="D183" s="160" t="s">
        <v>179</v>
      </c>
      <c r="E183" s="168" t="s">
        <v>1</v>
      </c>
      <c r="F183" s="169" t="s">
        <v>279</v>
      </c>
      <c r="H183" s="170">
        <v>-176.44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179</v>
      </c>
      <c r="AU183" s="168" t="s">
        <v>87</v>
      </c>
      <c r="AV183" s="14" t="s">
        <v>87</v>
      </c>
      <c r="AW183" s="14" t="s">
        <v>31</v>
      </c>
      <c r="AX183" s="14" t="s">
        <v>77</v>
      </c>
      <c r="AY183" s="168" t="s">
        <v>170</v>
      </c>
    </row>
    <row r="184" spans="2:51" s="14" customFormat="1" ht="12">
      <c r="B184" s="167"/>
      <c r="D184" s="160" t="s">
        <v>179</v>
      </c>
      <c r="E184" s="168" t="s">
        <v>1</v>
      </c>
      <c r="F184" s="169" t="s">
        <v>280</v>
      </c>
      <c r="H184" s="170">
        <v>-77.04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179</v>
      </c>
      <c r="AU184" s="168" t="s">
        <v>87</v>
      </c>
      <c r="AV184" s="14" t="s">
        <v>87</v>
      </c>
      <c r="AW184" s="14" t="s">
        <v>31</v>
      </c>
      <c r="AX184" s="14" t="s">
        <v>77</v>
      </c>
      <c r="AY184" s="168" t="s">
        <v>170</v>
      </c>
    </row>
    <row r="185" spans="2:51" s="15" customFormat="1" ht="12">
      <c r="B185" s="175"/>
      <c r="D185" s="160" t="s">
        <v>179</v>
      </c>
      <c r="E185" s="176" t="s">
        <v>1</v>
      </c>
      <c r="F185" s="177" t="s">
        <v>239</v>
      </c>
      <c r="H185" s="178">
        <v>851.52</v>
      </c>
      <c r="I185" s="179"/>
      <c r="L185" s="175"/>
      <c r="M185" s="180"/>
      <c r="N185" s="181"/>
      <c r="O185" s="181"/>
      <c r="P185" s="181"/>
      <c r="Q185" s="181"/>
      <c r="R185" s="181"/>
      <c r="S185" s="181"/>
      <c r="T185" s="182"/>
      <c r="AT185" s="176" t="s">
        <v>179</v>
      </c>
      <c r="AU185" s="176" t="s">
        <v>87</v>
      </c>
      <c r="AV185" s="15" t="s">
        <v>177</v>
      </c>
      <c r="AW185" s="15" t="s">
        <v>31</v>
      </c>
      <c r="AX185" s="15" t="s">
        <v>32</v>
      </c>
      <c r="AY185" s="176" t="s">
        <v>170</v>
      </c>
    </row>
    <row r="186" spans="1:65" s="2" customFormat="1" ht="16.5" customHeight="1">
      <c r="A186" s="33"/>
      <c r="B186" s="145"/>
      <c r="C186" s="146" t="s">
        <v>281</v>
      </c>
      <c r="D186" s="146" t="s">
        <v>172</v>
      </c>
      <c r="E186" s="147" t="s">
        <v>247</v>
      </c>
      <c r="F186" s="148" t="s">
        <v>248</v>
      </c>
      <c r="G186" s="149" t="s">
        <v>249</v>
      </c>
      <c r="H186" s="150">
        <v>2076.617</v>
      </c>
      <c r="I186" s="151"/>
      <c r="J186" s="152">
        <f>ROUND(I186*H186,2)</f>
        <v>0</v>
      </c>
      <c r="K186" s="148" t="s">
        <v>176</v>
      </c>
      <c r="L186" s="34"/>
      <c r="M186" s="153" t="s">
        <v>1</v>
      </c>
      <c r="N186" s="154" t="s">
        <v>42</v>
      </c>
      <c r="O186" s="59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177</v>
      </c>
      <c r="AT186" s="157" t="s">
        <v>172</v>
      </c>
      <c r="AU186" s="157" t="s">
        <v>87</v>
      </c>
      <c r="AY186" s="18" t="s">
        <v>170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8" t="s">
        <v>32</v>
      </c>
      <c r="BK186" s="158">
        <f>ROUND(I186*H186,2)</f>
        <v>0</v>
      </c>
      <c r="BL186" s="18" t="s">
        <v>177</v>
      </c>
      <c r="BM186" s="157" t="s">
        <v>282</v>
      </c>
    </row>
    <row r="187" spans="1:65" s="2" customFormat="1" ht="16.5" customHeight="1">
      <c r="A187" s="33"/>
      <c r="B187" s="145"/>
      <c r="C187" s="146" t="s">
        <v>7</v>
      </c>
      <c r="D187" s="146" t="s">
        <v>172</v>
      </c>
      <c r="E187" s="147" t="s">
        <v>252</v>
      </c>
      <c r="F187" s="148" t="s">
        <v>253</v>
      </c>
      <c r="G187" s="149" t="s">
        <v>249</v>
      </c>
      <c r="H187" s="150">
        <v>24919.404</v>
      </c>
      <c r="I187" s="151"/>
      <c r="J187" s="152">
        <f>ROUND(I187*H187,2)</f>
        <v>0</v>
      </c>
      <c r="K187" s="148" t="s">
        <v>176</v>
      </c>
      <c r="L187" s="34"/>
      <c r="M187" s="153" t="s">
        <v>1</v>
      </c>
      <c r="N187" s="154" t="s">
        <v>42</v>
      </c>
      <c r="O187" s="59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7" t="s">
        <v>177</v>
      </c>
      <c r="AT187" s="157" t="s">
        <v>172</v>
      </c>
      <c r="AU187" s="157" t="s">
        <v>87</v>
      </c>
      <c r="AY187" s="18" t="s">
        <v>170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8" t="s">
        <v>32</v>
      </c>
      <c r="BK187" s="158">
        <f>ROUND(I187*H187,2)</f>
        <v>0</v>
      </c>
      <c r="BL187" s="18" t="s">
        <v>177</v>
      </c>
      <c r="BM187" s="157" t="s">
        <v>283</v>
      </c>
    </row>
    <row r="188" spans="2:51" s="14" customFormat="1" ht="12">
      <c r="B188" s="167"/>
      <c r="D188" s="160" t="s">
        <v>179</v>
      </c>
      <c r="F188" s="169" t="s">
        <v>284</v>
      </c>
      <c r="H188" s="170">
        <v>24919.404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8" t="s">
        <v>179</v>
      </c>
      <c r="AU188" s="168" t="s">
        <v>87</v>
      </c>
      <c r="AV188" s="14" t="s">
        <v>87</v>
      </c>
      <c r="AW188" s="14" t="s">
        <v>3</v>
      </c>
      <c r="AX188" s="14" t="s">
        <v>32</v>
      </c>
      <c r="AY188" s="168" t="s">
        <v>170</v>
      </c>
    </row>
    <row r="189" spans="1:65" s="2" customFormat="1" ht="16.5" customHeight="1">
      <c r="A189" s="33"/>
      <c r="B189" s="145"/>
      <c r="C189" s="146" t="s">
        <v>285</v>
      </c>
      <c r="D189" s="146" t="s">
        <v>172</v>
      </c>
      <c r="E189" s="147" t="s">
        <v>286</v>
      </c>
      <c r="F189" s="148" t="s">
        <v>287</v>
      </c>
      <c r="G189" s="149" t="s">
        <v>249</v>
      </c>
      <c r="H189" s="150">
        <v>2076.617</v>
      </c>
      <c r="I189" s="151"/>
      <c r="J189" s="152">
        <f>ROUND(I189*H189,2)</f>
        <v>0</v>
      </c>
      <c r="K189" s="148" t="s">
        <v>193</v>
      </c>
      <c r="L189" s="34"/>
      <c r="M189" s="153" t="s">
        <v>1</v>
      </c>
      <c r="N189" s="154" t="s">
        <v>42</v>
      </c>
      <c r="O189" s="59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7" t="s">
        <v>177</v>
      </c>
      <c r="AT189" s="157" t="s">
        <v>172</v>
      </c>
      <c r="AU189" s="157" t="s">
        <v>87</v>
      </c>
      <c r="AY189" s="18" t="s">
        <v>170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8" t="s">
        <v>32</v>
      </c>
      <c r="BK189" s="158">
        <f>ROUND(I189*H189,2)</f>
        <v>0</v>
      </c>
      <c r="BL189" s="18" t="s">
        <v>177</v>
      </c>
      <c r="BM189" s="157" t="s">
        <v>288</v>
      </c>
    </row>
    <row r="190" spans="1:65" s="2" customFormat="1" ht="16.5" customHeight="1">
      <c r="A190" s="33"/>
      <c r="B190" s="145"/>
      <c r="C190" s="146" t="s">
        <v>289</v>
      </c>
      <c r="D190" s="146" t="s">
        <v>172</v>
      </c>
      <c r="E190" s="147" t="s">
        <v>290</v>
      </c>
      <c r="F190" s="148" t="s">
        <v>291</v>
      </c>
      <c r="G190" s="149" t="s">
        <v>175</v>
      </c>
      <c r="H190" s="150">
        <v>390</v>
      </c>
      <c r="I190" s="151"/>
      <c r="J190" s="152">
        <f>ROUND(I190*H190,2)</f>
        <v>0</v>
      </c>
      <c r="K190" s="148" t="s">
        <v>193</v>
      </c>
      <c r="L190" s="34"/>
      <c r="M190" s="153" t="s">
        <v>1</v>
      </c>
      <c r="N190" s="154" t="s">
        <v>42</v>
      </c>
      <c r="O190" s="59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177</v>
      </c>
      <c r="AT190" s="157" t="s">
        <v>172</v>
      </c>
      <c r="AU190" s="157" t="s">
        <v>87</v>
      </c>
      <c r="AY190" s="18" t="s">
        <v>170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8" t="s">
        <v>32</v>
      </c>
      <c r="BK190" s="158">
        <f>ROUND(I190*H190,2)</f>
        <v>0</v>
      </c>
      <c r="BL190" s="18" t="s">
        <v>177</v>
      </c>
      <c r="BM190" s="157" t="s">
        <v>292</v>
      </c>
    </row>
    <row r="191" spans="1:65" s="2" customFormat="1" ht="21.75" customHeight="1">
      <c r="A191" s="33"/>
      <c r="B191" s="145"/>
      <c r="C191" s="146" t="s">
        <v>293</v>
      </c>
      <c r="D191" s="146" t="s">
        <v>172</v>
      </c>
      <c r="E191" s="147" t="s">
        <v>294</v>
      </c>
      <c r="F191" s="148" t="s">
        <v>295</v>
      </c>
      <c r="G191" s="149" t="s">
        <v>222</v>
      </c>
      <c r="H191" s="150">
        <v>1039.35</v>
      </c>
      <c r="I191" s="151"/>
      <c r="J191" s="152">
        <f>ROUND(I191*H191,2)</f>
        <v>0</v>
      </c>
      <c r="K191" s="148" t="s">
        <v>176</v>
      </c>
      <c r="L191" s="34"/>
      <c r="M191" s="153" t="s">
        <v>1</v>
      </c>
      <c r="N191" s="154" t="s">
        <v>42</v>
      </c>
      <c r="O191" s="59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7" t="s">
        <v>177</v>
      </c>
      <c r="AT191" s="157" t="s">
        <v>172</v>
      </c>
      <c r="AU191" s="157" t="s">
        <v>87</v>
      </c>
      <c r="AY191" s="18" t="s">
        <v>170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8" t="s">
        <v>32</v>
      </c>
      <c r="BK191" s="158">
        <f>ROUND(I191*H191,2)</f>
        <v>0</v>
      </c>
      <c r="BL191" s="18" t="s">
        <v>177</v>
      </c>
      <c r="BM191" s="157" t="s">
        <v>296</v>
      </c>
    </row>
    <row r="192" spans="2:51" s="14" customFormat="1" ht="12">
      <c r="B192" s="167"/>
      <c r="D192" s="160" t="s">
        <v>179</v>
      </c>
      <c r="E192" s="168" t="s">
        <v>1</v>
      </c>
      <c r="F192" s="169" t="s">
        <v>297</v>
      </c>
      <c r="H192" s="170">
        <v>1599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8" t="s">
        <v>179</v>
      </c>
      <c r="AU192" s="168" t="s">
        <v>87</v>
      </c>
      <c r="AV192" s="14" t="s">
        <v>87</v>
      </c>
      <c r="AW192" s="14" t="s">
        <v>31</v>
      </c>
      <c r="AX192" s="14" t="s">
        <v>77</v>
      </c>
      <c r="AY192" s="168" t="s">
        <v>170</v>
      </c>
    </row>
    <row r="193" spans="2:51" s="15" customFormat="1" ht="12">
      <c r="B193" s="175"/>
      <c r="D193" s="160" t="s">
        <v>179</v>
      </c>
      <c r="E193" s="176" t="s">
        <v>120</v>
      </c>
      <c r="F193" s="177" t="s">
        <v>239</v>
      </c>
      <c r="H193" s="178">
        <v>1599</v>
      </c>
      <c r="I193" s="179"/>
      <c r="L193" s="175"/>
      <c r="M193" s="180"/>
      <c r="N193" s="181"/>
      <c r="O193" s="181"/>
      <c r="P193" s="181"/>
      <c r="Q193" s="181"/>
      <c r="R193" s="181"/>
      <c r="S193" s="181"/>
      <c r="T193" s="182"/>
      <c r="AT193" s="176" t="s">
        <v>179</v>
      </c>
      <c r="AU193" s="176" t="s">
        <v>87</v>
      </c>
      <c r="AV193" s="15" t="s">
        <v>177</v>
      </c>
      <c r="AW193" s="15" t="s">
        <v>31</v>
      </c>
      <c r="AX193" s="15" t="s">
        <v>77</v>
      </c>
      <c r="AY193" s="176" t="s">
        <v>170</v>
      </c>
    </row>
    <row r="194" spans="2:51" s="14" customFormat="1" ht="12">
      <c r="B194" s="167"/>
      <c r="D194" s="160" t="s">
        <v>179</v>
      </c>
      <c r="E194" s="168" t="s">
        <v>1</v>
      </c>
      <c r="F194" s="169" t="s">
        <v>298</v>
      </c>
      <c r="H194" s="170">
        <v>1039.35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179</v>
      </c>
      <c r="AU194" s="168" t="s">
        <v>87</v>
      </c>
      <c r="AV194" s="14" t="s">
        <v>87</v>
      </c>
      <c r="AW194" s="14" t="s">
        <v>31</v>
      </c>
      <c r="AX194" s="14" t="s">
        <v>77</v>
      </c>
      <c r="AY194" s="168" t="s">
        <v>170</v>
      </c>
    </row>
    <row r="195" spans="2:51" s="15" customFormat="1" ht="12">
      <c r="B195" s="175"/>
      <c r="D195" s="160" t="s">
        <v>179</v>
      </c>
      <c r="E195" s="176" t="s">
        <v>1</v>
      </c>
      <c r="F195" s="177" t="s">
        <v>239</v>
      </c>
      <c r="H195" s="178">
        <v>1039.35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179</v>
      </c>
      <c r="AU195" s="176" t="s">
        <v>87</v>
      </c>
      <c r="AV195" s="15" t="s">
        <v>177</v>
      </c>
      <c r="AW195" s="15" t="s">
        <v>31</v>
      </c>
      <c r="AX195" s="15" t="s">
        <v>32</v>
      </c>
      <c r="AY195" s="176" t="s">
        <v>170</v>
      </c>
    </row>
    <row r="196" spans="1:65" s="2" customFormat="1" ht="21.75" customHeight="1">
      <c r="A196" s="33"/>
      <c r="B196" s="145"/>
      <c r="C196" s="146" t="s">
        <v>299</v>
      </c>
      <c r="D196" s="146" t="s">
        <v>172</v>
      </c>
      <c r="E196" s="147" t="s">
        <v>300</v>
      </c>
      <c r="F196" s="148" t="s">
        <v>301</v>
      </c>
      <c r="G196" s="149" t="s">
        <v>222</v>
      </c>
      <c r="H196" s="150">
        <v>559.65</v>
      </c>
      <c r="I196" s="151"/>
      <c r="J196" s="152">
        <f>ROUND(I196*H196,2)</f>
        <v>0</v>
      </c>
      <c r="K196" s="148" t="s">
        <v>176</v>
      </c>
      <c r="L196" s="34"/>
      <c r="M196" s="153" t="s">
        <v>1</v>
      </c>
      <c r="N196" s="154" t="s">
        <v>42</v>
      </c>
      <c r="O196" s="59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177</v>
      </c>
      <c r="AT196" s="157" t="s">
        <v>172</v>
      </c>
      <c r="AU196" s="157" t="s">
        <v>87</v>
      </c>
      <c r="AY196" s="18" t="s">
        <v>170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8" t="s">
        <v>32</v>
      </c>
      <c r="BK196" s="158">
        <f>ROUND(I196*H196,2)</f>
        <v>0</v>
      </c>
      <c r="BL196" s="18" t="s">
        <v>177</v>
      </c>
      <c r="BM196" s="157" t="s">
        <v>302</v>
      </c>
    </row>
    <row r="197" spans="2:51" s="14" customFormat="1" ht="12">
      <c r="B197" s="167"/>
      <c r="D197" s="160" t="s">
        <v>179</v>
      </c>
      <c r="E197" s="168" t="s">
        <v>1</v>
      </c>
      <c r="F197" s="169" t="s">
        <v>303</v>
      </c>
      <c r="H197" s="170">
        <v>559.65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179</v>
      </c>
      <c r="AU197" s="168" t="s">
        <v>87</v>
      </c>
      <c r="AV197" s="14" t="s">
        <v>87</v>
      </c>
      <c r="AW197" s="14" t="s">
        <v>31</v>
      </c>
      <c r="AX197" s="14" t="s">
        <v>32</v>
      </c>
      <c r="AY197" s="168" t="s">
        <v>170</v>
      </c>
    </row>
    <row r="198" spans="1:65" s="2" customFormat="1" ht="21.75" customHeight="1">
      <c r="A198" s="33"/>
      <c r="B198" s="145"/>
      <c r="C198" s="146" t="s">
        <v>304</v>
      </c>
      <c r="D198" s="146" t="s">
        <v>172</v>
      </c>
      <c r="E198" s="147" t="s">
        <v>305</v>
      </c>
      <c r="F198" s="148" t="s">
        <v>306</v>
      </c>
      <c r="G198" s="149" t="s">
        <v>222</v>
      </c>
      <c r="H198" s="150">
        <v>111.8</v>
      </c>
      <c r="I198" s="151"/>
      <c r="J198" s="152">
        <f>ROUND(I198*H198,2)</f>
        <v>0</v>
      </c>
      <c r="K198" s="148" t="s">
        <v>176</v>
      </c>
      <c r="L198" s="34"/>
      <c r="M198" s="153" t="s">
        <v>1</v>
      </c>
      <c r="N198" s="154" t="s">
        <v>42</v>
      </c>
      <c r="O198" s="59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7" t="s">
        <v>177</v>
      </c>
      <c r="AT198" s="157" t="s">
        <v>172</v>
      </c>
      <c r="AU198" s="157" t="s">
        <v>87</v>
      </c>
      <c r="AY198" s="18" t="s">
        <v>170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8" t="s">
        <v>32</v>
      </c>
      <c r="BK198" s="158">
        <f>ROUND(I198*H198,2)</f>
        <v>0</v>
      </c>
      <c r="BL198" s="18" t="s">
        <v>177</v>
      </c>
      <c r="BM198" s="157" t="s">
        <v>307</v>
      </c>
    </row>
    <row r="199" spans="2:51" s="14" customFormat="1" ht="12">
      <c r="B199" s="167"/>
      <c r="D199" s="160" t="s">
        <v>179</v>
      </c>
      <c r="E199" s="168" t="s">
        <v>1</v>
      </c>
      <c r="F199" s="169" t="s">
        <v>308</v>
      </c>
      <c r="H199" s="170">
        <v>172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179</v>
      </c>
      <c r="AU199" s="168" t="s">
        <v>87</v>
      </c>
      <c r="AV199" s="14" t="s">
        <v>87</v>
      </c>
      <c r="AW199" s="14" t="s">
        <v>31</v>
      </c>
      <c r="AX199" s="14" t="s">
        <v>77</v>
      </c>
      <c r="AY199" s="168" t="s">
        <v>170</v>
      </c>
    </row>
    <row r="200" spans="2:51" s="15" customFormat="1" ht="12">
      <c r="B200" s="175"/>
      <c r="D200" s="160" t="s">
        <v>179</v>
      </c>
      <c r="E200" s="176" t="s">
        <v>129</v>
      </c>
      <c r="F200" s="177" t="s">
        <v>239</v>
      </c>
      <c r="H200" s="178">
        <v>172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179</v>
      </c>
      <c r="AU200" s="176" t="s">
        <v>87</v>
      </c>
      <c r="AV200" s="15" t="s">
        <v>177</v>
      </c>
      <c r="AW200" s="15" t="s">
        <v>31</v>
      </c>
      <c r="AX200" s="15" t="s">
        <v>77</v>
      </c>
      <c r="AY200" s="176" t="s">
        <v>170</v>
      </c>
    </row>
    <row r="201" spans="2:51" s="14" customFormat="1" ht="12">
      <c r="B201" s="167"/>
      <c r="D201" s="160" t="s">
        <v>179</v>
      </c>
      <c r="E201" s="168" t="s">
        <v>1</v>
      </c>
      <c r="F201" s="169" t="s">
        <v>309</v>
      </c>
      <c r="H201" s="170">
        <v>111.8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179</v>
      </c>
      <c r="AU201" s="168" t="s">
        <v>87</v>
      </c>
      <c r="AV201" s="14" t="s">
        <v>87</v>
      </c>
      <c r="AW201" s="14" t="s">
        <v>31</v>
      </c>
      <c r="AX201" s="14" t="s">
        <v>77</v>
      </c>
      <c r="AY201" s="168" t="s">
        <v>170</v>
      </c>
    </row>
    <row r="202" spans="2:51" s="15" customFormat="1" ht="12">
      <c r="B202" s="175"/>
      <c r="D202" s="160" t="s">
        <v>179</v>
      </c>
      <c r="E202" s="176" t="s">
        <v>1</v>
      </c>
      <c r="F202" s="177" t="s">
        <v>239</v>
      </c>
      <c r="H202" s="178">
        <v>111.8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179</v>
      </c>
      <c r="AU202" s="176" t="s">
        <v>87</v>
      </c>
      <c r="AV202" s="15" t="s">
        <v>177</v>
      </c>
      <c r="AW202" s="15" t="s">
        <v>31</v>
      </c>
      <c r="AX202" s="15" t="s">
        <v>32</v>
      </c>
      <c r="AY202" s="176" t="s">
        <v>170</v>
      </c>
    </row>
    <row r="203" spans="1:65" s="2" customFormat="1" ht="21.75" customHeight="1">
      <c r="A203" s="33"/>
      <c r="B203" s="145"/>
      <c r="C203" s="146" t="s">
        <v>310</v>
      </c>
      <c r="D203" s="146" t="s">
        <v>172</v>
      </c>
      <c r="E203" s="147" t="s">
        <v>311</v>
      </c>
      <c r="F203" s="148" t="s">
        <v>312</v>
      </c>
      <c r="G203" s="149" t="s">
        <v>222</v>
      </c>
      <c r="H203" s="150">
        <v>60.2</v>
      </c>
      <c r="I203" s="151"/>
      <c r="J203" s="152">
        <f>ROUND(I203*H203,2)</f>
        <v>0</v>
      </c>
      <c r="K203" s="148" t="s">
        <v>176</v>
      </c>
      <c r="L203" s="34"/>
      <c r="M203" s="153" t="s">
        <v>1</v>
      </c>
      <c r="N203" s="154" t="s">
        <v>42</v>
      </c>
      <c r="O203" s="59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7" t="s">
        <v>177</v>
      </c>
      <c r="AT203" s="157" t="s">
        <v>172</v>
      </c>
      <c r="AU203" s="157" t="s">
        <v>87</v>
      </c>
      <c r="AY203" s="18" t="s">
        <v>170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8" t="s">
        <v>32</v>
      </c>
      <c r="BK203" s="158">
        <f>ROUND(I203*H203,2)</f>
        <v>0</v>
      </c>
      <c r="BL203" s="18" t="s">
        <v>177</v>
      </c>
      <c r="BM203" s="157" t="s">
        <v>313</v>
      </c>
    </row>
    <row r="204" spans="2:51" s="14" customFormat="1" ht="12">
      <c r="B204" s="167"/>
      <c r="D204" s="160" t="s">
        <v>179</v>
      </c>
      <c r="E204" s="168" t="s">
        <v>1</v>
      </c>
      <c r="F204" s="169" t="s">
        <v>314</v>
      </c>
      <c r="H204" s="170">
        <v>60.2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179</v>
      </c>
      <c r="AU204" s="168" t="s">
        <v>87</v>
      </c>
      <c r="AV204" s="14" t="s">
        <v>87</v>
      </c>
      <c r="AW204" s="14" t="s">
        <v>31</v>
      </c>
      <c r="AX204" s="14" t="s">
        <v>32</v>
      </c>
      <c r="AY204" s="168" t="s">
        <v>170</v>
      </c>
    </row>
    <row r="205" spans="1:65" s="2" customFormat="1" ht="16.5" customHeight="1">
      <c r="A205" s="33"/>
      <c r="B205" s="145"/>
      <c r="C205" s="146" t="s">
        <v>315</v>
      </c>
      <c r="D205" s="146" t="s">
        <v>172</v>
      </c>
      <c r="E205" s="147" t="s">
        <v>316</v>
      </c>
      <c r="F205" s="148" t="s">
        <v>317</v>
      </c>
      <c r="G205" s="149" t="s">
        <v>222</v>
      </c>
      <c r="H205" s="150">
        <v>1151.15</v>
      </c>
      <c r="I205" s="151"/>
      <c r="J205" s="152">
        <f>ROUND(I205*H205,2)</f>
        <v>0</v>
      </c>
      <c r="K205" s="148" t="s">
        <v>176</v>
      </c>
      <c r="L205" s="34"/>
      <c r="M205" s="153" t="s">
        <v>1</v>
      </c>
      <c r="N205" s="154" t="s">
        <v>42</v>
      </c>
      <c r="O205" s="59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7" t="s">
        <v>177</v>
      </c>
      <c r="AT205" s="157" t="s">
        <v>172</v>
      </c>
      <c r="AU205" s="157" t="s">
        <v>87</v>
      </c>
      <c r="AY205" s="18" t="s">
        <v>170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8" t="s">
        <v>32</v>
      </c>
      <c r="BK205" s="158">
        <f>ROUND(I205*H205,2)</f>
        <v>0</v>
      </c>
      <c r="BL205" s="18" t="s">
        <v>177</v>
      </c>
      <c r="BM205" s="157" t="s">
        <v>318</v>
      </c>
    </row>
    <row r="206" spans="2:51" s="14" customFormat="1" ht="12">
      <c r="B206" s="167"/>
      <c r="D206" s="160" t="s">
        <v>179</v>
      </c>
      <c r="E206" s="168" t="s">
        <v>1</v>
      </c>
      <c r="F206" s="169" t="s">
        <v>319</v>
      </c>
      <c r="H206" s="170">
        <v>58.5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8" t="s">
        <v>179</v>
      </c>
      <c r="AU206" s="168" t="s">
        <v>87</v>
      </c>
      <c r="AV206" s="14" t="s">
        <v>87</v>
      </c>
      <c r="AW206" s="14" t="s">
        <v>31</v>
      </c>
      <c r="AX206" s="14" t="s">
        <v>77</v>
      </c>
      <c r="AY206" s="168" t="s">
        <v>170</v>
      </c>
    </row>
    <row r="207" spans="2:51" s="14" customFormat="1" ht="12">
      <c r="B207" s="167"/>
      <c r="D207" s="160" t="s">
        <v>179</v>
      </c>
      <c r="E207" s="168" t="s">
        <v>1</v>
      </c>
      <c r="F207" s="169" t="s">
        <v>320</v>
      </c>
      <c r="H207" s="170">
        <v>1771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8" t="s">
        <v>179</v>
      </c>
      <c r="AU207" s="168" t="s">
        <v>87</v>
      </c>
      <c r="AV207" s="14" t="s">
        <v>87</v>
      </c>
      <c r="AW207" s="14" t="s">
        <v>31</v>
      </c>
      <c r="AX207" s="14" t="s">
        <v>77</v>
      </c>
      <c r="AY207" s="168" t="s">
        <v>170</v>
      </c>
    </row>
    <row r="208" spans="2:51" s="13" customFormat="1" ht="12">
      <c r="B208" s="159"/>
      <c r="D208" s="160" t="s">
        <v>179</v>
      </c>
      <c r="E208" s="161" t="s">
        <v>1</v>
      </c>
      <c r="F208" s="162" t="s">
        <v>321</v>
      </c>
      <c r="H208" s="161" t="s">
        <v>1</v>
      </c>
      <c r="I208" s="163"/>
      <c r="L208" s="159"/>
      <c r="M208" s="164"/>
      <c r="N208" s="165"/>
      <c r="O208" s="165"/>
      <c r="P208" s="165"/>
      <c r="Q208" s="165"/>
      <c r="R208" s="165"/>
      <c r="S208" s="165"/>
      <c r="T208" s="166"/>
      <c r="AT208" s="161" t="s">
        <v>179</v>
      </c>
      <c r="AU208" s="161" t="s">
        <v>87</v>
      </c>
      <c r="AV208" s="13" t="s">
        <v>32</v>
      </c>
      <c r="AW208" s="13" t="s">
        <v>31</v>
      </c>
      <c r="AX208" s="13" t="s">
        <v>77</v>
      </c>
      <c r="AY208" s="161" t="s">
        <v>170</v>
      </c>
    </row>
    <row r="209" spans="2:51" s="14" customFormat="1" ht="12">
      <c r="B209" s="167"/>
      <c r="D209" s="160" t="s">
        <v>179</v>
      </c>
      <c r="E209" s="168" t="s">
        <v>1</v>
      </c>
      <c r="F209" s="169" t="s">
        <v>322</v>
      </c>
      <c r="H209" s="170">
        <v>-58.5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179</v>
      </c>
      <c r="AU209" s="168" t="s">
        <v>87</v>
      </c>
      <c r="AV209" s="14" t="s">
        <v>87</v>
      </c>
      <c r="AW209" s="14" t="s">
        <v>31</v>
      </c>
      <c r="AX209" s="14" t="s">
        <v>77</v>
      </c>
      <c r="AY209" s="168" t="s">
        <v>170</v>
      </c>
    </row>
    <row r="210" spans="2:51" s="15" customFormat="1" ht="12">
      <c r="B210" s="175"/>
      <c r="D210" s="160" t="s">
        <v>179</v>
      </c>
      <c r="E210" s="176" t="s">
        <v>122</v>
      </c>
      <c r="F210" s="177" t="s">
        <v>239</v>
      </c>
      <c r="H210" s="178">
        <v>1771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179</v>
      </c>
      <c r="AU210" s="176" t="s">
        <v>87</v>
      </c>
      <c r="AV210" s="15" t="s">
        <v>177</v>
      </c>
      <c r="AW210" s="15" t="s">
        <v>31</v>
      </c>
      <c r="AX210" s="15" t="s">
        <v>77</v>
      </c>
      <c r="AY210" s="176" t="s">
        <v>170</v>
      </c>
    </row>
    <row r="211" spans="2:51" s="13" customFormat="1" ht="12">
      <c r="B211" s="159"/>
      <c r="D211" s="160" t="s">
        <v>179</v>
      </c>
      <c r="E211" s="161" t="s">
        <v>1</v>
      </c>
      <c r="F211" s="162" t="s">
        <v>323</v>
      </c>
      <c r="H211" s="161" t="s">
        <v>1</v>
      </c>
      <c r="I211" s="163"/>
      <c r="L211" s="159"/>
      <c r="M211" s="164"/>
      <c r="N211" s="165"/>
      <c r="O211" s="165"/>
      <c r="P211" s="165"/>
      <c r="Q211" s="165"/>
      <c r="R211" s="165"/>
      <c r="S211" s="165"/>
      <c r="T211" s="166"/>
      <c r="AT211" s="161" t="s">
        <v>179</v>
      </c>
      <c r="AU211" s="161" t="s">
        <v>87</v>
      </c>
      <c r="AV211" s="13" t="s">
        <v>32</v>
      </c>
      <c r="AW211" s="13" t="s">
        <v>31</v>
      </c>
      <c r="AX211" s="13" t="s">
        <v>77</v>
      </c>
      <c r="AY211" s="161" t="s">
        <v>170</v>
      </c>
    </row>
    <row r="212" spans="2:51" s="14" customFormat="1" ht="12">
      <c r="B212" s="167"/>
      <c r="D212" s="160" t="s">
        <v>179</v>
      </c>
      <c r="E212" s="168" t="s">
        <v>1</v>
      </c>
      <c r="F212" s="169" t="s">
        <v>324</v>
      </c>
      <c r="H212" s="170">
        <v>1151.15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8" t="s">
        <v>179</v>
      </c>
      <c r="AU212" s="168" t="s">
        <v>87</v>
      </c>
      <c r="AV212" s="14" t="s">
        <v>87</v>
      </c>
      <c r="AW212" s="14" t="s">
        <v>31</v>
      </c>
      <c r="AX212" s="14" t="s">
        <v>77</v>
      </c>
      <c r="AY212" s="168" t="s">
        <v>170</v>
      </c>
    </row>
    <row r="213" spans="2:51" s="15" customFormat="1" ht="12">
      <c r="B213" s="175"/>
      <c r="D213" s="160" t="s">
        <v>179</v>
      </c>
      <c r="E213" s="176" t="s">
        <v>1</v>
      </c>
      <c r="F213" s="177" t="s">
        <v>239</v>
      </c>
      <c r="H213" s="178">
        <v>1151.15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179</v>
      </c>
      <c r="AU213" s="176" t="s">
        <v>87</v>
      </c>
      <c r="AV213" s="15" t="s">
        <v>177</v>
      </c>
      <c r="AW213" s="15" t="s">
        <v>31</v>
      </c>
      <c r="AX213" s="15" t="s">
        <v>32</v>
      </c>
      <c r="AY213" s="176" t="s">
        <v>170</v>
      </c>
    </row>
    <row r="214" spans="1:65" s="2" customFormat="1" ht="24.2" customHeight="1">
      <c r="A214" s="33"/>
      <c r="B214" s="145"/>
      <c r="C214" s="146" t="s">
        <v>325</v>
      </c>
      <c r="D214" s="146" t="s">
        <v>172</v>
      </c>
      <c r="E214" s="147" t="s">
        <v>326</v>
      </c>
      <c r="F214" s="148" t="s">
        <v>327</v>
      </c>
      <c r="G214" s="149" t="s">
        <v>222</v>
      </c>
      <c r="H214" s="150">
        <v>3453.45</v>
      </c>
      <c r="I214" s="151"/>
      <c r="J214" s="152">
        <f>ROUND(I214*H214,2)</f>
        <v>0</v>
      </c>
      <c r="K214" s="148" t="s">
        <v>176</v>
      </c>
      <c r="L214" s="34"/>
      <c r="M214" s="153" t="s">
        <v>1</v>
      </c>
      <c r="N214" s="154" t="s">
        <v>42</v>
      </c>
      <c r="O214" s="59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177</v>
      </c>
      <c r="AT214" s="157" t="s">
        <v>172</v>
      </c>
      <c r="AU214" s="157" t="s">
        <v>87</v>
      </c>
      <c r="AY214" s="18" t="s">
        <v>170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8" t="s">
        <v>32</v>
      </c>
      <c r="BK214" s="158">
        <f>ROUND(I214*H214,2)</f>
        <v>0</v>
      </c>
      <c r="BL214" s="18" t="s">
        <v>177</v>
      </c>
      <c r="BM214" s="157" t="s">
        <v>328</v>
      </c>
    </row>
    <row r="215" spans="2:51" s="14" customFormat="1" ht="12">
      <c r="B215" s="167"/>
      <c r="D215" s="160" t="s">
        <v>179</v>
      </c>
      <c r="E215" s="168" t="s">
        <v>1</v>
      </c>
      <c r="F215" s="169" t="s">
        <v>329</v>
      </c>
      <c r="H215" s="170">
        <v>3453.45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8" t="s">
        <v>179</v>
      </c>
      <c r="AU215" s="168" t="s">
        <v>87</v>
      </c>
      <c r="AV215" s="14" t="s">
        <v>87</v>
      </c>
      <c r="AW215" s="14" t="s">
        <v>31</v>
      </c>
      <c r="AX215" s="14" t="s">
        <v>32</v>
      </c>
      <c r="AY215" s="168" t="s">
        <v>170</v>
      </c>
    </row>
    <row r="216" spans="1:65" s="2" customFormat="1" ht="16.5" customHeight="1">
      <c r="A216" s="33"/>
      <c r="B216" s="145"/>
      <c r="C216" s="146" t="s">
        <v>330</v>
      </c>
      <c r="D216" s="146" t="s">
        <v>172</v>
      </c>
      <c r="E216" s="147" t="s">
        <v>331</v>
      </c>
      <c r="F216" s="148" t="s">
        <v>332</v>
      </c>
      <c r="G216" s="149" t="s">
        <v>222</v>
      </c>
      <c r="H216" s="150">
        <v>619.85</v>
      </c>
      <c r="I216" s="151"/>
      <c r="J216" s="152">
        <f>ROUND(I216*H216,2)</f>
        <v>0</v>
      </c>
      <c r="K216" s="148" t="s">
        <v>176</v>
      </c>
      <c r="L216" s="34"/>
      <c r="M216" s="153" t="s">
        <v>1</v>
      </c>
      <c r="N216" s="154" t="s">
        <v>42</v>
      </c>
      <c r="O216" s="59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177</v>
      </c>
      <c r="AT216" s="157" t="s">
        <v>172</v>
      </c>
      <c r="AU216" s="157" t="s">
        <v>87</v>
      </c>
      <c r="AY216" s="18" t="s">
        <v>170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8" t="s">
        <v>32</v>
      </c>
      <c r="BK216" s="158">
        <f>ROUND(I216*H216,2)</f>
        <v>0</v>
      </c>
      <c r="BL216" s="18" t="s">
        <v>177</v>
      </c>
      <c r="BM216" s="157" t="s">
        <v>333</v>
      </c>
    </row>
    <row r="217" spans="2:51" s="14" customFormat="1" ht="12">
      <c r="B217" s="167"/>
      <c r="D217" s="160" t="s">
        <v>179</v>
      </c>
      <c r="E217" s="168" t="s">
        <v>1</v>
      </c>
      <c r="F217" s="169" t="s">
        <v>334</v>
      </c>
      <c r="H217" s="170">
        <v>619.85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179</v>
      </c>
      <c r="AU217" s="168" t="s">
        <v>87</v>
      </c>
      <c r="AV217" s="14" t="s">
        <v>87</v>
      </c>
      <c r="AW217" s="14" t="s">
        <v>31</v>
      </c>
      <c r="AX217" s="14" t="s">
        <v>32</v>
      </c>
      <c r="AY217" s="168" t="s">
        <v>170</v>
      </c>
    </row>
    <row r="218" spans="1:65" s="2" customFormat="1" ht="24.2" customHeight="1">
      <c r="A218" s="33"/>
      <c r="B218" s="145"/>
      <c r="C218" s="146" t="s">
        <v>335</v>
      </c>
      <c r="D218" s="146" t="s">
        <v>172</v>
      </c>
      <c r="E218" s="147" t="s">
        <v>336</v>
      </c>
      <c r="F218" s="148" t="s">
        <v>337</v>
      </c>
      <c r="G218" s="149" t="s">
        <v>222</v>
      </c>
      <c r="H218" s="150">
        <v>1859.55</v>
      </c>
      <c r="I218" s="151"/>
      <c r="J218" s="152">
        <f>ROUND(I218*H218,2)</f>
        <v>0</v>
      </c>
      <c r="K218" s="148" t="s">
        <v>176</v>
      </c>
      <c r="L218" s="34"/>
      <c r="M218" s="153" t="s">
        <v>1</v>
      </c>
      <c r="N218" s="154" t="s">
        <v>42</v>
      </c>
      <c r="O218" s="59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177</v>
      </c>
      <c r="AT218" s="157" t="s">
        <v>172</v>
      </c>
      <c r="AU218" s="157" t="s">
        <v>87</v>
      </c>
      <c r="AY218" s="18" t="s">
        <v>170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8" t="s">
        <v>32</v>
      </c>
      <c r="BK218" s="158">
        <f>ROUND(I218*H218,2)</f>
        <v>0</v>
      </c>
      <c r="BL218" s="18" t="s">
        <v>177</v>
      </c>
      <c r="BM218" s="157" t="s">
        <v>338</v>
      </c>
    </row>
    <row r="219" spans="2:51" s="14" customFormat="1" ht="12">
      <c r="B219" s="167"/>
      <c r="D219" s="160" t="s">
        <v>179</v>
      </c>
      <c r="E219" s="168" t="s">
        <v>1</v>
      </c>
      <c r="F219" s="169" t="s">
        <v>339</v>
      </c>
      <c r="H219" s="170">
        <v>1859.55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179</v>
      </c>
      <c r="AU219" s="168" t="s">
        <v>87</v>
      </c>
      <c r="AV219" s="14" t="s">
        <v>87</v>
      </c>
      <c r="AW219" s="14" t="s">
        <v>31</v>
      </c>
      <c r="AX219" s="14" t="s">
        <v>32</v>
      </c>
      <c r="AY219" s="168" t="s">
        <v>170</v>
      </c>
    </row>
    <row r="220" spans="1:65" s="2" customFormat="1" ht="16.5" customHeight="1">
      <c r="A220" s="33"/>
      <c r="B220" s="145"/>
      <c r="C220" s="146" t="s">
        <v>340</v>
      </c>
      <c r="D220" s="146" t="s">
        <v>172</v>
      </c>
      <c r="E220" s="147" t="s">
        <v>341</v>
      </c>
      <c r="F220" s="148" t="s">
        <v>342</v>
      </c>
      <c r="G220" s="149" t="s">
        <v>222</v>
      </c>
      <c r="H220" s="150">
        <v>1771</v>
      </c>
      <c r="I220" s="151"/>
      <c r="J220" s="152">
        <f>ROUND(I220*H220,2)</f>
        <v>0</v>
      </c>
      <c r="K220" s="148" t="s">
        <v>176</v>
      </c>
      <c r="L220" s="34"/>
      <c r="M220" s="153" t="s">
        <v>1</v>
      </c>
      <c r="N220" s="154" t="s">
        <v>42</v>
      </c>
      <c r="O220" s="59"/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7" t="s">
        <v>177</v>
      </c>
      <c r="AT220" s="157" t="s">
        <v>172</v>
      </c>
      <c r="AU220" s="157" t="s">
        <v>87</v>
      </c>
      <c r="AY220" s="18" t="s">
        <v>170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8" t="s">
        <v>32</v>
      </c>
      <c r="BK220" s="158">
        <f>ROUND(I220*H220,2)</f>
        <v>0</v>
      </c>
      <c r="BL220" s="18" t="s">
        <v>177</v>
      </c>
      <c r="BM220" s="157" t="s">
        <v>343</v>
      </c>
    </row>
    <row r="221" spans="2:51" s="14" customFormat="1" ht="12">
      <c r="B221" s="167"/>
      <c r="D221" s="160" t="s">
        <v>179</v>
      </c>
      <c r="E221" s="168" t="s">
        <v>1</v>
      </c>
      <c r="F221" s="169" t="s">
        <v>122</v>
      </c>
      <c r="H221" s="170">
        <v>1771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8" t="s">
        <v>179</v>
      </c>
      <c r="AU221" s="168" t="s">
        <v>87</v>
      </c>
      <c r="AV221" s="14" t="s">
        <v>87</v>
      </c>
      <c r="AW221" s="14" t="s">
        <v>31</v>
      </c>
      <c r="AX221" s="14" t="s">
        <v>32</v>
      </c>
      <c r="AY221" s="168" t="s">
        <v>170</v>
      </c>
    </row>
    <row r="222" spans="1:65" s="2" customFormat="1" ht="16.5" customHeight="1">
      <c r="A222" s="33"/>
      <c r="B222" s="145"/>
      <c r="C222" s="146" t="s">
        <v>344</v>
      </c>
      <c r="D222" s="146" t="s">
        <v>172</v>
      </c>
      <c r="E222" s="147" t="s">
        <v>345</v>
      </c>
      <c r="F222" s="148" t="s">
        <v>346</v>
      </c>
      <c r="G222" s="149" t="s">
        <v>222</v>
      </c>
      <c r="H222" s="150">
        <v>1151.15</v>
      </c>
      <c r="I222" s="151"/>
      <c r="J222" s="152">
        <f>ROUND(I222*H222,2)</f>
        <v>0</v>
      </c>
      <c r="K222" s="148" t="s">
        <v>193</v>
      </c>
      <c r="L222" s="34"/>
      <c r="M222" s="153" t="s">
        <v>1</v>
      </c>
      <c r="N222" s="154" t="s">
        <v>42</v>
      </c>
      <c r="O222" s="59"/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7" t="s">
        <v>177</v>
      </c>
      <c r="AT222" s="157" t="s">
        <v>172</v>
      </c>
      <c r="AU222" s="157" t="s">
        <v>87</v>
      </c>
      <c r="AY222" s="18" t="s">
        <v>170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8" t="s">
        <v>32</v>
      </c>
      <c r="BK222" s="158">
        <f>ROUND(I222*H222,2)</f>
        <v>0</v>
      </c>
      <c r="BL222" s="18" t="s">
        <v>177</v>
      </c>
      <c r="BM222" s="157" t="s">
        <v>347</v>
      </c>
    </row>
    <row r="223" spans="2:51" s="14" customFormat="1" ht="12">
      <c r="B223" s="167"/>
      <c r="D223" s="160" t="s">
        <v>179</v>
      </c>
      <c r="E223" s="168" t="s">
        <v>1</v>
      </c>
      <c r="F223" s="169" t="s">
        <v>324</v>
      </c>
      <c r="H223" s="170">
        <v>1151.15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8" t="s">
        <v>179</v>
      </c>
      <c r="AU223" s="168" t="s">
        <v>87</v>
      </c>
      <c r="AV223" s="14" t="s">
        <v>87</v>
      </c>
      <c r="AW223" s="14" t="s">
        <v>31</v>
      </c>
      <c r="AX223" s="14" t="s">
        <v>32</v>
      </c>
      <c r="AY223" s="168" t="s">
        <v>170</v>
      </c>
    </row>
    <row r="224" spans="1:65" s="2" customFormat="1" ht="16.5" customHeight="1">
      <c r="A224" s="33"/>
      <c r="B224" s="145"/>
      <c r="C224" s="146" t="s">
        <v>348</v>
      </c>
      <c r="D224" s="146" t="s">
        <v>172</v>
      </c>
      <c r="E224" s="147" t="s">
        <v>349</v>
      </c>
      <c r="F224" s="148" t="s">
        <v>350</v>
      </c>
      <c r="G224" s="149" t="s">
        <v>222</v>
      </c>
      <c r="H224" s="150">
        <v>619.85</v>
      </c>
      <c r="I224" s="151"/>
      <c r="J224" s="152">
        <f>ROUND(I224*H224,2)</f>
        <v>0</v>
      </c>
      <c r="K224" s="148" t="s">
        <v>193</v>
      </c>
      <c r="L224" s="34"/>
      <c r="M224" s="153" t="s">
        <v>1</v>
      </c>
      <c r="N224" s="154" t="s">
        <v>42</v>
      </c>
      <c r="O224" s="59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7" t="s">
        <v>177</v>
      </c>
      <c r="AT224" s="157" t="s">
        <v>172</v>
      </c>
      <c r="AU224" s="157" t="s">
        <v>87</v>
      </c>
      <c r="AY224" s="18" t="s">
        <v>170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8" t="s">
        <v>32</v>
      </c>
      <c r="BK224" s="158">
        <f>ROUND(I224*H224,2)</f>
        <v>0</v>
      </c>
      <c r="BL224" s="18" t="s">
        <v>177</v>
      </c>
      <c r="BM224" s="157" t="s">
        <v>351</v>
      </c>
    </row>
    <row r="225" spans="2:51" s="13" customFormat="1" ht="12">
      <c r="B225" s="159"/>
      <c r="D225" s="160" t="s">
        <v>179</v>
      </c>
      <c r="E225" s="161" t="s">
        <v>1</v>
      </c>
      <c r="F225" s="162" t="s">
        <v>352</v>
      </c>
      <c r="H225" s="161" t="s">
        <v>1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1" t="s">
        <v>179</v>
      </c>
      <c r="AU225" s="161" t="s">
        <v>87</v>
      </c>
      <c r="AV225" s="13" t="s">
        <v>32</v>
      </c>
      <c r="AW225" s="13" t="s">
        <v>31</v>
      </c>
      <c r="AX225" s="13" t="s">
        <v>77</v>
      </c>
      <c r="AY225" s="161" t="s">
        <v>170</v>
      </c>
    </row>
    <row r="226" spans="2:51" s="14" customFormat="1" ht="12">
      <c r="B226" s="167"/>
      <c r="D226" s="160" t="s">
        <v>179</v>
      </c>
      <c r="E226" s="168" t="s">
        <v>1</v>
      </c>
      <c r="F226" s="169" t="s">
        <v>334</v>
      </c>
      <c r="H226" s="170">
        <v>619.85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179</v>
      </c>
      <c r="AU226" s="168" t="s">
        <v>87</v>
      </c>
      <c r="AV226" s="14" t="s">
        <v>87</v>
      </c>
      <c r="AW226" s="14" t="s">
        <v>31</v>
      </c>
      <c r="AX226" s="14" t="s">
        <v>32</v>
      </c>
      <c r="AY226" s="168" t="s">
        <v>170</v>
      </c>
    </row>
    <row r="227" spans="1:65" s="2" customFormat="1" ht="16.5" customHeight="1">
      <c r="A227" s="33"/>
      <c r="B227" s="145"/>
      <c r="C227" s="146" t="s">
        <v>353</v>
      </c>
      <c r="D227" s="146" t="s">
        <v>172</v>
      </c>
      <c r="E227" s="147" t="s">
        <v>354</v>
      </c>
      <c r="F227" s="148" t="s">
        <v>355</v>
      </c>
      <c r="G227" s="149" t="s">
        <v>175</v>
      </c>
      <c r="H227" s="150">
        <v>390</v>
      </c>
      <c r="I227" s="151"/>
      <c r="J227" s="152">
        <f>ROUND(I227*H227,2)</f>
        <v>0</v>
      </c>
      <c r="K227" s="148" t="s">
        <v>176</v>
      </c>
      <c r="L227" s="34"/>
      <c r="M227" s="153" t="s">
        <v>1</v>
      </c>
      <c r="N227" s="154" t="s">
        <v>42</v>
      </c>
      <c r="O227" s="59"/>
      <c r="P227" s="155">
        <f>O227*H227</f>
        <v>0</v>
      </c>
      <c r="Q227" s="155">
        <v>0</v>
      </c>
      <c r="R227" s="155">
        <f>Q227*H227</f>
        <v>0</v>
      </c>
      <c r="S227" s="155">
        <v>0</v>
      </c>
      <c r="T227" s="156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7" t="s">
        <v>177</v>
      </c>
      <c r="AT227" s="157" t="s">
        <v>172</v>
      </c>
      <c r="AU227" s="157" t="s">
        <v>87</v>
      </c>
      <c r="AY227" s="18" t="s">
        <v>170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8" t="s">
        <v>32</v>
      </c>
      <c r="BK227" s="158">
        <f>ROUND(I227*H227,2)</f>
        <v>0</v>
      </c>
      <c r="BL227" s="18" t="s">
        <v>177</v>
      </c>
      <c r="BM227" s="157" t="s">
        <v>356</v>
      </c>
    </row>
    <row r="228" spans="2:51" s="13" customFormat="1" ht="12">
      <c r="B228" s="159"/>
      <c r="D228" s="160" t="s">
        <v>179</v>
      </c>
      <c r="E228" s="161" t="s">
        <v>1</v>
      </c>
      <c r="F228" s="162" t="s">
        <v>357</v>
      </c>
      <c r="H228" s="161" t="s">
        <v>1</v>
      </c>
      <c r="I228" s="163"/>
      <c r="L228" s="159"/>
      <c r="M228" s="164"/>
      <c r="N228" s="165"/>
      <c r="O228" s="165"/>
      <c r="P228" s="165"/>
      <c r="Q228" s="165"/>
      <c r="R228" s="165"/>
      <c r="S228" s="165"/>
      <c r="T228" s="166"/>
      <c r="AT228" s="161" t="s">
        <v>179</v>
      </c>
      <c r="AU228" s="161" t="s">
        <v>87</v>
      </c>
      <c r="AV228" s="13" t="s">
        <v>32</v>
      </c>
      <c r="AW228" s="13" t="s">
        <v>31</v>
      </c>
      <c r="AX228" s="13" t="s">
        <v>77</v>
      </c>
      <c r="AY228" s="161" t="s">
        <v>170</v>
      </c>
    </row>
    <row r="229" spans="2:51" s="14" customFormat="1" ht="12">
      <c r="B229" s="167"/>
      <c r="D229" s="160" t="s">
        <v>179</v>
      </c>
      <c r="E229" s="168" t="s">
        <v>1</v>
      </c>
      <c r="F229" s="169" t="s">
        <v>119</v>
      </c>
      <c r="H229" s="170">
        <v>390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179</v>
      </c>
      <c r="AU229" s="168" t="s">
        <v>87</v>
      </c>
      <c r="AV229" s="14" t="s">
        <v>87</v>
      </c>
      <c r="AW229" s="14" t="s">
        <v>31</v>
      </c>
      <c r="AX229" s="14" t="s">
        <v>32</v>
      </c>
      <c r="AY229" s="168" t="s">
        <v>170</v>
      </c>
    </row>
    <row r="230" spans="1:65" s="2" customFormat="1" ht="16.5" customHeight="1">
      <c r="A230" s="33"/>
      <c r="B230" s="145"/>
      <c r="C230" s="146" t="s">
        <v>358</v>
      </c>
      <c r="D230" s="146" t="s">
        <v>172</v>
      </c>
      <c r="E230" s="147" t="s">
        <v>359</v>
      </c>
      <c r="F230" s="148" t="s">
        <v>360</v>
      </c>
      <c r="G230" s="149" t="s">
        <v>222</v>
      </c>
      <c r="H230" s="150">
        <v>58.5</v>
      </c>
      <c r="I230" s="151"/>
      <c r="J230" s="152">
        <f>ROUND(I230*H230,2)</f>
        <v>0</v>
      </c>
      <c r="K230" s="148" t="s">
        <v>176</v>
      </c>
      <c r="L230" s="34"/>
      <c r="M230" s="153" t="s">
        <v>1</v>
      </c>
      <c r="N230" s="154" t="s">
        <v>42</v>
      </c>
      <c r="O230" s="59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7" t="s">
        <v>177</v>
      </c>
      <c r="AT230" s="157" t="s">
        <v>172</v>
      </c>
      <c r="AU230" s="157" t="s">
        <v>87</v>
      </c>
      <c r="AY230" s="18" t="s">
        <v>170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8" t="s">
        <v>32</v>
      </c>
      <c r="BK230" s="158">
        <f>ROUND(I230*H230,2)</f>
        <v>0</v>
      </c>
      <c r="BL230" s="18" t="s">
        <v>177</v>
      </c>
      <c r="BM230" s="157" t="s">
        <v>361</v>
      </c>
    </row>
    <row r="231" spans="2:51" s="14" customFormat="1" ht="12">
      <c r="B231" s="167"/>
      <c r="D231" s="160" t="s">
        <v>179</v>
      </c>
      <c r="E231" s="168" t="s">
        <v>1</v>
      </c>
      <c r="F231" s="169" t="s">
        <v>362</v>
      </c>
      <c r="H231" s="170">
        <v>58.5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179</v>
      </c>
      <c r="AU231" s="168" t="s">
        <v>87</v>
      </c>
      <c r="AV231" s="14" t="s">
        <v>87</v>
      </c>
      <c r="AW231" s="14" t="s">
        <v>31</v>
      </c>
      <c r="AX231" s="14" t="s">
        <v>32</v>
      </c>
      <c r="AY231" s="168" t="s">
        <v>170</v>
      </c>
    </row>
    <row r="232" spans="1:65" s="2" customFormat="1" ht="21.75" customHeight="1">
      <c r="A232" s="33"/>
      <c r="B232" s="145"/>
      <c r="C232" s="146" t="s">
        <v>363</v>
      </c>
      <c r="D232" s="146" t="s">
        <v>172</v>
      </c>
      <c r="E232" s="147" t="s">
        <v>364</v>
      </c>
      <c r="F232" s="148" t="s">
        <v>365</v>
      </c>
      <c r="G232" s="149" t="s">
        <v>175</v>
      </c>
      <c r="H232" s="150">
        <v>390</v>
      </c>
      <c r="I232" s="151"/>
      <c r="J232" s="152">
        <f>ROUND(I232*H232,2)</f>
        <v>0</v>
      </c>
      <c r="K232" s="148" t="s">
        <v>176</v>
      </c>
      <c r="L232" s="34"/>
      <c r="M232" s="153" t="s">
        <v>1</v>
      </c>
      <c r="N232" s="154" t="s">
        <v>42</v>
      </c>
      <c r="O232" s="59"/>
      <c r="P232" s="155">
        <f>O232*H232</f>
        <v>0</v>
      </c>
      <c r="Q232" s="155">
        <v>0</v>
      </c>
      <c r="R232" s="155">
        <f>Q232*H232</f>
        <v>0</v>
      </c>
      <c r="S232" s="155">
        <v>0</v>
      </c>
      <c r="T232" s="156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7" t="s">
        <v>177</v>
      </c>
      <c r="AT232" s="157" t="s">
        <v>172</v>
      </c>
      <c r="AU232" s="157" t="s">
        <v>87</v>
      </c>
      <c r="AY232" s="18" t="s">
        <v>170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8" t="s">
        <v>32</v>
      </c>
      <c r="BK232" s="158">
        <f>ROUND(I232*H232,2)</f>
        <v>0</v>
      </c>
      <c r="BL232" s="18" t="s">
        <v>177</v>
      </c>
      <c r="BM232" s="157" t="s">
        <v>366</v>
      </c>
    </row>
    <row r="233" spans="1:65" s="2" customFormat="1" ht="24.2" customHeight="1">
      <c r="A233" s="33"/>
      <c r="B233" s="145"/>
      <c r="C233" s="146" t="s">
        <v>367</v>
      </c>
      <c r="D233" s="146" t="s">
        <v>172</v>
      </c>
      <c r="E233" s="147" t="s">
        <v>368</v>
      </c>
      <c r="F233" s="148" t="s">
        <v>369</v>
      </c>
      <c r="G233" s="149" t="s">
        <v>175</v>
      </c>
      <c r="H233" s="150">
        <v>390</v>
      </c>
      <c r="I233" s="151"/>
      <c r="J233" s="152">
        <f>ROUND(I233*H233,2)</f>
        <v>0</v>
      </c>
      <c r="K233" s="148" t="s">
        <v>193</v>
      </c>
      <c r="L233" s="34"/>
      <c r="M233" s="153" t="s">
        <v>1</v>
      </c>
      <c r="N233" s="154" t="s">
        <v>42</v>
      </c>
      <c r="O233" s="59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7" t="s">
        <v>177</v>
      </c>
      <c r="AT233" s="157" t="s">
        <v>172</v>
      </c>
      <c r="AU233" s="157" t="s">
        <v>87</v>
      </c>
      <c r="AY233" s="18" t="s">
        <v>170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8" t="s">
        <v>32</v>
      </c>
      <c r="BK233" s="158">
        <f>ROUND(I233*H233,2)</f>
        <v>0</v>
      </c>
      <c r="BL233" s="18" t="s">
        <v>177</v>
      </c>
      <c r="BM233" s="157" t="s">
        <v>370</v>
      </c>
    </row>
    <row r="234" spans="1:65" s="2" customFormat="1" ht="16.5" customHeight="1">
      <c r="A234" s="33"/>
      <c r="B234" s="145"/>
      <c r="C234" s="146" t="s">
        <v>371</v>
      </c>
      <c r="D234" s="146" t="s">
        <v>172</v>
      </c>
      <c r="E234" s="147" t="s">
        <v>372</v>
      </c>
      <c r="F234" s="148" t="s">
        <v>373</v>
      </c>
      <c r="G234" s="149" t="s">
        <v>222</v>
      </c>
      <c r="H234" s="150">
        <v>90</v>
      </c>
      <c r="I234" s="151"/>
      <c r="J234" s="152">
        <f>ROUND(I234*H234,2)</f>
        <v>0</v>
      </c>
      <c r="K234" s="148" t="s">
        <v>176</v>
      </c>
      <c r="L234" s="34"/>
      <c r="M234" s="153" t="s">
        <v>1</v>
      </c>
      <c r="N234" s="154" t="s">
        <v>42</v>
      </c>
      <c r="O234" s="59"/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7" t="s">
        <v>177</v>
      </c>
      <c r="AT234" s="157" t="s">
        <v>172</v>
      </c>
      <c r="AU234" s="157" t="s">
        <v>87</v>
      </c>
      <c r="AY234" s="18" t="s">
        <v>170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8" t="s">
        <v>32</v>
      </c>
      <c r="BK234" s="158">
        <f>ROUND(I234*H234,2)</f>
        <v>0</v>
      </c>
      <c r="BL234" s="18" t="s">
        <v>177</v>
      </c>
      <c r="BM234" s="157" t="s">
        <v>374</v>
      </c>
    </row>
    <row r="235" spans="2:51" s="13" customFormat="1" ht="12">
      <c r="B235" s="159"/>
      <c r="D235" s="160" t="s">
        <v>179</v>
      </c>
      <c r="E235" s="161" t="s">
        <v>1</v>
      </c>
      <c r="F235" s="162" t="s">
        <v>375</v>
      </c>
      <c r="H235" s="161" t="s">
        <v>1</v>
      </c>
      <c r="I235" s="163"/>
      <c r="L235" s="159"/>
      <c r="M235" s="164"/>
      <c r="N235" s="165"/>
      <c r="O235" s="165"/>
      <c r="P235" s="165"/>
      <c r="Q235" s="165"/>
      <c r="R235" s="165"/>
      <c r="S235" s="165"/>
      <c r="T235" s="166"/>
      <c r="AT235" s="161" t="s">
        <v>179</v>
      </c>
      <c r="AU235" s="161" t="s">
        <v>87</v>
      </c>
      <c r="AV235" s="13" t="s">
        <v>32</v>
      </c>
      <c r="AW235" s="13" t="s">
        <v>31</v>
      </c>
      <c r="AX235" s="13" t="s">
        <v>77</v>
      </c>
      <c r="AY235" s="161" t="s">
        <v>170</v>
      </c>
    </row>
    <row r="236" spans="2:51" s="13" customFormat="1" ht="12">
      <c r="B236" s="159"/>
      <c r="D236" s="160" t="s">
        <v>179</v>
      </c>
      <c r="E236" s="161" t="s">
        <v>1</v>
      </c>
      <c r="F236" s="162" t="s">
        <v>376</v>
      </c>
      <c r="H236" s="161" t="s">
        <v>1</v>
      </c>
      <c r="I236" s="163"/>
      <c r="L236" s="159"/>
      <c r="M236" s="164"/>
      <c r="N236" s="165"/>
      <c r="O236" s="165"/>
      <c r="P236" s="165"/>
      <c r="Q236" s="165"/>
      <c r="R236" s="165"/>
      <c r="S236" s="165"/>
      <c r="T236" s="166"/>
      <c r="AT236" s="161" t="s">
        <v>179</v>
      </c>
      <c r="AU236" s="161" t="s">
        <v>87</v>
      </c>
      <c r="AV236" s="13" t="s">
        <v>32</v>
      </c>
      <c r="AW236" s="13" t="s">
        <v>31</v>
      </c>
      <c r="AX236" s="13" t="s">
        <v>77</v>
      </c>
      <c r="AY236" s="161" t="s">
        <v>170</v>
      </c>
    </row>
    <row r="237" spans="2:51" s="14" customFormat="1" ht="12">
      <c r="B237" s="167"/>
      <c r="D237" s="160" t="s">
        <v>179</v>
      </c>
      <c r="E237" s="168" t="s">
        <v>1</v>
      </c>
      <c r="F237" s="169" t="s">
        <v>377</v>
      </c>
      <c r="H237" s="170">
        <v>90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179</v>
      </c>
      <c r="AU237" s="168" t="s">
        <v>87</v>
      </c>
      <c r="AV237" s="14" t="s">
        <v>87</v>
      </c>
      <c r="AW237" s="14" t="s">
        <v>31</v>
      </c>
      <c r="AX237" s="14" t="s">
        <v>77</v>
      </c>
      <c r="AY237" s="168" t="s">
        <v>170</v>
      </c>
    </row>
    <row r="238" spans="2:51" s="15" customFormat="1" ht="12">
      <c r="B238" s="175"/>
      <c r="D238" s="160" t="s">
        <v>179</v>
      </c>
      <c r="E238" s="176" t="s">
        <v>133</v>
      </c>
      <c r="F238" s="177" t="s">
        <v>239</v>
      </c>
      <c r="H238" s="178">
        <v>90</v>
      </c>
      <c r="I238" s="179"/>
      <c r="L238" s="175"/>
      <c r="M238" s="180"/>
      <c r="N238" s="181"/>
      <c r="O238" s="181"/>
      <c r="P238" s="181"/>
      <c r="Q238" s="181"/>
      <c r="R238" s="181"/>
      <c r="S238" s="181"/>
      <c r="T238" s="182"/>
      <c r="AT238" s="176" t="s">
        <v>179</v>
      </c>
      <c r="AU238" s="176" t="s">
        <v>87</v>
      </c>
      <c r="AV238" s="15" t="s">
        <v>177</v>
      </c>
      <c r="AW238" s="15" t="s">
        <v>31</v>
      </c>
      <c r="AX238" s="15" t="s">
        <v>32</v>
      </c>
      <c r="AY238" s="176" t="s">
        <v>170</v>
      </c>
    </row>
    <row r="239" spans="1:65" s="2" customFormat="1" ht="16.5" customHeight="1">
      <c r="A239" s="33"/>
      <c r="B239" s="145"/>
      <c r="C239" s="183" t="s">
        <v>378</v>
      </c>
      <c r="D239" s="183" t="s">
        <v>379</v>
      </c>
      <c r="E239" s="184" t="s">
        <v>380</v>
      </c>
      <c r="F239" s="185" t="s">
        <v>381</v>
      </c>
      <c r="G239" s="186" t="s">
        <v>249</v>
      </c>
      <c r="H239" s="187">
        <v>171.518</v>
      </c>
      <c r="I239" s="188"/>
      <c r="J239" s="189">
        <f>ROUND(I239*H239,2)</f>
        <v>0</v>
      </c>
      <c r="K239" s="185" t="s">
        <v>193</v>
      </c>
      <c r="L239" s="190"/>
      <c r="M239" s="191" t="s">
        <v>1</v>
      </c>
      <c r="N239" s="192" t="s">
        <v>42</v>
      </c>
      <c r="O239" s="59"/>
      <c r="P239" s="155">
        <f>O239*H239</f>
        <v>0</v>
      </c>
      <c r="Q239" s="155">
        <v>0</v>
      </c>
      <c r="R239" s="155">
        <f>Q239*H239</f>
        <v>0</v>
      </c>
      <c r="S239" s="155">
        <v>0</v>
      </c>
      <c r="T239" s="156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7" t="s">
        <v>210</v>
      </c>
      <c r="AT239" s="157" t="s">
        <v>379</v>
      </c>
      <c r="AU239" s="157" t="s">
        <v>87</v>
      </c>
      <c r="AY239" s="18" t="s">
        <v>170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8" t="s">
        <v>32</v>
      </c>
      <c r="BK239" s="158">
        <f>ROUND(I239*H239,2)</f>
        <v>0</v>
      </c>
      <c r="BL239" s="18" t="s">
        <v>177</v>
      </c>
      <c r="BM239" s="157" t="s">
        <v>382</v>
      </c>
    </row>
    <row r="240" spans="2:51" s="14" customFormat="1" ht="12">
      <c r="B240" s="167"/>
      <c r="D240" s="160" t="s">
        <v>179</v>
      </c>
      <c r="E240" s="168" t="s">
        <v>1</v>
      </c>
      <c r="F240" s="169" t="s">
        <v>383</v>
      </c>
      <c r="H240" s="170">
        <v>171.518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179</v>
      </c>
      <c r="AU240" s="168" t="s">
        <v>87</v>
      </c>
      <c r="AV240" s="14" t="s">
        <v>87</v>
      </c>
      <c r="AW240" s="14" t="s">
        <v>31</v>
      </c>
      <c r="AX240" s="14" t="s">
        <v>77</v>
      </c>
      <c r="AY240" s="168" t="s">
        <v>170</v>
      </c>
    </row>
    <row r="241" spans="2:51" s="15" customFormat="1" ht="12">
      <c r="B241" s="175"/>
      <c r="D241" s="160" t="s">
        <v>179</v>
      </c>
      <c r="E241" s="176" t="s">
        <v>1</v>
      </c>
      <c r="F241" s="177" t="s">
        <v>239</v>
      </c>
      <c r="H241" s="178">
        <v>171.518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6" t="s">
        <v>179</v>
      </c>
      <c r="AU241" s="176" t="s">
        <v>87</v>
      </c>
      <c r="AV241" s="15" t="s">
        <v>177</v>
      </c>
      <c r="AW241" s="15" t="s">
        <v>31</v>
      </c>
      <c r="AX241" s="15" t="s">
        <v>32</v>
      </c>
      <c r="AY241" s="176" t="s">
        <v>170</v>
      </c>
    </row>
    <row r="242" spans="1:65" s="2" customFormat="1" ht="16.5" customHeight="1">
      <c r="A242" s="33"/>
      <c r="B242" s="145"/>
      <c r="C242" s="146" t="s">
        <v>384</v>
      </c>
      <c r="D242" s="146" t="s">
        <v>172</v>
      </c>
      <c r="E242" s="147" t="s">
        <v>385</v>
      </c>
      <c r="F242" s="148" t="s">
        <v>386</v>
      </c>
      <c r="G242" s="149" t="s">
        <v>222</v>
      </c>
      <c r="H242" s="150">
        <v>103.95</v>
      </c>
      <c r="I242" s="151"/>
      <c r="J242" s="152">
        <f>ROUND(I242*H242,2)</f>
        <v>0</v>
      </c>
      <c r="K242" s="148" t="s">
        <v>176</v>
      </c>
      <c r="L242" s="34"/>
      <c r="M242" s="153" t="s">
        <v>1</v>
      </c>
      <c r="N242" s="154" t="s">
        <v>42</v>
      </c>
      <c r="O242" s="59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177</v>
      </c>
      <c r="AT242" s="157" t="s">
        <v>172</v>
      </c>
      <c r="AU242" s="157" t="s">
        <v>87</v>
      </c>
      <c r="AY242" s="18" t="s">
        <v>170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8" t="s">
        <v>32</v>
      </c>
      <c r="BK242" s="158">
        <f>ROUND(I242*H242,2)</f>
        <v>0</v>
      </c>
      <c r="BL242" s="18" t="s">
        <v>177</v>
      </c>
      <c r="BM242" s="157" t="s">
        <v>387</v>
      </c>
    </row>
    <row r="243" spans="2:51" s="14" customFormat="1" ht="12">
      <c r="B243" s="167"/>
      <c r="D243" s="160" t="s">
        <v>179</v>
      </c>
      <c r="E243" s="168" t="s">
        <v>1</v>
      </c>
      <c r="F243" s="169" t="s">
        <v>388</v>
      </c>
      <c r="H243" s="170">
        <v>103.95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179</v>
      </c>
      <c r="AU243" s="168" t="s">
        <v>87</v>
      </c>
      <c r="AV243" s="14" t="s">
        <v>87</v>
      </c>
      <c r="AW243" s="14" t="s">
        <v>31</v>
      </c>
      <c r="AX243" s="14" t="s">
        <v>77</v>
      </c>
      <c r="AY243" s="168" t="s">
        <v>170</v>
      </c>
    </row>
    <row r="244" spans="2:51" s="15" customFormat="1" ht="12">
      <c r="B244" s="175"/>
      <c r="D244" s="160" t="s">
        <v>179</v>
      </c>
      <c r="E244" s="176" t="s">
        <v>1</v>
      </c>
      <c r="F244" s="177" t="s">
        <v>239</v>
      </c>
      <c r="H244" s="178">
        <v>103.95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179</v>
      </c>
      <c r="AU244" s="176" t="s">
        <v>87</v>
      </c>
      <c r="AV244" s="15" t="s">
        <v>177</v>
      </c>
      <c r="AW244" s="15" t="s">
        <v>31</v>
      </c>
      <c r="AX244" s="15" t="s">
        <v>32</v>
      </c>
      <c r="AY244" s="176" t="s">
        <v>170</v>
      </c>
    </row>
    <row r="245" spans="1:65" s="2" customFormat="1" ht="16.5" customHeight="1">
      <c r="A245" s="33"/>
      <c r="B245" s="145"/>
      <c r="C245" s="146" t="s">
        <v>389</v>
      </c>
      <c r="D245" s="146" t="s">
        <v>172</v>
      </c>
      <c r="E245" s="147" t="s">
        <v>390</v>
      </c>
      <c r="F245" s="148" t="s">
        <v>391</v>
      </c>
      <c r="G245" s="149" t="s">
        <v>222</v>
      </c>
      <c r="H245" s="150">
        <v>103.95</v>
      </c>
      <c r="I245" s="151"/>
      <c r="J245" s="152">
        <f>ROUND(I245*H245,2)</f>
        <v>0</v>
      </c>
      <c r="K245" s="148" t="s">
        <v>176</v>
      </c>
      <c r="L245" s="34"/>
      <c r="M245" s="153" t="s">
        <v>1</v>
      </c>
      <c r="N245" s="154" t="s">
        <v>42</v>
      </c>
      <c r="O245" s="59"/>
      <c r="P245" s="155">
        <f>O245*H245</f>
        <v>0</v>
      </c>
      <c r="Q245" s="155">
        <v>0</v>
      </c>
      <c r="R245" s="155">
        <f>Q245*H245</f>
        <v>0</v>
      </c>
      <c r="S245" s="155">
        <v>0</v>
      </c>
      <c r="T245" s="156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7" t="s">
        <v>177</v>
      </c>
      <c r="AT245" s="157" t="s">
        <v>172</v>
      </c>
      <c r="AU245" s="157" t="s">
        <v>87</v>
      </c>
      <c r="AY245" s="18" t="s">
        <v>170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8" t="s">
        <v>32</v>
      </c>
      <c r="BK245" s="158">
        <f>ROUND(I245*H245,2)</f>
        <v>0</v>
      </c>
      <c r="BL245" s="18" t="s">
        <v>177</v>
      </c>
      <c r="BM245" s="157" t="s">
        <v>392</v>
      </c>
    </row>
    <row r="246" spans="1:65" s="2" customFormat="1" ht="37.9" customHeight="1">
      <c r="A246" s="33"/>
      <c r="B246" s="145"/>
      <c r="C246" s="146" t="s">
        <v>393</v>
      </c>
      <c r="D246" s="146" t="s">
        <v>172</v>
      </c>
      <c r="E246" s="147" t="s">
        <v>394</v>
      </c>
      <c r="F246" s="148" t="s">
        <v>395</v>
      </c>
      <c r="G246" s="149" t="s">
        <v>175</v>
      </c>
      <c r="H246" s="150">
        <v>2127</v>
      </c>
      <c r="I246" s="151"/>
      <c r="J246" s="152">
        <f>ROUND(I246*H246,2)</f>
        <v>0</v>
      </c>
      <c r="K246" s="148" t="s">
        <v>193</v>
      </c>
      <c r="L246" s="34"/>
      <c r="M246" s="153" t="s">
        <v>1</v>
      </c>
      <c r="N246" s="154" t="s">
        <v>42</v>
      </c>
      <c r="O246" s="59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7" t="s">
        <v>177</v>
      </c>
      <c r="AT246" s="157" t="s">
        <v>172</v>
      </c>
      <c r="AU246" s="157" t="s">
        <v>87</v>
      </c>
      <c r="AY246" s="18" t="s">
        <v>170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8" t="s">
        <v>32</v>
      </c>
      <c r="BK246" s="158">
        <f>ROUND(I246*H246,2)</f>
        <v>0</v>
      </c>
      <c r="BL246" s="18" t="s">
        <v>177</v>
      </c>
      <c r="BM246" s="157" t="s">
        <v>396</v>
      </c>
    </row>
    <row r="247" spans="2:51" s="13" customFormat="1" ht="12">
      <c r="B247" s="159"/>
      <c r="D247" s="160" t="s">
        <v>179</v>
      </c>
      <c r="E247" s="161" t="s">
        <v>1</v>
      </c>
      <c r="F247" s="162" t="s">
        <v>397</v>
      </c>
      <c r="H247" s="161" t="s">
        <v>1</v>
      </c>
      <c r="I247" s="163"/>
      <c r="L247" s="159"/>
      <c r="M247" s="164"/>
      <c r="N247" s="165"/>
      <c r="O247" s="165"/>
      <c r="P247" s="165"/>
      <c r="Q247" s="165"/>
      <c r="R247" s="165"/>
      <c r="S247" s="165"/>
      <c r="T247" s="166"/>
      <c r="AT247" s="161" t="s">
        <v>179</v>
      </c>
      <c r="AU247" s="161" t="s">
        <v>87</v>
      </c>
      <c r="AV247" s="13" t="s">
        <v>32</v>
      </c>
      <c r="AW247" s="13" t="s">
        <v>31</v>
      </c>
      <c r="AX247" s="13" t="s">
        <v>77</v>
      </c>
      <c r="AY247" s="161" t="s">
        <v>170</v>
      </c>
    </row>
    <row r="248" spans="2:51" s="14" customFormat="1" ht="12">
      <c r="B248" s="167"/>
      <c r="D248" s="160" t="s">
        <v>179</v>
      </c>
      <c r="E248" s="168" t="s">
        <v>1</v>
      </c>
      <c r="F248" s="169" t="s">
        <v>398</v>
      </c>
      <c r="H248" s="170">
        <v>2127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179</v>
      </c>
      <c r="AU248" s="168" t="s">
        <v>87</v>
      </c>
      <c r="AV248" s="14" t="s">
        <v>87</v>
      </c>
      <c r="AW248" s="14" t="s">
        <v>31</v>
      </c>
      <c r="AX248" s="14" t="s">
        <v>32</v>
      </c>
      <c r="AY248" s="168" t="s">
        <v>170</v>
      </c>
    </row>
    <row r="249" spans="1:65" s="2" customFormat="1" ht="37.9" customHeight="1">
      <c r="A249" s="33"/>
      <c r="B249" s="145"/>
      <c r="C249" s="146" t="s">
        <v>399</v>
      </c>
      <c r="D249" s="146" t="s">
        <v>172</v>
      </c>
      <c r="E249" s="147" t="s">
        <v>400</v>
      </c>
      <c r="F249" s="148" t="s">
        <v>401</v>
      </c>
      <c r="G249" s="149" t="s">
        <v>175</v>
      </c>
      <c r="H249" s="150">
        <v>4317</v>
      </c>
      <c r="I249" s="151"/>
      <c r="J249" s="152">
        <f>ROUND(I249*H249,2)</f>
        <v>0</v>
      </c>
      <c r="K249" s="148" t="s">
        <v>193</v>
      </c>
      <c r="L249" s="34"/>
      <c r="M249" s="153" t="s">
        <v>1</v>
      </c>
      <c r="N249" s="154" t="s">
        <v>42</v>
      </c>
      <c r="O249" s="59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7" t="s">
        <v>177</v>
      </c>
      <c r="AT249" s="157" t="s">
        <v>172</v>
      </c>
      <c r="AU249" s="157" t="s">
        <v>87</v>
      </c>
      <c r="AY249" s="18" t="s">
        <v>170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8" t="s">
        <v>32</v>
      </c>
      <c r="BK249" s="158">
        <f>ROUND(I249*H249,2)</f>
        <v>0</v>
      </c>
      <c r="BL249" s="18" t="s">
        <v>177</v>
      </c>
      <c r="BM249" s="157" t="s">
        <v>402</v>
      </c>
    </row>
    <row r="250" spans="2:51" s="13" customFormat="1" ht="12">
      <c r="B250" s="159"/>
      <c r="D250" s="160" t="s">
        <v>179</v>
      </c>
      <c r="E250" s="161" t="s">
        <v>1</v>
      </c>
      <c r="F250" s="162" t="s">
        <v>397</v>
      </c>
      <c r="H250" s="161" t="s">
        <v>1</v>
      </c>
      <c r="I250" s="163"/>
      <c r="L250" s="159"/>
      <c r="M250" s="164"/>
      <c r="N250" s="165"/>
      <c r="O250" s="165"/>
      <c r="P250" s="165"/>
      <c r="Q250" s="165"/>
      <c r="R250" s="165"/>
      <c r="S250" s="165"/>
      <c r="T250" s="166"/>
      <c r="AT250" s="161" t="s">
        <v>179</v>
      </c>
      <c r="AU250" s="161" t="s">
        <v>87</v>
      </c>
      <c r="AV250" s="13" t="s">
        <v>32</v>
      </c>
      <c r="AW250" s="13" t="s">
        <v>31</v>
      </c>
      <c r="AX250" s="13" t="s">
        <v>77</v>
      </c>
      <c r="AY250" s="161" t="s">
        <v>170</v>
      </c>
    </row>
    <row r="251" spans="2:51" s="14" customFormat="1" ht="12">
      <c r="B251" s="167"/>
      <c r="D251" s="160" t="s">
        <v>179</v>
      </c>
      <c r="E251" s="168" t="s">
        <v>1</v>
      </c>
      <c r="F251" s="169" t="s">
        <v>403</v>
      </c>
      <c r="H251" s="170">
        <v>4317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8" t="s">
        <v>179</v>
      </c>
      <c r="AU251" s="168" t="s">
        <v>87</v>
      </c>
      <c r="AV251" s="14" t="s">
        <v>87</v>
      </c>
      <c r="AW251" s="14" t="s">
        <v>31</v>
      </c>
      <c r="AX251" s="14" t="s">
        <v>32</v>
      </c>
      <c r="AY251" s="168" t="s">
        <v>170</v>
      </c>
    </row>
    <row r="252" spans="2:63" s="12" customFormat="1" ht="22.9" customHeight="1">
      <c r="B252" s="132"/>
      <c r="D252" s="133" t="s">
        <v>76</v>
      </c>
      <c r="E252" s="143" t="s">
        <v>404</v>
      </c>
      <c r="F252" s="143" t="s">
        <v>405</v>
      </c>
      <c r="I252" s="135"/>
      <c r="J252" s="144">
        <f>BK252</f>
        <v>0</v>
      </c>
      <c r="L252" s="132"/>
      <c r="M252" s="137"/>
      <c r="N252" s="138"/>
      <c r="O252" s="138"/>
      <c r="P252" s="139">
        <f>SUM(P253:P286)</f>
        <v>0</v>
      </c>
      <c r="Q252" s="138"/>
      <c r="R252" s="139">
        <f>SUM(R253:R286)</f>
        <v>0</v>
      </c>
      <c r="S252" s="138"/>
      <c r="T252" s="140">
        <f>SUM(T253:T286)</f>
        <v>0</v>
      </c>
      <c r="AR252" s="133" t="s">
        <v>32</v>
      </c>
      <c r="AT252" s="141" t="s">
        <v>76</v>
      </c>
      <c r="AU252" s="141" t="s">
        <v>32</v>
      </c>
      <c r="AY252" s="133" t="s">
        <v>170</v>
      </c>
      <c r="BK252" s="142">
        <f>SUM(BK253:BK286)</f>
        <v>0</v>
      </c>
    </row>
    <row r="253" spans="1:65" s="2" customFormat="1" ht="21.75" customHeight="1">
      <c r="A253" s="33"/>
      <c r="B253" s="145"/>
      <c r="C253" s="146" t="s">
        <v>406</v>
      </c>
      <c r="D253" s="146" t="s">
        <v>172</v>
      </c>
      <c r="E253" s="147" t="s">
        <v>294</v>
      </c>
      <c r="F253" s="148" t="s">
        <v>295</v>
      </c>
      <c r="G253" s="149" t="s">
        <v>222</v>
      </c>
      <c r="H253" s="150">
        <v>1408.875</v>
      </c>
      <c r="I253" s="151"/>
      <c r="J253" s="152">
        <f>ROUND(I253*H253,2)</f>
        <v>0</v>
      </c>
      <c r="K253" s="148" t="s">
        <v>176</v>
      </c>
      <c r="L253" s="34"/>
      <c r="M253" s="153" t="s">
        <v>1</v>
      </c>
      <c r="N253" s="154" t="s">
        <v>42</v>
      </c>
      <c r="O253" s="59"/>
      <c r="P253" s="155">
        <f>O253*H253</f>
        <v>0</v>
      </c>
      <c r="Q253" s="155">
        <v>0</v>
      </c>
      <c r="R253" s="155">
        <f>Q253*H253</f>
        <v>0</v>
      </c>
      <c r="S253" s="155">
        <v>0</v>
      </c>
      <c r="T253" s="15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7" t="s">
        <v>177</v>
      </c>
      <c r="AT253" s="157" t="s">
        <v>172</v>
      </c>
      <c r="AU253" s="157" t="s">
        <v>87</v>
      </c>
      <c r="AY253" s="18" t="s">
        <v>170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8" t="s">
        <v>32</v>
      </c>
      <c r="BK253" s="158">
        <f>ROUND(I253*H253,2)</f>
        <v>0</v>
      </c>
      <c r="BL253" s="18" t="s">
        <v>177</v>
      </c>
      <c r="BM253" s="157" t="s">
        <v>407</v>
      </c>
    </row>
    <row r="254" spans="2:51" s="13" customFormat="1" ht="12">
      <c r="B254" s="159"/>
      <c r="D254" s="160" t="s">
        <v>179</v>
      </c>
      <c r="E254" s="161" t="s">
        <v>1</v>
      </c>
      <c r="F254" s="162" t="s">
        <v>408</v>
      </c>
      <c r="H254" s="161" t="s">
        <v>1</v>
      </c>
      <c r="I254" s="163"/>
      <c r="L254" s="159"/>
      <c r="M254" s="164"/>
      <c r="N254" s="165"/>
      <c r="O254" s="165"/>
      <c r="P254" s="165"/>
      <c r="Q254" s="165"/>
      <c r="R254" s="165"/>
      <c r="S254" s="165"/>
      <c r="T254" s="166"/>
      <c r="AT254" s="161" t="s">
        <v>179</v>
      </c>
      <c r="AU254" s="161" t="s">
        <v>87</v>
      </c>
      <c r="AV254" s="13" t="s">
        <v>32</v>
      </c>
      <c r="AW254" s="13" t="s">
        <v>31</v>
      </c>
      <c r="AX254" s="13" t="s">
        <v>77</v>
      </c>
      <c r="AY254" s="161" t="s">
        <v>170</v>
      </c>
    </row>
    <row r="255" spans="2:51" s="13" customFormat="1" ht="12">
      <c r="B255" s="159"/>
      <c r="D255" s="160" t="s">
        <v>179</v>
      </c>
      <c r="E255" s="161" t="s">
        <v>1</v>
      </c>
      <c r="F255" s="162" t="s">
        <v>409</v>
      </c>
      <c r="H255" s="161" t="s">
        <v>1</v>
      </c>
      <c r="I255" s="163"/>
      <c r="L255" s="159"/>
      <c r="M255" s="164"/>
      <c r="N255" s="165"/>
      <c r="O255" s="165"/>
      <c r="P255" s="165"/>
      <c r="Q255" s="165"/>
      <c r="R255" s="165"/>
      <c r="S255" s="165"/>
      <c r="T255" s="166"/>
      <c r="AT255" s="161" t="s">
        <v>179</v>
      </c>
      <c r="AU255" s="161" t="s">
        <v>87</v>
      </c>
      <c r="AV255" s="13" t="s">
        <v>32</v>
      </c>
      <c r="AW255" s="13" t="s">
        <v>31</v>
      </c>
      <c r="AX255" s="13" t="s">
        <v>77</v>
      </c>
      <c r="AY255" s="161" t="s">
        <v>170</v>
      </c>
    </row>
    <row r="256" spans="2:51" s="14" customFormat="1" ht="12">
      <c r="B256" s="167"/>
      <c r="D256" s="160" t="s">
        <v>179</v>
      </c>
      <c r="E256" s="168" t="s">
        <v>1</v>
      </c>
      <c r="F256" s="169" t="s">
        <v>126</v>
      </c>
      <c r="H256" s="170">
        <v>2167.5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179</v>
      </c>
      <c r="AU256" s="168" t="s">
        <v>87</v>
      </c>
      <c r="AV256" s="14" t="s">
        <v>87</v>
      </c>
      <c r="AW256" s="14" t="s">
        <v>31</v>
      </c>
      <c r="AX256" s="14" t="s">
        <v>77</v>
      </c>
      <c r="AY256" s="168" t="s">
        <v>170</v>
      </c>
    </row>
    <row r="257" spans="2:51" s="15" customFormat="1" ht="12">
      <c r="B257" s="175"/>
      <c r="D257" s="160" t="s">
        <v>179</v>
      </c>
      <c r="E257" s="176" t="s">
        <v>128</v>
      </c>
      <c r="F257" s="177" t="s">
        <v>239</v>
      </c>
      <c r="H257" s="178">
        <v>2167.5</v>
      </c>
      <c r="I257" s="179"/>
      <c r="L257" s="175"/>
      <c r="M257" s="180"/>
      <c r="N257" s="181"/>
      <c r="O257" s="181"/>
      <c r="P257" s="181"/>
      <c r="Q257" s="181"/>
      <c r="R257" s="181"/>
      <c r="S257" s="181"/>
      <c r="T257" s="182"/>
      <c r="AT257" s="176" t="s">
        <v>179</v>
      </c>
      <c r="AU257" s="176" t="s">
        <v>87</v>
      </c>
      <c r="AV257" s="15" t="s">
        <v>177</v>
      </c>
      <c r="AW257" s="15" t="s">
        <v>31</v>
      </c>
      <c r="AX257" s="15" t="s">
        <v>77</v>
      </c>
      <c r="AY257" s="176" t="s">
        <v>170</v>
      </c>
    </row>
    <row r="258" spans="2:51" s="14" customFormat="1" ht="12">
      <c r="B258" s="167"/>
      <c r="D258" s="160" t="s">
        <v>179</v>
      </c>
      <c r="E258" s="168" t="s">
        <v>1</v>
      </c>
      <c r="F258" s="169" t="s">
        <v>410</v>
      </c>
      <c r="H258" s="170">
        <v>1408.875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8" t="s">
        <v>179</v>
      </c>
      <c r="AU258" s="168" t="s">
        <v>87</v>
      </c>
      <c r="AV258" s="14" t="s">
        <v>87</v>
      </c>
      <c r="AW258" s="14" t="s">
        <v>31</v>
      </c>
      <c r="AX258" s="14" t="s">
        <v>32</v>
      </c>
      <c r="AY258" s="168" t="s">
        <v>170</v>
      </c>
    </row>
    <row r="259" spans="1:65" s="2" customFormat="1" ht="21.75" customHeight="1">
      <c r="A259" s="33"/>
      <c r="B259" s="145"/>
      <c r="C259" s="146" t="s">
        <v>411</v>
      </c>
      <c r="D259" s="146" t="s">
        <v>172</v>
      </c>
      <c r="E259" s="147" t="s">
        <v>300</v>
      </c>
      <c r="F259" s="148" t="s">
        <v>301</v>
      </c>
      <c r="G259" s="149" t="s">
        <v>222</v>
      </c>
      <c r="H259" s="150">
        <v>758.625</v>
      </c>
      <c r="I259" s="151"/>
      <c r="J259" s="152">
        <f>ROUND(I259*H259,2)</f>
        <v>0</v>
      </c>
      <c r="K259" s="148" t="s">
        <v>176</v>
      </c>
      <c r="L259" s="34"/>
      <c r="M259" s="153" t="s">
        <v>1</v>
      </c>
      <c r="N259" s="154" t="s">
        <v>42</v>
      </c>
      <c r="O259" s="59"/>
      <c r="P259" s="155">
        <f>O259*H259</f>
        <v>0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7" t="s">
        <v>177</v>
      </c>
      <c r="AT259" s="157" t="s">
        <v>172</v>
      </c>
      <c r="AU259" s="157" t="s">
        <v>87</v>
      </c>
      <c r="AY259" s="18" t="s">
        <v>170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8" t="s">
        <v>32</v>
      </c>
      <c r="BK259" s="158">
        <f>ROUND(I259*H259,2)</f>
        <v>0</v>
      </c>
      <c r="BL259" s="18" t="s">
        <v>177</v>
      </c>
      <c r="BM259" s="157" t="s">
        <v>412</v>
      </c>
    </row>
    <row r="260" spans="2:51" s="14" customFormat="1" ht="12">
      <c r="B260" s="167"/>
      <c r="D260" s="160" t="s">
        <v>179</v>
      </c>
      <c r="E260" s="168" t="s">
        <v>1</v>
      </c>
      <c r="F260" s="169" t="s">
        <v>413</v>
      </c>
      <c r="H260" s="170">
        <v>758.625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8" t="s">
        <v>179</v>
      </c>
      <c r="AU260" s="168" t="s">
        <v>87</v>
      </c>
      <c r="AV260" s="14" t="s">
        <v>87</v>
      </c>
      <c r="AW260" s="14" t="s">
        <v>31</v>
      </c>
      <c r="AX260" s="14" t="s">
        <v>32</v>
      </c>
      <c r="AY260" s="168" t="s">
        <v>170</v>
      </c>
    </row>
    <row r="261" spans="1:65" s="2" customFormat="1" ht="16.5" customHeight="1">
      <c r="A261" s="33"/>
      <c r="B261" s="145"/>
      <c r="C261" s="146" t="s">
        <v>414</v>
      </c>
      <c r="D261" s="146" t="s">
        <v>172</v>
      </c>
      <c r="E261" s="147" t="s">
        <v>316</v>
      </c>
      <c r="F261" s="148" t="s">
        <v>317</v>
      </c>
      <c r="G261" s="149" t="s">
        <v>222</v>
      </c>
      <c r="H261" s="150">
        <v>1408.875</v>
      </c>
      <c r="I261" s="151"/>
      <c r="J261" s="152">
        <f>ROUND(I261*H261,2)</f>
        <v>0</v>
      </c>
      <c r="K261" s="148" t="s">
        <v>176</v>
      </c>
      <c r="L261" s="34"/>
      <c r="M261" s="153" t="s">
        <v>1</v>
      </c>
      <c r="N261" s="154" t="s">
        <v>42</v>
      </c>
      <c r="O261" s="59"/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7" t="s">
        <v>177</v>
      </c>
      <c r="AT261" s="157" t="s">
        <v>172</v>
      </c>
      <c r="AU261" s="157" t="s">
        <v>87</v>
      </c>
      <c r="AY261" s="18" t="s">
        <v>170</v>
      </c>
      <c r="BE261" s="158">
        <f>IF(N261="základní",J261,0)</f>
        <v>0</v>
      </c>
      <c r="BF261" s="158">
        <f>IF(N261="snížená",J261,0)</f>
        <v>0</v>
      </c>
      <c r="BG261" s="158">
        <f>IF(N261="zákl. přenesená",J261,0)</f>
        <v>0</v>
      </c>
      <c r="BH261" s="158">
        <f>IF(N261="sníž. přenesená",J261,0)</f>
        <v>0</v>
      </c>
      <c r="BI261" s="158">
        <f>IF(N261="nulová",J261,0)</f>
        <v>0</v>
      </c>
      <c r="BJ261" s="18" t="s">
        <v>32</v>
      </c>
      <c r="BK261" s="158">
        <f>ROUND(I261*H261,2)</f>
        <v>0</v>
      </c>
      <c r="BL261" s="18" t="s">
        <v>177</v>
      </c>
      <c r="BM261" s="157" t="s">
        <v>415</v>
      </c>
    </row>
    <row r="262" spans="2:51" s="14" customFormat="1" ht="12">
      <c r="B262" s="167"/>
      <c r="D262" s="160" t="s">
        <v>179</v>
      </c>
      <c r="E262" s="168" t="s">
        <v>1</v>
      </c>
      <c r="F262" s="169" t="s">
        <v>128</v>
      </c>
      <c r="H262" s="170">
        <v>2167.5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179</v>
      </c>
      <c r="AU262" s="168" t="s">
        <v>87</v>
      </c>
      <c r="AV262" s="14" t="s">
        <v>87</v>
      </c>
      <c r="AW262" s="14" t="s">
        <v>31</v>
      </c>
      <c r="AX262" s="14" t="s">
        <v>77</v>
      </c>
      <c r="AY262" s="168" t="s">
        <v>170</v>
      </c>
    </row>
    <row r="263" spans="2:51" s="15" customFormat="1" ht="12">
      <c r="B263" s="175"/>
      <c r="D263" s="160" t="s">
        <v>179</v>
      </c>
      <c r="E263" s="176" t="s">
        <v>125</v>
      </c>
      <c r="F263" s="177" t="s">
        <v>239</v>
      </c>
      <c r="H263" s="178">
        <v>2167.5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179</v>
      </c>
      <c r="AU263" s="176" t="s">
        <v>87</v>
      </c>
      <c r="AV263" s="15" t="s">
        <v>177</v>
      </c>
      <c r="AW263" s="15" t="s">
        <v>31</v>
      </c>
      <c r="AX263" s="15" t="s">
        <v>77</v>
      </c>
      <c r="AY263" s="176" t="s">
        <v>170</v>
      </c>
    </row>
    <row r="264" spans="2:51" s="14" customFormat="1" ht="12">
      <c r="B264" s="167"/>
      <c r="D264" s="160" t="s">
        <v>179</v>
      </c>
      <c r="E264" s="168" t="s">
        <v>1</v>
      </c>
      <c r="F264" s="169" t="s">
        <v>416</v>
      </c>
      <c r="H264" s="170">
        <v>1408.875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179</v>
      </c>
      <c r="AU264" s="168" t="s">
        <v>87</v>
      </c>
      <c r="AV264" s="14" t="s">
        <v>87</v>
      </c>
      <c r="AW264" s="14" t="s">
        <v>31</v>
      </c>
      <c r="AX264" s="14" t="s">
        <v>32</v>
      </c>
      <c r="AY264" s="168" t="s">
        <v>170</v>
      </c>
    </row>
    <row r="265" spans="1:65" s="2" customFormat="1" ht="24.2" customHeight="1">
      <c r="A265" s="33"/>
      <c r="B265" s="145"/>
      <c r="C265" s="146" t="s">
        <v>417</v>
      </c>
      <c r="D265" s="146" t="s">
        <v>172</v>
      </c>
      <c r="E265" s="147" t="s">
        <v>326</v>
      </c>
      <c r="F265" s="148" t="s">
        <v>327</v>
      </c>
      <c r="G265" s="149" t="s">
        <v>222</v>
      </c>
      <c r="H265" s="150">
        <v>4226.625</v>
      </c>
      <c r="I265" s="151"/>
      <c r="J265" s="152">
        <f>ROUND(I265*H265,2)</f>
        <v>0</v>
      </c>
      <c r="K265" s="148" t="s">
        <v>176</v>
      </c>
      <c r="L265" s="34"/>
      <c r="M265" s="153" t="s">
        <v>1</v>
      </c>
      <c r="N265" s="154" t="s">
        <v>42</v>
      </c>
      <c r="O265" s="59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7" t="s">
        <v>177</v>
      </c>
      <c r="AT265" s="157" t="s">
        <v>172</v>
      </c>
      <c r="AU265" s="157" t="s">
        <v>87</v>
      </c>
      <c r="AY265" s="18" t="s">
        <v>170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8" t="s">
        <v>32</v>
      </c>
      <c r="BK265" s="158">
        <f>ROUND(I265*H265,2)</f>
        <v>0</v>
      </c>
      <c r="BL265" s="18" t="s">
        <v>177</v>
      </c>
      <c r="BM265" s="157" t="s">
        <v>418</v>
      </c>
    </row>
    <row r="266" spans="2:51" s="14" customFormat="1" ht="12">
      <c r="B266" s="167"/>
      <c r="D266" s="160" t="s">
        <v>179</v>
      </c>
      <c r="E266" s="168" t="s">
        <v>1</v>
      </c>
      <c r="F266" s="169" t="s">
        <v>419</v>
      </c>
      <c r="H266" s="170">
        <v>4226.625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179</v>
      </c>
      <c r="AU266" s="168" t="s">
        <v>87</v>
      </c>
      <c r="AV266" s="14" t="s">
        <v>87</v>
      </c>
      <c r="AW266" s="14" t="s">
        <v>31</v>
      </c>
      <c r="AX266" s="14" t="s">
        <v>32</v>
      </c>
      <c r="AY266" s="168" t="s">
        <v>170</v>
      </c>
    </row>
    <row r="267" spans="1:65" s="2" customFormat="1" ht="16.5" customHeight="1">
      <c r="A267" s="33"/>
      <c r="B267" s="145"/>
      <c r="C267" s="146" t="s">
        <v>420</v>
      </c>
      <c r="D267" s="146" t="s">
        <v>172</v>
      </c>
      <c r="E267" s="147" t="s">
        <v>331</v>
      </c>
      <c r="F267" s="148" t="s">
        <v>332</v>
      </c>
      <c r="G267" s="149" t="s">
        <v>222</v>
      </c>
      <c r="H267" s="150">
        <v>758.625</v>
      </c>
      <c r="I267" s="151"/>
      <c r="J267" s="152">
        <f>ROUND(I267*H267,2)</f>
        <v>0</v>
      </c>
      <c r="K267" s="148" t="s">
        <v>176</v>
      </c>
      <c r="L267" s="34"/>
      <c r="M267" s="153" t="s">
        <v>1</v>
      </c>
      <c r="N267" s="154" t="s">
        <v>42</v>
      </c>
      <c r="O267" s="59"/>
      <c r="P267" s="155">
        <f>O267*H267</f>
        <v>0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7" t="s">
        <v>177</v>
      </c>
      <c r="AT267" s="157" t="s">
        <v>172</v>
      </c>
      <c r="AU267" s="157" t="s">
        <v>87</v>
      </c>
      <c r="AY267" s="18" t="s">
        <v>170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8" t="s">
        <v>32</v>
      </c>
      <c r="BK267" s="158">
        <f>ROUND(I267*H267,2)</f>
        <v>0</v>
      </c>
      <c r="BL267" s="18" t="s">
        <v>177</v>
      </c>
      <c r="BM267" s="157" t="s">
        <v>421</v>
      </c>
    </row>
    <row r="268" spans="2:51" s="14" customFormat="1" ht="12">
      <c r="B268" s="167"/>
      <c r="D268" s="160" t="s">
        <v>179</v>
      </c>
      <c r="E268" s="168" t="s">
        <v>1</v>
      </c>
      <c r="F268" s="169" t="s">
        <v>422</v>
      </c>
      <c r="H268" s="170">
        <v>758.625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8" t="s">
        <v>179</v>
      </c>
      <c r="AU268" s="168" t="s">
        <v>87</v>
      </c>
      <c r="AV268" s="14" t="s">
        <v>87</v>
      </c>
      <c r="AW268" s="14" t="s">
        <v>31</v>
      </c>
      <c r="AX268" s="14" t="s">
        <v>32</v>
      </c>
      <c r="AY268" s="168" t="s">
        <v>170</v>
      </c>
    </row>
    <row r="269" spans="1:65" s="2" customFormat="1" ht="24.2" customHeight="1">
      <c r="A269" s="33"/>
      <c r="B269" s="145"/>
      <c r="C269" s="146" t="s">
        <v>423</v>
      </c>
      <c r="D269" s="146" t="s">
        <v>172</v>
      </c>
      <c r="E269" s="147" t="s">
        <v>336</v>
      </c>
      <c r="F269" s="148" t="s">
        <v>337</v>
      </c>
      <c r="G269" s="149" t="s">
        <v>222</v>
      </c>
      <c r="H269" s="150">
        <v>2275.875</v>
      </c>
      <c r="I269" s="151"/>
      <c r="J269" s="152">
        <f>ROUND(I269*H269,2)</f>
        <v>0</v>
      </c>
      <c r="K269" s="148" t="s">
        <v>176</v>
      </c>
      <c r="L269" s="34"/>
      <c r="M269" s="153" t="s">
        <v>1</v>
      </c>
      <c r="N269" s="154" t="s">
        <v>42</v>
      </c>
      <c r="O269" s="59"/>
      <c r="P269" s="155">
        <f>O269*H269</f>
        <v>0</v>
      </c>
      <c r="Q269" s="155">
        <v>0</v>
      </c>
      <c r="R269" s="155">
        <f>Q269*H269</f>
        <v>0</v>
      </c>
      <c r="S269" s="155">
        <v>0</v>
      </c>
      <c r="T269" s="15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7" t="s">
        <v>177</v>
      </c>
      <c r="AT269" s="157" t="s">
        <v>172</v>
      </c>
      <c r="AU269" s="157" t="s">
        <v>87</v>
      </c>
      <c r="AY269" s="18" t="s">
        <v>170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8" t="s">
        <v>32</v>
      </c>
      <c r="BK269" s="158">
        <f>ROUND(I269*H269,2)</f>
        <v>0</v>
      </c>
      <c r="BL269" s="18" t="s">
        <v>177</v>
      </c>
      <c r="BM269" s="157" t="s">
        <v>424</v>
      </c>
    </row>
    <row r="270" spans="2:51" s="14" customFormat="1" ht="12">
      <c r="B270" s="167"/>
      <c r="D270" s="160" t="s">
        <v>179</v>
      </c>
      <c r="E270" s="168" t="s">
        <v>1</v>
      </c>
      <c r="F270" s="169" t="s">
        <v>425</v>
      </c>
      <c r="H270" s="170">
        <v>2275.875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179</v>
      </c>
      <c r="AU270" s="168" t="s">
        <v>87</v>
      </c>
      <c r="AV270" s="14" t="s">
        <v>87</v>
      </c>
      <c r="AW270" s="14" t="s">
        <v>31</v>
      </c>
      <c r="AX270" s="14" t="s">
        <v>32</v>
      </c>
      <c r="AY270" s="168" t="s">
        <v>170</v>
      </c>
    </row>
    <row r="271" spans="1:65" s="2" customFormat="1" ht="16.5" customHeight="1">
      <c r="A271" s="33"/>
      <c r="B271" s="145"/>
      <c r="C271" s="146" t="s">
        <v>426</v>
      </c>
      <c r="D271" s="146" t="s">
        <v>172</v>
      </c>
      <c r="E271" s="147" t="s">
        <v>341</v>
      </c>
      <c r="F271" s="148" t="s">
        <v>342</v>
      </c>
      <c r="G271" s="149" t="s">
        <v>222</v>
      </c>
      <c r="H271" s="150">
        <v>2167.5</v>
      </c>
      <c r="I271" s="151"/>
      <c r="J271" s="152">
        <f>ROUND(I271*H271,2)</f>
        <v>0</v>
      </c>
      <c r="K271" s="148" t="s">
        <v>176</v>
      </c>
      <c r="L271" s="34"/>
      <c r="M271" s="153" t="s">
        <v>1</v>
      </c>
      <c r="N271" s="154" t="s">
        <v>42</v>
      </c>
      <c r="O271" s="59"/>
      <c r="P271" s="155">
        <f>O271*H271</f>
        <v>0</v>
      </c>
      <c r="Q271" s="155">
        <v>0</v>
      </c>
      <c r="R271" s="155">
        <f>Q271*H271</f>
        <v>0</v>
      </c>
      <c r="S271" s="155">
        <v>0</v>
      </c>
      <c r="T271" s="156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7" t="s">
        <v>177</v>
      </c>
      <c r="AT271" s="157" t="s">
        <v>172</v>
      </c>
      <c r="AU271" s="157" t="s">
        <v>87</v>
      </c>
      <c r="AY271" s="18" t="s">
        <v>170</v>
      </c>
      <c r="BE271" s="158">
        <f>IF(N271="základní",J271,0)</f>
        <v>0</v>
      </c>
      <c r="BF271" s="158">
        <f>IF(N271="snížená",J271,0)</f>
        <v>0</v>
      </c>
      <c r="BG271" s="158">
        <f>IF(N271="zákl. přenesená",J271,0)</f>
        <v>0</v>
      </c>
      <c r="BH271" s="158">
        <f>IF(N271="sníž. přenesená",J271,0)</f>
        <v>0</v>
      </c>
      <c r="BI271" s="158">
        <f>IF(N271="nulová",J271,0)</f>
        <v>0</v>
      </c>
      <c r="BJ271" s="18" t="s">
        <v>32</v>
      </c>
      <c r="BK271" s="158">
        <f>ROUND(I271*H271,2)</f>
        <v>0</v>
      </c>
      <c r="BL271" s="18" t="s">
        <v>177</v>
      </c>
      <c r="BM271" s="157" t="s">
        <v>427</v>
      </c>
    </row>
    <row r="272" spans="2:51" s="14" customFormat="1" ht="12">
      <c r="B272" s="167"/>
      <c r="D272" s="160" t="s">
        <v>179</v>
      </c>
      <c r="E272" s="168" t="s">
        <v>1</v>
      </c>
      <c r="F272" s="169" t="s">
        <v>125</v>
      </c>
      <c r="H272" s="170">
        <v>2167.5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179</v>
      </c>
      <c r="AU272" s="168" t="s">
        <v>87</v>
      </c>
      <c r="AV272" s="14" t="s">
        <v>87</v>
      </c>
      <c r="AW272" s="14" t="s">
        <v>31</v>
      </c>
      <c r="AX272" s="14" t="s">
        <v>32</v>
      </c>
      <c r="AY272" s="168" t="s">
        <v>170</v>
      </c>
    </row>
    <row r="273" spans="1:65" s="2" customFormat="1" ht="16.5" customHeight="1">
      <c r="A273" s="33"/>
      <c r="B273" s="145"/>
      <c r="C273" s="146" t="s">
        <v>428</v>
      </c>
      <c r="D273" s="146" t="s">
        <v>172</v>
      </c>
      <c r="E273" s="147" t="s">
        <v>345</v>
      </c>
      <c r="F273" s="148" t="s">
        <v>346</v>
      </c>
      <c r="G273" s="149" t="s">
        <v>222</v>
      </c>
      <c r="H273" s="150">
        <v>1408.875</v>
      </c>
      <c r="I273" s="151"/>
      <c r="J273" s="152">
        <f>ROUND(I273*H273,2)</f>
        <v>0</v>
      </c>
      <c r="K273" s="148" t="s">
        <v>193</v>
      </c>
      <c r="L273" s="34"/>
      <c r="M273" s="153" t="s">
        <v>1</v>
      </c>
      <c r="N273" s="154" t="s">
        <v>42</v>
      </c>
      <c r="O273" s="59"/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7" t="s">
        <v>177</v>
      </c>
      <c r="AT273" s="157" t="s">
        <v>172</v>
      </c>
      <c r="AU273" s="157" t="s">
        <v>87</v>
      </c>
      <c r="AY273" s="18" t="s">
        <v>170</v>
      </c>
      <c r="BE273" s="158">
        <f>IF(N273="základní",J273,0)</f>
        <v>0</v>
      </c>
      <c r="BF273" s="158">
        <f>IF(N273="snížená",J273,0)</f>
        <v>0</v>
      </c>
      <c r="BG273" s="158">
        <f>IF(N273="zákl. přenesená",J273,0)</f>
        <v>0</v>
      </c>
      <c r="BH273" s="158">
        <f>IF(N273="sníž. přenesená",J273,0)</f>
        <v>0</v>
      </c>
      <c r="BI273" s="158">
        <f>IF(N273="nulová",J273,0)</f>
        <v>0</v>
      </c>
      <c r="BJ273" s="18" t="s">
        <v>32</v>
      </c>
      <c r="BK273" s="158">
        <f>ROUND(I273*H273,2)</f>
        <v>0</v>
      </c>
      <c r="BL273" s="18" t="s">
        <v>177</v>
      </c>
      <c r="BM273" s="157" t="s">
        <v>429</v>
      </c>
    </row>
    <row r="274" spans="2:51" s="14" customFormat="1" ht="12">
      <c r="B274" s="167"/>
      <c r="D274" s="160" t="s">
        <v>179</v>
      </c>
      <c r="E274" s="168" t="s">
        <v>1</v>
      </c>
      <c r="F274" s="169" t="s">
        <v>430</v>
      </c>
      <c r="H274" s="170">
        <v>1408.875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8" t="s">
        <v>179</v>
      </c>
      <c r="AU274" s="168" t="s">
        <v>87</v>
      </c>
      <c r="AV274" s="14" t="s">
        <v>87</v>
      </c>
      <c r="AW274" s="14" t="s">
        <v>31</v>
      </c>
      <c r="AX274" s="14" t="s">
        <v>32</v>
      </c>
      <c r="AY274" s="168" t="s">
        <v>170</v>
      </c>
    </row>
    <row r="275" spans="1:65" s="2" customFormat="1" ht="16.5" customHeight="1">
      <c r="A275" s="33"/>
      <c r="B275" s="145"/>
      <c r="C275" s="146" t="s">
        <v>431</v>
      </c>
      <c r="D275" s="146" t="s">
        <v>172</v>
      </c>
      <c r="E275" s="147" t="s">
        <v>349</v>
      </c>
      <c r="F275" s="148" t="s">
        <v>350</v>
      </c>
      <c r="G275" s="149" t="s">
        <v>222</v>
      </c>
      <c r="H275" s="150">
        <v>758.625</v>
      </c>
      <c r="I275" s="151"/>
      <c r="J275" s="152">
        <f>ROUND(I275*H275,2)</f>
        <v>0</v>
      </c>
      <c r="K275" s="148" t="s">
        <v>193</v>
      </c>
      <c r="L275" s="34"/>
      <c r="M275" s="153" t="s">
        <v>1</v>
      </c>
      <c r="N275" s="154" t="s">
        <v>42</v>
      </c>
      <c r="O275" s="59"/>
      <c r="P275" s="155">
        <f>O275*H275</f>
        <v>0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7" t="s">
        <v>177</v>
      </c>
      <c r="AT275" s="157" t="s">
        <v>172</v>
      </c>
      <c r="AU275" s="157" t="s">
        <v>87</v>
      </c>
      <c r="AY275" s="18" t="s">
        <v>170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8" t="s">
        <v>32</v>
      </c>
      <c r="BK275" s="158">
        <f>ROUND(I275*H275,2)</f>
        <v>0</v>
      </c>
      <c r="BL275" s="18" t="s">
        <v>177</v>
      </c>
      <c r="BM275" s="157" t="s">
        <v>432</v>
      </c>
    </row>
    <row r="276" spans="2:51" s="14" customFormat="1" ht="12">
      <c r="B276" s="167"/>
      <c r="D276" s="160" t="s">
        <v>179</v>
      </c>
      <c r="E276" s="168" t="s">
        <v>1</v>
      </c>
      <c r="F276" s="169" t="s">
        <v>433</v>
      </c>
      <c r="H276" s="170">
        <v>758.625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179</v>
      </c>
      <c r="AU276" s="168" t="s">
        <v>87</v>
      </c>
      <c r="AV276" s="14" t="s">
        <v>87</v>
      </c>
      <c r="AW276" s="14" t="s">
        <v>31</v>
      </c>
      <c r="AX276" s="14" t="s">
        <v>32</v>
      </c>
      <c r="AY276" s="168" t="s">
        <v>170</v>
      </c>
    </row>
    <row r="277" spans="1:65" s="2" customFormat="1" ht="21.75" customHeight="1">
      <c r="A277" s="33"/>
      <c r="B277" s="145"/>
      <c r="C277" s="146" t="s">
        <v>434</v>
      </c>
      <c r="D277" s="146" t="s">
        <v>172</v>
      </c>
      <c r="E277" s="147" t="s">
        <v>435</v>
      </c>
      <c r="F277" s="148" t="s">
        <v>436</v>
      </c>
      <c r="G277" s="149" t="s">
        <v>222</v>
      </c>
      <c r="H277" s="150">
        <v>2167.5</v>
      </c>
      <c r="I277" s="151"/>
      <c r="J277" s="152">
        <f>ROUND(I277*H277,2)</f>
        <v>0</v>
      </c>
      <c r="K277" s="148" t="s">
        <v>176</v>
      </c>
      <c r="L277" s="34"/>
      <c r="M277" s="153" t="s">
        <v>1</v>
      </c>
      <c r="N277" s="154" t="s">
        <v>42</v>
      </c>
      <c r="O277" s="59"/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7" t="s">
        <v>177</v>
      </c>
      <c r="AT277" s="157" t="s">
        <v>172</v>
      </c>
      <c r="AU277" s="157" t="s">
        <v>87</v>
      </c>
      <c r="AY277" s="18" t="s">
        <v>170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8" t="s">
        <v>32</v>
      </c>
      <c r="BK277" s="158">
        <f>ROUND(I277*H277,2)</f>
        <v>0</v>
      </c>
      <c r="BL277" s="18" t="s">
        <v>177</v>
      </c>
      <c r="BM277" s="157" t="s">
        <v>437</v>
      </c>
    </row>
    <row r="278" spans="2:51" s="13" customFormat="1" ht="12">
      <c r="B278" s="159"/>
      <c r="D278" s="160" t="s">
        <v>179</v>
      </c>
      <c r="E278" s="161" t="s">
        <v>1</v>
      </c>
      <c r="F278" s="162" t="s">
        <v>438</v>
      </c>
      <c r="H278" s="161" t="s">
        <v>1</v>
      </c>
      <c r="I278" s="163"/>
      <c r="L278" s="159"/>
      <c r="M278" s="164"/>
      <c r="N278" s="165"/>
      <c r="O278" s="165"/>
      <c r="P278" s="165"/>
      <c r="Q278" s="165"/>
      <c r="R278" s="165"/>
      <c r="S278" s="165"/>
      <c r="T278" s="166"/>
      <c r="AT278" s="161" t="s">
        <v>179</v>
      </c>
      <c r="AU278" s="161" t="s">
        <v>87</v>
      </c>
      <c r="AV278" s="13" t="s">
        <v>32</v>
      </c>
      <c r="AW278" s="13" t="s">
        <v>31</v>
      </c>
      <c r="AX278" s="13" t="s">
        <v>77</v>
      </c>
      <c r="AY278" s="161" t="s">
        <v>170</v>
      </c>
    </row>
    <row r="279" spans="2:51" s="14" customFormat="1" ht="12">
      <c r="B279" s="167"/>
      <c r="D279" s="160" t="s">
        <v>179</v>
      </c>
      <c r="E279" s="168" t="s">
        <v>1</v>
      </c>
      <c r="F279" s="169" t="s">
        <v>128</v>
      </c>
      <c r="H279" s="170">
        <v>2167.5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179</v>
      </c>
      <c r="AU279" s="168" t="s">
        <v>87</v>
      </c>
      <c r="AV279" s="14" t="s">
        <v>87</v>
      </c>
      <c r="AW279" s="14" t="s">
        <v>31</v>
      </c>
      <c r="AX279" s="14" t="s">
        <v>32</v>
      </c>
      <c r="AY279" s="168" t="s">
        <v>170</v>
      </c>
    </row>
    <row r="280" spans="1:65" s="2" customFormat="1" ht="33" customHeight="1">
      <c r="A280" s="33"/>
      <c r="B280" s="145"/>
      <c r="C280" s="183" t="s">
        <v>439</v>
      </c>
      <c r="D280" s="183" t="s">
        <v>379</v>
      </c>
      <c r="E280" s="184" t="s">
        <v>440</v>
      </c>
      <c r="F280" s="185" t="s">
        <v>441</v>
      </c>
      <c r="G280" s="186" t="s">
        <v>249</v>
      </c>
      <c r="H280" s="187">
        <v>4506.233</v>
      </c>
      <c r="I280" s="188"/>
      <c r="J280" s="189">
        <f>ROUND(I280*H280,2)</f>
        <v>0</v>
      </c>
      <c r="K280" s="185" t="s">
        <v>193</v>
      </c>
      <c r="L280" s="190"/>
      <c r="M280" s="191" t="s">
        <v>1</v>
      </c>
      <c r="N280" s="192" t="s">
        <v>42</v>
      </c>
      <c r="O280" s="59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7" t="s">
        <v>210</v>
      </c>
      <c r="AT280" s="157" t="s">
        <v>379</v>
      </c>
      <c r="AU280" s="157" t="s">
        <v>87</v>
      </c>
      <c r="AY280" s="18" t="s">
        <v>170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8" t="s">
        <v>32</v>
      </c>
      <c r="BK280" s="158">
        <f>ROUND(I280*H280,2)</f>
        <v>0</v>
      </c>
      <c r="BL280" s="18" t="s">
        <v>177</v>
      </c>
      <c r="BM280" s="157" t="s">
        <v>442</v>
      </c>
    </row>
    <row r="281" spans="2:51" s="13" customFormat="1" ht="12">
      <c r="B281" s="159"/>
      <c r="D281" s="160" t="s">
        <v>179</v>
      </c>
      <c r="E281" s="161" t="s">
        <v>1</v>
      </c>
      <c r="F281" s="162" t="s">
        <v>443</v>
      </c>
      <c r="H281" s="161" t="s">
        <v>1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1" t="s">
        <v>179</v>
      </c>
      <c r="AU281" s="161" t="s">
        <v>87</v>
      </c>
      <c r="AV281" s="13" t="s">
        <v>32</v>
      </c>
      <c r="AW281" s="13" t="s">
        <v>31</v>
      </c>
      <c r="AX281" s="13" t="s">
        <v>77</v>
      </c>
      <c r="AY281" s="161" t="s">
        <v>170</v>
      </c>
    </row>
    <row r="282" spans="2:51" s="14" customFormat="1" ht="12">
      <c r="B282" s="167"/>
      <c r="D282" s="160" t="s">
        <v>179</v>
      </c>
      <c r="E282" s="168" t="s">
        <v>1</v>
      </c>
      <c r="F282" s="169" t="s">
        <v>444</v>
      </c>
      <c r="H282" s="170">
        <v>4506.233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8" t="s">
        <v>179</v>
      </c>
      <c r="AU282" s="168" t="s">
        <v>87</v>
      </c>
      <c r="AV282" s="14" t="s">
        <v>87</v>
      </c>
      <c r="AW282" s="14" t="s">
        <v>31</v>
      </c>
      <c r="AX282" s="14" t="s">
        <v>77</v>
      </c>
      <c r="AY282" s="168" t="s">
        <v>170</v>
      </c>
    </row>
    <row r="283" spans="2:51" s="15" customFormat="1" ht="12">
      <c r="B283" s="175"/>
      <c r="D283" s="160" t="s">
        <v>179</v>
      </c>
      <c r="E283" s="176" t="s">
        <v>1</v>
      </c>
      <c r="F283" s="177" t="s">
        <v>239</v>
      </c>
      <c r="H283" s="178">
        <v>4506.233</v>
      </c>
      <c r="I283" s="179"/>
      <c r="L283" s="175"/>
      <c r="M283" s="180"/>
      <c r="N283" s="181"/>
      <c r="O283" s="181"/>
      <c r="P283" s="181"/>
      <c r="Q283" s="181"/>
      <c r="R283" s="181"/>
      <c r="S283" s="181"/>
      <c r="T283" s="182"/>
      <c r="AT283" s="176" t="s">
        <v>179</v>
      </c>
      <c r="AU283" s="176" t="s">
        <v>87</v>
      </c>
      <c r="AV283" s="15" t="s">
        <v>177</v>
      </c>
      <c r="AW283" s="15" t="s">
        <v>31</v>
      </c>
      <c r="AX283" s="15" t="s">
        <v>32</v>
      </c>
      <c r="AY283" s="176" t="s">
        <v>170</v>
      </c>
    </row>
    <row r="284" spans="1:65" s="2" customFormat="1" ht="16.5" customHeight="1">
      <c r="A284" s="33"/>
      <c r="B284" s="145"/>
      <c r="C284" s="146" t="s">
        <v>445</v>
      </c>
      <c r="D284" s="146" t="s">
        <v>172</v>
      </c>
      <c r="E284" s="147" t="s">
        <v>446</v>
      </c>
      <c r="F284" s="148" t="s">
        <v>447</v>
      </c>
      <c r="G284" s="149" t="s">
        <v>175</v>
      </c>
      <c r="H284" s="150">
        <v>4335</v>
      </c>
      <c r="I284" s="151"/>
      <c r="J284" s="152">
        <f>ROUND(I284*H284,2)</f>
        <v>0</v>
      </c>
      <c r="K284" s="148" t="s">
        <v>176</v>
      </c>
      <c r="L284" s="34"/>
      <c r="M284" s="153" t="s">
        <v>1</v>
      </c>
      <c r="N284" s="154" t="s">
        <v>42</v>
      </c>
      <c r="O284" s="59"/>
      <c r="P284" s="155">
        <f>O284*H284</f>
        <v>0</v>
      </c>
      <c r="Q284" s="155">
        <v>0</v>
      </c>
      <c r="R284" s="155">
        <f>Q284*H284</f>
        <v>0</v>
      </c>
      <c r="S284" s="155">
        <v>0</v>
      </c>
      <c r="T284" s="156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7" t="s">
        <v>177</v>
      </c>
      <c r="AT284" s="157" t="s">
        <v>172</v>
      </c>
      <c r="AU284" s="157" t="s">
        <v>87</v>
      </c>
      <c r="AY284" s="18" t="s">
        <v>170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8" t="s">
        <v>32</v>
      </c>
      <c r="BK284" s="158">
        <f>ROUND(I284*H284,2)</f>
        <v>0</v>
      </c>
      <c r="BL284" s="18" t="s">
        <v>177</v>
      </c>
      <c r="BM284" s="157" t="s">
        <v>448</v>
      </c>
    </row>
    <row r="285" spans="2:51" s="13" customFormat="1" ht="12">
      <c r="B285" s="159"/>
      <c r="D285" s="160" t="s">
        <v>179</v>
      </c>
      <c r="E285" s="161" t="s">
        <v>1</v>
      </c>
      <c r="F285" s="162" t="s">
        <v>449</v>
      </c>
      <c r="H285" s="161" t="s">
        <v>1</v>
      </c>
      <c r="I285" s="163"/>
      <c r="L285" s="159"/>
      <c r="M285" s="164"/>
      <c r="N285" s="165"/>
      <c r="O285" s="165"/>
      <c r="P285" s="165"/>
      <c r="Q285" s="165"/>
      <c r="R285" s="165"/>
      <c r="S285" s="165"/>
      <c r="T285" s="166"/>
      <c r="AT285" s="161" t="s">
        <v>179</v>
      </c>
      <c r="AU285" s="161" t="s">
        <v>87</v>
      </c>
      <c r="AV285" s="13" t="s">
        <v>32</v>
      </c>
      <c r="AW285" s="13" t="s">
        <v>31</v>
      </c>
      <c r="AX285" s="13" t="s">
        <v>77</v>
      </c>
      <c r="AY285" s="161" t="s">
        <v>170</v>
      </c>
    </row>
    <row r="286" spans="2:51" s="14" customFormat="1" ht="12">
      <c r="B286" s="167"/>
      <c r="D286" s="160" t="s">
        <v>179</v>
      </c>
      <c r="E286" s="168" t="s">
        <v>1</v>
      </c>
      <c r="F286" s="169" t="s">
        <v>450</v>
      </c>
      <c r="H286" s="170">
        <v>4335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8" t="s">
        <v>179</v>
      </c>
      <c r="AU286" s="168" t="s">
        <v>87</v>
      </c>
      <c r="AV286" s="14" t="s">
        <v>87</v>
      </c>
      <c r="AW286" s="14" t="s">
        <v>31</v>
      </c>
      <c r="AX286" s="14" t="s">
        <v>32</v>
      </c>
      <c r="AY286" s="168" t="s">
        <v>170</v>
      </c>
    </row>
    <row r="287" spans="2:63" s="12" customFormat="1" ht="22.9" customHeight="1">
      <c r="B287" s="132"/>
      <c r="D287" s="133" t="s">
        <v>76</v>
      </c>
      <c r="E287" s="143" t="s">
        <v>87</v>
      </c>
      <c r="F287" s="143" t="s">
        <v>451</v>
      </c>
      <c r="I287" s="135"/>
      <c r="J287" s="144">
        <f>BK287</f>
        <v>0</v>
      </c>
      <c r="L287" s="132"/>
      <c r="M287" s="137"/>
      <c r="N287" s="138"/>
      <c r="O287" s="138"/>
      <c r="P287" s="139">
        <f>SUM(P288:P302)</f>
        <v>0</v>
      </c>
      <c r="Q287" s="138"/>
      <c r="R287" s="139">
        <f>SUM(R288:R302)</f>
        <v>263.333844</v>
      </c>
      <c r="S287" s="138"/>
      <c r="T287" s="140">
        <f>SUM(T288:T302)</f>
        <v>0</v>
      </c>
      <c r="AR287" s="133" t="s">
        <v>32</v>
      </c>
      <c r="AT287" s="141" t="s">
        <v>76</v>
      </c>
      <c r="AU287" s="141" t="s">
        <v>32</v>
      </c>
      <c r="AY287" s="133" t="s">
        <v>170</v>
      </c>
      <c r="BK287" s="142">
        <f>SUM(BK288:BK302)</f>
        <v>0</v>
      </c>
    </row>
    <row r="288" spans="1:65" s="2" customFormat="1" ht="16.5" customHeight="1">
      <c r="A288" s="33"/>
      <c r="B288" s="145"/>
      <c r="C288" s="146" t="s">
        <v>452</v>
      </c>
      <c r="D288" s="146" t="s">
        <v>172</v>
      </c>
      <c r="E288" s="147" t="s">
        <v>453</v>
      </c>
      <c r="F288" s="148" t="s">
        <v>454</v>
      </c>
      <c r="G288" s="149" t="s">
        <v>175</v>
      </c>
      <c r="H288" s="150">
        <v>1651.2</v>
      </c>
      <c r="I288" s="151"/>
      <c r="J288" s="152">
        <f>ROUND(I288*H288,2)</f>
        <v>0</v>
      </c>
      <c r="K288" s="148" t="s">
        <v>176</v>
      </c>
      <c r="L288" s="34"/>
      <c r="M288" s="153" t="s">
        <v>1</v>
      </c>
      <c r="N288" s="154" t="s">
        <v>42</v>
      </c>
      <c r="O288" s="59"/>
      <c r="P288" s="155">
        <f>O288*H288</f>
        <v>0</v>
      </c>
      <c r="Q288" s="155">
        <v>0.00031</v>
      </c>
      <c r="R288" s="155">
        <f>Q288*H288</f>
        <v>0.511872</v>
      </c>
      <c r="S288" s="155">
        <v>0</v>
      </c>
      <c r="T288" s="156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7" t="s">
        <v>177</v>
      </c>
      <c r="AT288" s="157" t="s">
        <v>172</v>
      </c>
      <c r="AU288" s="157" t="s">
        <v>87</v>
      </c>
      <c r="AY288" s="18" t="s">
        <v>170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8" t="s">
        <v>32</v>
      </c>
      <c r="BK288" s="158">
        <f>ROUND(I288*H288,2)</f>
        <v>0</v>
      </c>
      <c r="BL288" s="18" t="s">
        <v>177</v>
      </c>
      <c r="BM288" s="157" t="s">
        <v>455</v>
      </c>
    </row>
    <row r="289" spans="2:51" s="14" customFormat="1" ht="12">
      <c r="B289" s="167"/>
      <c r="D289" s="160" t="s">
        <v>179</v>
      </c>
      <c r="E289" s="168" t="s">
        <v>1</v>
      </c>
      <c r="F289" s="169" t="s">
        <v>456</v>
      </c>
      <c r="H289" s="170">
        <v>1651.2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8" t="s">
        <v>179</v>
      </c>
      <c r="AU289" s="168" t="s">
        <v>87</v>
      </c>
      <c r="AV289" s="14" t="s">
        <v>87</v>
      </c>
      <c r="AW289" s="14" t="s">
        <v>31</v>
      </c>
      <c r="AX289" s="14" t="s">
        <v>32</v>
      </c>
      <c r="AY289" s="168" t="s">
        <v>170</v>
      </c>
    </row>
    <row r="290" spans="1:65" s="2" customFormat="1" ht="16.5" customHeight="1">
      <c r="A290" s="33"/>
      <c r="B290" s="145"/>
      <c r="C290" s="183" t="s">
        <v>457</v>
      </c>
      <c r="D290" s="183" t="s">
        <v>379</v>
      </c>
      <c r="E290" s="184" t="s">
        <v>458</v>
      </c>
      <c r="F290" s="185" t="s">
        <v>459</v>
      </c>
      <c r="G290" s="186" t="s">
        <v>175</v>
      </c>
      <c r="H290" s="187">
        <v>1733.76</v>
      </c>
      <c r="I290" s="188"/>
      <c r="J290" s="189">
        <f>ROUND(I290*H290,2)</f>
        <v>0</v>
      </c>
      <c r="K290" s="185" t="s">
        <v>193</v>
      </c>
      <c r="L290" s="190"/>
      <c r="M290" s="191" t="s">
        <v>1</v>
      </c>
      <c r="N290" s="192" t="s">
        <v>42</v>
      </c>
      <c r="O290" s="59"/>
      <c r="P290" s="155">
        <f>O290*H290</f>
        <v>0</v>
      </c>
      <c r="Q290" s="155">
        <v>0.0002</v>
      </c>
      <c r="R290" s="155">
        <f>Q290*H290</f>
        <v>0.346752</v>
      </c>
      <c r="S290" s="155">
        <v>0</v>
      </c>
      <c r="T290" s="156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7" t="s">
        <v>210</v>
      </c>
      <c r="AT290" s="157" t="s">
        <v>379</v>
      </c>
      <c r="AU290" s="157" t="s">
        <v>87</v>
      </c>
      <c r="AY290" s="18" t="s">
        <v>170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8" t="s">
        <v>32</v>
      </c>
      <c r="BK290" s="158">
        <f>ROUND(I290*H290,2)</f>
        <v>0</v>
      </c>
      <c r="BL290" s="18" t="s">
        <v>177</v>
      </c>
      <c r="BM290" s="157" t="s">
        <v>460</v>
      </c>
    </row>
    <row r="291" spans="2:51" s="14" customFormat="1" ht="12">
      <c r="B291" s="167"/>
      <c r="D291" s="160" t="s">
        <v>179</v>
      </c>
      <c r="F291" s="169" t="s">
        <v>461</v>
      </c>
      <c r="H291" s="170">
        <v>1733.76</v>
      </c>
      <c r="I291" s="171"/>
      <c r="L291" s="167"/>
      <c r="M291" s="172"/>
      <c r="N291" s="173"/>
      <c r="O291" s="173"/>
      <c r="P291" s="173"/>
      <c r="Q291" s="173"/>
      <c r="R291" s="173"/>
      <c r="S291" s="173"/>
      <c r="T291" s="174"/>
      <c r="AT291" s="168" t="s">
        <v>179</v>
      </c>
      <c r="AU291" s="168" t="s">
        <v>87</v>
      </c>
      <c r="AV291" s="14" t="s">
        <v>87</v>
      </c>
      <c r="AW291" s="14" t="s">
        <v>3</v>
      </c>
      <c r="AX291" s="14" t="s">
        <v>32</v>
      </c>
      <c r="AY291" s="168" t="s">
        <v>170</v>
      </c>
    </row>
    <row r="292" spans="1:65" s="2" customFormat="1" ht="16.5" customHeight="1">
      <c r="A292" s="33"/>
      <c r="B292" s="145"/>
      <c r="C292" s="146" t="s">
        <v>462</v>
      </c>
      <c r="D292" s="146" t="s">
        <v>172</v>
      </c>
      <c r="E292" s="147" t="s">
        <v>463</v>
      </c>
      <c r="F292" s="148" t="s">
        <v>464</v>
      </c>
      <c r="G292" s="149" t="s">
        <v>222</v>
      </c>
      <c r="H292" s="150">
        <v>10.662</v>
      </c>
      <c r="I292" s="151"/>
      <c r="J292" s="152">
        <f>ROUND(I292*H292,2)</f>
        <v>0</v>
      </c>
      <c r="K292" s="148" t="s">
        <v>176</v>
      </c>
      <c r="L292" s="34"/>
      <c r="M292" s="153" t="s">
        <v>1</v>
      </c>
      <c r="N292" s="154" t="s">
        <v>42</v>
      </c>
      <c r="O292" s="59"/>
      <c r="P292" s="155">
        <f>O292*H292</f>
        <v>0</v>
      </c>
      <c r="Q292" s="155">
        <v>1.92</v>
      </c>
      <c r="R292" s="155">
        <f>Q292*H292</f>
        <v>20.471040000000002</v>
      </c>
      <c r="S292" s="155">
        <v>0</v>
      </c>
      <c r="T292" s="156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7" t="s">
        <v>177</v>
      </c>
      <c r="AT292" s="157" t="s">
        <v>172</v>
      </c>
      <c r="AU292" s="157" t="s">
        <v>87</v>
      </c>
      <c r="AY292" s="18" t="s">
        <v>170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8" t="s">
        <v>32</v>
      </c>
      <c r="BK292" s="158">
        <f>ROUND(I292*H292,2)</f>
        <v>0</v>
      </c>
      <c r="BL292" s="18" t="s">
        <v>177</v>
      </c>
      <c r="BM292" s="157" t="s">
        <v>465</v>
      </c>
    </row>
    <row r="293" spans="2:51" s="14" customFormat="1" ht="12">
      <c r="B293" s="167"/>
      <c r="D293" s="160" t="s">
        <v>179</v>
      </c>
      <c r="E293" s="168" t="s">
        <v>1</v>
      </c>
      <c r="F293" s="169" t="s">
        <v>466</v>
      </c>
      <c r="H293" s="170">
        <v>17.2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179</v>
      </c>
      <c r="AU293" s="168" t="s">
        <v>87</v>
      </c>
      <c r="AV293" s="14" t="s">
        <v>87</v>
      </c>
      <c r="AW293" s="14" t="s">
        <v>31</v>
      </c>
      <c r="AX293" s="14" t="s">
        <v>77</v>
      </c>
      <c r="AY293" s="168" t="s">
        <v>170</v>
      </c>
    </row>
    <row r="294" spans="2:51" s="14" customFormat="1" ht="12">
      <c r="B294" s="167"/>
      <c r="D294" s="160" t="s">
        <v>179</v>
      </c>
      <c r="E294" s="168" t="s">
        <v>1</v>
      </c>
      <c r="F294" s="169" t="s">
        <v>467</v>
      </c>
      <c r="H294" s="170">
        <v>-6.538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179</v>
      </c>
      <c r="AU294" s="168" t="s">
        <v>87</v>
      </c>
      <c r="AV294" s="14" t="s">
        <v>87</v>
      </c>
      <c r="AW294" s="14" t="s">
        <v>31</v>
      </c>
      <c r="AX294" s="14" t="s">
        <v>77</v>
      </c>
      <c r="AY294" s="168" t="s">
        <v>170</v>
      </c>
    </row>
    <row r="295" spans="2:51" s="15" customFormat="1" ht="12">
      <c r="B295" s="175"/>
      <c r="D295" s="160" t="s">
        <v>179</v>
      </c>
      <c r="E295" s="176" t="s">
        <v>1</v>
      </c>
      <c r="F295" s="177" t="s">
        <v>239</v>
      </c>
      <c r="H295" s="178">
        <v>10.662</v>
      </c>
      <c r="I295" s="179"/>
      <c r="L295" s="175"/>
      <c r="M295" s="180"/>
      <c r="N295" s="181"/>
      <c r="O295" s="181"/>
      <c r="P295" s="181"/>
      <c r="Q295" s="181"/>
      <c r="R295" s="181"/>
      <c r="S295" s="181"/>
      <c r="T295" s="182"/>
      <c r="AT295" s="176" t="s">
        <v>179</v>
      </c>
      <c r="AU295" s="176" t="s">
        <v>87</v>
      </c>
      <c r="AV295" s="15" t="s">
        <v>177</v>
      </c>
      <c r="AW295" s="15" t="s">
        <v>31</v>
      </c>
      <c r="AX295" s="15" t="s">
        <v>32</v>
      </c>
      <c r="AY295" s="176" t="s">
        <v>170</v>
      </c>
    </row>
    <row r="296" spans="1:65" s="2" customFormat="1" ht="16.5" customHeight="1">
      <c r="A296" s="33"/>
      <c r="B296" s="145"/>
      <c r="C296" s="146" t="s">
        <v>468</v>
      </c>
      <c r="D296" s="146" t="s">
        <v>172</v>
      </c>
      <c r="E296" s="147" t="s">
        <v>469</v>
      </c>
      <c r="F296" s="148" t="s">
        <v>470</v>
      </c>
      <c r="G296" s="149" t="s">
        <v>222</v>
      </c>
      <c r="H296" s="150">
        <v>148.262</v>
      </c>
      <c r="I296" s="151"/>
      <c r="J296" s="152">
        <f>ROUND(I296*H296,2)</f>
        <v>0</v>
      </c>
      <c r="K296" s="148" t="s">
        <v>176</v>
      </c>
      <c r="L296" s="34"/>
      <c r="M296" s="153" t="s">
        <v>1</v>
      </c>
      <c r="N296" s="154" t="s">
        <v>42</v>
      </c>
      <c r="O296" s="59"/>
      <c r="P296" s="155">
        <f>O296*H296</f>
        <v>0</v>
      </c>
      <c r="Q296" s="155">
        <v>1.63</v>
      </c>
      <c r="R296" s="155">
        <f>Q296*H296</f>
        <v>241.66706</v>
      </c>
      <c r="S296" s="155">
        <v>0</v>
      </c>
      <c r="T296" s="156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7" t="s">
        <v>177</v>
      </c>
      <c r="AT296" s="157" t="s">
        <v>172</v>
      </c>
      <c r="AU296" s="157" t="s">
        <v>87</v>
      </c>
      <c r="AY296" s="18" t="s">
        <v>170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8" t="s">
        <v>32</v>
      </c>
      <c r="BK296" s="158">
        <f>ROUND(I296*H296,2)</f>
        <v>0</v>
      </c>
      <c r="BL296" s="18" t="s">
        <v>177</v>
      </c>
      <c r="BM296" s="157" t="s">
        <v>471</v>
      </c>
    </row>
    <row r="297" spans="2:51" s="14" customFormat="1" ht="12">
      <c r="B297" s="167"/>
      <c r="D297" s="160" t="s">
        <v>179</v>
      </c>
      <c r="E297" s="168" t="s">
        <v>1</v>
      </c>
      <c r="F297" s="169" t="s">
        <v>472</v>
      </c>
      <c r="H297" s="170">
        <v>154.8</v>
      </c>
      <c r="I297" s="171"/>
      <c r="L297" s="167"/>
      <c r="M297" s="172"/>
      <c r="N297" s="173"/>
      <c r="O297" s="173"/>
      <c r="P297" s="173"/>
      <c r="Q297" s="173"/>
      <c r="R297" s="173"/>
      <c r="S297" s="173"/>
      <c r="T297" s="174"/>
      <c r="AT297" s="168" t="s">
        <v>179</v>
      </c>
      <c r="AU297" s="168" t="s">
        <v>87</v>
      </c>
      <c r="AV297" s="14" t="s">
        <v>87</v>
      </c>
      <c r="AW297" s="14" t="s">
        <v>31</v>
      </c>
      <c r="AX297" s="14" t="s">
        <v>77</v>
      </c>
      <c r="AY297" s="168" t="s">
        <v>170</v>
      </c>
    </row>
    <row r="298" spans="2:51" s="14" customFormat="1" ht="12">
      <c r="B298" s="167"/>
      <c r="D298" s="160" t="s">
        <v>179</v>
      </c>
      <c r="E298" s="168" t="s">
        <v>1</v>
      </c>
      <c r="F298" s="169" t="s">
        <v>467</v>
      </c>
      <c r="H298" s="170">
        <v>-6.538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179</v>
      </c>
      <c r="AU298" s="168" t="s">
        <v>87</v>
      </c>
      <c r="AV298" s="14" t="s">
        <v>87</v>
      </c>
      <c r="AW298" s="14" t="s">
        <v>31</v>
      </c>
      <c r="AX298" s="14" t="s">
        <v>77</v>
      </c>
      <c r="AY298" s="168" t="s">
        <v>170</v>
      </c>
    </row>
    <row r="299" spans="2:51" s="15" customFormat="1" ht="12">
      <c r="B299" s="175"/>
      <c r="D299" s="160" t="s">
        <v>179</v>
      </c>
      <c r="E299" s="176" t="s">
        <v>1</v>
      </c>
      <c r="F299" s="177" t="s">
        <v>239</v>
      </c>
      <c r="H299" s="178">
        <v>148.262</v>
      </c>
      <c r="I299" s="179"/>
      <c r="L299" s="175"/>
      <c r="M299" s="180"/>
      <c r="N299" s="181"/>
      <c r="O299" s="181"/>
      <c r="P299" s="181"/>
      <c r="Q299" s="181"/>
      <c r="R299" s="181"/>
      <c r="S299" s="181"/>
      <c r="T299" s="182"/>
      <c r="AT299" s="176" t="s">
        <v>179</v>
      </c>
      <c r="AU299" s="176" t="s">
        <v>87</v>
      </c>
      <c r="AV299" s="15" t="s">
        <v>177</v>
      </c>
      <c r="AW299" s="15" t="s">
        <v>31</v>
      </c>
      <c r="AX299" s="15" t="s">
        <v>32</v>
      </c>
      <c r="AY299" s="176" t="s">
        <v>170</v>
      </c>
    </row>
    <row r="300" spans="1:65" s="2" customFormat="1" ht="16.5" customHeight="1">
      <c r="A300" s="33"/>
      <c r="B300" s="145"/>
      <c r="C300" s="146" t="s">
        <v>473</v>
      </c>
      <c r="D300" s="146" t="s">
        <v>172</v>
      </c>
      <c r="E300" s="147" t="s">
        <v>474</v>
      </c>
      <c r="F300" s="148" t="s">
        <v>475</v>
      </c>
      <c r="G300" s="149" t="s">
        <v>185</v>
      </c>
      <c r="H300" s="150">
        <v>688</v>
      </c>
      <c r="I300" s="151"/>
      <c r="J300" s="152">
        <f>ROUND(I300*H300,2)</f>
        <v>0</v>
      </c>
      <c r="K300" s="148" t="s">
        <v>176</v>
      </c>
      <c r="L300" s="34"/>
      <c r="M300" s="153" t="s">
        <v>1</v>
      </c>
      <c r="N300" s="154" t="s">
        <v>42</v>
      </c>
      <c r="O300" s="59"/>
      <c r="P300" s="155">
        <f>O300*H300</f>
        <v>0</v>
      </c>
      <c r="Q300" s="155">
        <v>0.00049</v>
      </c>
      <c r="R300" s="155">
        <f>Q300*H300</f>
        <v>0.33712</v>
      </c>
      <c r="S300" s="155">
        <v>0</v>
      </c>
      <c r="T300" s="156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7" t="s">
        <v>177</v>
      </c>
      <c r="AT300" s="157" t="s">
        <v>172</v>
      </c>
      <c r="AU300" s="157" t="s">
        <v>87</v>
      </c>
      <c r="AY300" s="18" t="s">
        <v>170</v>
      </c>
      <c r="BE300" s="158">
        <f>IF(N300="základní",J300,0)</f>
        <v>0</v>
      </c>
      <c r="BF300" s="158">
        <f>IF(N300="snížená",J300,0)</f>
        <v>0</v>
      </c>
      <c r="BG300" s="158">
        <f>IF(N300="zákl. přenesená",J300,0)</f>
        <v>0</v>
      </c>
      <c r="BH300" s="158">
        <f>IF(N300="sníž. přenesená",J300,0)</f>
        <v>0</v>
      </c>
      <c r="BI300" s="158">
        <f>IF(N300="nulová",J300,0)</f>
        <v>0</v>
      </c>
      <c r="BJ300" s="18" t="s">
        <v>32</v>
      </c>
      <c r="BK300" s="158">
        <f>ROUND(I300*H300,2)</f>
        <v>0</v>
      </c>
      <c r="BL300" s="18" t="s">
        <v>177</v>
      </c>
      <c r="BM300" s="157" t="s">
        <v>476</v>
      </c>
    </row>
    <row r="301" spans="2:51" s="14" customFormat="1" ht="12">
      <c r="B301" s="167"/>
      <c r="D301" s="160" t="s">
        <v>179</v>
      </c>
      <c r="E301" s="168" t="s">
        <v>1</v>
      </c>
      <c r="F301" s="169" t="s">
        <v>477</v>
      </c>
      <c r="H301" s="170">
        <v>688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8" t="s">
        <v>179</v>
      </c>
      <c r="AU301" s="168" t="s">
        <v>87</v>
      </c>
      <c r="AV301" s="14" t="s">
        <v>87</v>
      </c>
      <c r="AW301" s="14" t="s">
        <v>31</v>
      </c>
      <c r="AX301" s="14" t="s">
        <v>77</v>
      </c>
      <c r="AY301" s="168" t="s">
        <v>170</v>
      </c>
    </row>
    <row r="302" spans="2:51" s="15" customFormat="1" ht="12">
      <c r="B302" s="175"/>
      <c r="D302" s="160" t="s">
        <v>179</v>
      </c>
      <c r="E302" s="176" t="s">
        <v>116</v>
      </c>
      <c r="F302" s="177" t="s">
        <v>239</v>
      </c>
      <c r="H302" s="178">
        <v>688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179</v>
      </c>
      <c r="AU302" s="176" t="s">
        <v>87</v>
      </c>
      <c r="AV302" s="15" t="s">
        <v>177</v>
      </c>
      <c r="AW302" s="15" t="s">
        <v>31</v>
      </c>
      <c r="AX302" s="15" t="s">
        <v>32</v>
      </c>
      <c r="AY302" s="176" t="s">
        <v>170</v>
      </c>
    </row>
    <row r="303" spans="2:63" s="12" customFormat="1" ht="22.9" customHeight="1">
      <c r="B303" s="132"/>
      <c r="D303" s="133" t="s">
        <v>76</v>
      </c>
      <c r="E303" s="143" t="s">
        <v>478</v>
      </c>
      <c r="F303" s="143" t="s">
        <v>479</v>
      </c>
      <c r="I303" s="135"/>
      <c r="J303" s="144">
        <f>BK303</f>
        <v>0</v>
      </c>
      <c r="L303" s="132"/>
      <c r="M303" s="137"/>
      <c r="N303" s="138"/>
      <c r="O303" s="138"/>
      <c r="P303" s="139">
        <f>SUM(P304:P316)</f>
        <v>0</v>
      </c>
      <c r="Q303" s="138"/>
      <c r="R303" s="139">
        <f>SUM(R304:R316)</f>
        <v>0</v>
      </c>
      <c r="S303" s="138"/>
      <c r="T303" s="140">
        <f>SUM(T304:T316)</f>
        <v>0</v>
      </c>
      <c r="AR303" s="133" t="s">
        <v>32</v>
      </c>
      <c r="AT303" s="141" t="s">
        <v>76</v>
      </c>
      <c r="AU303" s="141" t="s">
        <v>32</v>
      </c>
      <c r="AY303" s="133" t="s">
        <v>170</v>
      </c>
      <c r="BK303" s="142">
        <f>SUM(BK304:BK316)</f>
        <v>0</v>
      </c>
    </row>
    <row r="304" spans="1:65" s="2" customFormat="1" ht="16.5" customHeight="1">
      <c r="A304" s="33"/>
      <c r="B304" s="145"/>
      <c r="C304" s="146" t="s">
        <v>480</v>
      </c>
      <c r="D304" s="146" t="s">
        <v>172</v>
      </c>
      <c r="E304" s="147" t="s">
        <v>481</v>
      </c>
      <c r="F304" s="148" t="s">
        <v>482</v>
      </c>
      <c r="G304" s="149" t="s">
        <v>175</v>
      </c>
      <c r="H304" s="150">
        <v>2271</v>
      </c>
      <c r="I304" s="151"/>
      <c r="J304" s="152">
        <f>ROUND(I304*H304,2)</f>
        <v>0</v>
      </c>
      <c r="K304" s="148" t="s">
        <v>1</v>
      </c>
      <c r="L304" s="34"/>
      <c r="M304" s="153" t="s">
        <v>1</v>
      </c>
      <c r="N304" s="154" t="s">
        <v>42</v>
      </c>
      <c r="O304" s="59"/>
      <c r="P304" s="155">
        <f>O304*H304</f>
        <v>0</v>
      </c>
      <c r="Q304" s="155">
        <v>0</v>
      </c>
      <c r="R304" s="155">
        <f>Q304*H304</f>
        <v>0</v>
      </c>
      <c r="S304" s="155">
        <v>0</v>
      </c>
      <c r="T304" s="156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7" t="s">
        <v>177</v>
      </c>
      <c r="AT304" s="157" t="s">
        <v>172</v>
      </c>
      <c r="AU304" s="157" t="s">
        <v>87</v>
      </c>
      <c r="AY304" s="18" t="s">
        <v>170</v>
      </c>
      <c r="BE304" s="158">
        <f>IF(N304="základní",J304,0)</f>
        <v>0</v>
      </c>
      <c r="BF304" s="158">
        <f>IF(N304="snížená",J304,0)</f>
        <v>0</v>
      </c>
      <c r="BG304" s="158">
        <f>IF(N304="zákl. přenesená",J304,0)</f>
        <v>0</v>
      </c>
      <c r="BH304" s="158">
        <f>IF(N304="sníž. přenesená",J304,0)</f>
        <v>0</v>
      </c>
      <c r="BI304" s="158">
        <f>IF(N304="nulová",J304,0)</f>
        <v>0</v>
      </c>
      <c r="BJ304" s="18" t="s">
        <v>32</v>
      </c>
      <c r="BK304" s="158">
        <f>ROUND(I304*H304,2)</f>
        <v>0</v>
      </c>
      <c r="BL304" s="18" t="s">
        <v>177</v>
      </c>
      <c r="BM304" s="157" t="s">
        <v>483</v>
      </c>
    </row>
    <row r="305" spans="2:51" s="14" customFormat="1" ht="12">
      <c r="B305" s="167"/>
      <c r="D305" s="160" t="s">
        <v>179</v>
      </c>
      <c r="E305" s="168" t="s">
        <v>1</v>
      </c>
      <c r="F305" s="169" t="s">
        <v>112</v>
      </c>
      <c r="H305" s="170">
        <v>2271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179</v>
      </c>
      <c r="AU305" s="168" t="s">
        <v>87</v>
      </c>
      <c r="AV305" s="14" t="s">
        <v>87</v>
      </c>
      <c r="AW305" s="14" t="s">
        <v>31</v>
      </c>
      <c r="AX305" s="14" t="s">
        <v>77</v>
      </c>
      <c r="AY305" s="168" t="s">
        <v>170</v>
      </c>
    </row>
    <row r="306" spans="2:51" s="15" customFormat="1" ht="12">
      <c r="B306" s="175"/>
      <c r="D306" s="160" t="s">
        <v>179</v>
      </c>
      <c r="E306" s="176" t="s">
        <v>111</v>
      </c>
      <c r="F306" s="177" t="s">
        <v>239</v>
      </c>
      <c r="H306" s="178">
        <v>2271</v>
      </c>
      <c r="I306" s="179"/>
      <c r="L306" s="175"/>
      <c r="M306" s="180"/>
      <c r="N306" s="181"/>
      <c r="O306" s="181"/>
      <c r="P306" s="181"/>
      <c r="Q306" s="181"/>
      <c r="R306" s="181"/>
      <c r="S306" s="181"/>
      <c r="T306" s="182"/>
      <c r="AT306" s="176" t="s">
        <v>179</v>
      </c>
      <c r="AU306" s="176" t="s">
        <v>87</v>
      </c>
      <c r="AV306" s="15" t="s">
        <v>177</v>
      </c>
      <c r="AW306" s="15" t="s">
        <v>31</v>
      </c>
      <c r="AX306" s="15" t="s">
        <v>32</v>
      </c>
      <c r="AY306" s="176" t="s">
        <v>170</v>
      </c>
    </row>
    <row r="307" spans="1:65" s="2" customFormat="1" ht="16.5" customHeight="1">
      <c r="A307" s="33"/>
      <c r="B307" s="145"/>
      <c r="C307" s="146" t="s">
        <v>484</v>
      </c>
      <c r="D307" s="146" t="s">
        <v>172</v>
      </c>
      <c r="E307" s="147" t="s">
        <v>485</v>
      </c>
      <c r="F307" s="148" t="s">
        <v>486</v>
      </c>
      <c r="G307" s="149" t="s">
        <v>175</v>
      </c>
      <c r="H307" s="150">
        <v>2271</v>
      </c>
      <c r="I307" s="151"/>
      <c r="J307" s="152">
        <f>ROUND(I307*H307,2)</f>
        <v>0</v>
      </c>
      <c r="K307" s="148" t="s">
        <v>193</v>
      </c>
      <c r="L307" s="34"/>
      <c r="M307" s="153" t="s">
        <v>1</v>
      </c>
      <c r="N307" s="154" t="s">
        <v>42</v>
      </c>
      <c r="O307" s="59"/>
      <c r="P307" s="155">
        <f>O307*H307</f>
        <v>0</v>
      </c>
      <c r="Q307" s="155">
        <v>0</v>
      </c>
      <c r="R307" s="155">
        <f>Q307*H307</f>
        <v>0</v>
      </c>
      <c r="S307" s="155">
        <v>0</v>
      </c>
      <c r="T307" s="156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7" t="s">
        <v>177</v>
      </c>
      <c r="AT307" s="157" t="s">
        <v>172</v>
      </c>
      <c r="AU307" s="157" t="s">
        <v>87</v>
      </c>
      <c r="AY307" s="18" t="s">
        <v>170</v>
      </c>
      <c r="BE307" s="158">
        <f>IF(N307="základní",J307,0)</f>
        <v>0</v>
      </c>
      <c r="BF307" s="158">
        <f>IF(N307="snížená",J307,0)</f>
        <v>0</v>
      </c>
      <c r="BG307" s="158">
        <f>IF(N307="zákl. přenesená",J307,0)</f>
        <v>0</v>
      </c>
      <c r="BH307" s="158">
        <f>IF(N307="sníž. přenesená",J307,0)</f>
        <v>0</v>
      </c>
      <c r="BI307" s="158">
        <f>IF(N307="nulová",J307,0)</f>
        <v>0</v>
      </c>
      <c r="BJ307" s="18" t="s">
        <v>32</v>
      </c>
      <c r="BK307" s="158">
        <f>ROUND(I307*H307,2)</f>
        <v>0</v>
      </c>
      <c r="BL307" s="18" t="s">
        <v>177</v>
      </c>
      <c r="BM307" s="157" t="s">
        <v>487</v>
      </c>
    </row>
    <row r="308" spans="2:51" s="14" customFormat="1" ht="12">
      <c r="B308" s="167"/>
      <c r="D308" s="160" t="s">
        <v>179</v>
      </c>
      <c r="E308" s="168" t="s">
        <v>1</v>
      </c>
      <c r="F308" s="169" t="s">
        <v>111</v>
      </c>
      <c r="H308" s="170">
        <v>2271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8" t="s">
        <v>179</v>
      </c>
      <c r="AU308" s="168" t="s">
        <v>87</v>
      </c>
      <c r="AV308" s="14" t="s">
        <v>87</v>
      </c>
      <c r="AW308" s="14" t="s">
        <v>31</v>
      </c>
      <c r="AX308" s="14" t="s">
        <v>32</v>
      </c>
      <c r="AY308" s="168" t="s">
        <v>170</v>
      </c>
    </row>
    <row r="309" spans="1:65" s="2" customFormat="1" ht="16.5" customHeight="1">
      <c r="A309" s="33"/>
      <c r="B309" s="145"/>
      <c r="C309" s="146" t="s">
        <v>488</v>
      </c>
      <c r="D309" s="146" t="s">
        <v>172</v>
      </c>
      <c r="E309" s="147" t="s">
        <v>489</v>
      </c>
      <c r="F309" s="148" t="s">
        <v>490</v>
      </c>
      <c r="G309" s="149" t="s">
        <v>175</v>
      </c>
      <c r="H309" s="150">
        <v>2271</v>
      </c>
      <c r="I309" s="151"/>
      <c r="J309" s="152">
        <f>ROUND(I309*H309,2)</f>
        <v>0</v>
      </c>
      <c r="K309" s="148" t="s">
        <v>193</v>
      </c>
      <c r="L309" s="34"/>
      <c r="M309" s="153" t="s">
        <v>1</v>
      </c>
      <c r="N309" s="154" t="s">
        <v>42</v>
      </c>
      <c r="O309" s="59"/>
      <c r="P309" s="155">
        <f>O309*H309</f>
        <v>0</v>
      </c>
      <c r="Q309" s="155">
        <v>0</v>
      </c>
      <c r="R309" s="155">
        <f>Q309*H309</f>
        <v>0</v>
      </c>
      <c r="S309" s="155">
        <v>0</v>
      </c>
      <c r="T309" s="156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7" t="s">
        <v>177</v>
      </c>
      <c r="AT309" s="157" t="s">
        <v>172</v>
      </c>
      <c r="AU309" s="157" t="s">
        <v>87</v>
      </c>
      <c r="AY309" s="18" t="s">
        <v>170</v>
      </c>
      <c r="BE309" s="158">
        <f>IF(N309="základní",J309,0)</f>
        <v>0</v>
      </c>
      <c r="BF309" s="158">
        <f>IF(N309="snížená",J309,0)</f>
        <v>0</v>
      </c>
      <c r="BG309" s="158">
        <f>IF(N309="zákl. přenesená",J309,0)</f>
        <v>0</v>
      </c>
      <c r="BH309" s="158">
        <f>IF(N309="sníž. přenesená",J309,0)</f>
        <v>0</v>
      </c>
      <c r="BI309" s="158">
        <f>IF(N309="nulová",J309,0)</f>
        <v>0</v>
      </c>
      <c r="BJ309" s="18" t="s">
        <v>32</v>
      </c>
      <c r="BK309" s="158">
        <f>ROUND(I309*H309,2)</f>
        <v>0</v>
      </c>
      <c r="BL309" s="18" t="s">
        <v>177</v>
      </c>
      <c r="BM309" s="157" t="s">
        <v>491</v>
      </c>
    </row>
    <row r="310" spans="2:51" s="14" customFormat="1" ht="12">
      <c r="B310" s="167"/>
      <c r="D310" s="160" t="s">
        <v>179</v>
      </c>
      <c r="E310" s="168" t="s">
        <v>1</v>
      </c>
      <c r="F310" s="169" t="s">
        <v>111</v>
      </c>
      <c r="H310" s="170">
        <v>2271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179</v>
      </c>
      <c r="AU310" s="168" t="s">
        <v>87</v>
      </c>
      <c r="AV310" s="14" t="s">
        <v>87</v>
      </c>
      <c r="AW310" s="14" t="s">
        <v>31</v>
      </c>
      <c r="AX310" s="14" t="s">
        <v>32</v>
      </c>
      <c r="AY310" s="168" t="s">
        <v>170</v>
      </c>
    </row>
    <row r="311" spans="1:65" s="2" customFormat="1" ht="16.5" customHeight="1">
      <c r="A311" s="33"/>
      <c r="B311" s="145"/>
      <c r="C311" s="146" t="s">
        <v>492</v>
      </c>
      <c r="D311" s="146" t="s">
        <v>172</v>
      </c>
      <c r="E311" s="147" t="s">
        <v>493</v>
      </c>
      <c r="F311" s="148" t="s">
        <v>494</v>
      </c>
      <c r="G311" s="149" t="s">
        <v>175</v>
      </c>
      <c r="H311" s="150">
        <v>2271</v>
      </c>
      <c r="I311" s="151"/>
      <c r="J311" s="152">
        <f>ROUND(I311*H311,2)</f>
        <v>0</v>
      </c>
      <c r="K311" s="148" t="s">
        <v>193</v>
      </c>
      <c r="L311" s="34"/>
      <c r="M311" s="153" t="s">
        <v>1</v>
      </c>
      <c r="N311" s="154" t="s">
        <v>42</v>
      </c>
      <c r="O311" s="59"/>
      <c r="P311" s="155">
        <f>O311*H311</f>
        <v>0</v>
      </c>
      <c r="Q311" s="155">
        <v>0</v>
      </c>
      <c r="R311" s="155">
        <f>Q311*H311</f>
        <v>0</v>
      </c>
      <c r="S311" s="155">
        <v>0</v>
      </c>
      <c r="T311" s="156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7" t="s">
        <v>177</v>
      </c>
      <c r="AT311" s="157" t="s">
        <v>172</v>
      </c>
      <c r="AU311" s="157" t="s">
        <v>87</v>
      </c>
      <c r="AY311" s="18" t="s">
        <v>170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8" t="s">
        <v>32</v>
      </c>
      <c r="BK311" s="158">
        <f>ROUND(I311*H311,2)</f>
        <v>0</v>
      </c>
      <c r="BL311" s="18" t="s">
        <v>177</v>
      </c>
      <c r="BM311" s="157" t="s">
        <v>495</v>
      </c>
    </row>
    <row r="312" spans="2:51" s="14" customFormat="1" ht="12">
      <c r="B312" s="167"/>
      <c r="D312" s="160" t="s">
        <v>179</v>
      </c>
      <c r="E312" s="168" t="s">
        <v>1</v>
      </c>
      <c r="F312" s="169" t="s">
        <v>111</v>
      </c>
      <c r="H312" s="170">
        <v>2271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179</v>
      </c>
      <c r="AU312" s="168" t="s">
        <v>87</v>
      </c>
      <c r="AV312" s="14" t="s">
        <v>87</v>
      </c>
      <c r="AW312" s="14" t="s">
        <v>31</v>
      </c>
      <c r="AX312" s="14" t="s">
        <v>32</v>
      </c>
      <c r="AY312" s="168" t="s">
        <v>170</v>
      </c>
    </row>
    <row r="313" spans="1:65" s="2" customFormat="1" ht="16.5" customHeight="1">
      <c r="A313" s="33"/>
      <c r="B313" s="145"/>
      <c r="C313" s="146" t="s">
        <v>496</v>
      </c>
      <c r="D313" s="146" t="s">
        <v>172</v>
      </c>
      <c r="E313" s="147" t="s">
        <v>497</v>
      </c>
      <c r="F313" s="148" t="s">
        <v>498</v>
      </c>
      <c r="G313" s="149" t="s">
        <v>175</v>
      </c>
      <c r="H313" s="150">
        <v>2271</v>
      </c>
      <c r="I313" s="151"/>
      <c r="J313" s="152">
        <f>ROUND(I313*H313,2)</f>
        <v>0</v>
      </c>
      <c r="K313" s="148" t="s">
        <v>176</v>
      </c>
      <c r="L313" s="34"/>
      <c r="M313" s="153" t="s">
        <v>1</v>
      </c>
      <c r="N313" s="154" t="s">
        <v>42</v>
      </c>
      <c r="O313" s="59"/>
      <c r="P313" s="155">
        <f>O313*H313</f>
        <v>0</v>
      </c>
      <c r="Q313" s="155">
        <v>0</v>
      </c>
      <c r="R313" s="155">
        <f>Q313*H313</f>
        <v>0</v>
      </c>
      <c r="S313" s="155">
        <v>0</v>
      </c>
      <c r="T313" s="156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7" t="s">
        <v>177</v>
      </c>
      <c r="AT313" s="157" t="s">
        <v>172</v>
      </c>
      <c r="AU313" s="157" t="s">
        <v>87</v>
      </c>
      <c r="AY313" s="18" t="s">
        <v>170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8" t="s">
        <v>32</v>
      </c>
      <c r="BK313" s="158">
        <f>ROUND(I313*H313,2)</f>
        <v>0</v>
      </c>
      <c r="BL313" s="18" t="s">
        <v>177</v>
      </c>
      <c r="BM313" s="157" t="s">
        <v>499</v>
      </c>
    </row>
    <row r="314" spans="2:51" s="14" customFormat="1" ht="12">
      <c r="B314" s="167"/>
      <c r="D314" s="160" t="s">
        <v>179</v>
      </c>
      <c r="E314" s="168" t="s">
        <v>1</v>
      </c>
      <c r="F314" s="169" t="s">
        <v>111</v>
      </c>
      <c r="H314" s="170">
        <v>2271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8" t="s">
        <v>179</v>
      </c>
      <c r="AU314" s="168" t="s">
        <v>87</v>
      </c>
      <c r="AV314" s="14" t="s">
        <v>87</v>
      </c>
      <c r="AW314" s="14" t="s">
        <v>31</v>
      </c>
      <c r="AX314" s="14" t="s">
        <v>32</v>
      </c>
      <c r="AY314" s="168" t="s">
        <v>170</v>
      </c>
    </row>
    <row r="315" spans="1:65" s="2" customFormat="1" ht="16.5" customHeight="1">
      <c r="A315" s="33"/>
      <c r="B315" s="145"/>
      <c r="C315" s="146" t="s">
        <v>500</v>
      </c>
      <c r="D315" s="146" t="s">
        <v>172</v>
      </c>
      <c r="E315" s="147" t="s">
        <v>501</v>
      </c>
      <c r="F315" s="148" t="s">
        <v>502</v>
      </c>
      <c r="G315" s="149" t="s">
        <v>175</v>
      </c>
      <c r="H315" s="150">
        <v>2452</v>
      </c>
      <c r="I315" s="151"/>
      <c r="J315" s="152">
        <f>ROUND(I315*H315,2)</f>
        <v>0</v>
      </c>
      <c r="K315" s="148" t="s">
        <v>193</v>
      </c>
      <c r="L315" s="34"/>
      <c r="M315" s="153" t="s">
        <v>1</v>
      </c>
      <c r="N315" s="154" t="s">
        <v>42</v>
      </c>
      <c r="O315" s="59"/>
      <c r="P315" s="155">
        <f>O315*H315</f>
        <v>0</v>
      </c>
      <c r="Q315" s="155">
        <v>0</v>
      </c>
      <c r="R315" s="155">
        <f>Q315*H315</f>
        <v>0</v>
      </c>
      <c r="S315" s="155">
        <v>0</v>
      </c>
      <c r="T315" s="156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7" t="s">
        <v>177</v>
      </c>
      <c r="AT315" s="157" t="s">
        <v>172</v>
      </c>
      <c r="AU315" s="157" t="s">
        <v>87</v>
      </c>
      <c r="AY315" s="18" t="s">
        <v>170</v>
      </c>
      <c r="BE315" s="158">
        <f>IF(N315="základní",J315,0)</f>
        <v>0</v>
      </c>
      <c r="BF315" s="158">
        <f>IF(N315="snížená",J315,0)</f>
        <v>0</v>
      </c>
      <c r="BG315" s="158">
        <f>IF(N315="zákl. přenesená",J315,0)</f>
        <v>0</v>
      </c>
      <c r="BH315" s="158">
        <f>IF(N315="sníž. přenesená",J315,0)</f>
        <v>0</v>
      </c>
      <c r="BI315" s="158">
        <f>IF(N315="nulová",J315,0)</f>
        <v>0</v>
      </c>
      <c r="BJ315" s="18" t="s">
        <v>32</v>
      </c>
      <c r="BK315" s="158">
        <f>ROUND(I315*H315,2)</f>
        <v>0</v>
      </c>
      <c r="BL315" s="18" t="s">
        <v>177</v>
      </c>
      <c r="BM315" s="157" t="s">
        <v>503</v>
      </c>
    </row>
    <row r="316" spans="2:51" s="14" customFormat="1" ht="12">
      <c r="B316" s="167"/>
      <c r="D316" s="160" t="s">
        <v>179</v>
      </c>
      <c r="E316" s="168" t="s">
        <v>1</v>
      </c>
      <c r="F316" s="169" t="s">
        <v>504</v>
      </c>
      <c r="H316" s="170">
        <v>2452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8" t="s">
        <v>179</v>
      </c>
      <c r="AU316" s="168" t="s">
        <v>87</v>
      </c>
      <c r="AV316" s="14" t="s">
        <v>87</v>
      </c>
      <c r="AW316" s="14" t="s">
        <v>31</v>
      </c>
      <c r="AX316" s="14" t="s">
        <v>32</v>
      </c>
      <c r="AY316" s="168" t="s">
        <v>170</v>
      </c>
    </row>
    <row r="317" spans="2:63" s="12" customFormat="1" ht="22.9" customHeight="1">
      <c r="B317" s="132"/>
      <c r="D317" s="133" t="s">
        <v>76</v>
      </c>
      <c r="E317" s="143" t="s">
        <v>505</v>
      </c>
      <c r="F317" s="143" t="s">
        <v>506</v>
      </c>
      <c r="I317" s="135"/>
      <c r="J317" s="144">
        <f>BK317</f>
        <v>0</v>
      </c>
      <c r="L317" s="132"/>
      <c r="M317" s="137"/>
      <c r="N317" s="138"/>
      <c r="O317" s="138"/>
      <c r="P317" s="139">
        <f>SUM(P318:P326)</f>
        <v>0</v>
      </c>
      <c r="Q317" s="138"/>
      <c r="R317" s="139">
        <f>SUM(R318:R326)</f>
        <v>0</v>
      </c>
      <c r="S317" s="138"/>
      <c r="T317" s="140">
        <f>SUM(T318:T326)</f>
        <v>0</v>
      </c>
      <c r="AR317" s="133" t="s">
        <v>32</v>
      </c>
      <c r="AT317" s="141" t="s">
        <v>76</v>
      </c>
      <c r="AU317" s="141" t="s">
        <v>32</v>
      </c>
      <c r="AY317" s="133" t="s">
        <v>170</v>
      </c>
      <c r="BK317" s="142">
        <f>SUM(BK318:BK326)</f>
        <v>0</v>
      </c>
    </row>
    <row r="318" spans="1:65" s="2" customFormat="1" ht="16.5" customHeight="1">
      <c r="A318" s="33"/>
      <c r="B318" s="145"/>
      <c r="C318" s="146" t="s">
        <v>507</v>
      </c>
      <c r="D318" s="146" t="s">
        <v>172</v>
      </c>
      <c r="E318" s="147" t="s">
        <v>481</v>
      </c>
      <c r="F318" s="148" t="s">
        <v>482</v>
      </c>
      <c r="G318" s="149" t="s">
        <v>175</v>
      </c>
      <c r="H318" s="150">
        <v>572</v>
      </c>
      <c r="I318" s="151"/>
      <c r="J318" s="152">
        <f>ROUND(I318*H318,2)</f>
        <v>0</v>
      </c>
      <c r="K318" s="148" t="s">
        <v>1</v>
      </c>
      <c r="L318" s="34"/>
      <c r="M318" s="153" t="s">
        <v>1</v>
      </c>
      <c r="N318" s="154" t="s">
        <v>42</v>
      </c>
      <c r="O318" s="59"/>
      <c r="P318" s="155">
        <f>O318*H318</f>
        <v>0</v>
      </c>
      <c r="Q318" s="155">
        <v>0</v>
      </c>
      <c r="R318" s="155">
        <f>Q318*H318</f>
        <v>0</v>
      </c>
      <c r="S318" s="155">
        <v>0</v>
      </c>
      <c r="T318" s="156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7" t="s">
        <v>177</v>
      </c>
      <c r="AT318" s="157" t="s">
        <v>172</v>
      </c>
      <c r="AU318" s="157" t="s">
        <v>87</v>
      </c>
      <c r="AY318" s="18" t="s">
        <v>170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8" t="s">
        <v>32</v>
      </c>
      <c r="BK318" s="158">
        <f>ROUND(I318*H318,2)</f>
        <v>0</v>
      </c>
      <c r="BL318" s="18" t="s">
        <v>177</v>
      </c>
      <c r="BM318" s="157" t="s">
        <v>508</v>
      </c>
    </row>
    <row r="319" spans="2:51" s="14" customFormat="1" ht="12">
      <c r="B319" s="167"/>
      <c r="D319" s="160" t="s">
        <v>179</v>
      </c>
      <c r="E319" s="168" t="s">
        <v>1</v>
      </c>
      <c r="F319" s="169" t="s">
        <v>114</v>
      </c>
      <c r="H319" s="170">
        <v>572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8" t="s">
        <v>179</v>
      </c>
      <c r="AU319" s="168" t="s">
        <v>87</v>
      </c>
      <c r="AV319" s="14" t="s">
        <v>87</v>
      </c>
      <c r="AW319" s="14" t="s">
        <v>31</v>
      </c>
      <c r="AX319" s="14" t="s">
        <v>77</v>
      </c>
      <c r="AY319" s="168" t="s">
        <v>170</v>
      </c>
    </row>
    <row r="320" spans="2:51" s="15" customFormat="1" ht="12">
      <c r="B320" s="175"/>
      <c r="D320" s="160" t="s">
        <v>179</v>
      </c>
      <c r="E320" s="176" t="s">
        <v>113</v>
      </c>
      <c r="F320" s="177" t="s">
        <v>239</v>
      </c>
      <c r="H320" s="178">
        <v>572</v>
      </c>
      <c r="I320" s="179"/>
      <c r="L320" s="175"/>
      <c r="M320" s="180"/>
      <c r="N320" s="181"/>
      <c r="O320" s="181"/>
      <c r="P320" s="181"/>
      <c r="Q320" s="181"/>
      <c r="R320" s="181"/>
      <c r="S320" s="181"/>
      <c r="T320" s="182"/>
      <c r="AT320" s="176" t="s">
        <v>179</v>
      </c>
      <c r="AU320" s="176" t="s">
        <v>87</v>
      </c>
      <c r="AV320" s="15" t="s">
        <v>177</v>
      </c>
      <c r="AW320" s="15" t="s">
        <v>31</v>
      </c>
      <c r="AX320" s="15" t="s">
        <v>32</v>
      </c>
      <c r="AY320" s="176" t="s">
        <v>170</v>
      </c>
    </row>
    <row r="321" spans="1:65" s="2" customFormat="1" ht="16.5" customHeight="1">
      <c r="A321" s="33"/>
      <c r="B321" s="145"/>
      <c r="C321" s="146" t="s">
        <v>509</v>
      </c>
      <c r="D321" s="146" t="s">
        <v>172</v>
      </c>
      <c r="E321" s="147" t="s">
        <v>485</v>
      </c>
      <c r="F321" s="148" t="s">
        <v>486</v>
      </c>
      <c r="G321" s="149" t="s">
        <v>175</v>
      </c>
      <c r="H321" s="150">
        <v>572</v>
      </c>
      <c r="I321" s="151"/>
      <c r="J321" s="152">
        <f>ROUND(I321*H321,2)</f>
        <v>0</v>
      </c>
      <c r="K321" s="148" t="s">
        <v>193</v>
      </c>
      <c r="L321" s="34"/>
      <c r="M321" s="153" t="s">
        <v>1</v>
      </c>
      <c r="N321" s="154" t="s">
        <v>42</v>
      </c>
      <c r="O321" s="59"/>
      <c r="P321" s="155">
        <f>O321*H321</f>
        <v>0</v>
      </c>
      <c r="Q321" s="155">
        <v>0</v>
      </c>
      <c r="R321" s="155">
        <f>Q321*H321</f>
        <v>0</v>
      </c>
      <c r="S321" s="155">
        <v>0</v>
      </c>
      <c r="T321" s="156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7" t="s">
        <v>177</v>
      </c>
      <c r="AT321" s="157" t="s">
        <v>172</v>
      </c>
      <c r="AU321" s="157" t="s">
        <v>87</v>
      </c>
      <c r="AY321" s="18" t="s">
        <v>170</v>
      </c>
      <c r="BE321" s="158">
        <f>IF(N321="základní",J321,0)</f>
        <v>0</v>
      </c>
      <c r="BF321" s="158">
        <f>IF(N321="snížená",J321,0)</f>
        <v>0</v>
      </c>
      <c r="BG321" s="158">
        <f>IF(N321="zákl. přenesená",J321,0)</f>
        <v>0</v>
      </c>
      <c r="BH321" s="158">
        <f>IF(N321="sníž. přenesená",J321,0)</f>
        <v>0</v>
      </c>
      <c r="BI321" s="158">
        <f>IF(N321="nulová",J321,0)</f>
        <v>0</v>
      </c>
      <c r="BJ321" s="18" t="s">
        <v>32</v>
      </c>
      <c r="BK321" s="158">
        <f>ROUND(I321*H321,2)</f>
        <v>0</v>
      </c>
      <c r="BL321" s="18" t="s">
        <v>177</v>
      </c>
      <c r="BM321" s="157" t="s">
        <v>510</v>
      </c>
    </row>
    <row r="322" spans="2:51" s="14" customFormat="1" ht="12">
      <c r="B322" s="167"/>
      <c r="D322" s="160" t="s">
        <v>179</v>
      </c>
      <c r="E322" s="168" t="s">
        <v>1</v>
      </c>
      <c r="F322" s="169" t="s">
        <v>113</v>
      </c>
      <c r="H322" s="170">
        <v>572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8" t="s">
        <v>179</v>
      </c>
      <c r="AU322" s="168" t="s">
        <v>87</v>
      </c>
      <c r="AV322" s="14" t="s">
        <v>87</v>
      </c>
      <c r="AW322" s="14" t="s">
        <v>31</v>
      </c>
      <c r="AX322" s="14" t="s">
        <v>32</v>
      </c>
      <c r="AY322" s="168" t="s">
        <v>170</v>
      </c>
    </row>
    <row r="323" spans="1:65" s="2" customFormat="1" ht="16.5" customHeight="1">
      <c r="A323" s="33"/>
      <c r="B323" s="145"/>
      <c r="C323" s="146" t="s">
        <v>511</v>
      </c>
      <c r="D323" s="146" t="s">
        <v>172</v>
      </c>
      <c r="E323" s="147" t="s">
        <v>489</v>
      </c>
      <c r="F323" s="148" t="s">
        <v>490</v>
      </c>
      <c r="G323" s="149" t="s">
        <v>175</v>
      </c>
      <c r="H323" s="150">
        <v>572</v>
      </c>
      <c r="I323" s="151"/>
      <c r="J323" s="152">
        <f>ROUND(I323*H323,2)</f>
        <v>0</v>
      </c>
      <c r="K323" s="148" t="s">
        <v>193</v>
      </c>
      <c r="L323" s="34"/>
      <c r="M323" s="153" t="s">
        <v>1</v>
      </c>
      <c r="N323" s="154" t="s">
        <v>42</v>
      </c>
      <c r="O323" s="59"/>
      <c r="P323" s="155">
        <f>O323*H323</f>
        <v>0</v>
      </c>
      <c r="Q323" s="155">
        <v>0</v>
      </c>
      <c r="R323" s="155">
        <f>Q323*H323</f>
        <v>0</v>
      </c>
      <c r="S323" s="155">
        <v>0</v>
      </c>
      <c r="T323" s="156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7" t="s">
        <v>177</v>
      </c>
      <c r="AT323" s="157" t="s">
        <v>172</v>
      </c>
      <c r="AU323" s="157" t="s">
        <v>87</v>
      </c>
      <c r="AY323" s="18" t="s">
        <v>170</v>
      </c>
      <c r="BE323" s="158">
        <f>IF(N323="základní",J323,0)</f>
        <v>0</v>
      </c>
      <c r="BF323" s="158">
        <f>IF(N323="snížená",J323,0)</f>
        <v>0</v>
      </c>
      <c r="BG323" s="158">
        <f>IF(N323="zákl. přenesená",J323,0)</f>
        <v>0</v>
      </c>
      <c r="BH323" s="158">
        <f>IF(N323="sníž. přenesená",J323,0)</f>
        <v>0</v>
      </c>
      <c r="BI323" s="158">
        <f>IF(N323="nulová",J323,0)</f>
        <v>0</v>
      </c>
      <c r="BJ323" s="18" t="s">
        <v>32</v>
      </c>
      <c r="BK323" s="158">
        <f>ROUND(I323*H323,2)</f>
        <v>0</v>
      </c>
      <c r="BL323" s="18" t="s">
        <v>177</v>
      </c>
      <c r="BM323" s="157" t="s">
        <v>512</v>
      </c>
    </row>
    <row r="324" spans="2:51" s="14" customFormat="1" ht="12">
      <c r="B324" s="167"/>
      <c r="D324" s="160" t="s">
        <v>179</v>
      </c>
      <c r="E324" s="168" t="s">
        <v>1</v>
      </c>
      <c r="F324" s="169" t="s">
        <v>113</v>
      </c>
      <c r="H324" s="170">
        <v>572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8" t="s">
        <v>179</v>
      </c>
      <c r="AU324" s="168" t="s">
        <v>87</v>
      </c>
      <c r="AV324" s="14" t="s">
        <v>87</v>
      </c>
      <c r="AW324" s="14" t="s">
        <v>31</v>
      </c>
      <c r="AX324" s="14" t="s">
        <v>32</v>
      </c>
      <c r="AY324" s="168" t="s">
        <v>170</v>
      </c>
    </row>
    <row r="325" spans="1:65" s="2" customFormat="1" ht="16.5" customHeight="1">
      <c r="A325" s="33"/>
      <c r="B325" s="145"/>
      <c r="C325" s="146" t="s">
        <v>513</v>
      </c>
      <c r="D325" s="146" t="s">
        <v>172</v>
      </c>
      <c r="E325" s="147" t="s">
        <v>493</v>
      </c>
      <c r="F325" s="148" t="s">
        <v>494</v>
      </c>
      <c r="G325" s="149" t="s">
        <v>175</v>
      </c>
      <c r="H325" s="150">
        <v>572</v>
      </c>
      <c r="I325" s="151"/>
      <c r="J325" s="152">
        <f>ROUND(I325*H325,2)</f>
        <v>0</v>
      </c>
      <c r="K325" s="148" t="s">
        <v>193</v>
      </c>
      <c r="L325" s="34"/>
      <c r="M325" s="153" t="s">
        <v>1</v>
      </c>
      <c r="N325" s="154" t="s">
        <v>42</v>
      </c>
      <c r="O325" s="59"/>
      <c r="P325" s="155">
        <f>O325*H325</f>
        <v>0</v>
      </c>
      <c r="Q325" s="155">
        <v>0</v>
      </c>
      <c r="R325" s="155">
        <f>Q325*H325</f>
        <v>0</v>
      </c>
      <c r="S325" s="155">
        <v>0</v>
      </c>
      <c r="T325" s="156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7" t="s">
        <v>177</v>
      </c>
      <c r="AT325" s="157" t="s">
        <v>172</v>
      </c>
      <c r="AU325" s="157" t="s">
        <v>87</v>
      </c>
      <c r="AY325" s="18" t="s">
        <v>170</v>
      </c>
      <c r="BE325" s="158">
        <f>IF(N325="základní",J325,0)</f>
        <v>0</v>
      </c>
      <c r="BF325" s="158">
        <f>IF(N325="snížená",J325,0)</f>
        <v>0</v>
      </c>
      <c r="BG325" s="158">
        <f>IF(N325="zákl. přenesená",J325,0)</f>
        <v>0</v>
      </c>
      <c r="BH325" s="158">
        <f>IF(N325="sníž. přenesená",J325,0)</f>
        <v>0</v>
      </c>
      <c r="BI325" s="158">
        <f>IF(N325="nulová",J325,0)</f>
        <v>0</v>
      </c>
      <c r="BJ325" s="18" t="s">
        <v>32</v>
      </c>
      <c r="BK325" s="158">
        <f>ROUND(I325*H325,2)</f>
        <v>0</v>
      </c>
      <c r="BL325" s="18" t="s">
        <v>177</v>
      </c>
      <c r="BM325" s="157" t="s">
        <v>514</v>
      </c>
    </row>
    <row r="326" spans="2:51" s="14" customFormat="1" ht="12">
      <c r="B326" s="167"/>
      <c r="D326" s="160" t="s">
        <v>179</v>
      </c>
      <c r="E326" s="168" t="s">
        <v>1</v>
      </c>
      <c r="F326" s="169" t="s">
        <v>113</v>
      </c>
      <c r="H326" s="170">
        <v>572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8" t="s">
        <v>179</v>
      </c>
      <c r="AU326" s="168" t="s">
        <v>87</v>
      </c>
      <c r="AV326" s="14" t="s">
        <v>87</v>
      </c>
      <c r="AW326" s="14" t="s">
        <v>31</v>
      </c>
      <c r="AX326" s="14" t="s">
        <v>32</v>
      </c>
      <c r="AY326" s="168" t="s">
        <v>170</v>
      </c>
    </row>
    <row r="327" spans="2:63" s="12" customFormat="1" ht="22.9" customHeight="1">
      <c r="B327" s="132"/>
      <c r="D327" s="133" t="s">
        <v>76</v>
      </c>
      <c r="E327" s="143" t="s">
        <v>515</v>
      </c>
      <c r="F327" s="143" t="s">
        <v>516</v>
      </c>
      <c r="I327" s="135"/>
      <c r="J327" s="144">
        <f>BK327</f>
        <v>0</v>
      </c>
      <c r="L327" s="132"/>
      <c r="M327" s="137"/>
      <c r="N327" s="138"/>
      <c r="O327" s="138"/>
      <c r="P327" s="139">
        <f>SUM(P328:P337)</f>
        <v>0</v>
      </c>
      <c r="Q327" s="138"/>
      <c r="R327" s="139">
        <f>SUM(R328:R337)</f>
        <v>248.8618</v>
      </c>
      <c r="S327" s="138"/>
      <c r="T327" s="140">
        <f>SUM(T328:T337)</f>
        <v>0</v>
      </c>
      <c r="AR327" s="133" t="s">
        <v>32</v>
      </c>
      <c r="AT327" s="141" t="s">
        <v>76</v>
      </c>
      <c r="AU327" s="141" t="s">
        <v>32</v>
      </c>
      <c r="AY327" s="133" t="s">
        <v>170</v>
      </c>
      <c r="BK327" s="142">
        <f>SUM(BK328:BK337)</f>
        <v>0</v>
      </c>
    </row>
    <row r="328" spans="1:65" s="2" customFormat="1" ht="16.5" customHeight="1">
      <c r="A328" s="33"/>
      <c r="B328" s="145"/>
      <c r="C328" s="146" t="s">
        <v>517</v>
      </c>
      <c r="D328" s="146" t="s">
        <v>172</v>
      </c>
      <c r="E328" s="147" t="s">
        <v>518</v>
      </c>
      <c r="F328" s="148" t="s">
        <v>519</v>
      </c>
      <c r="G328" s="149" t="s">
        <v>175</v>
      </c>
      <c r="H328" s="150">
        <v>890</v>
      </c>
      <c r="I328" s="151"/>
      <c r="J328" s="152">
        <f>ROUND(I328*H328,2)</f>
        <v>0</v>
      </c>
      <c r="K328" s="148" t="s">
        <v>176</v>
      </c>
      <c r="L328" s="34"/>
      <c r="M328" s="153" t="s">
        <v>1</v>
      </c>
      <c r="N328" s="154" t="s">
        <v>42</v>
      </c>
      <c r="O328" s="59"/>
      <c r="P328" s="155">
        <f>O328*H328</f>
        <v>0</v>
      </c>
      <c r="Q328" s="155">
        <v>0.10362</v>
      </c>
      <c r="R328" s="155">
        <f>Q328*H328</f>
        <v>92.2218</v>
      </c>
      <c r="S328" s="155">
        <v>0</v>
      </c>
      <c r="T328" s="156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7" t="s">
        <v>177</v>
      </c>
      <c r="AT328" s="157" t="s">
        <v>172</v>
      </c>
      <c r="AU328" s="157" t="s">
        <v>87</v>
      </c>
      <c r="AY328" s="18" t="s">
        <v>170</v>
      </c>
      <c r="BE328" s="158">
        <f>IF(N328="základní",J328,0)</f>
        <v>0</v>
      </c>
      <c r="BF328" s="158">
        <f>IF(N328="snížená",J328,0)</f>
        <v>0</v>
      </c>
      <c r="BG328" s="158">
        <f>IF(N328="zákl. přenesená",J328,0)</f>
        <v>0</v>
      </c>
      <c r="BH328" s="158">
        <f>IF(N328="sníž. přenesená",J328,0)</f>
        <v>0</v>
      </c>
      <c r="BI328" s="158">
        <f>IF(N328="nulová",J328,0)</f>
        <v>0</v>
      </c>
      <c r="BJ328" s="18" t="s">
        <v>32</v>
      </c>
      <c r="BK328" s="158">
        <f>ROUND(I328*H328,2)</f>
        <v>0</v>
      </c>
      <c r="BL328" s="18" t="s">
        <v>177</v>
      </c>
      <c r="BM328" s="157" t="s">
        <v>520</v>
      </c>
    </row>
    <row r="329" spans="2:51" s="14" customFormat="1" ht="12">
      <c r="B329" s="167"/>
      <c r="D329" s="160" t="s">
        <v>179</v>
      </c>
      <c r="E329" s="168" t="s">
        <v>1</v>
      </c>
      <c r="F329" s="169" t="s">
        <v>521</v>
      </c>
      <c r="H329" s="170">
        <v>890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179</v>
      </c>
      <c r="AU329" s="168" t="s">
        <v>87</v>
      </c>
      <c r="AV329" s="14" t="s">
        <v>87</v>
      </c>
      <c r="AW329" s="14" t="s">
        <v>31</v>
      </c>
      <c r="AX329" s="14" t="s">
        <v>77</v>
      </c>
      <c r="AY329" s="168" t="s">
        <v>170</v>
      </c>
    </row>
    <row r="330" spans="2:51" s="15" customFormat="1" ht="12">
      <c r="B330" s="175"/>
      <c r="D330" s="160" t="s">
        <v>179</v>
      </c>
      <c r="E330" s="176" t="s">
        <v>131</v>
      </c>
      <c r="F330" s="177" t="s">
        <v>239</v>
      </c>
      <c r="H330" s="178">
        <v>890</v>
      </c>
      <c r="I330" s="179"/>
      <c r="L330" s="175"/>
      <c r="M330" s="180"/>
      <c r="N330" s="181"/>
      <c r="O330" s="181"/>
      <c r="P330" s="181"/>
      <c r="Q330" s="181"/>
      <c r="R330" s="181"/>
      <c r="S330" s="181"/>
      <c r="T330" s="182"/>
      <c r="AT330" s="176" t="s">
        <v>179</v>
      </c>
      <c r="AU330" s="176" t="s">
        <v>87</v>
      </c>
      <c r="AV330" s="15" t="s">
        <v>177</v>
      </c>
      <c r="AW330" s="15" t="s">
        <v>31</v>
      </c>
      <c r="AX330" s="15" t="s">
        <v>32</v>
      </c>
      <c r="AY330" s="176" t="s">
        <v>170</v>
      </c>
    </row>
    <row r="331" spans="1:65" s="2" customFormat="1" ht="16.5" customHeight="1">
      <c r="A331" s="33"/>
      <c r="B331" s="145"/>
      <c r="C331" s="183" t="s">
        <v>522</v>
      </c>
      <c r="D331" s="183" t="s">
        <v>379</v>
      </c>
      <c r="E331" s="184" t="s">
        <v>523</v>
      </c>
      <c r="F331" s="185" t="s">
        <v>524</v>
      </c>
      <c r="G331" s="186" t="s">
        <v>175</v>
      </c>
      <c r="H331" s="187">
        <v>890</v>
      </c>
      <c r="I331" s="188"/>
      <c r="J331" s="189">
        <f>ROUND(I331*H331,2)</f>
        <v>0</v>
      </c>
      <c r="K331" s="185" t="s">
        <v>176</v>
      </c>
      <c r="L331" s="190"/>
      <c r="M331" s="191" t="s">
        <v>1</v>
      </c>
      <c r="N331" s="192" t="s">
        <v>42</v>
      </c>
      <c r="O331" s="59"/>
      <c r="P331" s="155">
        <f>O331*H331</f>
        <v>0</v>
      </c>
      <c r="Q331" s="155">
        <v>0.176</v>
      </c>
      <c r="R331" s="155">
        <f>Q331*H331</f>
        <v>156.64</v>
      </c>
      <c r="S331" s="155">
        <v>0</v>
      </c>
      <c r="T331" s="156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7" t="s">
        <v>210</v>
      </c>
      <c r="AT331" s="157" t="s">
        <v>379</v>
      </c>
      <c r="AU331" s="157" t="s">
        <v>87</v>
      </c>
      <c r="AY331" s="18" t="s">
        <v>170</v>
      </c>
      <c r="BE331" s="158">
        <f>IF(N331="základní",J331,0)</f>
        <v>0</v>
      </c>
      <c r="BF331" s="158">
        <f>IF(N331="snížená",J331,0)</f>
        <v>0</v>
      </c>
      <c r="BG331" s="158">
        <f>IF(N331="zákl. přenesená",J331,0)</f>
        <v>0</v>
      </c>
      <c r="BH331" s="158">
        <f>IF(N331="sníž. přenesená",J331,0)</f>
        <v>0</v>
      </c>
      <c r="BI331" s="158">
        <f>IF(N331="nulová",J331,0)</f>
        <v>0</v>
      </c>
      <c r="BJ331" s="18" t="s">
        <v>32</v>
      </c>
      <c r="BK331" s="158">
        <f>ROUND(I331*H331,2)</f>
        <v>0</v>
      </c>
      <c r="BL331" s="18" t="s">
        <v>177</v>
      </c>
      <c r="BM331" s="157" t="s">
        <v>525</v>
      </c>
    </row>
    <row r="332" spans="2:51" s="14" customFormat="1" ht="12">
      <c r="B332" s="167"/>
      <c r="D332" s="160" t="s">
        <v>179</v>
      </c>
      <c r="E332" s="168" t="s">
        <v>1</v>
      </c>
      <c r="F332" s="169" t="s">
        <v>131</v>
      </c>
      <c r="H332" s="170">
        <v>890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8" t="s">
        <v>179</v>
      </c>
      <c r="AU332" s="168" t="s">
        <v>87</v>
      </c>
      <c r="AV332" s="14" t="s">
        <v>87</v>
      </c>
      <c r="AW332" s="14" t="s">
        <v>31</v>
      </c>
      <c r="AX332" s="14" t="s">
        <v>32</v>
      </c>
      <c r="AY332" s="168" t="s">
        <v>170</v>
      </c>
    </row>
    <row r="333" spans="1:65" s="2" customFormat="1" ht="16.5" customHeight="1">
      <c r="A333" s="33"/>
      <c r="B333" s="145"/>
      <c r="C333" s="146" t="s">
        <v>526</v>
      </c>
      <c r="D333" s="146" t="s">
        <v>172</v>
      </c>
      <c r="E333" s="147" t="s">
        <v>527</v>
      </c>
      <c r="F333" s="148" t="s">
        <v>528</v>
      </c>
      <c r="G333" s="149" t="s">
        <v>175</v>
      </c>
      <c r="H333" s="150">
        <v>890</v>
      </c>
      <c r="I333" s="151"/>
      <c r="J333" s="152">
        <f>ROUND(I333*H333,2)</f>
        <v>0</v>
      </c>
      <c r="K333" s="148" t="s">
        <v>176</v>
      </c>
      <c r="L333" s="34"/>
      <c r="M333" s="153" t="s">
        <v>1</v>
      </c>
      <c r="N333" s="154" t="s">
        <v>42</v>
      </c>
      <c r="O333" s="59"/>
      <c r="P333" s="155">
        <f>O333*H333</f>
        <v>0</v>
      </c>
      <c r="Q333" s="155">
        <v>0</v>
      </c>
      <c r="R333" s="155">
        <f>Q333*H333</f>
        <v>0</v>
      </c>
      <c r="S333" s="155">
        <v>0</v>
      </c>
      <c r="T333" s="156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7" t="s">
        <v>177</v>
      </c>
      <c r="AT333" s="157" t="s">
        <v>172</v>
      </c>
      <c r="AU333" s="157" t="s">
        <v>87</v>
      </c>
      <c r="AY333" s="18" t="s">
        <v>170</v>
      </c>
      <c r="BE333" s="158">
        <f>IF(N333="základní",J333,0)</f>
        <v>0</v>
      </c>
      <c r="BF333" s="158">
        <f>IF(N333="snížená",J333,0)</f>
        <v>0</v>
      </c>
      <c r="BG333" s="158">
        <f>IF(N333="zákl. přenesená",J333,0)</f>
        <v>0</v>
      </c>
      <c r="BH333" s="158">
        <f>IF(N333="sníž. přenesená",J333,0)</f>
        <v>0</v>
      </c>
      <c r="BI333" s="158">
        <f>IF(N333="nulová",J333,0)</f>
        <v>0</v>
      </c>
      <c r="BJ333" s="18" t="s">
        <v>32</v>
      </c>
      <c r="BK333" s="158">
        <f>ROUND(I333*H333,2)</f>
        <v>0</v>
      </c>
      <c r="BL333" s="18" t="s">
        <v>177</v>
      </c>
      <c r="BM333" s="157" t="s">
        <v>529</v>
      </c>
    </row>
    <row r="334" spans="2:51" s="14" customFormat="1" ht="12">
      <c r="B334" s="167"/>
      <c r="D334" s="160" t="s">
        <v>179</v>
      </c>
      <c r="E334" s="168" t="s">
        <v>1</v>
      </c>
      <c r="F334" s="169" t="s">
        <v>131</v>
      </c>
      <c r="H334" s="170">
        <v>890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8" t="s">
        <v>179</v>
      </c>
      <c r="AU334" s="168" t="s">
        <v>87</v>
      </c>
      <c r="AV334" s="14" t="s">
        <v>87</v>
      </c>
      <c r="AW334" s="14" t="s">
        <v>31</v>
      </c>
      <c r="AX334" s="14" t="s">
        <v>32</v>
      </c>
      <c r="AY334" s="168" t="s">
        <v>170</v>
      </c>
    </row>
    <row r="335" spans="1:65" s="2" customFormat="1" ht="16.5" customHeight="1">
      <c r="A335" s="33"/>
      <c r="B335" s="145"/>
      <c r="C335" s="146" t="s">
        <v>530</v>
      </c>
      <c r="D335" s="146" t="s">
        <v>172</v>
      </c>
      <c r="E335" s="147" t="s">
        <v>501</v>
      </c>
      <c r="F335" s="148" t="s">
        <v>502</v>
      </c>
      <c r="G335" s="149" t="s">
        <v>175</v>
      </c>
      <c r="H335" s="150">
        <v>1115</v>
      </c>
      <c r="I335" s="151"/>
      <c r="J335" s="152">
        <f>ROUND(I335*H335,2)</f>
        <v>0</v>
      </c>
      <c r="K335" s="148" t="s">
        <v>193</v>
      </c>
      <c r="L335" s="34"/>
      <c r="M335" s="153" t="s">
        <v>1</v>
      </c>
      <c r="N335" s="154" t="s">
        <v>42</v>
      </c>
      <c r="O335" s="59"/>
      <c r="P335" s="155">
        <f>O335*H335</f>
        <v>0</v>
      </c>
      <c r="Q335" s="155">
        <v>0</v>
      </c>
      <c r="R335" s="155">
        <f>Q335*H335</f>
        <v>0</v>
      </c>
      <c r="S335" s="155">
        <v>0</v>
      </c>
      <c r="T335" s="156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7" t="s">
        <v>177</v>
      </c>
      <c r="AT335" s="157" t="s">
        <v>172</v>
      </c>
      <c r="AU335" s="157" t="s">
        <v>87</v>
      </c>
      <c r="AY335" s="18" t="s">
        <v>170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8" t="s">
        <v>32</v>
      </c>
      <c r="BK335" s="158">
        <f>ROUND(I335*H335,2)</f>
        <v>0</v>
      </c>
      <c r="BL335" s="18" t="s">
        <v>177</v>
      </c>
      <c r="BM335" s="157" t="s">
        <v>531</v>
      </c>
    </row>
    <row r="336" spans="2:51" s="14" customFormat="1" ht="12">
      <c r="B336" s="167"/>
      <c r="D336" s="160" t="s">
        <v>179</v>
      </c>
      <c r="E336" s="168" t="s">
        <v>1</v>
      </c>
      <c r="F336" s="169" t="s">
        <v>532</v>
      </c>
      <c r="H336" s="170">
        <v>1115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8" t="s">
        <v>179</v>
      </c>
      <c r="AU336" s="168" t="s">
        <v>87</v>
      </c>
      <c r="AV336" s="14" t="s">
        <v>87</v>
      </c>
      <c r="AW336" s="14" t="s">
        <v>31</v>
      </c>
      <c r="AX336" s="14" t="s">
        <v>32</v>
      </c>
      <c r="AY336" s="168" t="s">
        <v>170</v>
      </c>
    </row>
    <row r="337" spans="1:65" s="2" customFormat="1" ht="16.5" customHeight="1">
      <c r="A337" s="33"/>
      <c r="B337" s="145"/>
      <c r="C337" s="146" t="s">
        <v>533</v>
      </c>
      <c r="D337" s="146" t="s">
        <v>172</v>
      </c>
      <c r="E337" s="147" t="s">
        <v>534</v>
      </c>
      <c r="F337" s="148" t="s">
        <v>535</v>
      </c>
      <c r="G337" s="149" t="s">
        <v>249</v>
      </c>
      <c r="H337" s="150">
        <v>248.862</v>
      </c>
      <c r="I337" s="151"/>
      <c r="J337" s="152">
        <f>ROUND(I337*H337,2)</f>
        <v>0</v>
      </c>
      <c r="K337" s="148" t="s">
        <v>176</v>
      </c>
      <c r="L337" s="34"/>
      <c r="M337" s="153" t="s">
        <v>1</v>
      </c>
      <c r="N337" s="154" t="s">
        <v>42</v>
      </c>
      <c r="O337" s="59"/>
      <c r="P337" s="155">
        <f>O337*H337</f>
        <v>0</v>
      </c>
      <c r="Q337" s="155">
        <v>0</v>
      </c>
      <c r="R337" s="155">
        <f>Q337*H337</f>
        <v>0</v>
      </c>
      <c r="S337" s="155">
        <v>0</v>
      </c>
      <c r="T337" s="156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7" t="s">
        <v>177</v>
      </c>
      <c r="AT337" s="157" t="s">
        <v>172</v>
      </c>
      <c r="AU337" s="157" t="s">
        <v>87</v>
      </c>
      <c r="AY337" s="18" t="s">
        <v>170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8" t="s">
        <v>32</v>
      </c>
      <c r="BK337" s="158">
        <f>ROUND(I337*H337,2)</f>
        <v>0</v>
      </c>
      <c r="BL337" s="18" t="s">
        <v>177</v>
      </c>
      <c r="BM337" s="157" t="s">
        <v>536</v>
      </c>
    </row>
    <row r="338" spans="2:63" s="12" customFormat="1" ht="22.9" customHeight="1">
      <c r="B338" s="132"/>
      <c r="D338" s="133" t="s">
        <v>76</v>
      </c>
      <c r="E338" s="143" t="s">
        <v>537</v>
      </c>
      <c r="F338" s="143" t="s">
        <v>538</v>
      </c>
      <c r="I338" s="135"/>
      <c r="J338" s="144">
        <f>BK338</f>
        <v>0</v>
      </c>
      <c r="L338" s="132"/>
      <c r="M338" s="137"/>
      <c r="N338" s="138"/>
      <c r="O338" s="138"/>
      <c r="P338" s="139">
        <f>SUM(P339:P348)</f>
        <v>0</v>
      </c>
      <c r="Q338" s="138"/>
      <c r="R338" s="139">
        <f>SUM(R339:R348)</f>
        <v>457.90075</v>
      </c>
      <c r="S338" s="138"/>
      <c r="T338" s="140">
        <f>SUM(T339:T348)</f>
        <v>0</v>
      </c>
      <c r="AR338" s="133" t="s">
        <v>32</v>
      </c>
      <c r="AT338" s="141" t="s">
        <v>76</v>
      </c>
      <c r="AU338" s="141" t="s">
        <v>32</v>
      </c>
      <c r="AY338" s="133" t="s">
        <v>170</v>
      </c>
      <c r="BK338" s="142">
        <f>SUM(BK339:BK348)</f>
        <v>0</v>
      </c>
    </row>
    <row r="339" spans="1:65" s="2" customFormat="1" ht="16.5" customHeight="1">
      <c r="A339" s="33"/>
      <c r="B339" s="145"/>
      <c r="C339" s="146" t="s">
        <v>539</v>
      </c>
      <c r="D339" s="146" t="s">
        <v>172</v>
      </c>
      <c r="E339" s="147" t="s">
        <v>540</v>
      </c>
      <c r="F339" s="148" t="s">
        <v>541</v>
      </c>
      <c r="G339" s="149" t="s">
        <v>175</v>
      </c>
      <c r="H339" s="150">
        <v>74</v>
      </c>
      <c r="I339" s="151"/>
      <c r="J339" s="152">
        <f>ROUND(I339*H339,2)</f>
        <v>0</v>
      </c>
      <c r="K339" s="148" t="s">
        <v>176</v>
      </c>
      <c r="L339" s="34"/>
      <c r="M339" s="153" t="s">
        <v>1</v>
      </c>
      <c r="N339" s="154" t="s">
        <v>42</v>
      </c>
      <c r="O339" s="59"/>
      <c r="P339" s="155">
        <f>O339*H339</f>
        <v>0</v>
      </c>
      <c r="Q339" s="155">
        <v>0.08425</v>
      </c>
      <c r="R339" s="155">
        <f>Q339*H339</f>
        <v>6.234500000000001</v>
      </c>
      <c r="S339" s="155">
        <v>0</v>
      </c>
      <c r="T339" s="156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7" t="s">
        <v>177</v>
      </c>
      <c r="AT339" s="157" t="s">
        <v>172</v>
      </c>
      <c r="AU339" s="157" t="s">
        <v>87</v>
      </c>
      <c r="AY339" s="18" t="s">
        <v>170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8" t="s">
        <v>32</v>
      </c>
      <c r="BK339" s="158">
        <f>ROUND(I339*H339,2)</f>
        <v>0</v>
      </c>
      <c r="BL339" s="18" t="s">
        <v>177</v>
      </c>
      <c r="BM339" s="157" t="s">
        <v>542</v>
      </c>
    </row>
    <row r="340" spans="2:51" s="14" customFormat="1" ht="12">
      <c r="B340" s="167"/>
      <c r="D340" s="160" t="s">
        <v>179</v>
      </c>
      <c r="E340" s="168" t="s">
        <v>1</v>
      </c>
      <c r="F340" s="169" t="s">
        <v>543</v>
      </c>
      <c r="H340" s="170">
        <v>74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8" t="s">
        <v>179</v>
      </c>
      <c r="AU340" s="168" t="s">
        <v>87</v>
      </c>
      <c r="AV340" s="14" t="s">
        <v>87</v>
      </c>
      <c r="AW340" s="14" t="s">
        <v>31</v>
      </c>
      <c r="AX340" s="14" t="s">
        <v>32</v>
      </c>
      <c r="AY340" s="168" t="s">
        <v>170</v>
      </c>
    </row>
    <row r="341" spans="1:65" s="2" customFormat="1" ht="16.5" customHeight="1">
      <c r="A341" s="33"/>
      <c r="B341" s="145"/>
      <c r="C341" s="183" t="s">
        <v>544</v>
      </c>
      <c r="D341" s="183" t="s">
        <v>379</v>
      </c>
      <c r="E341" s="184" t="s">
        <v>545</v>
      </c>
      <c r="F341" s="185" t="s">
        <v>546</v>
      </c>
      <c r="G341" s="186" t="s">
        <v>175</v>
      </c>
      <c r="H341" s="187">
        <v>66</v>
      </c>
      <c r="I341" s="188"/>
      <c r="J341" s="189">
        <f aca="true" t="shared" si="0" ref="J341:J346">ROUND(I341*H341,2)</f>
        <v>0</v>
      </c>
      <c r="K341" s="185" t="s">
        <v>176</v>
      </c>
      <c r="L341" s="190"/>
      <c r="M341" s="191" t="s">
        <v>1</v>
      </c>
      <c r="N341" s="192" t="s">
        <v>42</v>
      </c>
      <c r="O341" s="59"/>
      <c r="P341" s="155">
        <f aca="true" t="shared" si="1" ref="P341:P346">O341*H341</f>
        <v>0</v>
      </c>
      <c r="Q341" s="155">
        <v>0.131</v>
      </c>
      <c r="R341" s="155">
        <f aca="true" t="shared" si="2" ref="R341:R346">Q341*H341</f>
        <v>8.646</v>
      </c>
      <c r="S341" s="155">
        <v>0</v>
      </c>
      <c r="T341" s="156">
        <f aca="true" t="shared" si="3" ref="T341:T346"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7" t="s">
        <v>210</v>
      </c>
      <c r="AT341" s="157" t="s">
        <v>379</v>
      </c>
      <c r="AU341" s="157" t="s">
        <v>87</v>
      </c>
      <c r="AY341" s="18" t="s">
        <v>170</v>
      </c>
      <c r="BE341" s="158">
        <f aca="true" t="shared" si="4" ref="BE341:BE346">IF(N341="základní",J341,0)</f>
        <v>0</v>
      </c>
      <c r="BF341" s="158">
        <f aca="true" t="shared" si="5" ref="BF341:BF346">IF(N341="snížená",J341,0)</f>
        <v>0</v>
      </c>
      <c r="BG341" s="158">
        <f aca="true" t="shared" si="6" ref="BG341:BG346">IF(N341="zákl. přenesená",J341,0)</f>
        <v>0</v>
      </c>
      <c r="BH341" s="158">
        <f aca="true" t="shared" si="7" ref="BH341:BH346">IF(N341="sníž. přenesená",J341,0)</f>
        <v>0</v>
      </c>
      <c r="BI341" s="158">
        <f aca="true" t="shared" si="8" ref="BI341:BI346">IF(N341="nulová",J341,0)</f>
        <v>0</v>
      </c>
      <c r="BJ341" s="18" t="s">
        <v>32</v>
      </c>
      <c r="BK341" s="158">
        <f aca="true" t="shared" si="9" ref="BK341:BK346">ROUND(I341*H341,2)</f>
        <v>0</v>
      </c>
      <c r="BL341" s="18" t="s">
        <v>177</v>
      </c>
      <c r="BM341" s="157" t="s">
        <v>547</v>
      </c>
    </row>
    <row r="342" spans="1:65" s="2" customFormat="1" ht="16.5" customHeight="1">
      <c r="A342" s="33"/>
      <c r="B342" s="145"/>
      <c r="C342" s="183" t="s">
        <v>548</v>
      </c>
      <c r="D342" s="183" t="s">
        <v>379</v>
      </c>
      <c r="E342" s="184" t="s">
        <v>549</v>
      </c>
      <c r="F342" s="185" t="s">
        <v>550</v>
      </c>
      <c r="G342" s="186" t="s">
        <v>175</v>
      </c>
      <c r="H342" s="187">
        <v>8</v>
      </c>
      <c r="I342" s="188"/>
      <c r="J342" s="189">
        <f t="shared" si="0"/>
        <v>0</v>
      </c>
      <c r="K342" s="185" t="s">
        <v>193</v>
      </c>
      <c r="L342" s="190"/>
      <c r="M342" s="191" t="s">
        <v>1</v>
      </c>
      <c r="N342" s="192" t="s">
        <v>42</v>
      </c>
      <c r="O342" s="59"/>
      <c r="P342" s="155">
        <f t="shared" si="1"/>
        <v>0</v>
      </c>
      <c r="Q342" s="155">
        <v>0.139</v>
      </c>
      <c r="R342" s="155">
        <f t="shared" si="2"/>
        <v>1.112</v>
      </c>
      <c r="S342" s="155">
        <v>0</v>
      </c>
      <c r="T342" s="156">
        <f t="shared" si="3"/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7" t="s">
        <v>210</v>
      </c>
      <c r="AT342" s="157" t="s">
        <v>379</v>
      </c>
      <c r="AU342" s="157" t="s">
        <v>87</v>
      </c>
      <c r="AY342" s="18" t="s">
        <v>170</v>
      </c>
      <c r="BE342" s="158">
        <f t="shared" si="4"/>
        <v>0</v>
      </c>
      <c r="BF342" s="158">
        <f t="shared" si="5"/>
        <v>0</v>
      </c>
      <c r="BG342" s="158">
        <f t="shared" si="6"/>
        <v>0</v>
      </c>
      <c r="BH342" s="158">
        <f t="shared" si="7"/>
        <v>0</v>
      </c>
      <c r="BI342" s="158">
        <f t="shared" si="8"/>
        <v>0</v>
      </c>
      <c r="BJ342" s="18" t="s">
        <v>32</v>
      </c>
      <c r="BK342" s="158">
        <f t="shared" si="9"/>
        <v>0</v>
      </c>
      <c r="BL342" s="18" t="s">
        <v>177</v>
      </c>
      <c r="BM342" s="157" t="s">
        <v>551</v>
      </c>
    </row>
    <row r="343" spans="1:65" s="2" customFormat="1" ht="21.75" customHeight="1">
      <c r="A343" s="33"/>
      <c r="B343" s="145"/>
      <c r="C343" s="146" t="s">
        <v>552</v>
      </c>
      <c r="D343" s="146" t="s">
        <v>172</v>
      </c>
      <c r="E343" s="147" t="s">
        <v>553</v>
      </c>
      <c r="F343" s="148" t="s">
        <v>554</v>
      </c>
      <c r="G343" s="149" t="s">
        <v>175</v>
      </c>
      <c r="H343" s="150">
        <v>74</v>
      </c>
      <c r="I343" s="151"/>
      <c r="J343" s="152">
        <f t="shared" si="0"/>
        <v>0</v>
      </c>
      <c r="K343" s="148" t="s">
        <v>176</v>
      </c>
      <c r="L343" s="34"/>
      <c r="M343" s="153" t="s">
        <v>1</v>
      </c>
      <c r="N343" s="154" t="s">
        <v>42</v>
      </c>
      <c r="O343" s="59"/>
      <c r="P343" s="155">
        <f t="shared" si="1"/>
        <v>0</v>
      </c>
      <c r="Q343" s="155">
        <v>0</v>
      </c>
      <c r="R343" s="155">
        <f t="shared" si="2"/>
        <v>0</v>
      </c>
      <c r="S343" s="155">
        <v>0</v>
      </c>
      <c r="T343" s="156">
        <f t="shared" si="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7" t="s">
        <v>177</v>
      </c>
      <c r="AT343" s="157" t="s">
        <v>172</v>
      </c>
      <c r="AU343" s="157" t="s">
        <v>87</v>
      </c>
      <c r="AY343" s="18" t="s">
        <v>170</v>
      </c>
      <c r="BE343" s="158">
        <f t="shared" si="4"/>
        <v>0</v>
      </c>
      <c r="BF343" s="158">
        <f t="shared" si="5"/>
        <v>0</v>
      </c>
      <c r="BG343" s="158">
        <f t="shared" si="6"/>
        <v>0</v>
      </c>
      <c r="BH343" s="158">
        <f t="shared" si="7"/>
        <v>0</v>
      </c>
      <c r="BI343" s="158">
        <f t="shared" si="8"/>
        <v>0</v>
      </c>
      <c r="BJ343" s="18" t="s">
        <v>32</v>
      </c>
      <c r="BK343" s="158">
        <f t="shared" si="9"/>
        <v>0</v>
      </c>
      <c r="BL343" s="18" t="s">
        <v>177</v>
      </c>
      <c r="BM343" s="157" t="s">
        <v>555</v>
      </c>
    </row>
    <row r="344" spans="1:65" s="2" customFormat="1" ht="16.5" customHeight="1">
      <c r="A344" s="33"/>
      <c r="B344" s="145"/>
      <c r="C344" s="146" t="s">
        <v>556</v>
      </c>
      <c r="D344" s="146" t="s">
        <v>172</v>
      </c>
      <c r="E344" s="147" t="s">
        <v>557</v>
      </c>
      <c r="F344" s="148" t="s">
        <v>558</v>
      </c>
      <c r="G344" s="149" t="s">
        <v>175</v>
      </c>
      <c r="H344" s="150">
        <v>2053</v>
      </c>
      <c r="I344" s="151"/>
      <c r="J344" s="152">
        <f t="shared" si="0"/>
        <v>0</v>
      </c>
      <c r="K344" s="148" t="s">
        <v>176</v>
      </c>
      <c r="L344" s="34"/>
      <c r="M344" s="153" t="s">
        <v>1</v>
      </c>
      <c r="N344" s="154" t="s">
        <v>42</v>
      </c>
      <c r="O344" s="59"/>
      <c r="P344" s="155">
        <f t="shared" si="1"/>
        <v>0</v>
      </c>
      <c r="Q344" s="155">
        <v>0.08425</v>
      </c>
      <c r="R344" s="155">
        <f t="shared" si="2"/>
        <v>172.96525</v>
      </c>
      <c r="S344" s="155">
        <v>0</v>
      </c>
      <c r="T344" s="156">
        <f t="shared" si="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7" t="s">
        <v>177</v>
      </c>
      <c r="AT344" s="157" t="s">
        <v>172</v>
      </c>
      <c r="AU344" s="157" t="s">
        <v>87</v>
      </c>
      <c r="AY344" s="18" t="s">
        <v>170</v>
      </c>
      <c r="BE344" s="158">
        <f t="shared" si="4"/>
        <v>0</v>
      </c>
      <c r="BF344" s="158">
        <f t="shared" si="5"/>
        <v>0</v>
      </c>
      <c r="BG344" s="158">
        <f t="shared" si="6"/>
        <v>0</v>
      </c>
      <c r="BH344" s="158">
        <f t="shared" si="7"/>
        <v>0</v>
      </c>
      <c r="BI344" s="158">
        <f t="shared" si="8"/>
        <v>0</v>
      </c>
      <c r="BJ344" s="18" t="s">
        <v>32</v>
      </c>
      <c r="BK344" s="158">
        <f t="shared" si="9"/>
        <v>0</v>
      </c>
      <c r="BL344" s="18" t="s">
        <v>177</v>
      </c>
      <c r="BM344" s="157" t="s">
        <v>559</v>
      </c>
    </row>
    <row r="345" spans="1:65" s="2" customFormat="1" ht="16.5" customHeight="1">
      <c r="A345" s="33"/>
      <c r="B345" s="145"/>
      <c r="C345" s="183" t="s">
        <v>560</v>
      </c>
      <c r="D345" s="183" t="s">
        <v>379</v>
      </c>
      <c r="E345" s="184" t="s">
        <v>561</v>
      </c>
      <c r="F345" s="185" t="s">
        <v>562</v>
      </c>
      <c r="G345" s="186" t="s">
        <v>175</v>
      </c>
      <c r="H345" s="187">
        <v>2053</v>
      </c>
      <c r="I345" s="188"/>
      <c r="J345" s="189">
        <f t="shared" si="0"/>
        <v>0</v>
      </c>
      <c r="K345" s="185" t="s">
        <v>176</v>
      </c>
      <c r="L345" s="190"/>
      <c r="M345" s="191" t="s">
        <v>1</v>
      </c>
      <c r="N345" s="192" t="s">
        <v>42</v>
      </c>
      <c r="O345" s="59"/>
      <c r="P345" s="155">
        <f t="shared" si="1"/>
        <v>0</v>
      </c>
      <c r="Q345" s="155">
        <v>0.131</v>
      </c>
      <c r="R345" s="155">
        <f t="shared" si="2"/>
        <v>268.943</v>
      </c>
      <c r="S345" s="155">
        <v>0</v>
      </c>
      <c r="T345" s="156">
        <f t="shared" si="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7" t="s">
        <v>210</v>
      </c>
      <c r="AT345" s="157" t="s">
        <v>379</v>
      </c>
      <c r="AU345" s="157" t="s">
        <v>87</v>
      </c>
      <c r="AY345" s="18" t="s">
        <v>170</v>
      </c>
      <c r="BE345" s="158">
        <f t="shared" si="4"/>
        <v>0</v>
      </c>
      <c r="BF345" s="158">
        <f t="shared" si="5"/>
        <v>0</v>
      </c>
      <c r="BG345" s="158">
        <f t="shared" si="6"/>
        <v>0</v>
      </c>
      <c r="BH345" s="158">
        <f t="shared" si="7"/>
        <v>0</v>
      </c>
      <c r="BI345" s="158">
        <f t="shared" si="8"/>
        <v>0</v>
      </c>
      <c r="BJ345" s="18" t="s">
        <v>32</v>
      </c>
      <c r="BK345" s="158">
        <f t="shared" si="9"/>
        <v>0</v>
      </c>
      <c r="BL345" s="18" t="s">
        <v>177</v>
      </c>
      <c r="BM345" s="157" t="s">
        <v>563</v>
      </c>
    </row>
    <row r="346" spans="1:65" s="2" customFormat="1" ht="16.5" customHeight="1">
      <c r="A346" s="33"/>
      <c r="B346" s="145"/>
      <c r="C346" s="146" t="s">
        <v>564</v>
      </c>
      <c r="D346" s="146" t="s">
        <v>172</v>
      </c>
      <c r="E346" s="147" t="s">
        <v>565</v>
      </c>
      <c r="F346" s="148" t="s">
        <v>566</v>
      </c>
      <c r="G346" s="149" t="s">
        <v>175</v>
      </c>
      <c r="H346" s="150">
        <v>2464</v>
      </c>
      <c r="I346" s="151"/>
      <c r="J346" s="152">
        <f t="shared" si="0"/>
        <v>0</v>
      </c>
      <c r="K346" s="148" t="s">
        <v>193</v>
      </c>
      <c r="L346" s="34"/>
      <c r="M346" s="153" t="s">
        <v>1</v>
      </c>
      <c r="N346" s="154" t="s">
        <v>42</v>
      </c>
      <c r="O346" s="59"/>
      <c r="P346" s="155">
        <f t="shared" si="1"/>
        <v>0</v>
      </c>
      <c r="Q346" s="155">
        <v>0</v>
      </c>
      <c r="R346" s="155">
        <f t="shared" si="2"/>
        <v>0</v>
      </c>
      <c r="S346" s="155">
        <v>0</v>
      </c>
      <c r="T346" s="156">
        <f t="shared" si="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7" t="s">
        <v>177</v>
      </c>
      <c r="AT346" s="157" t="s">
        <v>172</v>
      </c>
      <c r="AU346" s="157" t="s">
        <v>87</v>
      </c>
      <c r="AY346" s="18" t="s">
        <v>170</v>
      </c>
      <c r="BE346" s="158">
        <f t="shared" si="4"/>
        <v>0</v>
      </c>
      <c r="BF346" s="158">
        <f t="shared" si="5"/>
        <v>0</v>
      </c>
      <c r="BG346" s="158">
        <f t="shared" si="6"/>
        <v>0</v>
      </c>
      <c r="BH346" s="158">
        <f t="shared" si="7"/>
        <v>0</v>
      </c>
      <c r="BI346" s="158">
        <f t="shared" si="8"/>
        <v>0</v>
      </c>
      <c r="BJ346" s="18" t="s">
        <v>32</v>
      </c>
      <c r="BK346" s="158">
        <f t="shared" si="9"/>
        <v>0</v>
      </c>
      <c r="BL346" s="18" t="s">
        <v>177</v>
      </c>
      <c r="BM346" s="157" t="s">
        <v>567</v>
      </c>
    </row>
    <row r="347" spans="2:51" s="14" customFormat="1" ht="12">
      <c r="B347" s="167"/>
      <c r="D347" s="160" t="s">
        <v>179</v>
      </c>
      <c r="E347" s="168" t="s">
        <v>1</v>
      </c>
      <c r="F347" s="169" t="s">
        <v>568</v>
      </c>
      <c r="H347" s="170">
        <v>2464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179</v>
      </c>
      <c r="AU347" s="168" t="s">
        <v>87</v>
      </c>
      <c r="AV347" s="14" t="s">
        <v>87</v>
      </c>
      <c r="AW347" s="14" t="s">
        <v>31</v>
      </c>
      <c r="AX347" s="14" t="s">
        <v>32</v>
      </c>
      <c r="AY347" s="168" t="s">
        <v>170</v>
      </c>
    </row>
    <row r="348" spans="1:65" s="2" customFormat="1" ht="16.5" customHeight="1">
      <c r="A348" s="33"/>
      <c r="B348" s="145"/>
      <c r="C348" s="146" t="s">
        <v>569</v>
      </c>
      <c r="D348" s="146" t="s">
        <v>172</v>
      </c>
      <c r="E348" s="147" t="s">
        <v>534</v>
      </c>
      <c r="F348" s="148" t="s">
        <v>535</v>
      </c>
      <c r="G348" s="149" t="s">
        <v>249</v>
      </c>
      <c r="H348" s="150">
        <v>457.901</v>
      </c>
      <c r="I348" s="151"/>
      <c r="J348" s="152">
        <f>ROUND(I348*H348,2)</f>
        <v>0</v>
      </c>
      <c r="K348" s="148" t="s">
        <v>176</v>
      </c>
      <c r="L348" s="34"/>
      <c r="M348" s="153" t="s">
        <v>1</v>
      </c>
      <c r="N348" s="154" t="s">
        <v>42</v>
      </c>
      <c r="O348" s="59"/>
      <c r="P348" s="155">
        <f>O348*H348</f>
        <v>0</v>
      </c>
      <c r="Q348" s="155">
        <v>0</v>
      </c>
      <c r="R348" s="155">
        <f>Q348*H348</f>
        <v>0</v>
      </c>
      <c r="S348" s="155">
        <v>0</v>
      </c>
      <c r="T348" s="156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7" t="s">
        <v>177</v>
      </c>
      <c r="AT348" s="157" t="s">
        <v>172</v>
      </c>
      <c r="AU348" s="157" t="s">
        <v>87</v>
      </c>
      <c r="AY348" s="18" t="s">
        <v>170</v>
      </c>
      <c r="BE348" s="158">
        <f>IF(N348="základní",J348,0)</f>
        <v>0</v>
      </c>
      <c r="BF348" s="158">
        <f>IF(N348="snížená",J348,0)</f>
        <v>0</v>
      </c>
      <c r="BG348" s="158">
        <f>IF(N348="zákl. přenesená",J348,0)</f>
        <v>0</v>
      </c>
      <c r="BH348" s="158">
        <f>IF(N348="sníž. přenesená",J348,0)</f>
        <v>0</v>
      </c>
      <c r="BI348" s="158">
        <f>IF(N348="nulová",J348,0)</f>
        <v>0</v>
      </c>
      <c r="BJ348" s="18" t="s">
        <v>32</v>
      </c>
      <c r="BK348" s="158">
        <f>ROUND(I348*H348,2)</f>
        <v>0</v>
      </c>
      <c r="BL348" s="18" t="s">
        <v>177</v>
      </c>
      <c r="BM348" s="157" t="s">
        <v>570</v>
      </c>
    </row>
    <row r="349" spans="2:63" s="12" customFormat="1" ht="22.9" customHeight="1">
      <c r="B349" s="132"/>
      <c r="D349" s="133" t="s">
        <v>76</v>
      </c>
      <c r="E349" s="143" t="s">
        <v>571</v>
      </c>
      <c r="F349" s="143" t="s">
        <v>572</v>
      </c>
      <c r="I349" s="135"/>
      <c r="J349" s="144">
        <f>BK349</f>
        <v>0</v>
      </c>
      <c r="L349" s="132"/>
      <c r="M349" s="137"/>
      <c r="N349" s="138"/>
      <c r="O349" s="138"/>
      <c r="P349" s="139">
        <f>SUM(P350:P360)</f>
        <v>0</v>
      </c>
      <c r="Q349" s="138"/>
      <c r="R349" s="139">
        <f>SUM(R350:R360)</f>
        <v>55.33176</v>
      </c>
      <c r="S349" s="138"/>
      <c r="T349" s="140">
        <f>SUM(T350:T360)</f>
        <v>0</v>
      </c>
      <c r="AR349" s="133" t="s">
        <v>32</v>
      </c>
      <c r="AT349" s="141" t="s">
        <v>76</v>
      </c>
      <c r="AU349" s="141" t="s">
        <v>32</v>
      </c>
      <c r="AY349" s="133" t="s">
        <v>170</v>
      </c>
      <c r="BK349" s="142">
        <f>SUM(BK350:BK360)</f>
        <v>0</v>
      </c>
    </row>
    <row r="350" spans="1:65" s="2" customFormat="1" ht="16.5" customHeight="1">
      <c r="A350" s="33"/>
      <c r="B350" s="145"/>
      <c r="C350" s="146" t="s">
        <v>573</v>
      </c>
      <c r="D350" s="146" t="s">
        <v>172</v>
      </c>
      <c r="E350" s="147" t="s">
        <v>574</v>
      </c>
      <c r="F350" s="148" t="s">
        <v>575</v>
      </c>
      <c r="G350" s="149" t="s">
        <v>175</v>
      </c>
      <c r="H350" s="150">
        <v>33</v>
      </c>
      <c r="I350" s="151"/>
      <c r="J350" s="152">
        <f>ROUND(I350*H350,2)</f>
        <v>0</v>
      </c>
      <c r="K350" s="148" t="s">
        <v>176</v>
      </c>
      <c r="L350" s="34"/>
      <c r="M350" s="153" t="s">
        <v>1</v>
      </c>
      <c r="N350" s="154" t="s">
        <v>42</v>
      </c>
      <c r="O350" s="59"/>
      <c r="P350" s="155">
        <f>O350*H350</f>
        <v>0</v>
      </c>
      <c r="Q350" s="155">
        <v>0.10362</v>
      </c>
      <c r="R350" s="155">
        <f>Q350*H350</f>
        <v>3.41946</v>
      </c>
      <c r="S350" s="155">
        <v>0</v>
      </c>
      <c r="T350" s="156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7" t="s">
        <v>177</v>
      </c>
      <c r="AT350" s="157" t="s">
        <v>172</v>
      </c>
      <c r="AU350" s="157" t="s">
        <v>87</v>
      </c>
      <c r="AY350" s="18" t="s">
        <v>170</v>
      </c>
      <c r="BE350" s="158">
        <f>IF(N350="základní",J350,0)</f>
        <v>0</v>
      </c>
      <c r="BF350" s="158">
        <f>IF(N350="snížená",J350,0)</f>
        <v>0</v>
      </c>
      <c r="BG350" s="158">
        <f>IF(N350="zákl. přenesená",J350,0)</f>
        <v>0</v>
      </c>
      <c r="BH350" s="158">
        <f>IF(N350="sníž. přenesená",J350,0)</f>
        <v>0</v>
      </c>
      <c r="BI350" s="158">
        <f>IF(N350="nulová",J350,0)</f>
        <v>0</v>
      </c>
      <c r="BJ350" s="18" t="s">
        <v>32</v>
      </c>
      <c r="BK350" s="158">
        <f>ROUND(I350*H350,2)</f>
        <v>0</v>
      </c>
      <c r="BL350" s="18" t="s">
        <v>177</v>
      </c>
      <c r="BM350" s="157" t="s">
        <v>576</v>
      </c>
    </row>
    <row r="351" spans="1:65" s="2" customFormat="1" ht="16.5" customHeight="1">
      <c r="A351" s="33"/>
      <c r="B351" s="145"/>
      <c r="C351" s="183" t="s">
        <v>577</v>
      </c>
      <c r="D351" s="183" t="s">
        <v>379</v>
      </c>
      <c r="E351" s="184" t="s">
        <v>578</v>
      </c>
      <c r="F351" s="185" t="s">
        <v>579</v>
      </c>
      <c r="G351" s="186" t="s">
        <v>175</v>
      </c>
      <c r="H351" s="187">
        <v>33</v>
      </c>
      <c r="I351" s="188"/>
      <c r="J351" s="189">
        <f>ROUND(I351*H351,2)</f>
        <v>0</v>
      </c>
      <c r="K351" s="185" t="s">
        <v>176</v>
      </c>
      <c r="L351" s="190"/>
      <c r="M351" s="191" t="s">
        <v>1</v>
      </c>
      <c r="N351" s="192" t="s">
        <v>42</v>
      </c>
      <c r="O351" s="59"/>
      <c r="P351" s="155">
        <f>O351*H351</f>
        <v>0</v>
      </c>
      <c r="Q351" s="155">
        <v>0.175</v>
      </c>
      <c r="R351" s="155">
        <f>Q351*H351</f>
        <v>5.7749999999999995</v>
      </c>
      <c r="S351" s="155">
        <v>0</v>
      </c>
      <c r="T351" s="156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7" t="s">
        <v>210</v>
      </c>
      <c r="AT351" s="157" t="s">
        <v>379</v>
      </c>
      <c r="AU351" s="157" t="s">
        <v>87</v>
      </c>
      <c r="AY351" s="18" t="s">
        <v>170</v>
      </c>
      <c r="BE351" s="158">
        <f>IF(N351="základní",J351,0)</f>
        <v>0</v>
      </c>
      <c r="BF351" s="158">
        <f>IF(N351="snížená",J351,0)</f>
        <v>0</v>
      </c>
      <c r="BG351" s="158">
        <f>IF(N351="zákl. přenesená",J351,0)</f>
        <v>0</v>
      </c>
      <c r="BH351" s="158">
        <f>IF(N351="sníž. přenesená",J351,0)</f>
        <v>0</v>
      </c>
      <c r="BI351" s="158">
        <f>IF(N351="nulová",J351,0)</f>
        <v>0</v>
      </c>
      <c r="BJ351" s="18" t="s">
        <v>32</v>
      </c>
      <c r="BK351" s="158">
        <f>ROUND(I351*H351,2)</f>
        <v>0</v>
      </c>
      <c r="BL351" s="18" t="s">
        <v>177</v>
      </c>
      <c r="BM351" s="157" t="s">
        <v>580</v>
      </c>
    </row>
    <row r="352" spans="1:65" s="2" customFormat="1" ht="16.5" customHeight="1">
      <c r="A352" s="33"/>
      <c r="B352" s="145"/>
      <c r="C352" s="146" t="s">
        <v>581</v>
      </c>
      <c r="D352" s="146" t="s">
        <v>172</v>
      </c>
      <c r="E352" s="147" t="s">
        <v>582</v>
      </c>
      <c r="F352" s="148" t="s">
        <v>583</v>
      </c>
      <c r="G352" s="149" t="s">
        <v>175</v>
      </c>
      <c r="H352" s="150">
        <v>165</v>
      </c>
      <c r="I352" s="151"/>
      <c r="J352" s="152">
        <f>ROUND(I352*H352,2)</f>
        <v>0</v>
      </c>
      <c r="K352" s="148" t="s">
        <v>176</v>
      </c>
      <c r="L352" s="34"/>
      <c r="M352" s="153" t="s">
        <v>1</v>
      </c>
      <c r="N352" s="154" t="s">
        <v>42</v>
      </c>
      <c r="O352" s="59"/>
      <c r="P352" s="155">
        <f>O352*H352</f>
        <v>0</v>
      </c>
      <c r="Q352" s="155">
        <v>0.10362</v>
      </c>
      <c r="R352" s="155">
        <f>Q352*H352</f>
        <v>17.0973</v>
      </c>
      <c r="S352" s="155">
        <v>0</v>
      </c>
      <c r="T352" s="156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7" t="s">
        <v>177</v>
      </c>
      <c r="AT352" s="157" t="s">
        <v>172</v>
      </c>
      <c r="AU352" s="157" t="s">
        <v>87</v>
      </c>
      <c r="AY352" s="18" t="s">
        <v>170</v>
      </c>
      <c r="BE352" s="158">
        <f>IF(N352="základní",J352,0)</f>
        <v>0</v>
      </c>
      <c r="BF352" s="158">
        <f>IF(N352="snížená",J352,0)</f>
        <v>0</v>
      </c>
      <c r="BG352" s="158">
        <f>IF(N352="zákl. přenesená",J352,0)</f>
        <v>0</v>
      </c>
      <c r="BH352" s="158">
        <f>IF(N352="sníž. přenesená",J352,0)</f>
        <v>0</v>
      </c>
      <c r="BI352" s="158">
        <f>IF(N352="nulová",J352,0)</f>
        <v>0</v>
      </c>
      <c r="BJ352" s="18" t="s">
        <v>32</v>
      </c>
      <c r="BK352" s="158">
        <f>ROUND(I352*H352,2)</f>
        <v>0</v>
      </c>
      <c r="BL352" s="18" t="s">
        <v>177</v>
      </c>
      <c r="BM352" s="157" t="s">
        <v>584</v>
      </c>
    </row>
    <row r="353" spans="1:65" s="2" customFormat="1" ht="16.5" customHeight="1">
      <c r="A353" s="33"/>
      <c r="B353" s="145"/>
      <c r="C353" s="183" t="s">
        <v>585</v>
      </c>
      <c r="D353" s="183" t="s">
        <v>379</v>
      </c>
      <c r="E353" s="184" t="s">
        <v>586</v>
      </c>
      <c r="F353" s="185" t="s">
        <v>587</v>
      </c>
      <c r="G353" s="186" t="s">
        <v>175</v>
      </c>
      <c r="H353" s="187">
        <v>165</v>
      </c>
      <c r="I353" s="188"/>
      <c r="J353" s="189">
        <f>ROUND(I353*H353,2)</f>
        <v>0</v>
      </c>
      <c r="K353" s="185" t="s">
        <v>176</v>
      </c>
      <c r="L353" s="190"/>
      <c r="M353" s="191" t="s">
        <v>1</v>
      </c>
      <c r="N353" s="192" t="s">
        <v>42</v>
      </c>
      <c r="O353" s="59"/>
      <c r="P353" s="155">
        <f>O353*H353</f>
        <v>0</v>
      </c>
      <c r="Q353" s="155">
        <v>0.176</v>
      </c>
      <c r="R353" s="155">
        <f>Q353*H353</f>
        <v>29.04</v>
      </c>
      <c r="S353" s="155">
        <v>0</v>
      </c>
      <c r="T353" s="156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57" t="s">
        <v>210</v>
      </c>
      <c r="AT353" s="157" t="s">
        <v>379</v>
      </c>
      <c r="AU353" s="157" t="s">
        <v>87</v>
      </c>
      <c r="AY353" s="18" t="s">
        <v>170</v>
      </c>
      <c r="BE353" s="158">
        <f>IF(N353="základní",J353,0)</f>
        <v>0</v>
      </c>
      <c r="BF353" s="158">
        <f>IF(N353="snížená",J353,0)</f>
        <v>0</v>
      </c>
      <c r="BG353" s="158">
        <f>IF(N353="zákl. přenesená",J353,0)</f>
        <v>0</v>
      </c>
      <c r="BH353" s="158">
        <f>IF(N353="sníž. přenesená",J353,0)</f>
        <v>0</v>
      </c>
      <c r="BI353" s="158">
        <f>IF(N353="nulová",J353,0)</f>
        <v>0</v>
      </c>
      <c r="BJ353" s="18" t="s">
        <v>32</v>
      </c>
      <c r="BK353" s="158">
        <f>ROUND(I353*H353,2)</f>
        <v>0</v>
      </c>
      <c r="BL353" s="18" t="s">
        <v>177</v>
      </c>
      <c r="BM353" s="157" t="s">
        <v>588</v>
      </c>
    </row>
    <row r="354" spans="1:65" s="2" customFormat="1" ht="21.75" customHeight="1">
      <c r="A354" s="33"/>
      <c r="B354" s="145"/>
      <c r="C354" s="146" t="s">
        <v>589</v>
      </c>
      <c r="D354" s="146" t="s">
        <v>172</v>
      </c>
      <c r="E354" s="147" t="s">
        <v>553</v>
      </c>
      <c r="F354" s="148" t="s">
        <v>554</v>
      </c>
      <c r="G354" s="149" t="s">
        <v>175</v>
      </c>
      <c r="H354" s="150">
        <v>198</v>
      </c>
      <c r="I354" s="151"/>
      <c r="J354" s="152">
        <f>ROUND(I354*H354,2)</f>
        <v>0</v>
      </c>
      <c r="K354" s="148" t="s">
        <v>176</v>
      </c>
      <c r="L354" s="34"/>
      <c r="M354" s="153" t="s">
        <v>1</v>
      </c>
      <c r="N354" s="154" t="s">
        <v>42</v>
      </c>
      <c r="O354" s="59"/>
      <c r="P354" s="155">
        <f>O354*H354</f>
        <v>0</v>
      </c>
      <c r="Q354" s="155">
        <v>0</v>
      </c>
      <c r="R354" s="155">
        <f>Q354*H354</f>
        <v>0</v>
      </c>
      <c r="S354" s="155">
        <v>0</v>
      </c>
      <c r="T354" s="156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7" t="s">
        <v>177</v>
      </c>
      <c r="AT354" s="157" t="s">
        <v>172</v>
      </c>
      <c r="AU354" s="157" t="s">
        <v>87</v>
      </c>
      <c r="AY354" s="18" t="s">
        <v>170</v>
      </c>
      <c r="BE354" s="158">
        <f>IF(N354="základní",J354,0)</f>
        <v>0</v>
      </c>
      <c r="BF354" s="158">
        <f>IF(N354="snížená",J354,0)</f>
        <v>0</v>
      </c>
      <c r="BG354" s="158">
        <f>IF(N354="zákl. přenesená",J354,0)</f>
        <v>0</v>
      </c>
      <c r="BH354" s="158">
        <f>IF(N354="sníž. přenesená",J354,0)</f>
        <v>0</v>
      </c>
      <c r="BI354" s="158">
        <f>IF(N354="nulová",J354,0)</f>
        <v>0</v>
      </c>
      <c r="BJ354" s="18" t="s">
        <v>32</v>
      </c>
      <c r="BK354" s="158">
        <f>ROUND(I354*H354,2)</f>
        <v>0</v>
      </c>
      <c r="BL354" s="18" t="s">
        <v>177</v>
      </c>
      <c r="BM354" s="157" t="s">
        <v>590</v>
      </c>
    </row>
    <row r="355" spans="2:51" s="14" customFormat="1" ht="12">
      <c r="B355" s="167"/>
      <c r="D355" s="160" t="s">
        <v>179</v>
      </c>
      <c r="E355" s="168" t="s">
        <v>1</v>
      </c>
      <c r="F355" s="169" t="s">
        <v>591</v>
      </c>
      <c r="H355" s="170">
        <v>198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179</v>
      </c>
      <c r="AU355" s="168" t="s">
        <v>87</v>
      </c>
      <c r="AV355" s="14" t="s">
        <v>87</v>
      </c>
      <c r="AW355" s="14" t="s">
        <v>31</v>
      </c>
      <c r="AX355" s="14" t="s">
        <v>32</v>
      </c>
      <c r="AY355" s="168" t="s">
        <v>170</v>
      </c>
    </row>
    <row r="356" spans="1:65" s="2" customFormat="1" ht="16.5" customHeight="1">
      <c r="A356" s="33"/>
      <c r="B356" s="145"/>
      <c r="C356" s="146" t="s">
        <v>107</v>
      </c>
      <c r="D356" s="146" t="s">
        <v>172</v>
      </c>
      <c r="E356" s="147" t="s">
        <v>527</v>
      </c>
      <c r="F356" s="148" t="s">
        <v>528</v>
      </c>
      <c r="G356" s="149" t="s">
        <v>175</v>
      </c>
      <c r="H356" s="150">
        <v>198</v>
      </c>
      <c r="I356" s="151"/>
      <c r="J356" s="152">
        <f>ROUND(I356*H356,2)</f>
        <v>0</v>
      </c>
      <c r="K356" s="148" t="s">
        <v>176</v>
      </c>
      <c r="L356" s="34"/>
      <c r="M356" s="153" t="s">
        <v>1</v>
      </c>
      <c r="N356" s="154" t="s">
        <v>42</v>
      </c>
      <c r="O356" s="59"/>
      <c r="P356" s="155">
        <f>O356*H356</f>
        <v>0</v>
      </c>
      <c r="Q356" s="155">
        <v>0</v>
      </c>
      <c r="R356" s="155">
        <f>Q356*H356</f>
        <v>0</v>
      </c>
      <c r="S356" s="155">
        <v>0</v>
      </c>
      <c r="T356" s="156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7" t="s">
        <v>177</v>
      </c>
      <c r="AT356" s="157" t="s">
        <v>172</v>
      </c>
      <c r="AU356" s="157" t="s">
        <v>87</v>
      </c>
      <c r="AY356" s="18" t="s">
        <v>170</v>
      </c>
      <c r="BE356" s="158">
        <f>IF(N356="základní",J356,0)</f>
        <v>0</v>
      </c>
      <c r="BF356" s="158">
        <f>IF(N356="snížená",J356,0)</f>
        <v>0</v>
      </c>
      <c r="BG356" s="158">
        <f>IF(N356="zákl. přenesená",J356,0)</f>
        <v>0</v>
      </c>
      <c r="BH356" s="158">
        <f>IF(N356="sníž. přenesená",J356,0)</f>
        <v>0</v>
      </c>
      <c r="BI356" s="158">
        <f>IF(N356="nulová",J356,0)</f>
        <v>0</v>
      </c>
      <c r="BJ356" s="18" t="s">
        <v>32</v>
      </c>
      <c r="BK356" s="158">
        <f>ROUND(I356*H356,2)</f>
        <v>0</v>
      </c>
      <c r="BL356" s="18" t="s">
        <v>177</v>
      </c>
      <c r="BM356" s="157" t="s">
        <v>592</v>
      </c>
    </row>
    <row r="357" spans="2:51" s="14" customFormat="1" ht="12">
      <c r="B357" s="167"/>
      <c r="D357" s="160" t="s">
        <v>179</v>
      </c>
      <c r="E357" s="168" t="s">
        <v>1</v>
      </c>
      <c r="F357" s="169" t="s">
        <v>591</v>
      </c>
      <c r="H357" s="170">
        <v>198</v>
      </c>
      <c r="I357" s="171"/>
      <c r="L357" s="167"/>
      <c r="M357" s="172"/>
      <c r="N357" s="173"/>
      <c r="O357" s="173"/>
      <c r="P357" s="173"/>
      <c r="Q357" s="173"/>
      <c r="R357" s="173"/>
      <c r="S357" s="173"/>
      <c r="T357" s="174"/>
      <c r="AT357" s="168" t="s">
        <v>179</v>
      </c>
      <c r="AU357" s="168" t="s">
        <v>87</v>
      </c>
      <c r="AV357" s="14" t="s">
        <v>87</v>
      </c>
      <c r="AW357" s="14" t="s">
        <v>31</v>
      </c>
      <c r="AX357" s="14" t="s">
        <v>32</v>
      </c>
      <c r="AY357" s="168" t="s">
        <v>170</v>
      </c>
    </row>
    <row r="358" spans="1:65" s="2" customFormat="1" ht="16.5" customHeight="1">
      <c r="A358" s="33"/>
      <c r="B358" s="145"/>
      <c r="C358" s="146" t="s">
        <v>593</v>
      </c>
      <c r="D358" s="146" t="s">
        <v>172</v>
      </c>
      <c r="E358" s="147" t="s">
        <v>594</v>
      </c>
      <c r="F358" s="148" t="s">
        <v>595</v>
      </c>
      <c r="G358" s="149" t="s">
        <v>175</v>
      </c>
      <c r="H358" s="150">
        <v>220</v>
      </c>
      <c r="I358" s="151"/>
      <c r="J358" s="152">
        <f>ROUND(I358*H358,2)</f>
        <v>0</v>
      </c>
      <c r="K358" s="148" t="s">
        <v>193</v>
      </c>
      <c r="L358" s="34"/>
      <c r="M358" s="153" t="s">
        <v>1</v>
      </c>
      <c r="N358" s="154" t="s">
        <v>42</v>
      </c>
      <c r="O358" s="59"/>
      <c r="P358" s="155">
        <f>O358*H358</f>
        <v>0</v>
      </c>
      <c r="Q358" s="155">
        <v>0</v>
      </c>
      <c r="R358" s="155">
        <f>Q358*H358</f>
        <v>0</v>
      </c>
      <c r="S358" s="155">
        <v>0</v>
      </c>
      <c r="T358" s="156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7" t="s">
        <v>177</v>
      </c>
      <c r="AT358" s="157" t="s">
        <v>172</v>
      </c>
      <c r="AU358" s="157" t="s">
        <v>87</v>
      </c>
      <c r="AY358" s="18" t="s">
        <v>170</v>
      </c>
      <c r="BE358" s="158">
        <f>IF(N358="základní",J358,0)</f>
        <v>0</v>
      </c>
      <c r="BF358" s="158">
        <f>IF(N358="snížená",J358,0)</f>
        <v>0</v>
      </c>
      <c r="BG358" s="158">
        <f>IF(N358="zákl. přenesená",J358,0)</f>
        <v>0</v>
      </c>
      <c r="BH358" s="158">
        <f>IF(N358="sníž. přenesená",J358,0)</f>
        <v>0</v>
      </c>
      <c r="BI358" s="158">
        <f>IF(N358="nulová",J358,0)</f>
        <v>0</v>
      </c>
      <c r="BJ358" s="18" t="s">
        <v>32</v>
      </c>
      <c r="BK358" s="158">
        <f>ROUND(I358*H358,2)</f>
        <v>0</v>
      </c>
      <c r="BL358" s="18" t="s">
        <v>177</v>
      </c>
      <c r="BM358" s="157" t="s">
        <v>596</v>
      </c>
    </row>
    <row r="359" spans="2:51" s="14" customFormat="1" ht="12">
      <c r="B359" s="167"/>
      <c r="D359" s="160" t="s">
        <v>179</v>
      </c>
      <c r="E359" s="168" t="s">
        <v>1</v>
      </c>
      <c r="F359" s="169" t="s">
        <v>597</v>
      </c>
      <c r="H359" s="170">
        <v>220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179</v>
      </c>
      <c r="AU359" s="168" t="s">
        <v>87</v>
      </c>
      <c r="AV359" s="14" t="s">
        <v>87</v>
      </c>
      <c r="AW359" s="14" t="s">
        <v>31</v>
      </c>
      <c r="AX359" s="14" t="s">
        <v>32</v>
      </c>
      <c r="AY359" s="168" t="s">
        <v>170</v>
      </c>
    </row>
    <row r="360" spans="1:65" s="2" customFormat="1" ht="16.5" customHeight="1">
      <c r="A360" s="33"/>
      <c r="B360" s="145"/>
      <c r="C360" s="146" t="s">
        <v>598</v>
      </c>
      <c r="D360" s="146" t="s">
        <v>172</v>
      </c>
      <c r="E360" s="147" t="s">
        <v>534</v>
      </c>
      <c r="F360" s="148" t="s">
        <v>535</v>
      </c>
      <c r="G360" s="149" t="s">
        <v>249</v>
      </c>
      <c r="H360" s="150">
        <v>55.332</v>
      </c>
      <c r="I360" s="151"/>
      <c r="J360" s="152">
        <f>ROUND(I360*H360,2)</f>
        <v>0</v>
      </c>
      <c r="K360" s="148" t="s">
        <v>176</v>
      </c>
      <c r="L360" s="34"/>
      <c r="M360" s="153" t="s">
        <v>1</v>
      </c>
      <c r="N360" s="154" t="s">
        <v>42</v>
      </c>
      <c r="O360" s="59"/>
      <c r="P360" s="155">
        <f>O360*H360</f>
        <v>0</v>
      </c>
      <c r="Q360" s="155">
        <v>0</v>
      </c>
      <c r="R360" s="155">
        <f>Q360*H360</f>
        <v>0</v>
      </c>
      <c r="S360" s="155">
        <v>0</v>
      </c>
      <c r="T360" s="156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7" t="s">
        <v>177</v>
      </c>
      <c r="AT360" s="157" t="s">
        <v>172</v>
      </c>
      <c r="AU360" s="157" t="s">
        <v>87</v>
      </c>
      <c r="AY360" s="18" t="s">
        <v>170</v>
      </c>
      <c r="BE360" s="158">
        <f>IF(N360="základní",J360,0)</f>
        <v>0</v>
      </c>
      <c r="BF360" s="158">
        <f>IF(N360="snížená",J360,0)</f>
        <v>0</v>
      </c>
      <c r="BG360" s="158">
        <f>IF(N360="zákl. přenesená",J360,0)</f>
        <v>0</v>
      </c>
      <c r="BH360" s="158">
        <f>IF(N360="sníž. přenesená",J360,0)</f>
        <v>0</v>
      </c>
      <c r="BI360" s="158">
        <f>IF(N360="nulová",J360,0)</f>
        <v>0</v>
      </c>
      <c r="BJ360" s="18" t="s">
        <v>32</v>
      </c>
      <c r="BK360" s="158">
        <f>ROUND(I360*H360,2)</f>
        <v>0</v>
      </c>
      <c r="BL360" s="18" t="s">
        <v>177</v>
      </c>
      <c r="BM360" s="157" t="s">
        <v>599</v>
      </c>
    </row>
    <row r="361" spans="2:63" s="12" customFormat="1" ht="22.9" customHeight="1">
      <c r="B361" s="132"/>
      <c r="D361" s="133" t="s">
        <v>76</v>
      </c>
      <c r="E361" s="143" t="s">
        <v>600</v>
      </c>
      <c r="F361" s="143" t="s">
        <v>516</v>
      </c>
      <c r="I361" s="135"/>
      <c r="J361" s="144">
        <f>BK361</f>
        <v>0</v>
      </c>
      <c r="L361" s="132"/>
      <c r="M361" s="137"/>
      <c r="N361" s="138"/>
      <c r="O361" s="138"/>
      <c r="P361" s="139">
        <f>SUM(P362:P367)</f>
        <v>0</v>
      </c>
      <c r="Q361" s="138"/>
      <c r="R361" s="139">
        <f>SUM(R362:R367)</f>
        <v>83.69460000000001</v>
      </c>
      <c r="S361" s="138"/>
      <c r="T361" s="140">
        <f>SUM(T362:T367)</f>
        <v>0</v>
      </c>
      <c r="AR361" s="133" t="s">
        <v>32</v>
      </c>
      <c r="AT361" s="141" t="s">
        <v>76</v>
      </c>
      <c r="AU361" s="141" t="s">
        <v>32</v>
      </c>
      <c r="AY361" s="133" t="s">
        <v>170</v>
      </c>
      <c r="BK361" s="142">
        <f>SUM(BK362:BK367)</f>
        <v>0</v>
      </c>
    </row>
    <row r="362" spans="1:65" s="2" customFormat="1" ht="16.5" customHeight="1">
      <c r="A362" s="33"/>
      <c r="B362" s="145"/>
      <c r="C362" s="146" t="s">
        <v>601</v>
      </c>
      <c r="D362" s="146" t="s">
        <v>172</v>
      </c>
      <c r="E362" s="147" t="s">
        <v>518</v>
      </c>
      <c r="F362" s="148" t="s">
        <v>519</v>
      </c>
      <c r="G362" s="149" t="s">
        <v>175</v>
      </c>
      <c r="H362" s="150">
        <v>330</v>
      </c>
      <c r="I362" s="151"/>
      <c r="J362" s="152">
        <f>ROUND(I362*H362,2)</f>
        <v>0</v>
      </c>
      <c r="K362" s="148" t="s">
        <v>176</v>
      </c>
      <c r="L362" s="34"/>
      <c r="M362" s="153" t="s">
        <v>1</v>
      </c>
      <c r="N362" s="154" t="s">
        <v>42</v>
      </c>
      <c r="O362" s="59"/>
      <c r="P362" s="155">
        <f>O362*H362</f>
        <v>0</v>
      </c>
      <c r="Q362" s="155">
        <v>0.10362</v>
      </c>
      <c r="R362" s="155">
        <f>Q362*H362</f>
        <v>34.1946</v>
      </c>
      <c r="S362" s="155">
        <v>0</v>
      </c>
      <c r="T362" s="156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7" t="s">
        <v>177</v>
      </c>
      <c r="AT362" s="157" t="s">
        <v>172</v>
      </c>
      <c r="AU362" s="157" t="s">
        <v>87</v>
      </c>
      <c r="AY362" s="18" t="s">
        <v>170</v>
      </c>
      <c r="BE362" s="158">
        <f>IF(N362="základní",J362,0)</f>
        <v>0</v>
      </c>
      <c r="BF362" s="158">
        <f>IF(N362="snížená",J362,0)</f>
        <v>0</v>
      </c>
      <c r="BG362" s="158">
        <f>IF(N362="zákl. přenesená",J362,0)</f>
        <v>0</v>
      </c>
      <c r="BH362" s="158">
        <f>IF(N362="sníž. přenesená",J362,0)</f>
        <v>0</v>
      </c>
      <c r="BI362" s="158">
        <f>IF(N362="nulová",J362,0)</f>
        <v>0</v>
      </c>
      <c r="BJ362" s="18" t="s">
        <v>32</v>
      </c>
      <c r="BK362" s="158">
        <f>ROUND(I362*H362,2)</f>
        <v>0</v>
      </c>
      <c r="BL362" s="18" t="s">
        <v>177</v>
      </c>
      <c r="BM362" s="157" t="s">
        <v>602</v>
      </c>
    </row>
    <row r="363" spans="1:65" s="2" customFormat="1" ht="16.5" customHeight="1">
      <c r="A363" s="33"/>
      <c r="B363" s="145"/>
      <c r="C363" s="183" t="s">
        <v>603</v>
      </c>
      <c r="D363" s="183" t="s">
        <v>379</v>
      </c>
      <c r="E363" s="184" t="s">
        <v>604</v>
      </c>
      <c r="F363" s="185" t="s">
        <v>605</v>
      </c>
      <c r="G363" s="186" t="s">
        <v>175</v>
      </c>
      <c r="H363" s="187">
        <v>330</v>
      </c>
      <c r="I363" s="188"/>
      <c r="J363" s="189">
        <f>ROUND(I363*H363,2)</f>
        <v>0</v>
      </c>
      <c r="K363" s="185" t="s">
        <v>176</v>
      </c>
      <c r="L363" s="190"/>
      <c r="M363" s="191" t="s">
        <v>1</v>
      </c>
      <c r="N363" s="192" t="s">
        <v>42</v>
      </c>
      <c r="O363" s="59"/>
      <c r="P363" s="155">
        <f>O363*H363</f>
        <v>0</v>
      </c>
      <c r="Q363" s="155">
        <v>0.15</v>
      </c>
      <c r="R363" s="155">
        <f>Q363*H363</f>
        <v>49.5</v>
      </c>
      <c r="S363" s="155">
        <v>0</v>
      </c>
      <c r="T363" s="156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7" t="s">
        <v>210</v>
      </c>
      <c r="AT363" s="157" t="s">
        <v>379</v>
      </c>
      <c r="AU363" s="157" t="s">
        <v>87</v>
      </c>
      <c r="AY363" s="18" t="s">
        <v>170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8" t="s">
        <v>32</v>
      </c>
      <c r="BK363" s="158">
        <f>ROUND(I363*H363,2)</f>
        <v>0</v>
      </c>
      <c r="BL363" s="18" t="s">
        <v>177</v>
      </c>
      <c r="BM363" s="157" t="s">
        <v>606</v>
      </c>
    </row>
    <row r="364" spans="1:65" s="2" customFormat="1" ht="16.5" customHeight="1">
      <c r="A364" s="33"/>
      <c r="B364" s="145"/>
      <c r="C364" s="146" t="s">
        <v>607</v>
      </c>
      <c r="D364" s="146" t="s">
        <v>172</v>
      </c>
      <c r="E364" s="147" t="s">
        <v>608</v>
      </c>
      <c r="F364" s="148" t="s">
        <v>609</v>
      </c>
      <c r="G364" s="149" t="s">
        <v>175</v>
      </c>
      <c r="H364" s="150">
        <v>330</v>
      </c>
      <c r="I364" s="151"/>
      <c r="J364" s="152">
        <f>ROUND(I364*H364,2)</f>
        <v>0</v>
      </c>
      <c r="K364" s="148" t="s">
        <v>176</v>
      </c>
      <c r="L364" s="34"/>
      <c r="M364" s="153" t="s">
        <v>1</v>
      </c>
      <c r="N364" s="154" t="s">
        <v>42</v>
      </c>
      <c r="O364" s="59"/>
      <c r="P364" s="155">
        <f>O364*H364</f>
        <v>0</v>
      </c>
      <c r="Q364" s="155">
        <v>0</v>
      </c>
      <c r="R364" s="155">
        <f>Q364*H364</f>
        <v>0</v>
      </c>
      <c r="S364" s="155">
        <v>0</v>
      </c>
      <c r="T364" s="156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7" t="s">
        <v>177</v>
      </c>
      <c r="AT364" s="157" t="s">
        <v>172</v>
      </c>
      <c r="AU364" s="157" t="s">
        <v>87</v>
      </c>
      <c r="AY364" s="18" t="s">
        <v>170</v>
      </c>
      <c r="BE364" s="158">
        <f>IF(N364="základní",J364,0)</f>
        <v>0</v>
      </c>
      <c r="BF364" s="158">
        <f>IF(N364="snížená",J364,0)</f>
        <v>0</v>
      </c>
      <c r="BG364" s="158">
        <f>IF(N364="zákl. přenesená",J364,0)</f>
        <v>0</v>
      </c>
      <c r="BH364" s="158">
        <f>IF(N364="sníž. přenesená",J364,0)</f>
        <v>0</v>
      </c>
      <c r="BI364" s="158">
        <f>IF(N364="nulová",J364,0)</f>
        <v>0</v>
      </c>
      <c r="BJ364" s="18" t="s">
        <v>32</v>
      </c>
      <c r="BK364" s="158">
        <f>ROUND(I364*H364,2)</f>
        <v>0</v>
      </c>
      <c r="BL364" s="18" t="s">
        <v>177</v>
      </c>
      <c r="BM364" s="157" t="s">
        <v>610</v>
      </c>
    </row>
    <row r="365" spans="1:65" s="2" customFormat="1" ht="16.5" customHeight="1">
      <c r="A365" s="33"/>
      <c r="B365" s="145"/>
      <c r="C365" s="146" t="s">
        <v>611</v>
      </c>
      <c r="D365" s="146" t="s">
        <v>172</v>
      </c>
      <c r="E365" s="147" t="s">
        <v>501</v>
      </c>
      <c r="F365" s="148" t="s">
        <v>502</v>
      </c>
      <c r="G365" s="149" t="s">
        <v>175</v>
      </c>
      <c r="H365" s="150">
        <v>381</v>
      </c>
      <c r="I365" s="151"/>
      <c r="J365" s="152">
        <f>ROUND(I365*H365,2)</f>
        <v>0</v>
      </c>
      <c r="K365" s="148" t="s">
        <v>193</v>
      </c>
      <c r="L365" s="34"/>
      <c r="M365" s="153" t="s">
        <v>1</v>
      </c>
      <c r="N365" s="154" t="s">
        <v>42</v>
      </c>
      <c r="O365" s="59"/>
      <c r="P365" s="155">
        <f>O365*H365</f>
        <v>0</v>
      </c>
      <c r="Q365" s="155">
        <v>0</v>
      </c>
      <c r="R365" s="155">
        <f>Q365*H365</f>
        <v>0</v>
      </c>
      <c r="S365" s="155">
        <v>0</v>
      </c>
      <c r="T365" s="156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7" t="s">
        <v>177</v>
      </c>
      <c r="AT365" s="157" t="s">
        <v>172</v>
      </c>
      <c r="AU365" s="157" t="s">
        <v>87</v>
      </c>
      <c r="AY365" s="18" t="s">
        <v>170</v>
      </c>
      <c r="BE365" s="158">
        <f>IF(N365="základní",J365,0)</f>
        <v>0</v>
      </c>
      <c r="BF365" s="158">
        <f>IF(N365="snížená",J365,0)</f>
        <v>0</v>
      </c>
      <c r="BG365" s="158">
        <f>IF(N365="zákl. přenesená",J365,0)</f>
        <v>0</v>
      </c>
      <c r="BH365" s="158">
        <f>IF(N365="sníž. přenesená",J365,0)</f>
        <v>0</v>
      </c>
      <c r="BI365" s="158">
        <f>IF(N365="nulová",J365,0)</f>
        <v>0</v>
      </c>
      <c r="BJ365" s="18" t="s">
        <v>32</v>
      </c>
      <c r="BK365" s="158">
        <f>ROUND(I365*H365,2)</f>
        <v>0</v>
      </c>
      <c r="BL365" s="18" t="s">
        <v>177</v>
      </c>
      <c r="BM365" s="157" t="s">
        <v>612</v>
      </c>
    </row>
    <row r="366" spans="2:51" s="14" customFormat="1" ht="12">
      <c r="B366" s="167"/>
      <c r="D366" s="160" t="s">
        <v>179</v>
      </c>
      <c r="E366" s="168" t="s">
        <v>1</v>
      </c>
      <c r="F366" s="169" t="s">
        <v>613</v>
      </c>
      <c r="H366" s="170">
        <v>381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179</v>
      </c>
      <c r="AU366" s="168" t="s">
        <v>87</v>
      </c>
      <c r="AV366" s="14" t="s">
        <v>87</v>
      </c>
      <c r="AW366" s="14" t="s">
        <v>31</v>
      </c>
      <c r="AX366" s="14" t="s">
        <v>32</v>
      </c>
      <c r="AY366" s="168" t="s">
        <v>170</v>
      </c>
    </row>
    <row r="367" spans="1:65" s="2" customFormat="1" ht="16.5" customHeight="1">
      <c r="A367" s="33"/>
      <c r="B367" s="145"/>
      <c r="C367" s="146" t="s">
        <v>614</v>
      </c>
      <c r="D367" s="146" t="s">
        <v>172</v>
      </c>
      <c r="E367" s="147" t="s">
        <v>534</v>
      </c>
      <c r="F367" s="148" t="s">
        <v>535</v>
      </c>
      <c r="G367" s="149" t="s">
        <v>249</v>
      </c>
      <c r="H367" s="150">
        <v>83.695</v>
      </c>
      <c r="I367" s="151"/>
      <c r="J367" s="152">
        <f>ROUND(I367*H367,2)</f>
        <v>0</v>
      </c>
      <c r="K367" s="148" t="s">
        <v>176</v>
      </c>
      <c r="L367" s="34"/>
      <c r="M367" s="153" t="s">
        <v>1</v>
      </c>
      <c r="N367" s="154" t="s">
        <v>42</v>
      </c>
      <c r="O367" s="59"/>
      <c r="P367" s="155">
        <f>O367*H367</f>
        <v>0</v>
      </c>
      <c r="Q367" s="155">
        <v>0</v>
      </c>
      <c r="R367" s="155">
        <f>Q367*H367</f>
        <v>0</v>
      </c>
      <c r="S367" s="155">
        <v>0</v>
      </c>
      <c r="T367" s="156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7" t="s">
        <v>177</v>
      </c>
      <c r="AT367" s="157" t="s">
        <v>172</v>
      </c>
      <c r="AU367" s="157" t="s">
        <v>87</v>
      </c>
      <c r="AY367" s="18" t="s">
        <v>170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8" t="s">
        <v>32</v>
      </c>
      <c r="BK367" s="158">
        <f>ROUND(I367*H367,2)</f>
        <v>0</v>
      </c>
      <c r="BL367" s="18" t="s">
        <v>177</v>
      </c>
      <c r="BM367" s="157" t="s">
        <v>615</v>
      </c>
    </row>
    <row r="368" spans="2:63" s="12" customFormat="1" ht="22.9" customHeight="1">
      <c r="B368" s="132"/>
      <c r="D368" s="133" t="s">
        <v>76</v>
      </c>
      <c r="E368" s="143" t="s">
        <v>616</v>
      </c>
      <c r="F368" s="143" t="s">
        <v>617</v>
      </c>
      <c r="I368" s="135"/>
      <c r="J368" s="144">
        <f>BK368</f>
        <v>0</v>
      </c>
      <c r="L368" s="132"/>
      <c r="M368" s="137"/>
      <c r="N368" s="138"/>
      <c r="O368" s="138"/>
      <c r="P368" s="139">
        <f>SUM(P369:P374)</f>
        <v>0</v>
      </c>
      <c r="Q368" s="138"/>
      <c r="R368" s="139">
        <f>SUM(R369:R374)</f>
        <v>16.615299999999998</v>
      </c>
      <c r="S368" s="138"/>
      <c r="T368" s="140">
        <f>SUM(T369:T374)</f>
        <v>0</v>
      </c>
      <c r="AR368" s="133" t="s">
        <v>32</v>
      </c>
      <c r="AT368" s="141" t="s">
        <v>76</v>
      </c>
      <c r="AU368" s="141" t="s">
        <v>32</v>
      </c>
      <c r="AY368" s="133" t="s">
        <v>170</v>
      </c>
      <c r="BK368" s="142">
        <f>SUM(BK369:BK374)</f>
        <v>0</v>
      </c>
    </row>
    <row r="369" spans="1:65" s="2" customFormat="1" ht="16.5" customHeight="1">
      <c r="A369" s="33"/>
      <c r="B369" s="145"/>
      <c r="C369" s="146" t="s">
        <v>618</v>
      </c>
      <c r="D369" s="146" t="s">
        <v>172</v>
      </c>
      <c r="E369" s="147" t="s">
        <v>619</v>
      </c>
      <c r="F369" s="148" t="s">
        <v>620</v>
      </c>
      <c r="G369" s="149" t="s">
        <v>175</v>
      </c>
      <c r="H369" s="150">
        <v>65</v>
      </c>
      <c r="I369" s="151"/>
      <c r="J369" s="152">
        <f>ROUND(I369*H369,2)</f>
        <v>0</v>
      </c>
      <c r="K369" s="148" t="s">
        <v>176</v>
      </c>
      <c r="L369" s="34"/>
      <c r="M369" s="153" t="s">
        <v>1</v>
      </c>
      <c r="N369" s="154" t="s">
        <v>42</v>
      </c>
      <c r="O369" s="59"/>
      <c r="P369" s="155">
        <f>O369*H369</f>
        <v>0</v>
      </c>
      <c r="Q369" s="155">
        <v>0.10362</v>
      </c>
      <c r="R369" s="155">
        <f>Q369*H369</f>
        <v>6.7353000000000005</v>
      </c>
      <c r="S369" s="155">
        <v>0</v>
      </c>
      <c r="T369" s="15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7" t="s">
        <v>177</v>
      </c>
      <c r="AT369" s="157" t="s">
        <v>172</v>
      </c>
      <c r="AU369" s="157" t="s">
        <v>87</v>
      </c>
      <c r="AY369" s="18" t="s">
        <v>170</v>
      </c>
      <c r="BE369" s="158">
        <f>IF(N369="základní",J369,0)</f>
        <v>0</v>
      </c>
      <c r="BF369" s="158">
        <f>IF(N369="snížená",J369,0)</f>
        <v>0</v>
      </c>
      <c r="BG369" s="158">
        <f>IF(N369="zákl. přenesená",J369,0)</f>
        <v>0</v>
      </c>
      <c r="BH369" s="158">
        <f>IF(N369="sníž. přenesená",J369,0)</f>
        <v>0</v>
      </c>
      <c r="BI369" s="158">
        <f>IF(N369="nulová",J369,0)</f>
        <v>0</v>
      </c>
      <c r="BJ369" s="18" t="s">
        <v>32</v>
      </c>
      <c r="BK369" s="158">
        <f>ROUND(I369*H369,2)</f>
        <v>0</v>
      </c>
      <c r="BL369" s="18" t="s">
        <v>177</v>
      </c>
      <c r="BM369" s="157" t="s">
        <v>621</v>
      </c>
    </row>
    <row r="370" spans="1:65" s="2" customFormat="1" ht="16.5" customHeight="1">
      <c r="A370" s="33"/>
      <c r="B370" s="145"/>
      <c r="C370" s="183" t="s">
        <v>622</v>
      </c>
      <c r="D370" s="183" t="s">
        <v>379</v>
      </c>
      <c r="E370" s="184" t="s">
        <v>623</v>
      </c>
      <c r="F370" s="185" t="s">
        <v>624</v>
      </c>
      <c r="G370" s="186" t="s">
        <v>175</v>
      </c>
      <c r="H370" s="187">
        <v>65</v>
      </c>
      <c r="I370" s="188"/>
      <c r="J370" s="189">
        <f>ROUND(I370*H370,2)</f>
        <v>0</v>
      </c>
      <c r="K370" s="185" t="s">
        <v>176</v>
      </c>
      <c r="L370" s="190"/>
      <c r="M370" s="191" t="s">
        <v>1</v>
      </c>
      <c r="N370" s="192" t="s">
        <v>42</v>
      </c>
      <c r="O370" s="59"/>
      <c r="P370" s="155">
        <f>O370*H370</f>
        <v>0</v>
      </c>
      <c r="Q370" s="155">
        <v>0.152</v>
      </c>
      <c r="R370" s="155">
        <f>Q370*H370</f>
        <v>9.879999999999999</v>
      </c>
      <c r="S370" s="155">
        <v>0</v>
      </c>
      <c r="T370" s="156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7" t="s">
        <v>210</v>
      </c>
      <c r="AT370" s="157" t="s">
        <v>379</v>
      </c>
      <c r="AU370" s="157" t="s">
        <v>87</v>
      </c>
      <c r="AY370" s="18" t="s">
        <v>170</v>
      </c>
      <c r="BE370" s="158">
        <f>IF(N370="základní",J370,0)</f>
        <v>0</v>
      </c>
      <c r="BF370" s="158">
        <f>IF(N370="snížená",J370,0)</f>
        <v>0</v>
      </c>
      <c r="BG370" s="158">
        <f>IF(N370="zákl. přenesená",J370,0)</f>
        <v>0</v>
      </c>
      <c r="BH370" s="158">
        <f>IF(N370="sníž. přenesená",J370,0)</f>
        <v>0</v>
      </c>
      <c r="BI370" s="158">
        <f>IF(N370="nulová",J370,0)</f>
        <v>0</v>
      </c>
      <c r="BJ370" s="18" t="s">
        <v>32</v>
      </c>
      <c r="BK370" s="158">
        <f>ROUND(I370*H370,2)</f>
        <v>0</v>
      </c>
      <c r="BL370" s="18" t="s">
        <v>177</v>
      </c>
      <c r="BM370" s="157" t="s">
        <v>625</v>
      </c>
    </row>
    <row r="371" spans="1:65" s="2" customFormat="1" ht="16.5" customHeight="1">
      <c r="A371" s="33"/>
      <c r="B371" s="145"/>
      <c r="C371" s="146" t="s">
        <v>626</v>
      </c>
      <c r="D371" s="146" t="s">
        <v>172</v>
      </c>
      <c r="E371" s="147" t="s">
        <v>497</v>
      </c>
      <c r="F371" s="148" t="s">
        <v>498</v>
      </c>
      <c r="G371" s="149" t="s">
        <v>175</v>
      </c>
      <c r="H371" s="150">
        <v>65</v>
      </c>
      <c r="I371" s="151"/>
      <c r="J371" s="152">
        <f>ROUND(I371*H371,2)</f>
        <v>0</v>
      </c>
      <c r="K371" s="148" t="s">
        <v>176</v>
      </c>
      <c r="L371" s="34"/>
      <c r="M371" s="153" t="s">
        <v>1</v>
      </c>
      <c r="N371" s="154" t="s">
        <v>42</v>
      </c>
      <c r="O371" s="59"/>
      <c r="P371" s="155">
        <f>O371*H371</f>
        <v>0</v>
      </c>
      <c r="Q371" s="155">
        <v>0</v>
      </c>
      <c r="R371" s="155">
        <f>Q371*H371</f>
        <v>0</v>
      </c>
      <c r="S371" s="155">
        <v>0</v>
      </c>
      <c r="T371" s="156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7" t="s">
        <v>177</v>
      </c>
      <c r="AT371" s="157" t="s">
        <v>172</v>
      </c>
      <c r="AU371" s="157" t="s">
        <v>87</v>
      </c>
      <c r="AY371" s="18" t="s">
        <v>170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8" t="s">
        <v>32</v>
      </c>
      <c r="BK371" s="158">
        <f>ROUND(I371*H371,2)</f>
        <v>0</v>
      </c>
      <c r="BL371" s="18" t="s">
        <v>177</v>
      </c>
      <c r="BM371" s="157" t="s">
        <v>627</v>
      </c>
    </row>
    <row r="372" spans="1:65" s="2" customFormat="1" ht="16.5" customHeight="1">
      <c r="A372" s="33"/>
      <c r="B372" s="145"/>
      <c r="C372" s="146" t="s">
        <v>628</v>
      </c>
      <c r="D372" s="146" t="s">
        <v>172</v>
      </c>
      <c r="E372" s="147" t="s">
        <v>501</v>
      </c>
      <c r="F372" s="148" t="s">
        <v>502</v>
      </c>
      <c r="G372" s="149" t="s">
        <v>175</v>
      </c>
      <c r="H372" s="150">
        <v>75</v>
      </c>
      <c r="I372" s="151"/>
      <c r="J372" s="152">
        <f>ROUND(I372*H372,2)</f>
        <v>0</v>
      </c>
      <c r="K372" s="148" t="s">
        <v>193</v>
      </c>
      <c r="L372" s="34"/>
      <c r="M372" s="153" t="s">
        <v>1</v>
      </c>
      <c r="N372" s="154" t="s">
        <v>42</v>
      </c>
      <c r="O372" s="59"/>
      <c r="P372" s="155">
        <f>O372*H372</f>
        <v>0</v>
      </c>
      <c r="Q372" s="155">
        <v>0</v>
      </c>
      <c r="R372" s="155">
        <f>Q372*H372</f>
        <v>0</v>
      </c>
      <c r="S372" s="155">
        <v>0</v>
      </c>
      <c r="T372" s="156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7" t="s">
        <v>177</v>
      </c>
      <c r="AT372" s="157" t="s">
        <v>172</v>
      </c>
      <c r="AU372" s="157" t="s">
        <v>87</v>
      </c>
      <c r="AY372" s="18" t="s">
        <v>170</v>
      </c>
      <c r="BE372" s="158">
        <f>IF(N372="základní",J372,0)</f>
        <v>0</v>
      </c>
      <c r="BF372" s="158">
        <f>IF(N372="snížená",J372,0)</f>
        <v>0</v>
      </c>
      <c r="BG372" s="158">
        <f>IF(N372="zákl. přenesená",J372,0)</f>
        <v>0</v>
      </c>
      <c r="BH372" s="158">
        <f>IF(N372="sníž. přenesená",J372,0)</f>
        <v>0</v>
      </c>
      <c r="BI372" s="158">
        <f>IF(N372="nulová",J372,0)</f>
        <v>0</v>
      </c>
      <c r="BJ372" s="18" t="s">
        <v>32</v>
      </c>
      <c r="BK372" s="158">
        <f>ROUND(I372*H372,2)</f>
        <v>0</v>
      </c>
      <c r="BL372" s="18" t="s">
        <v>177</v>
      </c>
      <c r="BM372" s="157" t="s">
        <v>629</v>
      </c>
    </row>
    <row r="373" spans="2:51" s="14" customFormat="1" ht="12">
      <c r="B373" s="167"/>
      <c r="D373" s="160" t="s">
        <v>179</v>
      </c>
      <c r="E373" s="168" t="s">
        <v>1</v>
      </c>
      <c r="F373" s="169" t="s">
        <v>630</v>
      </c>
      <c r="H373" s="170">
        <v>75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8" t="s">
        <v>179</v>
      </c>
      <c r="AU373" s="168" t="s">
        <v>87</v>
      </c>
      <c r="AV373" s="14" t="s">
        <v>87</v>
      </c>
      <c r="AW373" s="14" t="s">
        <v>31</v>
      </c>
      <c r="AX373" s="14" t="s">
        <v>32</v>
      </c>
      <c r="AY373" s="168" t="s">
        <v>170</v>
      </c>
    </row>
    <row r="374" spans="1:65" s="2" customFormat="1" ht="16.5" customHeight="1">
      <c r="A374" s="33"/>
      <c r="B374" s="145"/>
      <c r="C374" s="146" t="s">
        <v>631</v>
      </c>
      <c r="D374" s="146" t="s">
        <v>172</v>
      </c>
      <c r="E374" s="147" t="s">
        <v>534</v>
      </c>
      <c r="F374" s="148" t="s">
        <v>535</v>
      </c>
      <c r="G374" s="149" t="s">
        <v>249</v>
      </c>
      <c r="H374" s="150">
        <v>16.615</v>
      </c>
      <c r="I374" s="151"/>
      <c r="J374" s="152">
        <f>ROUND(I374*H374,2)</f>
        <v>0</v>
      </c>
      <c r="K374" s="148" t="s">
        <v>176</v>
      </c>
      <c r="L374" s="34"/>
      <c r="M374" s="153" t="s">
        <v>1</v>
      </c>
      <c r="N374" s="154" t="s">
        <v>42</v>
      </c>
      <c r="O374" s="59"/>
      <c r="P374" s="155">
        <f>O374*H374</f>
        <v>0</v>
      </c>
      <c r="Q374" s="155">
        <v>0</v>
      </c>
      <c r="R374" s="155">
        <f>Q374*H374</f>
        <v>0</v>
      </c>
      <c r="S374" s="155">
        <v>0</v>
      </c>
      <c r="T374" s="156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7" t="s">
        <v>177</v>
      </c>
      <c r="AT374" s="157" t="s">
        <v>172</v>
      </c>
      <c r="AU374" s="157" t="s">
        <v>87</v>
      </c>
      <c r="AY374" s="18" t="s">
        <v>170</v>
      </c>
      <c r="BE374" s="158">
        <f>IF(N374="základní",J374,0)</f>
        <v>0</v>
      </c>
      <c r="BF374" s="158">
        <f>IF(N374="snížená",J374,0)</f>
        <v>0</v>
      </c>
      <c r="BG374" s="158">
        <f>IF(N374="zákl. přenesená",J374,0)</f>
        <v>0</v>
      </c>
      <c r="BH374" s="158">
        <f>IF(N374="sníž. přenesená",J374,0)</f>
        <v>0</v>
      </c>
      <c r="BI374" s="158">
        <f>IF(N374="nulová",J374,0)</f>
        <v>0</v>
      </c>
      <c r="BJ374" s="18" t="s">
        <v>32</v>
      </c>
      <c r="BK374" s="158">
        <f>ROUND(I374*H374,2)</f>
        <v>0</v>
      </c>
      <c r="BL374" s="18" t="s">
        <v>177</v>
      </c>
      <c r="BM374" s="157" t="s">
        <v>632</v>
      </c>
    </row>
    <row r="375" spans="2:63" s="12" customFormat="1" ht="22.9" customHeight="1">
      <c r="B375" s="132"/>
      <c r="D375" s="133" t="s">
        <v>76</v>
      </c>
      <c r="E375" s="143" t="s">
        <v>214</v>
      </c>
      <c r="F375" s="143" t="s">
        <v>633</v>
      </c>
      <c r="I375" s="135"/>
      <c r="J375" s="144">
        <f>BK375</f>
        <v>0</v>
      </c>
      <c r="L375" s="132"/>
      <c r="M375" s="137"/>
      <c r="N375" s="138"/>
      <c r="O375" s="138"/>
      <c r="P375" s="139">
        <f>SUM(P376:P445)</f>
        <v>0</v>
      </c>
      <c r="Q375" s="138"/>
      <c r="R375" s="139">
        <f>SUM(R376:R445)</f>
        <v>278.07568000000003</v>
      </c>
      <c r="S375" s="138"/>
      <c r="T375" s="140">
        <f>SUM(T376:T445)</f>
        <v>1.063</v>
      </c>
      <c r="AR375" s="133" t="s">
        <v>32</v>
      </c>
      <c r="AT375" s="141" t="s">
        <v>76</v>
      </c>
      <c r="AU375" s="141" t="s">
        <v>32</v>
      </c>
      <c r="AY375" s="133" t="s">
        <v>170</v>
      </c>
      <c r="BK375" s="142">
        <f>SUM(BK376:BK445)</f>
        <v>0</v>
      </c>
    </row>
    <row r="376" spans="1:65" s="2" customFormat="1" ht="16.5" customHeight="1">
      <c r="A376" s="33"/>
      <c r="B376" s="145"/>
      <c r="C376" s="146" t="s">
        <v>634</v>
      </c>
      <c r="D376" s="146" t="s">
        <v>172</v>
      </c>
      <c r="E376" s="147" t="s">
        <v>635</v>
      </c>
      <c r="F376" s="148" t="s">
        <v>636</v>
      </c>
      <c r="G376" s="149" t="s">
        <v>637</v>
      </c>
      <c r="H376" s="150">
        <v>1</v>
      </c>
      <c r="I376" s="151"/>
      <c r="J376" s="152">
        <f>ROUND(I376*H376,2)</f>
        <v>0</v>
      </c>
      <c r="K376" s="148" t="s">
        <v>1</v>
      </c>
      <c r="L376" s="34"/>
      <c r="M376" s="153" t="s">
        <v>1</v>
      </c>
      <c r="N376" s="154" t="s">
        <v>42</v>
      </c>
      <c r="O376" s="59"/>
      <c r="P376" s="155">
        <f>O376*H376</f>
        <v>0</v>
      </c>
      <c r="Q376" s="155">
        <v>0</v>
      </c>
      <c r="R376" s="155">
        <f>Q376*H376</f>
        <v>0</v>
      </c>
      <c r="S376" s="155">
        <v>0</v>
      </c>
      <c r="T376" s="156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57" t="s">
        <v>177</v>
      </c>
      <c r="AT376" s="157" t="s">
        <v>172</v>
      </c>
      <c r="AU376" s="157" t="s">
        <v>87</v>
      </c>
      <c r="AY376" s="18" t="s">
        <v>170</v>
      </c>
      <c r="BE376" s="158">
        <f>IF(N376="základní",J376,0)</f>
        <v>0</v>
      </c>
      <c r="BF376" s="158">
        <f>IF(N376="snížená",J376,0)</f>
        <v>0</v>
      </c>
      <c r="BG376" s="158">
        <f>IF(N376="zákl. přenesená",J376,0)</f>
        <v>0</v>
      </c>
      <c r="BH376" s="158">
        <f>IF(N376="sníž. přenesená",J376,0)</f>
        <v>0</v>
      </c>
      <c r="BI376" s="158">
        <f>IF(N376="nulová",J376,0)</f>
        <v>0</v>
      </c>
      <c r="BJ376" s="18" t="s">
        <v>32</v>
      </c>
      <c r="BK376" s="158">
        <f>ROUND(I376*H376,2)</f>
        <v>0</v>
      </c>
      <c r="BL376" s="18" t="s">
        <v>177</v>
      </c>
      <c r="BM376" s="157" t="s">
        <v>638</v>
      </c>
    </row>
    <row r="377" spans="2:51" s="14" customFormat="1" ht="12">
      <c r="B377" s="167"/>
      <c r="D377" s="160" t="s">
        <v>179</v>
      </c>
      <c r="E377" s="168" t="s">
        <v>1</v>
      </c>
      <c r="F377" s="169" t="s">
        <v>32</v>
      </c>
      <c r="H377" s="170">
        <v>1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8" t="s">
        <v>179</v>
      </c>
      <c r="AU377" s="168" t="s">
        <v>87</v>
      </c>
      <c r="AV377" s="14" t="s">
        <v>87</v>
      </c>
      <c r="AW377" s="14" t="s">
        <v>31</v>
      </c>
      <c r="AX377" s="14" t="s">
        <v>32</v>
      </c>
      <c r="AY377" s="168" t="s">
        <v>170</v>
      </c>
    </row>
    <row r="378" spans="1:65" s="2" customFormat="1" ht="16.5" customHeight="1">
      <c r="A378" s="33"/>
      <c r="B378" s="145"/>
      <c r="C378" s="146" t="s">
        <v>639</v>
      </c>
      <c r="D378" s="146" t="s">
        <v>172</v>
      </c>
      <c r="E378" s="147" t="s">
        <v>640</v>
      </c>
      <c r="F378" s="148" t="s">
        <v>641</v>
      </c>
      <c r="G378" s="149" t="s">
        <v>642</v>
      </c>
      <c r="H378" s="150">
        <v>20</v>
      </c>
      <c r="I378" s="151"/>
      <c r="J378" s="152">
        <f>ROUND(I378*H378,2)</f>
        <v>0</v>
      </c>
      <c r="K378" s="148" t="s">
        <v>176</v>
      </c>
      <c r="L378" s="34"/>
      <c r="M378" s="153" t="s">
        <v>1</v>
      </c>
      <c r="N378" s="154" t="s">
        <v>42</v>
      </c>
      <c r="O378" s="59"/>
      <c r="P378" s="155">
        <f>O378*H378</f>
        <v>0</v>
      </c>
      <c r="Q378" s="155">
        <v>0.0007</v>
      </c>
      <c r="R378" s="155">
        <f>Q378*H378</f>
        <v>0.014</v>
      </c>
      <c r="S378" s="155">
        <v>0</v>
      </c>
      <c r="T378" s="156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7" t="s">
        <v>177</v>
      </c>
      <c r="AT378" s="157" t="s">
        <v>172</v>
      </c>
      <c r="AU378" s="157" t="s">
        <v>87</v>
      </c>
      <c r="AY378" s="18" t="s">
        <v>170</v>
      </c>
      <c r="BE378" s="158">
        <f>IF(N378="základní",J378,0)</f>
        <v>0</v>
      </c>
      <c r="BF378" s="158">
        <f>IF(N378="snížená",J378,0)</f>
        <v>0</v>
      </c>
      <c r="BG378" s="158">
        <f>IF(N378="zákl. přenesená",J378,0)</f>
        <v>0</v>
      </c>
      <c r="BH378" s="158">
        <f>IF(N378="sníž. přenesená",J378,0)</f>
        <v>0</v>
      </c>
      <c r="BI378" s="158">
        <f>IF(N378="nulová",J378,0)</f>
        <v>0</v>
      </c>
      <c r="BJ378" s="18" t="s">
        <v>32</v>
      </c>
      <c r="BK378" s="158">
        <f>ROUND(I378*H378,2)</f>
        <v>0</v>
      </c>
      <c r="BL378" s="18" t="s">
        <v>177</v>
      </c>
      <c r="BM378" s="157" t="s">
        <v>643</v>
      </c>
    </row>
    <row r="379" spans="1:65" s="2" customFormat="1" ht="24.2" customHeight="1">
      <c r="A379" s="33"/>
      <c r="B379" s="145"/>
      <c r="C379" s="183" t="s">
        <v>644</v>
      </c>
      <c r="D379" s="183" t="s">
        <v>379</v>
      </c>
      <c r="E379" s="184" t="s">
        <v>645</v>
      </c>
      <c r="F379" s="185" t="s">
        <v>646</v>
      </c>
      <c r="G379" s="186" t="s">
        <v>642</v>
      </c>
      <c r="H379" s="187">
        <v>5</v>
      </c>
      <c r="I379" s="188"/>
      <c r="J379" s="189">
        <f>ROUND(I379*H379,2)</f>
        <v>0</v>
      </c>
      <c r="K379" s="185" t="s">
        <v>193</v>
      </c>
      <c r="L379" s="190"/>
      <c r="M379" s="191" t="s">
        <v>1</v>
      </c>
      <c r="N379" s="192" t="s">
        <v>42</v>
      </c>
      <c r="O379" s="59"/>
      <c r="P379" s="155">
        <f>O379*H379</f>
        <v>0</v>
      </c>
      <c r="Q379" s="155">
        <v>0.0035</v>
      </c>
      <c r="R379" s="155">
        <f>Q379*H379</f>
        <v>0.0175</v>
      </c>
      <c r="S379" s="155">
        <v>0</v>
      </c>
      <c r="T379" s="156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7" t="s">
        <v>210</v>
      </c>
      <c r="AT379" s="157" t="s">
        <v>379</v>
      </c>
      <c r="AU379" s="157" t="s">
        <v>87</v>
      </c>
      <c r="AY379" s="18" t="s">
        <v>170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8" t="s">
        <v>32</v>
      </c>
      <c r="BK379" s="158">
        <f>ROUND(I379*H379,2)</f>
        <v>0</v>
      </c>
      <c r="BL379" s="18" t="s">
        <v>177</v>
      </c>
      <c r="BM379" s="157" t="s">
        <v>647</v>
      </c>
    </row>
    <row r="380" spans="2:51" s="14" customFormat="1" ht="12">
      <c r="B380" s="167"/>
      <c r="D380" s="160" t="s">
        <v>179</v>
      </c>
      <c r="E380" s="168" t="s">
        <v>1</v>
      </c>
      <c r="F380" s="169" t="s">
        <v>648</v>
      </c>
      <c r="H380" s="170">
        <v>4</v>
      </c>
      <c r="I380" s="171"/>
      <c r="L380" s="167"/>
      <c r="M380" s="172"/>
      <c r="N380" s="173"/>
      <c r="O380" s="173"/>
      <c r="P380" s="173"/>
      <c r="Q380" s="173"/>
      <c r="R380" s="173"/>
      <c r="S380" s="173"/>
      <c r="T380" s="174"/>
      <c r="AT380" s="168" t="s">
        <v>179</v>
      </c>
      <c r="AU380" s="168" t="s">
        <v>87</v>
      </c>
      <c r="AV380" s="14" t="s">
        <v>87</v>
      </c>
      <c r="AW380" s="14" t="s">
        <v>31</v>
      </c>
      <c r="AX380" s="14" t="s">
        <v>77</v>
      </c>
      <c r="AY380" s="168" t="s">
        <v>170</v>
      </c>
    </row>
    <row r="381" spans="2:51" s="14" customFormat="1" ht="12">
      <c r="B381" s="167"/>
      <c r="D381" s="160" t="s">
        <v>179</v>
      </c>
      <c r="E381" s="168" t="s">
        <v>1</v>
      </c>
      <c r="F381" s="169" t="s">
        <v>649</v>
      </c>
      <c r="H381" s="170">
        <v>1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179</v>
      </c>
      <c r="AU381" s="168" t="s">
        <v>87</v>
      </c>
      <c r="AV381" s="14" t="s">
        <v>87</v>
      </c>
      <c r="AW381" s="14" t="s">
        <v>31</v>
      </c>
      <c r="AX381" s="14" t="s">
        <v>77</v>
      </c>
      <c r="AY381" s="168" t="s">
        <v>170</v>
      </c>
    </row>
    <row r="382" spans="2:51" s="15" customFormat="1" ht="12">
      <c r="B382" s="175"/>
      <c r="D382" s="160" t="s">
        <v>179</v>
      </c>
      <c r="E382" s="176" t="s">
        <v>1</v>
      </c>
      <c r="F382" s="177" t="s">
        <v>239</v>
      </c>
      <c r="H382" s="178">
        <v>5</v>
      </c>
      <c r="I382" s="179"/>
      <c r="L382" s="175"/>
      <c r="M382" s="180"/>
      <c r="N382" s="181"/>
      <c r="O382" s="181"/>
      <c r="P382" s="181"/>
      <c r="Q382" s="181"/>
      <c r="R382" s="181"/>
      <c r="S382" s="181"/>
      <c r="T382" s="182"/>
      <c r="AT382" s="176" t="s">
        <v>179</v>
      </c>
      <c r="AU382" s="176" t="s">
        <v>87</v>
      </c>
      <c r="AV382" s="15" t="s">
        <v>177</v>
      </c>
      <c r="AW382" s="15" t="s">
        <v>31</v>
      </c>
      <c r="AX382" s="15" t="s">
        <v>32</v>
      </c>
      <c r="AY382" s="176" t="s">
        <v>170</v>
      </c>
    </row>
    <row r="383" spans="1:65" s="2" customFormat="1" ht="24.2" customHeight="1">
      <c r="A383" s="33"/>
      <c r="B383" s="145"/>
      <c r="C383" s="183" t="s">
        <v>650</v>
      </c>
      <c r="D383" s="183" t="s">
        <v>379</v>
      </c>
      <c r="E383" s="184" t="s">
        <v>651</v>
      </c>
      <c r="F383" s="185" t="s">
        <v>652</v>
      </c>
      <c r="G383" s="186" t="s">
        <v>642</v>
      </c>
      <c r="H383" s="187">
        <v>8</v>
      </c>
      <c r="I383" s="188"/>
      <c r="J383" s="189">
        <f>ROUND(I383*H383,2)</f>
        <v>0</v>
      </c>
      <c r="K383" s="185" t="s">
        <v>193</v>
      </c>
      <c r="L383" s="190"/>
      <c r="M383" s="191" t="s">
        <v>1</v>
      </c>
      <c r="N383" s="192" t="s">
        <v>42</v>
      </c>
      <c r="O383" s="59"/>
      <c r="P383" s="155">
        <f>O383*H383</f>
        <v>0</v>
      </c>
      <c r="Q383" s="155">
        <v>0.0017</v>
      </c>
      <c r="R383" s="155">
        <f>Q383*H383</f>
        <v>0.0136</v>
      </c>
      <c r="S383" s="155">
        <v>0</v>
      </c>
      <c r="T383" s="156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7" t="s">
        <v>210</v>
      </c>
      <c r="AT383" s="157" t="s">
        <v>379</v>
      </c>
      <c r="AU383" s="157" t="s">
        <v>87</v>
      </c>
      <c r="AY383" s="18" t="s">
        <v>170</v>
      </c>
      <c r="BE383" s="158">
        <f>IF(N383="základní",J383,0)</f>
        <v>0</v>
      </c>
      <c r="BF383" s="158">
        <f>IF(N383="snížená",J383,0)</f>
        <v>0</v>
      </c>
      <c r="BG383" s="158">
        <f>IF(N383="zákl. přenesená",J383,0)</f>
        <v>0</v>
      </c>
      <c r="BH383" s="158">
        <f>IF(N383="sníž. přenesená",J383,0)</f>
        <v>0</v>
      </c>
      <c r="BI383" s="158">
        <f>IF(N383="nulová",J383,0)</f>
        <v>0</v>
      </c>
      <c r="BJ383" s="18" t="s">
        <v>32</v>
      </c>
      <c r="BK383" s="158">
        <f>ROUND(I383*H383,2)</f>
        <v>0</v>
      </c>
      <c r="BL383" s="18" t="s">
        <v>177</v>
      </c>
      <c r="BM383" s="157" t="s">
        <v>653</v>
      </c>
    </row>
    <row r="384" spans="2:51" s="14" customFormat="1" ht="12">
      <c r="B384" s="167"/>
      <c r="D384" s="160" t="s">
        <v>179</v>
      </c>
      <c r="E384" s="168" t="s">
        <v>1</v>
      </c>
      <c r="F384" s="169" t="s">
        <v>654</v>
      </c>
      <c r="H384" s="170">
        <v>8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8" t="s">
        <v>179</v>
      </c>
      <c r="AU384" s="168" t="s">
        <v>87</v>
      </c>
      <c r="AV384" s="14" t="s">
        <v>87</v>
      </c>
      <c r="AW384" s="14" t="s">
        <v>31</v>
      </c>
      <c r="AX384" s="14" t="s">
        <v>32</v>
      </c>
      <c r="AY384" s="168" t="s">
        <v>170</v>
      </c>
    </row>
    <row r="385" spans="1:65" s="2" customFormat="1" ht="24.2" customHeight="1">
      <c r="A385" s="33"/>
      <c r="B385" s="145"/>
      <c r="C385" s="183" t="s">
        <v>655</v>
      </c>
      <c r="D385" s="183" t="s">
        <v>379</v>
      </c>
      <c r="E385" s="184" t="s">
        <v>656</v>
      </c>
      <c r="F385" s="185" t="s">
        <v>657</v>
      </c>
      <c r="G385" s="186" t="s">
        <v>642</v>
      </c>
      <c r="H385" s="187">
        <v>1</v>
      </c>
      <c r="I385" s="188"/>
      <c r="J385" s="189">
        <f>ROUND(I385*H385,2)</f>
        <v>0</v>
      </c>
      <c r="K385" s="185" t="s">
        <v>193</v>
      </c>
      <c r="L385" s="190"/>
      <c r="M385" s="191" t="s">
        <v>1</v>
      </c>
      <c r="N385" s="192" t="s">
        <v>42</v>
      </c>
      <c r="O385" s="59"/>
      <c r="P385" s="155">
        <f>O385*H385</f>
        <v>0</v>
      </c>
      <c r="Q385" s="155">
        <v>0.0009</v>
      </c>
      <c r="R385" s="155">
        <f>Q385*H385</f>
        <v>0.0009</v>
      </c>
      <c r="S385" s="155">
        <v>0</v>
      </c>
      <c r="T385" s="15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7" t="s">
        <v>210</v>
      </c>
      <c r="AT385" s="157" t="s">
        <v>379</v>
      </c>
      <c r="AU385" s="157" t="s">
        <v>87</v>
      </c>
      <c r="AY385" s="18" t="s">
        <v>170</v>
      </c>
      <c r="BE385" s="158">
        <f>IF(N385="základní",J385,0)</f>
        <v>0</v>
      </c>
      <c r="BF385" s="158">
        <f>IF(N385="snížená",J385,0)</f>
        <v>0</v>
      </c>
      <c r="BG385" s="158">
        <f>IF(N385="zákl. přenesená",J385,0)</f>
        <v>0</v>
      </c>
      <c r="BH385" s="158">
        <f>IF(N385="sníž. přenesená",J385,0)</f>
        <v>0</v>
      </c>
      <c r="BI385" s="158">
        <f>IF(N385="nulová",J385,0)</f>
        <v>0</v>
      </c>
      <c r="BJ385" s="18" t="s">
        <v>32</v>
      </c>
      <c r="BK385" s="158">
        <f>ROUND(I385*H385,2)</f>
        <v>0</v>
      </c>
      <c r="BL385" s="18" t="s">
        <v>177</v>
      </c>
      <c r="BM385" s="157" t="s">
        <v>658</v>
      </c>
    </row>
    <row r="386" spans="2:51" s="14" customFormat="1" ht="12">
      <c r="B386" s="167"/>
      <c r="D386" s="160" t="s">
        <v>179</v>
      </c>
      <c r="E386" s="168" t="s">
        <v>1</v>
      </c>
      <c r="F386" s="169" t="s">
        <v>659</v>
      </c>
      <c r="H386" s="170">
        <v>1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179</v>
      </c>
      <c r="AU386" s="168" t="s">
        <v>87</v>
      </c>
      <c r="AV386" s="14" t="s">
        <v>87</v>
      </c>
      <c r="AW386" s="14" t="s">
        <v>31</v>
      </c>
      <c r="AX386" s="14" t="s">
        <v>32</v>
      </c>
      <c r="AY386" s="168" t="s">
        <v>170</v>
      </c>
    </row>
    <row r="387" spans="1:65" s="2" customFormat="1" ht="33" customHeight="1">
      <c r="A387" s="33"/>
      <c r="B387" s="145"/>
      <c r="C387" s="183" t="s">
        <v>660</v>
      </c>
      <c r="D387" s="183" t="s">
        <v>379</v>
      </c>
      <c r="E387" s="184" t="s">
        <v>661</v>
      </c>
      <c r="F387" s="185" t="s">
        <v>662</v>
      </c>
      <c r="G387" s="186" t="s">
        <v>642</v>
      </c>
      <c r="H387" s="187">
        <v>3</v>
      </c>
      <c r="I387" s="188"/>
      <c r="J387" s="189">
        <f>ROUND(I387*H387,2)</f>
        <v>0</v>
      </c>
      <c r="K387" s="185" t="s">
        <v>193</v>
      </c>
      <c r="L387" s="190"/>
      <c r="M387" s="191" t="s">
        <v>1</v>
      </c>
      <c r="N387" s="192" t="s">
        <v>42</v>
      </c>
      <c r="O387" s="59"/>
      <c r="P387" s="155">
        <f>O387*H387</f>
        <v>0</v>
      </c>
      <c r="Q387" s="155">
        <v>0.0026</v>
      </c>
      <c r="R387" s="155">
        <f>Q387*H387</f>
        <v>0.0078</v>
      </c>
      <c r="S387" s="155">
        <v>0</v>
      </c>
      <c r="T387" s="156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7" t="s">
        <v>210</v>
      </c>
      <c r="AT387" s="157" t="s">
        <v>379</v>
      </c>
      <c r="AU387" s="157" t="s">
        <v>87</v>
      </c>
      <c r="AY387" s="18" t="s">
        <v>170</v>
      </c>
      <c r="BE387" s="158">
        <f>IF(N387="základní",J387,0)</f>
        <v>0</v>
      </c>
      <c r="BF387" s="158">
        <f>IF(N387="snížená",J387,0)</f>
        <v>0</v>
      </c>
      <c r="BG387" s="158">
        <f>IF(N387="zákl. přenesená",J387,0)</f>
        <v>0</v>
      </c>
      <c r="BH387" s="158">
        <f>IF(N387="sníž. přenesená",J387,0)</f>
        <v>0</v>
      </c>
      <c r="BI387" s="158">
        <f>IF(N387="nulová",J387,0)</f>
        <v>0</v>
      </c>
      <c r="BJ387" s="18" t="s">
        <v>32</v>
      </c>
      <c r="BK387" s="158">
        <f>ROUND(I387*H387,2)</f>
        <v>0</v>
      </c>
      <c r="BL387" s="18" t="s">
        <v>177</v>
      </c>
      <c r="BM387" s="157" t="s">
        <v>663</v>
      </c>
    </row>
    <row r="388" spans="2:51" s="14" customFormat="1" ht="12">
      <c r="B388" s="167"/>
      <c r="D388" s="160" t="s">
        <v>179</v>
      </c>
      <c r="E388" s="168" t="s">
        <v>1</v>
      </c>
      <c r="F388" s="169" t="s">
        <v>664</v>
      </c>
      <c r="H388" s="170">
        <v>2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179</v>
      </c>
      <c r="AU388" s="168" t="s">
        <v>87</v>
      </c>
      <c r="AV388" s="14" t="s">
        <v>87</v>
      </c>
      <c r="AW388" s="14" t="s">
        <v>31</v>
      </c>
      <c r="AX388" s="14" t="s">
        <v>77</v>
      </c>
      <c r="AY388" s="168" t="s">
        <v>170</v>
      </c>
    </row>
    <row r="389" spans="2:51" s="14" customFormat="1" ht="12">
      <c r="B389" s="167"/>
      <c r="D389" s="160" t="s">
        <v>179</v>
      </c>
      <c r="E389" s="168" t="s">
        <v>1</v>
      </c>
      <c r="F389" s="169" t="s">
        <v>665</v>
      </c>
      <c r="H389" s="170">
        <v>1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8" t="s">
        <v>179</v>
      </c>
      <c r="AU389" s="168" t="s">
        <v>87</v>
      </c>
      <c r="AV389" s="14" t="s">
        <v>87</v>
      </c>
      <c r="AW389" s="14" t="s">
        <v>31</v>
      </c>
      <c r="AX389" s="14" t="s">
        <v>77</v>
      </c>
      <c r="AY389" s="168" t="s">
        <v>170</v>
      </c>
    </row>
    <row r="390" spans="2:51" s="15" customFormat="1" ht="12">
      <c r="B390" s="175"/>
      <c r="D390" s="160" t="s">
        <v>179</v>
      </c>
      <c r="E390" s="176" t="s">
        <v>1</v>
      </c>
      <c r="F390" s="177" t="s">
        <v>239</v>
      </c>
      <c r="H390" s="178">
        <v>3</v>
      </c>
      <c r="I390" s="179"/>
      <c r="L390" s="175"/>
      <c r="M390" s="180"/>
      <c r="N390" s="181"/>
      <c r="O390" s="181"/>
      <c r="P390" s="181"/>
      <c r="Q390" s="181"/>
      <c r="R390" s="181"/>
      <c r="S390" s="181"/>
      <c r="T390" s="182"/>
      <c r="AT390" s="176" t="s">
        <v>179</v>
      </c>
      <c r="AU390" s="176" t="s">
        <v>87</v>
      </c>
      <c r="AV390" s="15" t="s">
        <v>177</v>
      </c>
      <c r="AW390" s="15" t="s">
        <v>31</v>
      </c>
      <c r="AX390" s="15" t="s">
        <v>32</v>
      </c>
      <c r="AY390" s="176" t="s">
        <v>170</v>
      </c>
    </row>
    <row r="391" spans="1:65" s="2" customFormat="1" ht="24.2" customHeight="1">
      <c r="A391" s="33"/>
      <c r="B391" s="145"/>
      <c r="C391" s="183" t="s">
        <v>666</v>
      </c>
      <c r="D391" s="183" t="s">
        <v>379</v>
      </c>
      <c r="E391" s="184" t="s">
        <v>667</v>
      </c>
      <c r="F391" s="185" t="s">
        <v>668</v>
      </c>
      <c r="G391" s="186" t="s">
        <v>642</v>
      </c>
      <c r="H391" s="187">
        <v>2</v>
      </c>
      <c r="I391" s="188"/>
      <c r="J391" s="189">
        <f>ROUND(I391*H391,2)</f>
        <v>0</v>
      </c>
      <c r="K391" s="185" t="s">
        <v>193</v>
      </c>
      <c r="L391" s="190"/>
      <c r="M391" s="191" t="s">
        <v>1</v>
      </c>
      <c r="N391" s="192" t="s">
        <v>42</v>
      </c>
      <c r="O391" s="59"/>
      <c r="P391" s="155">
        <f>O391*H391</f>
        <v>0</v>
      </c>
      <c r="Q391" s="155">
        <v>0.0025</v>
      </c>
      <c r="R391" s="155">
        <f>Q391*H391</f>
        <v>0.005</v>
      </c>
      <c r="S391" s="155">
        <v>0</v>
      </c>
      <c r="T391" s="156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7" t="s">
        <v>210</v>
      </c>
      <c r="AT391" s="157" t="s">
        <v>379</v>
      </c>
      <c r="AU391" s="157" t="s">
        <v>87</v>
      </c>
      <c r="AY391" s="18" t="s">
        <v>170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8" t="s">
        <v>32</v>
      </c>
      <c r="BK391" s="158">
        <f>ROUND(I391*H391,2)</f>
        <v>0</v>
      </c>
      <c r="BL391" s="18" t="s">
        <v>177</v>
      </c>
      <c r="BM391" s="157" t="s">
        <v>669</v>
      </c>
    </row>
    <row r="392" spans="2:51" s="14" customFormat="1" ht="12">
      <c r="B392" s="167"/>
      <c r="D392" s="160" t="s">
        <v>179</v>
      </c>
      <c r="E392" s="168" t="s">
        <v>1</v>
      </c>
      <c r="F392" s="169" t="s">
        <v>670</v>
      </c>
      <c r="H392" s="170">
        <v>1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179</v>
      </c>
      <c r="AU392" s="168" t="s">
        <v>87</v>
      </c>
      <c r="AV392" s="14" t="s">
        <v>87</v>
      </c>
      <c r="AW392" s="14" t="s">
        <v>31</v>
      </c>
      <c r="AX392" s="14" t="s">
        <v>77</v>
      </c>
      <c r="AY392" s="168" t="s">
        <v>170</v>
      </c>
    </row>
    <row r="393" spans="2:51" s="14" customFormat="1" ht="12">
      <c r="B393" s="167"/>
      <c r="D393" s="160" t="s">
        <v>179</v>
      </c>
      <c r="E393" s="168" t="s">
        <v>1</v>
      </c>
      <c r="F393" s="169" t="s">
        <v>671</v>
      </c>
      <c r="H393" s="170">
        <v>1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8" t="s">
        <v>179</v>
      </c>
      <c r="AU393" s="168" t="s">
        <v>87</v>
      </c>
      <c r="AV393" s="14" t="s">
        <v>87</v>
      </c>
      <c r="AW393" s="14" t="s">
        <v>31</v>
      </c>
      <c r="AX393" s="14" t="s">
        <v>77</v>
      </c>
      <c r="AY393" s="168" t="s">
        <v>170</v>
      </c>
    </row>
    <row r="394" spans="2:51" s="15" customFormat="1" ht="12">
      <c r="B394" s="175"/>
      <c r="D394" s="160" t="s">
        <v>179</v>
      </c>
      <c r="E394" s="176" t="s">
        <v>1</v>
      </c>
      <c r="F394" s="177" t="s">
        <v>239</v>
      </c>
      <c r="H394" s="178">
        <v>2</v>
      </c>
      <c r="I394" s="179"/>
      <c r="L394" s="175"/>
      <c r="M394" s="180"/>
      <c r="N394" s="181"/>
      <c r="O394" s="181"/>
      <c r="P394" s="181"/>
      <c r="Q394" s="181"/>
      <c r="R394" s="181"/>
      <c r="S394" s="181"/>
      <c r="T394" s="182"/>
      <c r="AT394" s="176" t="s">
        <v>179</v>
      </c>
      <c r="AU394" s="176" t="s">
        <v>87</v>
      </c>
      <c r="AV394" s="15" t="s">
        <v>177</v>
      </c>
      <c r="AW394" s="15" t="s">
        <v>31</v>
      </c>
      <c r="AX394" s="15" t="s">
        <v>32</v>
      </c>
      <c r="AY394" s="176" t="s">
        <v>170</v>
      </c>
    </row>
    <row r="395" spans="1:65" s="2" customFormat="1" ht="24.2" customHeight="1">
      <c r="A395" s="33"/>
      <c r="B395" s="145"/>
      <c r="C395" s="183" t="s">
        <v>672</v>
      </c>
      <c r="D395" s="183" t="s">
        <v>379</v>
      </c>
      <c r="E395" s="184" t="s">
        <v>673</v>
      </c>
      <c r="F395" s="185" t="s">
        <v>674</v>
      </c>
      <c r="G395" s="186" t="s">
        <v>642</v>
      </c>
      <c r="H395" s="187">
        <v>1</v>
      </c>
      <c r="I395" s="188"/>
      <c r="J395" s="189">
        <f>ROUND(I395*H395,2)</f>
        <v>0</v>
      </c>
      <c r="K395" s="185" t="s">
        <v>193</v>
      </c>
      <c r="L395" s="190"/>
      <c r="M395" s="191" t="s">
        <v>1</v>
      </c>
      <c r="N395" s="192" t="s">
        <v>42</v>
      </c>
      <c r="O395" s="59"/>
      <c r="P395" s="155">
        <f>O395*H395</f>
        <v>0</v>
      </c>
      <c r="Q395" s="155">
        <v>0.005</v>
      </c>
      <c r="R395" s="155">
        <f>Q395*H395</f>
        <v>0.005</v>
      </c>
      <c r="S395" s="155">
        <v>0</v>
      </c>
      <c r="T395" s="156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7" t="s">
        <v>210</v>
      </c>
      <c r="AT395" s="157" t="s">
        <v>379</v>
      </c>
      <c r="AU395" s="157" t="s">
        <v>87</v>
      </c>
      <c r="AY395" s="18" t="s">
        <v>170</v>
      </c>
      <c r="BE395" s="158">
        <f>IF(N395="základní",J395,0)</f>
        <v>0</v>
      </c>
      <c r="BF395" s="158">
        <f>IF(N395="snížená",J395,0)</f>
        <v>0</v>
      </c>
      <c r="BG395" s="158">
        <f>IF(N395="zákl. přenesená",J395,0)</f>
        <v>0</v>
      </c>
      <c r="BH395" s="158">
        <f>IF(N395="sníž. přenesená",J395,0)</f>
        <v>0</v>
      </c>
      <c r="BI395" s="158">
        <f>IF(N395="nulová",J395,0)</f>
        <v>0</v>
      </c>
      <c r="BJ395" s="18" t="s">
        <v>32</v>
      </c>
      <c r="BK395" s="158">
        <f>ROUND(I395*H395,2)</f>
        <v>0</v>
      </c>
      <c r="BL395" s="18" t="s">
        <v>177</v>
      </c>
      <c r="BM395" s="157" t="s">
        <v>675</v>
      </c>
    </row>
    <row r="396" spans="2:51" s="14" customFormat="1" ht="12">
      <c r="B396" s="167"/>
      <c r="D396" s="160" t="s">
        <v>179</v>
      </c>
      <c r="E396" s="168" t="s">
        <v>1</v>
      </c>
      <c r="F396" s="169" t="s">
        <v>676</v>
      </c>
      <c r="H396" s="170">
        <v>1</v>
      </c>
      <c r="I396" s="171"/>
      <c r="L396" s="167"/>
      <c r="M396" s="172"/>
      <c r="N396" s="173"/>
      <c r="O396" s="173"/>
      <c r="P396" s="173"/>
      <c r="Q396" s="173"/>
      <c r="R396" s="173"/>
      <c r="S396" s="173"/>
      <c r="T396" s="174"/>
      <c r="AT396" s="168" t="s">
        <v>179</v>
      </c>
      <c r="AU396" s="168" t="s">
        <v>87</v>
      </c>
      <c r="AV396" s="14" t="s">
        <v>87</v>
      </c>
      <c r="AW396" s="14" t="s">
        <v>31</v>
      </c>
      <c r="AX396" s="14" t="s">
        <v>32</v>
      </c>
      <c r="AY396" s="168" t="s">
        <v>170</v>
      </c>
    </row>
    <row r="397" spans="1:65" s="2" customFormat="1" ht="16.5" customHeight="1">
      <c r="A397" s="33"/>
      <c r="B397" s="145"/>
      <c r="C397" s="146" t="s">
        <v>677</v>
      </c>
      <c r="D397" s="146" t="s">
        <v>172</v>
      </c>
      <c r="E397" s="147" t="s">
        <v>678</v>
      </c>
      <c r="F397" s="148" t="s">
        <v>679</v>
      </c>
      <c r="G397" s="149" t="s">
        <v>642</v>
      </c>
      <c r="H397" s="150">
        <v>2</v>
      </c>
      <c r="I397" s="151"/>
      <c r="J397" s="152">
        <f>ROUND(I397*H397,2)</f>
        <v>0</v>
      </c>
      <c r="K397" s="148" t="s">
        <v>176</v>
      </c>
      <c r="L397" s="34"/>
      <c r="M397" s="153" t="s">
        <v>1</v>
      </c>
      <c r="N397" s="154" t="s">
        <v>42</v>
      </c>
      <c r="O397" s="59"/>
      <c r="P397" s="155">
        <f>O397*H397</f>
        <v>0</v>
      </c>
      <c r="Q397" s="155">
        <v>0.00105</v>
      </c>
      <c r="R397" s="155">
        <f>Q397*H397</f>
        <v>0.0021</v>
      </c>
      <c r="S397" s="155">
        <v>0</v>
      </c>
      <c r="T397" s="156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7" t="s">
        <v>177</v>
      </c>
      <c r="AT397" s="157" t="s">
        <v>172</v>
      </c>
      <c r="AU397" s="157" t="s">
        <v>87</v>
      </c>
      <c r="AY397" s="18" t="s">
        <v>170</v>
      </c>
      <c r="BE397" s="158">
        <f>IF(N397="základní",J397,0)</f>
        <v>0</v>
      </c>
      <c r="BF397" s="158">
        <f>IF(N397="snížená",J397,0)</f>
        <v>0</v>
      </c>
      <c r="BG397" s="158">
        <f>IF(N397="zákl. přenesená",J397,0)</f>
        <v>0</v>
      </c>
      <c r="BH397" s="158">
        <f>IF(N397="sníž. přenesená",J397,0)</f>
        <v>0</v>
      </c>
      <c r="BI397" s="158">
        <f>IF(N397="nulová",J397,0)</f>
        <v>0</v>
      </c>
      <c r="BJ397" s="18" t="s">
        <v>32</v>
      </c>
      <c r="BK397" s="158">
        <f>ROUND(I397*H397,2)</f>
        <v>0</v>
      </c>
      <c r="BL397" s="18" t="s">
        <v>177</v>
      </c>
      <c r="BM397" s="157" t="s">
        <v>680</v>
      </c>
    </row>
    <row r="398" spans="1:65" s="2" customFormat="1" ht="24.2" customHeight="1">
      <c r="A398" s="33"/>
      <c r="B398" s="145"/>
      <c r="C398" s="183" t="s">
        <v>681</v>
      </c>
      <c r="D398" s="183" t="s">
        <v>379</v>
      </c>
      <c r="E398" s="184" t="s">
        <v>682</v>
      </c>
      <c r="F398" s="185" t="s">
        <v>683</v>
      </c>
      <c r="G398" s="186" t="s">
        <v>642</v>
      </c>
      <c r="H398" s="187">
        <v>2</v>
      </c>
      <c r="I398" s="188"/>
      <c r="J398" s="189">
        <f>ROUND(I398*H398,2)</f>
        <v>0</v>
      </c>
      <c r="K398" s="185" t="s">
        <v>193</v>
      </c>
      <c r="L398" s="190"/>
      <c r="M398" s="191" t="s">
        <v>1</v>
      </c>
      <c r="N398" s="192" t="s">
        <v>42</v>
      </c>
      <c r="O398" s="59"/>
      <c r="P398" s="155">
        <f>O398*H398</f>
        <v>0</v>
      </c>
      <c r="Q398" s="155">
        <v>0.0155</v>
      </c>
      <c r="R398" s="155">
        <f>Q398*H398</f>
        <v>0.031</v>
      </c>
      <c r="S398" s="155">
        <v>0</v>
      </c>
      <c r="T398" s="156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7" t="s">
        <v>210</v>
      </c>
      <c r="AT398" s="157" t="s">
        <v>379</v>
      </c>
      <c r="AU398" s="157" t="s">
        <v>87</v>
      </c>
      <c r="AY398" s="18" t="s">
        <v>170</v>
      </c>
      <c r="BE398" s="158">
        <f>IF(N398="základní",J398,0)</f>
        <v>0</v>
      </c>
      <c r="BF398" s="158">
        <f>IF(N398="snížená",J398,0)</f>
        <v>0</v>
      </c>
      <c r="BG398" s="158">
        <f>IF(N398="zákl. přenesená",J398,0)</f>
        <v>0</v>
      </c>
      <c r="BH398" s="158">
        <f>IF(N398="sníž. přenesená",J398,0)</f>
        <v>0</v>
      </c>
      <c r="BI398" s="158">
        <f>IF(N398="nulová",J398,0)</f>
        <v>0</v>
      </c>
      <c r="BJ398" s="18" t="s">
        <v>32</v>
      </c>
      <c r="BK398" s="158">
        <f>ROUND(I398*H398,2)</f>
        <v>0</v>
      </c>
      <c r="BL398" s="18" t="s">
        <v>177</v>
      </c>
      <c r="BM398" s="157" t="s">
        <v>684</v>
      </c>
    </row>
    <row r="399" spans="1:65" s="2" customFormat="1" ht="21.75" customHeight="1">
      <c r="A399" s="33"/>
      <c r="B399" s="145"/>
      <c r="C399" s="146" t="s">
        <v>685</v>
      </c>
      <c r="D399" s="146" t="s">
        <v>172</v>
      </c>
      <c r="E399" s="147" t="s">
        <v>686</v>
      </c>
      <c r="F399" s="148" t="s">
        <v>687</v>
      </c>
      <c r="G399" s="149" t="s">
        <v>642</v>
      </c>
      <c r="H399" s="150">
        <v>13</v>
      </c>
      <c r="I399" s="151"/>
      <c r="J399" s="152">
        <f>ROUND(I399*H399,2)</f>
        <v>0</v>
      </c>
      <c r="K399" s="148" t="s">
        <v>193</v>
      </c>
      <c r="L399" s="34"/>
      <c r="M399" s="153" t="s">
        <v>1</v>
      </c>
      <c r="N399" s="154" t="s">
        <v>42</v>
      </c>
      <c r="O399" s="59"/>
      <c r="P399" s="155">
        <f>O399*H399</f>
        <v>0</v>
      </c>
      <c r="Q399" s="155">
        <v>0.112</v>
      </c>
      <c r="R399" s="155">
        <f>Q399*H399</f>
        <v>1.456</v>
      </c>
      <c r="S399" s="155">
        <v>0</v>
      </c>
      <c r="T399" s="156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7" t="s">
        <v>177</v>
      </c>
      <c r="AT399" s="157" t="s">
        <v>172</v>
      </c>
      <c r="AU399" s="157" t="s">
        <v>87</v>
      </c>
      <c r="AY399" s="18" t="s">
        <v>170</v>
      </c>
      <c r="BE399" s="158">
        <f>IF(N399="základní",J399,0)</f>
        <v>0</v>
      </c>
      <c r="BF399" s="158">
        <f>IF(N399="snížená",J399,0)</f>
        <v>0</v>
      </c>
      <c r="BG399" s="158">
        <f>IF(N399="zákl. přenesená",J399,0)</f>
        <v>0</v>
      </c>
      <c r="BH399" s="158">
        <f>IF(N399="sníž. přenesená",J399,0)</f>
        <v>0</v>
      </c>
      <c r="BI399" s="158">
        <f>IF(N399="nulová",J399,0)</f>
        <v>0</v>
      </c>
      <c r="BJ399" s="18" t="s">
        <v>32</v>
      </c>
      <c r="BK399" s="158">
        <f>ROUND(I399*H399,2)</f>
        <v>0</v>
      </c>
      <c r="BL399" s="18" t="s">
        <v>177</v>
      </c>
      <c r="BM399" s="157" t="s">
        <v>688</v>
      </c>
    </row>
    <row r="400" spans="2:51" s="13" customFormat="1" ht="12">
      <c r="B400" s="159"/>
      <c r="D400" s="160" t="s">
        <v>179</v>
      </c>
      <c r="E400" s="161" t="s">
        <v>1</v>
      </c>
      <c r="F400" s="162" t="s">
        <v>689</v>
      </c>
      <c r="H400" s="161" t="s">
        <v>1</v>
      </c>
      <c r="I400" s="163"/>
      <c r="L400" s="159"/>
      <c r="M400" s="164"/>
      <c r="N400" s="165"/>
      <c r="O400" s="165"/>
      <c r="P400" s="165"/>
      <c r="Q400" s="165"/>
      <c r="R400" s="165"/>
      <c r="S400" s="165"/>
      <c r="T400" s="166"/>
      <c r="AT400" s="161" t="s">
        <v>179</v>
      </c>
      <c r="AU400" s="161" t="s">
        <v>87</v>
      </c>
      <c r="AV400" s="13" t="s">
        <v>32</v>
      </c>
      <c r="AW400" s="13" t="s">
        <v>31</v>
      </c>
      <c r="AX400" s="13" t="s">
        <v>77</v>
      </c>
      <c r="AY400" s="161" t="s">
        <v>170</v>
      </c>
    </row>
    <row r="401" spans="2:51" s="13" customFormat="1" ht="12">
      <c r="B401" s="159"/>
      <c r="D401" s="160" t="s">
        <v>179</v>
      </c>
      <c r="E401" s="161" t="s">
        <v>1</v>
      </c>
      <c r="F401" s="162" t="s">
        <v>690</v>
      </c>
      <c r="H401" s="161" t="s">
        <v>1</v>
      </c>
      <c r="I401" s="163"/>
      <c r="L401" s="159"/>
      <c r="M401" s="164"/>
      <c r="N401" s="165"/>
      <c r="O401" s="165"/>
      <c r="P401" s="165"/>
      <c r="Q401" s="165"/>
      <c r="R401" s="165"/>
      <c r="S401" s="165"/>
      <c r="T401" s="166"/>
      <c r="AT401" s="161" t="s">
        <v>179</v>
      </c>
      <c r="AU401" s="161" t="s">
        <v>87</v>
      </c>
      <c r="AV401" s="13" t="s">
        <v>32</v>
      </c>
      <c r="AW401" s="13" t="s">
        <v>31</v>
      </c>
      <c r="AX401" s="13" t="s">
        <v>77</v>
      </c>
      <c r="AY401" s="161" t="s">
        <v>170</v>
      </c>
    </row>
    <row r="402" spans="2:51" s="13" customFormat="1" ht="12">
      <c r="B402" s="159"/>
      <c r="D402" s="160" t="s">
        <v>179</v>
      </c>
      <c r="E402" s="161" t="s">
        <v>1</v>
      </c>
      <c r="F402" s="162" t="s">
        <v>691</v>
      </c>
      <c r="H402" s="161" t="s">
        <v>1</v>
      </c>
      <c r="I402" s="163"/>
      <c r="L402" s="159"/>
      <c r="M402" s="164"/>
      <c r="N402" s="165"/>
      <c r="O402" s="165"/>
      <c r="P402" s="165"/>
      <c r="Q402" s="165"/>
      <c r="R402" s="165"/>
      <c r="S402" s="165"/>
      <c r="T402" s="166"/>
      <c r="AT402" s="161" t="s">
        <v>179</v>
      </c>
      <c r="AU402" s="161" t="s">
        <v>87</v>
      </c>
      <c r="AV402" s="13" t="s">
        <v>32</v>
      </c>
      <c r="AW402" s="13" t="s">
        <v>31</v>
      </c>
      <c r="AX402" s="13" t="s">
        <v>77</v>
      </c>
      <c r="AY402" s="161" t="s">
        <v>170</v>
      </c>
    </row>
    <row r="403" spans="2:51" s="14" customFormat="1" ht="12">
      <c r="B403" s="167"/>
      <c r="D403" s="160" t="s">
        <v>179</v>
      </c>
      <c r="E403" s="168" t="s">
        <v>1</v>
      </c>
      <c r="F403" s="169" t="s">
        <v>240</v>
      </c>
      <c r="H403" s="170">
        <v>13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8" t="s">
        <v>179</v>
      </c>
      <c r="AU403" s="168" t="s">
        <v>87</v>
      </c>
      <c r="AV403" s="14" t="s">
        <v>87</v>
      </c>
      <c r="AW403" s="14" t="s">
        <v>31</v>
      </c>
      <c r="AX403" s="14" t="s">
        <v>32</v>
      </c>
      <c r="AY403" s="168" t="s">
        <v>170</v>
      </c>
    </row>
    <row r="404" spans="1:65" s="2" customFormat="1" ht="16.5" customHeight="1">
      <c r="A404" s="33"/>
      <c r="B404" s="145"/>
      <c r="C404" s="183" t="s">
        <v>692</v>
      </c>
      <c r="D404" s="183" t="s">
        <v>379</v>
      </c>
      <c r="E404" s="184" t="s">
        <v>693</v>
      </c>
      <c r="F404" s="185" t="s">
        <v>694</v>
      </c>
      <c r="G404" s="186" t="s">
        <v>642</v>
      </c>
      <c r="H404" s="187">
        <v>13</v>
      </c>
      <c r="I404" s="188"/>
      <c r="J404" s="189">
        <f>ROUND(I404*H404,2)</f>
        <v>0</v>
      </c>
      <c r="K404" s="185" t="s">
        <v>176</v>
      </c>
      <c r="L404" s="190"/>
      <c r="M404" s="191" t="s">
        <v>1</v>
      </c>
      <c r="N404" s="192" t="s">
        <v>42</v>
      </c>
      <c r="O404" s="59"/>
      <c r="P404" s="155">
        <f>O404*H404</f>
        <v>0</v>
      </c>
      <c r="Q404" s="155">
        <v>0.0061</v>
      </c>
      <c r="R404" s="155">
        <f>Q404*H404</f>
        <v>0.07930000000000001</v>
      </c>
      <c r="S404" s="155">
        <v>0</v>
      </c>
      <c r="T404" s="156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7" t="s">
        <v>210</v>
      </c>
      <c r="AT404" s="157" t="s">
        <v>379</v>
      </c>
      <c r="AU404" s="157" t="s">
        <v>87</v>
      </c>
      <c r="AY404" s="18" t="s">
        <v>170</v>
      </c>
      <c r="BE404" s="158">
        <f>IF(N404="základní",J404,0)</f>
        <v>0</v>
      </c>
      <c r="BF404" s="158">
        <f>IF(N404="snížená",J404,0)</f>
        <v>0</v>
      </c>
      <c r="BG404" s="158">
        <f>IF(N404="zákl. přenesená",J404,0)</f>
        <v>0</v>
      </c>
      <c r="BH404" s="158">
        <f>IF(N404="sníž. přenesená",J404,0)</f>
        <v>0</v>
      </c>
      <c r="BI404" s="158">
        <f>IF(N404="nulová",J404,0)</f>
        <v>0</v>
      </c>
      <c r="BJ404" s="18" t="s">
        <v>32</v>
      </c>
      <c r="BK404" s="158">
        <f>ROUND(I404*H404,2)</f>
        <v>0</v>
      </c>
      <c r="BL404" s="18" t="s">
        <v>177</v>
      </c>
      <c r="BM404" s="157" t="s">
        <v>695</v>
      </c>
    </row>
    <row r="405" spans="1:65" s="2" customFormat="1" ht="16.5" customHeight="1">
      <c r="A405" s="33"/>
      <c r="B405" s="145"/>
      <c r="C405" s="146" t="s">
        <v>696</v>
      </c>
      <c r="D405" s="146" t="s">
        <v>172</v>
      </c>
      <c r="E405" s="147" t="s">
        <v>697</v>
      </c>
      <c r="F405" s="148" t="s">
        <v>698</v>
      </c>
      <c r="G405" s="149" t="s">
        <v>185</v>
      </c>
      <c r="H405" s="150">
        <v>250</v>
      </c>
      <c r="I405" s="151"/>
      <c r="J405" s="152">
        <f>ROUND(I405*H405,2)</f>
        <v>0</v>
      </c>
      <c r="K405" s="148" t="s">
        <v>176</v>
      </c>
      <c r="L405" s="34"/>
      <c r="M405" s="153" t="s">
        <v>1</v>
      </c>
      <c r="N405" s="154" t="s">
        <v>42</v>
      </c>
      <c r="O405" s="59"/>
      <c r="P405" s="155">
        <f>O405*H405</f>
        <v>0</v>
      </c>
      <c r="Q405" s="155">
        <v>0.0001</v>
      </c>
      <c r="R405" s="155">
        <f>Q405*H405</f>
        <v>0.025</v>
      </c>
      <c r="S405" s="155">
        <v>0</v>
      </c>
      <c r="T405" s="156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7" t="s">
        <v>177</v>
      </c>
      <c r="AT405" s="157" t="s">
        <v>172</v>
      </c>
      <c r="AU405" s="157" t="s">
        <v>87</v>
      </c>
      <c r="AY405" s="18" t="s">
        <v>170</v>
      </c>
      <c r="BE405" s="158">
        <f>IF(N405="základní",J405,0)</f>
        <v>0</v>
      </c>
      <c r="BF405" s="158">
        <f>IF(N405="snížená",J405,0)</f>
        <v>0</v>
      </c>
      <c r="BG405" s="158">
        <f>IF(N405="zákl. přenesená",J405,0)</f>
        <v>0</v>
      </c>
      <c r="BH405" s="158">
        <f>IF(N405="sníž. přenesená",J405,0)</f>
        <v>0</v>
      </c>
      <c r="BI405" s="158">
        <f>IF(N405="nulová",J405,0)</f>
        <v>0</v>
      </c>
      <c r="BJ405" s="18" t="s">
        <v>32</v>
      </c>
      <c r="BK405" s="158">
        <f>ROUND(I405*H405,2)</f>
        <v>0</v>
      </c>
      <c r="BL405" s="18" t="s">
        <v>177</v>
      </c>
      <c r="BM405" s="157" t="s">
        <v>699</v>
      </c>
    </row>
    <row r="406" spans="2:51" s="14" customFormat="1" ht="12">
      <c r="B406" s="167"/>
      <c r="D406" s="160" t="s">
        <v>179</v>
      </c>
      <c r="E406" s="168" t="s">
        <v>1</v>
      </c>
      <c r="F406" s="169" t="s">
        <v>700</v>
      </c>
      <c r="H406" s="170">
        <v>250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8" t="s">
        <v>179</v>
      </c>
      <c r="AU406" s="168" t="s">
        <v>87</v>
      </c>
      <c r="AV406" s="14" t="s">
        <v>87</v>
      </c>
      <c r="AW406" s="14" t="s">
        <v>31</v>
      </c>
      <c r="AX406" s="14" t="s">
        <v>32</v>
      </c>
      <c r="AY406" s="168" t="s">
        <v>170</v>
      </c>
    </row>
    <row r="407" spans="1:65" s="2" customFormat="1" ht="16.5" customHeight="1">
      <c r="A407" s="33"/>
      <c r="B407" s="145"/>
      <c r="C407" s="146" t="s">
        <v>701</v>
      </c>
      <c r="D407" s="146" t="s">
        <v>172</v>
      </c>
      <c r="E407" s="147" t="s">
        <v>702</v>
      </c>
      <c r="F407" s="148" t="s">
        <v>703</v>
      </c>
      <c r="G407" s="149" t="s">
        <v>185</v>
      </c>
      <c r="H407" s="150">
        <v>250</v>
      </c>
      <c r="I407" s="151"/>
      <c r="J407" s="152">
        <f>ROUND(I407*H407,2)</f>
        <v>0</v>
      </c>
      <c r="K407" s="148" t="s">
        <v>176</v>
      </c>
      <c r="L407" s="34"/>
      <c r="M407" s="153" t="s">
        <v>1</v>
      </c>
      <c r="N407" s="154" t="s">
        <v>42</v>
      </c>
      <c r="O407" s="59"/>
      <c r="P407" s="155">
        <f>O407*H407</f>
        <v>0</v>
      </c>
      <c r="Q407" s="155">
        <v>0</v>
      </c>
      <c r="R407" s="155">
        <f>Q407*H407</f>
        <v>0</v>
      </c>
      <c r="S407" s="155">
        <v>0</v>
      </c>
      <c r="T407" s="156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7" t="s">
        <v>177</v>
      </c>
      <c r="AT407" s="157" t="s">
        <v>172</v>
      </c>
      <c r="AU407" s="157" t="s">
        <v>87</v>
      </c>
      <c r="AY407" s="18" t="s">
        <v>170</v>
      </c>
      <c r="BE407" s="158">
        <f>IF(N407="základní",J407,0)</f>
        <v>0</v>
      </c>
      <c r="BF407" s="158">
        <f>IF(N407="snížená",J407,0)</f>
        <v>0</v>
      </c>
      <c r="BG407" s="158">
        <f>IF(N407="zákl. přenesená",J407,0)</f>
        <v>0</v>
      </c>
      <c r="BH407" s="158">
        <f>IF(N407="sníž. přenesená",J407,0)</f>
        <v>0</v>
      </c>
      <c r="BI407" s="158">
        <f>IF(N407="nulová",J407,0)</f>
        <v>0</v>
      </c>
      <c r="BJ407" s="18" t="s">
        <v>32</v>
      </c>
      <c r="BK407" s="158">
        <f>ROUND(I407*H407,2)</f>
        <v>0</v>
      </c>
      <c r="BL407" s="18" t="s">
        <v>177</v>
      </c>
      <c r="BM407" s="157" t="s">
        <v>704</v>
      </c>
    </row>
    <row r="408" spans="1:65" s="2" customFormat="1" ht="16.5" customHeight="1">
      <c r="A408" s="33"/>
      <c r="B408" s="145"/>
      <c r="C408" s="146" t="s">
        <v>705</v>
      </c>
      <c r="D408" s="146" t="s">
        <v>172</v>
      </c>
      <c r="E408" s="147" t="s">
        <v>706</v>
      </c>
      <c r="F408" s="148" t="s">
        <v>707</v>
      </c>
      <c r="G408" s="149" t="s">
        <v>175</v>
      </c>
      <c r="H408" s="150">
        <v>15</v>
      </c>
      <c r="I408" s="151"/>
      <c r="J408" s="152">
        <f>ROUND(I408*H408,2)</f>
        <v>0</v>
      </c>
      <c r="K408" s="148" t="s">
        <v>176</v>
      </c>
      <c r="L408" s="34"/>
      <c r="M408" s="153" t="s">
        <v>1</v>
      </c>
      <c r="N408" s="154" t="s">
        <v>42</v>
      </c>
      <c r="O408" s="59"/>
      <c r="P408" s="155">
        <f>O408*H408</f>
        <v>0</v>
      </c>
      <c r="Q408" s="155">
        <v>0.0012</v>
      </c>
      <c r="R408" s="155">
        <f>Q408*H408</f>
        <v>0.018</v>
      </c>
      <c r="S408" s="155">
        <v>0</v>
      </c>
      <c r="T408" s="156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7" t="s">
        <v>177</v>
      </c>
      <c r="AT408" s="157" t="s">
        <v>172</v>
      </c>
      <c r="AU408" s="157" t="s">
        <v>87</v>
      </c>
      <c r="AY408" s="18" t="s">
        <v>170</v>
      </c>
      <c r="BE408" s="158">
        <f>IF(N408="základní",J408,0)</f>
        <v>0</v>
      </c>
      <c r="BF408" s="158">
        <f>IF(N408="snížená",J408,0)</f>
        <v>0</v>
      </c>
      <c r="BG408" s="158">
        <f>IF(N408="zákl. přenesená",J408,0)</f>
        <v>0</v>
      </c>
      <c r="BH408" s="158">
        <f>IF(N408="sníž. přenesená",J408,0)</f>
        <v>0</v>
      </c>
      <c r="BI408" s="158">
        <f>IF(N408="nulová",J408,0)</f>
        <v>0</v>
      </c>
      <c r="BJ408" s="18" t="s">
        <v>32</v>
      </c>
      <c r="BK408" s="158">
        <f>ROUND(I408*H408,2)</f>
        <v>0</v>
      </c>
      <c r="BL408" s="18" t="s">
        <v>177</v>
      </c>
      <c r="BM408" s="157" t="s">
        <v>708</v>
      </c>
    </row>
    <row r="409" spans="2:51" s="14" customFormat="1" ht="12">
      <c r="B409" s="167"/>
      <c r="D409" s="160" t="s">
        <v>179</v>
      </c>
      <c r="E409" s="168" t="s">
        <v>1</v>
      </c>
      <c r="F409" s="169" t="s">
        <v>709</v>
      </c>
      <c r="H409" s="170">
        <v>5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179</v>
      </c>
      <c r="AU409" s="168" t="s">
        <v>87</v>
      </c>
      <c r="AV409" s="14" t="s">
        <v>87</v>
      </c>
      <c r="AW409" s="14" t="s">
        <v>31</v>
      </c>
      <c r="AX409" s="14" t="s">
        <v>77</v>
      </c>
      <c r="AY409" s="168" t="s">
        <v>170</v>
      </c>
    </row>
    <row r="410" spans="2:51" s="14" customFormat="1" ht="12">
      <c r="B410" s="167"/>
      <c r="D410" s="160" t="s">
        <v>179</v>
      </c>
      <c r="E410" s="168" t="s">
        <v>1</v>
      </c>
      <c r="F410" s="169" t="s">
        <v>710</v>
      </c>
      <c r="H410" s="170">
        <v>10</v>
      </c>
      <c r="I410" s="171"/>
      <c r="L410" s="167"/>
      <c r="M410" s="172"/>
      <c r="N410" s="173"/>
      <c r="O410" s="173"/>
      <c r="P410" s="173"/>
      <c r="Q410" s="173"/>
      <c r="R410" s="173"/>
      <c r="S410" s="173"/>
      <c r="T410" s="174"/>
      <c r="AT410" s="168" t="s">
        <v>179</v>
      </c>
      <c r="AU410" s="168" t="s">
        <v>87</v>
      </c>
      <c r="AV410" s="14" t="s">
        <v>87</v>
      </c>
      <c r="AW410" s="14" t="s">
        <v>31</v>
      </c>
      <c r="AX410" s="14" t="s">
        <v>77</v>
      </c>
      <c r="AY410" s="168" t="s">
        <v>170</v>
      </c>
    </row>
    <row r="411" spans="2:51" s="15" customFormat="1" ht="12">
      <c r="B411" s="175"/>
      <c r="D411" s="160" t="s">
        <v>179</v>
      </c>
      <c r="E411" s="176" t="s">
        <v>1</v>
      </c>
      <c r="F411" s="177" t="s">
        <v>239</v>
      </c>
      <c r="H411" s="178">
        <v>15</v>
      </c>
      <c r="I411" s="179"/>
      <c r="L411" s="175"/>
      <c r="M411" s="180"/>
      <c r="N411" s="181"/>
      <c r="O411" s="181"/>
      <c r="P411" s="181"/>
      <c r="Q411" s="181"/>
      <c r="R411" s="181"/>
      <c r="S411" s="181"/>
      <c r="T411" s="182"/>
      <c r="AT411" s="176" t="s">
        <v>179</v>
      </c>
      <c r="AU411" s="176" t="s">
        <v>87</v>
      </c>
      <c r="AV411" s="15" t="s">
        <v>177</v>
      </c>
      <c r="AW411" s="15" t="s">
        <v>31</v>
      </c>
      <c r="AX411" s="15" t="s">
        <v>32</v>
      </c>
      <c r="AY411" s="176" t="s">
        <v>170</v>
      </c>
    </row>
    <row r="412" spans="1:65" s="2" customFormat="1" ht="16.5" customHeight="1">
      <c r="A412" s="33"/>
      <c r="B412" s="145"/>
      <c r="C412" s="146" t="s">
        <v>711</v>
      </c>
      <c r="D412" s="146" t="s">
        <v>172</v>
      </c>
      <c r="E412" s="147" t="s">
        <v>712</v>
      </c>
      <c r="F412" s="148" t="s">
        <v>713</v>
      </c>
      <c r="G412" s="149" t="s">
        <v>175</v>
      </c>
      <c r="H412" s="150">
        <v>15</v>
      </c>
      <c r="I412" s="151"/>
      <c r="J412" s="152">
        <f>ROUND(I412*H412,2)</f>
        <v>0</v>
      </c>
      <c r="K412" s="148" t="s">
        <v>176</v>
      </c>
      <c r="L412" s="34"/>
      <c r="M412" s="153" t="s">
        <v>1</v>
      </c>
      <c r="N412" s="154" t="s">
        <v>42</v>
      </c>
      <c r="O412" s="59"/>
      <c r="P412" s="155">
        <f>O412*H412</f>
        <v>0</v>
      </c>
      <c r="Q412" s="155">
        <v>1E-05</v>
      </c>
      <c r="R412" s="155">
        <f>Q412*H412</f>
        <v>0.00015000000000000001</v>
      </c>
      <c r="S412" s="155">
        <v>0</v>
      </c>
      <c r="T412" s="156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7" t="s">
        <v>177</v>
      </c>
      <c r="AT412" s="157" t="s">
        <v>172</v>
      </c>
      <c r="AU412" s="157" t="s">
        <v>87</v>
      </c>
      <c r="AY412" s="18" t="s">
        <v>170</v>
      </c>
      <c r="BE412" s="158">
        <f>IF(N412="základní",J412,0)</f>
        <v>0</v>
      </c>
      <c r="BF412" s="158">
        <f>IF(N412="snížená",J412,0)</f>
        <v>0</v>
      </c>
      <c r="BG412" s="158">
        <f>IF(N412="zákl. přenesená",J412,0)</f>
        <v>0</v>
      </c>
      <c r="BH412" s="158">
        <f>IF(N412="sníž. přenesená",J412,0)</f>
        <v>0</v>
      </c>
      <c r="BI412" s="158">
        <f>IF(N412="nulová",J412,0)</f>
        <v>0</v>
      </c>
      <c r="BJ412" s="18" t="s">
        <v>32</v>
      </c>
      <c r="BK412" s="158">
        <f>ROUND(I412*H412,2)</f>
        <v>0</v>
      </c>
      <c r="BL412" s="18" t="s">
        <v>177</v>
      </c>
      <c r="BM412" s="157" t="s">
        <v>714</v>
      </c>
    </row>
    <row r="413" spans="1:65" s="2" customFormat="1" ht="16.5" customHeight="1">
      <c r="A413" s="33"/>
      <c r="B413" s="145"/>
      <c r="C413" s="146" t="s">
        <v>715</v>
      </c>
      <c r="D413" s="146" t="s">
        <v>172</v>
      </c>
      <c r="E413" s="147" t="s">
        <v>716</v>
      </c>
      <c r="F413" s="148" t="s">
        <v>717</v>
      </c>
      <c r="G413" s="149" t="s">
        <v>185</v>
      </c>
      <c r="H413" s="150">
        <v>692</v>
      </c>
      <c r="I413" s="151"/>
      <c r="J413" s="152">
        <f>ROUND(I413*H413,2)</f>
        <v>0</v>
      </c>
      <c r="K413" s="148" t="s">
        <v>176</v>
      </c>
      <c r="L413" s="34"/>
      <c r="M413" s="153" t="s">
        <v>1</v>
      </c>
      <c r="N413" s="154" t="s">
        <v>42</v>
      </c>
      <c r="O413" s="59"/>
      <c r="P413" s="155">
        <f>O413*H413</f>
        <v>0</v>
      </c>
      <c r="Q413" s="155">
        <v>0.1554</v>
      </c>
      <c r="R413" s="155">
        <f>Q413*H413</f>
        <v>107.53680000000001</v>
      </c>
      <c r="S413" s="155">
        <v>0</v>
      </c>
      <c r="T413" s="156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7" t="s">
        <v>177</v>
      </c>
      <c r="AT413" s="157" t="s">
        <v>172</v>
      </c>
      <c r="AU413" s="157" t="s">
        <v>87</v>
      </c>
      <c r="AY413" s="18" t="s">
        <v>170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8" t="s">
        <v>32</v>
      </c>
      <c r="BK413" s="158">
        <f>ROUND(I413*H413,2)</f>
        <v>0</v>
      </c>
      <c r="BL413" s="18" t="s">
        <v>177</v>
      </c>
      <c r="BM413" s="157" t="s">
        <v>718</v>
      </c>
    </row>
    <row r="414" spans="2:51" s="14" customFormat="1" ht="12">
      <c r="B414" s="167"/>
      <c r="D414" s="160" t="s">
        <v>179</v>
      </c>
      <c r="E414" s="168" t="s">
        <v>1</v>
      </c>
      <c r="F414" s="169" t="s">
        <v>719</v>
      </c>
      <c r="H414" s="170">
        <v>500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8" t="s">
        <v>179</v>
      </c>
      <c r="AU414" s="168" t="s">
        <v>87</v>
      </c>
      <c r="AV414" s="14" t="s">
        <v>87</v>
      </c>
      <c r="AW414" s="14" t="s">
        <v>31</v>
      </c>
      <c r="AX414" s="14" t="s">
        <v>77</v>
      </c>
      <c r="AY414" s="168" t="s">
        <v>170</v>
      </c>
    </row>
    <row r="415" spans="2:51" s="14" customFormat="1" ht="12">
      <c r="B415" s="167"/>
      <c r="D415" s="160" t="s">
        <v>179</v>
      </c>
      <c r="E415" s="168" t="s">
        <v>1</v>
      </c>
      <c r="F415" s="169" t="s">
        <v>720</v>
      </c>
      <c r="H415" s="170">
        <v>63</v>
      </c>
      <c r="I415" s="171"/>
      <c r="L415" s="167"/>
      <c r="M415" s="172"/>
      <c r="N415" s="173"/>
      <c r="O415" s="173"/>
      <c r="P415" s="173"/>
      <c r="Q415" s="173"/>
      <c r="R415" s="173"/>
      <c r="S415" s="173"/>
      <c r="T415" s="174"/>
      <c r="AT415" s="168" t="s">
        <v>179</v>
      </c>
      <c r="AU415" s="168" t="s">
        <v>87</v>
      </c>
      <c r="AV415" s="14" t="s">
        <v>87</v>
      </c>
      <c r="AW415" s="14" t="s">
        <v>31</v>
      </c>
      <c r="AX415" s="14" t="s">
        <v>77</v>
      </c>
      <c r="AY415" s="168" t="s">
        <v>170</v>
      </c>
    </row>
    <row r="416" spans="2:51" s="14" customFormat="1" ht="12">
      <c r="B416" s="167"/>
      <c r="D416" s="160" t="s">
        <v>179</v>
      </c>
      <c r="E416" s="168" t="s">
        <v>1</v>
      </c>
      <c r="F416" s="169" t="s">
        <v>721</v>
      </c>
      <c r="H416" s="170">
        <v>88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8" t="s">
        <v>179</v>
      </c>
      <c r="AU416" s="168" t="s">
        <v>87</v>
      </c>
      <c r="AV416" s="14" t="s">
        <v>87</v>
      </c>
      <c r="AW416" s="14" t="s">
        <v>31</v>
      </c>
      <c r="AX416" s="14" t="s">
        <v>77</v>
      </c>
      <c r="AY416" s="168" t="s">
        <v>170</v>
      </c>
    </row>
    <row r="417" spans="2:51" s="14" customFormat="1" ht="12">
      <c r="B417" s="167"/>
      <c r="D417" s="160" t="s">
        <v>179</v>
      </c>
      <c r="E417" s="168" t="s">
        <v>1</v>
      </c>
      <c r="F417" s="169" t="s">
        <v>722</v>
      </c>
      <c r="H417" s="170">
        <v>39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179</v>
      </c>
      <c r="AU417" s="168" t="s">
        <v>87</v>
      </c>
      <c r="AV417" s="14" t="s">
        <v>87</v>
      </c>
      <c r="AW417" s="14" t="s">
        <v>31</v>
      </c>
      <c r="AX417" s="14" t="s">
        <v>77</v>
      </c>
      <c r="AY417" s="168" t="s">
        <v>170</v>
      </c>
    </row>
    <row r="418" spans="2:51" s="14" customFormat="1" ht="12">
      <c r="B418" s="167"/>
      <c r="D418" s="160" t="s">
        <v>179</v>
      </c>
      <c r="E418" s="168" t="s">
        <v>1</v>
      </c>
      <c r="F418" s="169" t="s">
        <v>723</v>
      </c>
      <c r="H418" s="170">
        <v>2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8" t="s">
        <v>179</v>
      </c>
      <c r="AU418" s="168" t="s">
        <v>87</v>
      </c>
      <c r="AV418" s="14" t="s">
        <v>87</v>
      </c>
      <c r="AW418" s="14" t="s">
        <v>31</v>
      </c>
      <c r="AX418" s="14" t="s">
        <v>77</v>
      </c>
      <c r="AY418" s="168" t="s">
        <v>170</v>
      </c>
    </row>
    <row r="419" spans="2:51" s="15" customFormat="1" ht="12">
      <c r="B419" s="175"/>
      <c r="D419" s="160" t="s">
        <v>179</v>
      </c>
      <c r="E419" s="176" t="s">
        <v>1</v>
      </c>
      <c r="F419" s="177" t="s">
        <v>239</v>
      </c>
      <c r="H419" s="178">
        <v>692</v>
      </c>
      <c r="I419" s="179"/>
      <c r="L419" s="175"/>
      <c r="M419" s="180"/>
      <c r="N419" s="181"/>
      <c r="O419" s="181"/>
      <c r="P419" s="181"/>
      <c r="Q419" s="181"/>
      <c r="R419" s="181"/>
      <c r="S419" s="181"/>
      <c r="T419" s="182"/>
      <c r="AT419" s="176" t="s">
        <v>179</v>
      </c>
      <c r="AU419" s="176" t="s">
        <v>87</v>
      </c>
      <c r="AV419" s="15" t="s">
        <v>177</v>
      </c>
      <c r="AW419" s="15" t="s">
        <v>31</v>
      </c>
      <c r="AX419" s="15" t="s">
        <v>32</v>
      </c>
      <c r="AY419" s="176" t="s">
        <v>170</v>
      </c>
    </row>
    <row r="420" spans="1:65" s="2" customFormat="1" ht="16.5" customHeight="1">
      <c r="A420" s="33"/>
      <c r="B420" s="145"/>
      <c r="C420" s="146" t="s">
        <v>724</v>
      </c>
      <c r="D420" s="146" t="s">
        <v>172</v>
      </c>
      <c r="E420" s="147" t="s">
        <v>725</v>
      </c>
      <c r="F420" s="148" t="s">
        <v>726</v>
      </c>
      <c r="G420" s="149" t="s">
        <v>185</v>
      </c>
      <c r="H420" s="150">
        <v>63</v>
      </c>
      <c r="I420" s="151"/>
      <c r="J420" s="152">
        <f>ROUND(I420*H420,2)</f>
        <v>0</v>
      </c>
      <c r="K420" s="148" t="s">
        <v>193</v>
      </c>
      <c r="L420" s="34"/>
      <c r="M420" s="153" t="s">
        <v>1</v>
      </c>
      <c r="N420" s="154" t="s">
        <v>42</v>
      </c>
      <c r="O420" s="59"/>
      <c r="P420" s="155">
        <f>O420*H420</f>
        <v>0</v>
      </c>
      <c r="Q420" s="155">
        <v>0</v>
      </c>
      <c r="R420" s="155">
        <f>Q420*H420</f>
        <v>0</v>
      </c>
      <c r="S420" s="155">
        <v>0</v>
      </c>
      <c r="T420" s="156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7" t="s">
        <v>177</v>
      </c>
      <c r="AT420" s="157" t="s">
        <v>172</v>
      </c>
      <c r="AU420" s="157" t="s">
        <v>87</v>
      </c>
      <c r="AY420" s="18" t="s">
        <v>170</v>
      </c>
      <c r="BE420" s="158">
        <f>IF(N420="základní",J420,0)</f>
        <v>0</v>
      </c>
      <c r="BF420" s="158">
        <f>IF(N420="snížená",J420,0)</f>
        <v>0</v>
      </c>
      <c r="BG420" s="158">
        <f>IF(N420="zákl. přenesená",J420,0)</f>
        <v>0</v>
      </c>
      <c r="BH420" s="158">
        <f>IF(N420="sníž. přenesená",J420,0)</f>
        <v>0</v>
      </c>
      <c r="BI420" s="158">
        <f>IF(N420="nulová",J420,0)</f>
        <v>0</v>
      </c>
      <c r="BJ420" s="18" t="s">
        <v>32</v>
      </c>
      <c r="BK420" s="158">
        <f>ROUND(I420*H420,2)</f>
        <v>0</v>
      </c>
      <c r="BL420" s="18" t="s">
        <v>177</v>
      </c>
      <c r="BM420" s="157" t="s">
        <v>727</v>
      </c>
    </row>
    <row r="421" spans="1:65" s="2" customFormat="1" ht="16.5" customHeight="1">
      <c r="A421" s="33"/>
      <c r="B421" s="145"/>
      <c r="C421" s="183" t="s">
        <v>728</v>
      </c>
      <c r="D421" s="183" t="s">
        <v>379</v>
      </c>
      <c r="E421" s="184" t="s">
        <v>729</v>
      </c>
      <c r="F421" s="185" t="s">
        <v>730</v>
      </c>
      <c r="G421" s="186" t="s">
        <v>185</v>
      </c>
      <c r="H421" s="187">
        <v>563</v>
      </c>
      <c r="I421" s="188"/>
      <c r="J421" s="189">
        <f>ROUND(I421*H421,2)</f>
        <v>0</v>
      </c>
      <c r="K421" s="185" t="s">
        <v>176</v>
      </c>
      <c r="L421" s="190"/>
      <c r="M421" s="191" t="s">
        <v>1</v>
      </c>
      <c r="N421" s="192" t="s">
        <v>42</v>
      </c>
      <c r="O421" s="59"/>
      <c r="P421" s="155">
        <f>O421*H421</f>
        <v>0</v>
      </c>
      <c r="Q421" s="155">
        <v>0.085</v>
      </c>
      <c r="R421" s="155">
        <f>Q421*H421</f>
        <v>47.855000000000004</v>
      </c>
      <c r="S421" s="155">
        <v>0</v>
      </c>
      <c r="T421" s="156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7" t="s">
        <v>210</v>
      </c>
      <c r="AT421" s="157" t="s">
        <v>379</v>
      </c>
      <c r="AU421" s="157" t="s">
        <v>87</v>
      </c>
      <c r="AY421" s="18" t="s">
        <v>170</v>
      </c>
      <c r="BE421" s="158">
        <f>IF(N421="základní",J421,0)</f>
        <v>0</v>
      </c>
      <c r="BF421" s="158">
        <f>IF(N421="snížená",J421,0)</f>
        <v>0</v>
      </c>
      <c r="BG421" s="158">
        <f>IF(N421="zákl. přenesená",J421,0)</f>
        <v>0</v>
      </c>
      <c r="BH421" s="158">
        <f>IF(N421="sníž. přenesená",J421,0)</f>
        <v>0</v>
      </c>
      <c r="BI421" s="158">
        <f>IF(N421="nulová",J421,0)</f>
        <v>0</v>
      </c>
      <c r="BJ421" s="18" t="s">
        <v>32</v>
      </c>
      <c r="BK421" s="158">
        <f>ROUND(I421*H421,2)</f>
        <v>0</v>
      </c>
      <c r="BL421" s="18" t="s">
        <v>177</v>
      </c>
      <c r="BM421" s="157" t="s">
        <v>731</v>
      </c>
    </row>
    <row r="422" spans="2:51" s="14" customFormat="1" ht="12">
      <c r="B422" s="167"/>
      <c r="D422" s="160" t="s">
        <v>179</v>
      </c>
      <c r="E422" s="168" t="s">
        <v>1</v>
      </c>
      <c r="F422" s="169" t="s">
        <v>732</v>
      </c>
      <c r="H422" s="170">
        <v>563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179</v>
      </c>
      <c r="AU422" s="168" t="s">
        <v>87</v>
      </c>
      <c r="AV422" s="14" t="s">
        <v>87</v>
      </c>
      <c r="AW422" s="14" t="s">
        <v>31</v>
      </c>
      <c r="AX422" s="14" t="s">
        <v>32</v>
      </c>
      <c r="AY422" s="168" t="s">
        <v>170</v>
      </c>
    </row>
    <row r="423" spans="1:65" s="2" customFormat="1" ht="16.5" customHeight="1">
      <c r="A423" s="33"/>
      <c r="B423" s="145"/>
      <c r="C423" s="183" t="s">
        <v>733</v>
      </c>
      <c r="D423" s="183" t="s">
        <v>379</v>
      </c>
      <c r="E423" s="184" t="s">
        <v>734</v>
      </c>
      <c r="F423" s="185" t="s">
        <v>735</v>
      </c>
      <c r="G423" s="186" t="s">
        <v>185</v>
      </c>
      <c r="H423" s="187">
        <v>88</v>
      </c>
      <c r="I423" s="188"/>
      <c r="J423" s="189">
        <f>ROUND(I423*H423,2)</f>
        <v>0</v>
      </c>
      <c r="K423" s="185" t="s">
        <v>176</v>
      </c>
      <c r="L423" s="190"/>
      <c r="M423" s="191" t="s">
        <v>1</v>
      </c>
      <c r="N423" s="192" t="s">
        <v>42</v>
      </c>
      <c r="O423" s="59"/>
      <c r="P423" s="155">
        <f>O423*H423</f>
        <v>0</v>
      </c>
      <c r="Q423" s="155">
        <v>0.0483</v>
      </c>
      <c r="R423" s="155">
        <f>Q423*H423</f>
        <v>4.2504</v>
      </c>
      <c r="S423" s="155">
        <v>0</v>
      </c>
      <c r="T423" s="156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7" t="s">
        <v>210</v>
      </c>
      <c r="AT423" s="157" t="s">
        <v>379</v>
      </c>
      <c r="AU423" s="157" t="s">
        <v>87</v>
      </c>
      <c r="AY423" s="18" t="s">
        <v>170</v>
      </c>
      <c r="BE423" s="158">
        <f>IF(N423="základní",J423,0)</f>
        <v>0</v>
      </c>
      <c r="BF423" s="158">
        <f>IF(N423="snížená",J423,0)</f>
        <v>0</v>
      </c>
      <c r="BG423" s="158">
        <f>IF(N423="zákl. přenesená",J423,0)</f>
        <v>0</v>
      </c>
      <c r="BH423" s="158">
        <f>IF(N423="sníž. přenesená",J423,0)</f>
        <v>0</v>
      </c>
      <c r="BI423" s="158">
        <f>IF(N423="nulová",J423,0)</f>
        <v>0</v>
      </c>
      <c r="BJ423" s="18" t="s">
        <v>32</v>
      </c>
      <c r="BK423" s="158">
        <f>ROUND(I423*H423,2)</f>
        <v>0</v>
      </c>
      <c r="BL423" s="18" t="s">
        <v>177</v>
      </c>
      <c r="BM423" s="157" t="s">
        <v>736</v>
      </c>
    </row>
    <row r="424" spans="1:65" s="2" customFormat="1" ht="16.5" customHeight="1">
      <c r="A424" s="33"/>
      <c r="B424" s="145"/>
      <c r="C424" s="183" t="s">
        <v>737</v>
      </c>
      <c r="D424" s="183" t="s">
        <v>379</v>
      </c>
      <c r="E424" s="184" t="s">
        <v>738</v>
      </c>
      <c r="F424" s="185" t="s">
        <v>739</v>
      </c>
      <c r="G424" s="186" t="s">
        <v>185</v>
      </c>
      <c r="H424" s="187">
        <v>39</v>
      </c>
      <c r="I424" s="188"/>
      <c r="J424" s="189">
        <f>ROUND(I424*H424,2)</f>
        <v>0</v>
      </c>
      <c r="K424" s="185" t="s">
        <v>176</v>
      </c>
      <c r="L424" s="190"/>
      <c r="M424" s="191" t="s">
        <v>1</v>
      </c>
      <c r="N424" s="192" t="s">
        <v>42</v>
      </c>
      <c r="O424" s="59"/>
      <c r="P424" s="155">
        <f>O424*H424</f>
        <v>0</v>
      </c>
      <c r="Q424" s="155">
        <v>0.06567</v>
      </c>
      <c r="R424" s="155">
        <f>Q424*H424</f>
        <v>2.5611300000000004</v>
      </c>
      <c r="S424" s="155">
        <v>0</v>
      </c>
      <c r="T424" s="156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7" t="s">
        <v>210</v>
      </c>
      <c r="AT424" s="157" t="s">
        <v>379</v>
      </c>
      <c r="AU424" s="157" t="s">
        <v>87</v>
      </c>
      <c r="AY424" s="18" t="s">
        <v>170</v>
      </c>
      <c r="BE424" s="158">
        <f>IF(N424="základní",J424,0)</f>
        <v>0</v>
      </c>
      <c r="BF424" s="158">
        <f>IF(N424="snížená",J424,0)</f>
        <v>0</v>
      </c>
      <c r="BG424" s="158">
        <f>IF(N424="zákl. přenesená",J424,0)</f>
        <v>0</v>
      </c>
      <c r="BH424" s="158">
        <f>IF(N424="sníž. přenesená",J424,0)</f>
        <v>0</v>
      </c>
      <c r="BI424" s="158">
        <f>IF(N424="nulová",J424,0)</f>
        <v>0</v>
      </c>
      <c r="BJ424" s="18" t="s">
        <v>32</v>
      </c>
      <c r="BK424" s="158">
        <f>ROUND(I424*H424,2)</f>
        <v>0</v>
      </c>
      <c r="BL424" s="18" t="s">
        <v>177</v>
      </c>
      <c r="BM424" s="157" t="s">
        <v>740</v>
      </c>
    </row>
    <row r="425" spans="2:51" s="14" customFormat="1" ht="12">
      <c r="B425" s="167"/>
      <c r="D425" s="160" t="s">
        <v>179</v>
      </c>
      <c r="E425" s="168" t="s">
        <v>1</v>
      </c>
      <c r="F425" s="169" t="s">
        <v>741</v>
      </c>
      <c r="H425" s="170">
        <v>19</v>
      </c>
      <c r="I425" s="171"/>
      <c r="L425" s="167"/>
      <c r="M425" s="172"/>
      <c r="N425" s="173"/>
      <c r="O425" s="173"/>
      <c r="P425" s="173"/>
      <c r="Q425" s="173"/>
      <c r="R425" s="173"/>
      <c r="S425" s="173"/>
      <c r="T425" s="174"/>
      <c r="AT425" s="168" t="s">
        <v>179</v>
      </c>
      <c r="AU425" s="168" t="s">
        <v>87</v>
      </c>
      <c r="AV425" s="14" t="s">
        <v>87</v>
      </c>
      <c r="AW425" s="14" t="s">
        <v>31</v>
      </c>
      <c r="AX425" s="14" t="s">
        <v>77</v>
      </c>
      <c r="AY425" s="168" t="s">
        <v>170</v>
      </c>
    </row>
    <row r="426" spans="2:51" s="14" customFormat="1" ht="12">
      <c r="B426" s="167"/>
      <c r="D426" s="160" t="s">
        <v>179</v>
      </c>
      <c r="E426" s="168" t="s">
        <v>1</v>
      </c>
      <c r="F426" s="169" t="s">
        <v>742</v>
      </c>
      <c r="H426" s="170">
        <v>20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8" t="s">
        <v>179</v>
      </c>
      <c r="AU426" s="168" t="s">
        <v>87</v>
      </c>
      <c r="AV426" s="14" t="s">
        <v>87</v>
      </c>
      <c r="AW426" s="14" t="s">
        <v>31</v>
      </c>
      <c r="AX426" s="14" t="s">
        <v>77</v>
      </c>
      <c r="AY426" s="168" t="s">
        <v>170</v>
      </c>
    </row>
    <row r="427" spans="2:51" s="15" customFormat="1" ht="12">
      <c r="B427" s="175"/>
      <c r="D427" s="160" t="s">
        <v>179</v>
      </c>
      <c r="E427" s="176" t="s">
        <v>1</v>
      </c>
      <c r="F427" s="177" t="s">
        <v>239</v>
      </c>
      <c r="H427" s="178">
        <v>39</v>
      </c>
      <c r="I427" s="179"/>
      <c r="L427" s="175"/>
      <c r="M427" s="180"/>
      <c r="N427" s="181"/>
      <c r="O427" s="181"/>
      <c r="P427" s="181"/>
      <c r="Q427" s="181"/>
      <c r="R427" s="181"/>
      <c r="S427" s="181"/>
      <c r="T427" s="182"/>
      <c r="AT427" s="176" t="s">
        <v>179</v>
      </c>
      <c r="AU427" s="176" t="s">
        <v>87</v>
      </c>
      <c r="AV427" s="15" t="s">
        <v>177</v>
      </c>
      <c r="AW427" s="15" t="s">
        <v>31</v>
      </c>
      <c r="AX427" s="15" t="s">
        <v>32</v>
      </c>
      <c r="AY427" s="176" t="s">
        <v>170</v>
      </c>
    </row>
    <row r="428" spans="1:65" s="2" customFormat="1" ht="16.5" customHeight="1">
      <c r="A428" s="33"/>
      <c r="B428" s="145"/>
      <c r="C428" s="183" t="s">
        <v>743</v>
      </c>
      <c r="D428" s="183" t="s">
        <v>379</v>
      </c>
      <c r="E428" s="184" t="s">
        <v>744</v>
      </c>
      <c r="F428" s="185" t="s">
        <v>745</v>
      </c>
      <c r="G428" s="186" t="s">
        <v>185</v>
      </c>
      <c r="H428" s="187">
        <v>2</v>
      </c>
      <c r="I428" s="188"/>
      <c r="J428" s="189">
        <f>ROUND(I428*H428,2)</f>
        <v>0</v>
      </c>
      <c r="K428" s="185" t="s">
        <v>176</v>
      </c>
      <c r="L428" s="190"/>
      <c r="M428" s="191" t="s">
        <v>1</v>
      </c>
      <c r="N428" s="192" t="s">
        <v>42</v>
      </c>
      <c r="O428" s="59"/>
      <c r="P428" s="155">
        <f>O428*H428</f>
        <v>0</v>
      </c>
      <c r="Q428" s="155">
        <v>0.061</v>
      </c>
      <c r="R428" s="155">
        <f>Q428*H428</f>
        <v>0.122</v>
      </c>
      <c r="S428" s="155">
        <v>0</v>
      </c>
      <c r="T428" s="156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7" t="s">
        <v>210</v>
      </c>
      <c r="AT428" s="157" t="s">
        <v>379</v>
      </c>
      <c r="AU428" s="157" t="s">
        <v>87</v>
      </c>
      <c r="AY428" s="18" t="s">
        <v>170</v>
      </c>
      <c r="BE428" s="158">
        <f>IF(N428="základní",J428,0)</f>
        <v>0</v>
      </c>
      <c r="BF428" s="158">
        <f>IF(N428="snížená",J428,0)</f>
        <v>0</v>
      </c>
      <c r="BG428" s="158">
        <f>IF(N428="zákl. přenesená",J428,0)</f>
        <v>0</v>
      </c>
      <c r="BH428" s="158">
        <f>IF(N428="sníž. přenesená",J428,0)</f>
        <v>0</v>
      </c>
      <c r="BI428" s="158">
        <f>IF(N428="nulová",J428,0)</f>
        <v>0</v>
      </c>
      <c r="BJ428" s="18" t="s">
        <v>32</v>
      </c>
      <c r="BK428" s="158">
        <f>ROUND(I428*H428,2)</f>
        <v>0</v>
      </c>
      <c r="BL428" s="18" t="s">
        <v>177</v>
      </c>
      <c r="BM428" s="157" t="s">
        <v>746</v>
      </c>
    </row>
    <row r="429" spans="1:65" s="2" customFormat="1" ht="16.5" customHeight="1">
      <c r="A429" s="33"/>
      <c r="B429" s="145"/>
      <c r="C429" s="146" t="s">
        <v>747</v>
      </c>
      <c r="D429" s="146" t="s">
        <v>172</v>
      </c>
      <c r="E429" s="147" t="s">
        <v>748</v>
      </c>
      <c r="F429" s="148" t="s">
        <v>749</v>
      </c>
      <c r="G429" s="149" t="s">
        <v>185</v>
      </c>
      <c r="H429" s="150">
        <v>2</v>
      </c>
      <c r="I429" s="151"/>
      <c r="J429" s="152">
        <f>ROUND(I429*H429,2)</f>
        <v>0</v>
      </c>
      <c r="K429" s="148" t="s">
        <v>176</v>
      </c>
      <c r="L429" s="34"/>
      <c r="M429" s="153" t="s">
        <v>1</v>
      </c>
      <c r="N429" s="154" t="s">
        <v>42</v>
      </c>
      <c r="O429" s="59"/>
      <c r="P429" s="155">
        <f>O429*H429</f>
        <v>0</v>
      </c>
      <c r="Q429" s="155">
        <v>0</v>
      </c>
      <c r="R429" s="155">
        <f>Q429*H429</f>
        <v>0</v>
      </c>
      <c r="S429" s="155">
        <v>0</v>
      </c>
      <c r="T429" s="156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7" t="s">
        <v>177</v>
      </c>
      <c r="AT429" s="157" t="s">
        <v>172</v>
      </c>
      <c r="AU429" s="157" t="s">
        <v>87</v>
      </c>
      <c r="AY429" s="18" t="s">
        <v>170</v>
      </c>
      <c r="BE429" s="158">
        <f>IF(N429="základní",J429,0)</f>
        <v>0</v>
      </c>
      <c r="BF429" s="158">
        <f>IF(N429="snížená",J429,0)</f>
        <v>0</v>
      </c>
      <c r="BG429" s="158">
        <f>IF(N429="zákl. přenesená",J429,0)</f>
        <v>0</v>
      </c>
      <c r="BH429" s="158">
        <f>IF(N429="sníž. přenesená",J429,0)</f>
        <v>0</v>
      </c>
      <c r="BI429" s="158">
        <f>IF(N429="nulová",J429,0)</f>
        <v>0</v>
      </c>
      <c r="BJ429" s="18" t="s">
        <v>32</v>
      </c>
      <c r="BK429" s="158">
        <f>ROUND(I429*H429,2)</f>
        <v>0</v>
      </c>
      <c r="BL429" s="18" t="s">
        <v>177</v>
      </c>
      <c r="BM429" s="157" t="s">
        <v>750</v>
      </c>
    </row>
    <row r="430" spans="1:65" s="2" customFormat="1" ht="16.5" customHeight="1">
      <c r="A430" s="33"/>
      <c r="B430" s="145"/>
      <c r="C430" s="146" t="s">
        <v>751</v>
      </c>
      <c r="D430" s="146" t="s">
        <v>172</v>
      </c>
      <c r="E430" s="147" t="s">
        <v>752</v>
      </c>
      <c r="F430" s="148" t="s">
        <v>753</v>
      </c>
      <c r="G430" s="149" t="s">
        <v>185</v>
      </c>
      <c r="H430" s="150">
        <v>650</v>
      </c>
      <c r="I430" s="151"/>
      <c r="J430" s="152">
        <f>ROUND(I430*H430,2)</f>
        <v>0</v>
      </c>
      <c r="K430" s="148" t="s">
        <v>176</v>
      </c>
      <c r="L430" s="34"/>
      <c r="M430" s="153" t="s">
        <v>1</v>
      </c>
      <c r="N430" s="154" t="s">
        <v>42</v>
      </c>
      <c r="O430" s="59"/>
      <c r="P430" s="155">
        <f>O430*H430</f>
        <v>0</v>
      </c>
      <c r="Q430" s="155">
        <v>0.1295</v>
      </c>
      <c r="R430" s="155">
        <f>Q430*H430</f>
        <v>84.175</v>
      </c>
      <c r="S430" s="155">
        <v>0</v>
      </c>
      <c r="T430" s="156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7" t="s">
        <v>177</v>
      </c>
      <c r="AT430" s="157" t="s">
        <v>172</v>
      </c>
      <c r="AU430" s="157" t="s">
        <v>87</v>
      </c>
      <c r="AY430" s="18" t="s">
        <v>170</v>
      </c>
      <c r="BE430" s="158">
        <f>IF(N430="základní",J430,0)</f>
        <v>0</v>
      </c>
      <c r="BF430" s="158">
        <f>IF(N430="snížená",J430,0)</f>
        <v>0</v>
      </c>
      <c r="BG430" s="158">
        <f>IF(N430="zákl. přenesená",J430,0)</f>
        <v>0</v>
      </c>
      <c r="BH430" s="158">
        <f>IF(N430="sníž. přenesená",J430,0)</f>
        <v>0</v>
      </c>
      <c r="BI430" s="158">
        <f>IF(N430="nulová",J430,0)</f>
        <v>0</v>
      </c>
      <c r="BJ430" s="18" t="s">
        <v>32</v>
      </c>
      <c r="BK430" s="158">
        <f>ROUND(I430*H430,2)</f>
        <v>0</v>
      </c>
      <c r="BL430" s="18" t="s">
        <v>177</v>
      </c>
      <c r="BM430" s="157" t="s">
        <v>754</v>
      </c>
    </row>
    <row r="431" spans="2:51" s="14" customFormat="1" ht="12">
      <c r="B431" s="167"/>
      <c r="D431" s="160" t="s">
        <v>179</v>
      </c>
      <c r="E431" s="168" t="s">
        <v>1</v>
      </c>
      <c r="F431" s="169" t="s">
        <v>755</v>
      </c>
      <c r="H431" s="170">
        <v>415</v>
      </c>
      <c r="I431" s="171"/>
      <c r="L431" s="167"/>
      <c r="M431" s="172"/>
      <c r="N431" s="173"/>
      <c r="O431" s="173"/>
      <c r="P431" s="173"/>
      <c r="Q431" s="173"/>
      <c r="R431" s="173"/>
      <c r="S431" s="173"/>
      <c r="T431" s="174"/>
      <c r="AT431" s="168" t="s">
        <v>179</v>
      </c>
      <c r="AU431" s="168" t="s">
        <v>87</v>
      </c>
      <c r="AV431" s="14" t="s">
        <v>87</v>
      </c>
      <c r="AW431" s="14" t="s">
        <v>31</v>
      </c>
      <c r="AX431" s="14" t="s">
        <v>77</v>
      </c>
      <c r="AY431" s="168" t="s">
        <v>170</v>
      </c>
    </row>
    <row r="432" spans="2:51" s="14" customFormat="1" ht="12">
      <c r="B432" s="167"/>
      <c r="D432" s="160" t="s">
        <v>179</v>
      </c>
      <c r="E432" s="168" t="s">
        <v>1</v>
      </c>
      <c r="F432" s="169" t="s">
        <v>756</v>
      </c>
      <c r="H432" s="170">
        <v>235</v>
      </c>
      <c r="I432" s="171"/>
      <c r="L432" s="167"/>
      <c r="M432" s="172"/>
      <c r="N432" s="173"/>
      <c r="O432" s="173"/>
      <c r="P432" s="173"/>
      <c r="Q432" s="173"/>
      <c r="R432" s="173"/>
      <c r="S432" s="173"/>
      <c r="T432" s="174"/>
      <c r="AT432" s="168" t="s">
        <v>179</v>
      </c>
      <c r="AU432" s="168" t="s">
        <v>87</v>
      </c>
      <c r="AV432" s="14" t="s">
        <v>87</v>
      </c>
      <c r="AW432" s="14" t="s">
        <v>31</v>
      </c>
      <c r="AX432" s="14" t="s">
        <v>77</v>
      </c>
      <c r="AY432" s="168" t="s">
        <v>170</v>
      </c>
    </row>
    <row r="433" spans="2:51" s="15" customFormat="1" ht="12">
      <c r="B433" s="175"/>
      <c r="D433" s="160" t="s">
        <v>179</v>
      </c>
      <c r="E433" s="176" t="s">
        <v>1</v>
      </c>
      <c r="F433" s="177" t="s">
        <v>239</v>
      </c>
      <c r="H433" s="178">
        <v>650</v>
      </c>
      <c r="I433" s="179"/>
      <c r="L433" s="175"/>
      <c r="M433" s="180"/>
      <c r="N433" s="181"/>
      <c r="O433" s="181"/>
      <c r="P433" s="181"/>
      <c r="Q433" s="181"/>
      <c r="R433" s="181"/>
      <c r="S433" s="181"/>
      <c r="T433" s="182"/>
      <c r="AT433" s="176" t="s">
        <v>179</v>
      </c>
      <c r="AU433" s="176" t="s">
        <v>87</v>
      </c>
      <c r="AV433" s="15" t="s">
        <v>177</v>
      </c>
      <c r="AW433" s="15" t="s">
        <v>31</v>
      </c>
      <c r="AX433" s="15" t="s">
        <v>32</v>
      </c>
      <c r="AY433" s="176" t="s">
        <v>170</v>
      </c>
    </row>
    <row r="434" spans="1:65" s="2" customFormat="1" ht="16.5" customHeight="1">
      <c r="A434" s="33"/>
      <c r="B434" s="145"/>
      <c r="C434" s="183" t="s">
        <v>757</v>
      </c>
      <c r="D434" s="183" t="s">
        <v>379</v>
      </c>
      <c r="E434" s="184" t="s">
        <v>758</v>
      </c>
      <c r="F434" s="185" t="s">
        <v>759</v>
      </c>
      <c r="G434" s="186" t="s">
        <v>185</v>
      </c>
      <c r="H434" s="187">
        <v>650</v>
      </c>
      <c r="I434" s="188"/>
      <c r="J434" s="189">
        <f>ROUND(I434*H434,2)</f>
        <v>0</v>
      </c>
      <c r="K434" s="185" t="s">
        <v>176</v>
      </c>
      <c r="L434" s="190"/>
      <c r="M434" s="191" t="s">
        <v>1</v>
      </c>
      <c r="N434" s="192" t="s">
        <v>42</v>
      </c>
      <c r="O434" s="59"/>
      <c r="P434" s="155">
        <f>O434*H434</f>
        <v>0</v>
      </c>
      <c r="Q434" s="155">
        <v>0.046</v>
      </c>
      <c r="R434" s="155">
        <f>Q434*H434</f>
        <v>29.9</v>
      </c>
      <c r="S434" s="155">
        <v>0</v>
      </c>
      <c r="T434" s="156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7" t="s">
        <v>210</v>
      </c>
      <c r="AT434" s="157" t="s">
        <v>379</v>
      </c>
      <c r="AU434" s="157" t="s">
        <v>87</v>
      </c>
      <c r="AY434" s="18" t="s">
        <v>170</v>
      </c>
      <c r="BE434" s="158">
        <f>IF(N434="základní",J434,0)</f>
        <v>0</v>
      </c>
      <c r="BF434" s="158">
        <f>IF(N434="snížená",J434,0)</f>
        <v>0</v>
      </c>
      <c r="BG434" s="158">
        <f>IF(N434="zákl. přenesená",J434,0)</f>
        <v>0</v>
      </c>
      <c r="BH434" s="158">
        <f>IF(N434="sníž. přenesená",J434,0)</f>
        <v>0</v>
      </c>
      <c r="BI434" s="158">
        <f>IF(N434="nulová",J434,0)</f>
        <v>0</v>
      </c>
      <c r="BJ434" s="18" t="s">
        <v>32</v>
      </c>
      <c r="BK434" s="158">
        <f>ROUND(I434*H434,2)</f>
        <v>0</v>
      </c>
      <c r="BL434" s="18" t="s">
        <v>177</v>
      </c>
      <c r="BM434" s="157" t="s">
        <v>760</v>
      </c>
    </row>
    <row r="435" spans="2:51" s="14" customFormat="1" ht="12">
      <c r="B435" s="167"/>
      <c r="D435" s="160" t="s">
        <v>179</v>
      </c>
      <c r="E435" s="168" t="s">
        <v>1</v>
      </c>
      <c r="F435" s="169" t="s">
        <v>761</v>
      </c>
      <c r="H435" s="170">
        <v>650</v>
      </c>
      <c r="I435" s="171"/>
      <c r="L435" s="167"/>
      <c r="M435" s="172"/>
      <c r="N435" s="173"/>
      <c r="O435" s="173"/>
      <c r="P435" s="173"/>
      <c r="Q435" s="173"/>
      <c r="R435" s="173"/>
      <c r="S435" s="173"/>
      <c r="T435" s="174"/>
      <c r="AT435" s="168" t="s">
        <v>179</v>
      </c>
      <c r="AU435" s="168" t="s">
        <v>87</v>
      </c>
      <c r="AV435" s="14" t="s">
        <v>87</v>
      </c>
      <c r="AW435" s="14" t="s">
        <v>31</v>
      </c>
      <c r="AX435" s="14" t="s">
        <v>32</v>
      </c>
      <c r="AY435" s="168" t="s">
        <v>170</v>
      </c>
    </row>
    <row r="436" spans="1:65" s="2" customFormat="1" ht="16.5" customHeight="1">
      <c r="A436" s="33"/>
      <c r="B436" s="145"/>
      <c r="C436" s="146" t="s">
        <v>762</v>
      </c>
      <c r="D436" s="146" t="s">
        <v>172</v>
      </c>
      <c r="E436" s="147" t="s">
        <v>763</v>
      </c>
      <c r="F436" s="148" t="s">
        <v>764</v>
      </c>
      <c r="G436" s="149" t="s">
        <v>185</v>
      </c>
      <c r="H436" s="150">
        <v>15</v>
      </c>
      <c r="I436" s="151"/>
      <c r="J436" s="152">
        <f>ROUND(I436*H436,2)</f>
        <v>0</v>
      </c>
      <c r="K436" s="148" t="s">
        <v>176</v>
      </c>
      <c r="L436" s="34"/>
      <c r="M436" s="153" t="s">
        <v>1</v>
      </c>
      <c r="N436" s="154" t="s">
        <v>42</v>
      </c>
      <c r="O436" s="59"/>
      <c r="P436" s="155">
        <f>O436*H436</f>
        <v>0</v>
      </c>
      <c r="Q436" s="155">
        <v>0</v>
      </c>
      <c r="R436" s="155">
        <f>Q436*H436</f>
        <v>0</v>
      </c>
      <c r="S436" s="155">
        <v>0.035</v>
      </c>
      <c r="T436" s="156">
        <f>S436*H436</f>
        <v>0.525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7" t="s">
        <v>177</v>
      </c>
      <c r="AT436" s="157" t="s">
        <v>172</v>
      </c>
      <c r="AU436" s="157" t="s">
        <v>87</v>
      </c>
      <c r="AY436" s="18" t="s">
        <v>170</v>
      </c>
      <c r="BE436" s="158">
        <f>IF(N436="základní",J436,0)</f>
        <v>0</v>
      </c>
      <c r="BF436" s="158">
        <f>IF(N436="snížená",J436,0)</f>
        <v>0</v>
      </c>
      <c r="BG436" s="158">
        <f>IF(N436="zákl. přenesená",J436,0)</f>
        <v>0</v>
      </c>
      <c r="BH436" s="158">
        <f>IF(N436="sníž. přenesená",J436,0)</f>
        <v>0</v>
      </c>
      <c r="BI436" s="158">
        <f>IF(N436="nulová",J436,0)</f>
        <v>0</v>
      </c>
      <c r="BJ436" s="18" t="s">
        <v>32</v>
      </c>
      <c r="BK436" s="158">
        <f>ROUND(I436*H436,2)</f>
        <v>0</v>
      </c>
      <c r="BL436" s="18" t="s">
        <v>177</v>
      </c>
      <c r="BM436" s="157" t="s">
        <v>765</v>
      </c>
    </row>
    <row r="437" spans="1:65" s="2" customFormat="1" ht="24.2" customHeight="1">
      <c r="A437" s="33"/>
      <c r="B437" s="145"/>
      <c r="C437" s="146" t="s">
        <v>766</v>
      </c>
      <c r="D437" s="146" t="s">
        <v>172</v>
      </c>
      <c r="E437" s="147" t="s">
        <v>767</v>
      </c>
      <c r="F437" s="148" t="s">
        <v>768</v>
      </c>
      <c r="G437" s="149" t="s">
        <v>642</v>
      </c>
      <c r="H437" s="150">
        <v>6</v>
      </c>
      <c r="I437" s="151"/>
      <c r="J437" s="152">
        <f>ROUND(I437*H437,2)</f>
        <v>0</v>
      </c>
      <c r="K437" s="148" t="s">
        <v>193</v>
      </c>
      <c r="L437" s="34"/>
      <c r="M437" s="153" t="s">
        <v>1</v>
      </c>
      <c r="N437" s="154" t="s">
        <v>42</v>
      </c>
      <c r="O437" s="59"/>
      <c r="P437" s="155">
        <f>O437*H437</f>
        <v>0</v>
      </c>
      <c r="Q437" s="155">
        <v>0</v>
      </c>
      <c r="R437" s="155">
        <f>Q437*H437</f>
        <v>0</v>
      </c>
      <c r="S437" s="155">
        <v>0.082</v>
      </c>
      <c r="T437" s="156">
        <f>S437*H437</f>
        <v>0.492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7" t="s">
        <v>177</v>
      </c>
      <c r="AT437" s="157" t="s">
        <v>172</v>
      </c>
      <c r="AU437" s="157" t="s">
        <v>87</v>
      </c>
      <c r="AY437" s="18" t="s">
        <v>170</v>
      </c>
      <c r="BE437" s="158">
        <f>IF(N437="základní",J437,0)</f>
        <v>0</v>
      </c>
      <c r="BF437" s="158">
        <f>IF(N437="snížená",J437,0)</f>
        <v>0</v>
      </c>
      <c r="BG437" s="158">
        <f>IF(N437="zákl. přenesená",J437,0)</f>
        <v>0</v>
      </c>
      <c r="BH437" s="158">
        <f>IF(N437="sníž. přenesená",J437,0)</f>
        <v>0</v>
      </c>
      <c r="BI437" s="158">
        <f>IF(N437="nulová",J437,0)</f>
        <v>0</v>
      </c>
      <c r="BJ437" s="18" t="s">
        <v>32</v>
      </c>
      <c r="BK437" s="158">
        <f>ROUND(I437*H437,2)</f>
        <v>0</v>
      </c>
      <c r="BL437" s="18" t="s">
        <v>177</v>
      </c>
      <c r="BM437" s="157" t="s">
        <v>769</v>
      </c>
    </row>
    <row r="438" spans="1:65" s="2" customFormat="1" ht="24.2" customHeight="1">
      <c r="A438" s="33"/>
      <c r="B438" s="145"/>
      <c r="C438" s="146" t="s">
        <v>770</v>
      </c>
      <c r="D438" s="146" t="s">
        <v>172</v>
      </c>
      <c r="E438" s="147" t="s">
        <v>771</v>
      </c>
      <c r="F438" s="148" t="s">
        <v>772</v>
      </c>
      <c r="G438" s="149" t="s">
        <v>642</v>
      </c>
      <c r="H438" s="150">
        <v>4</v>
      </c>
      <c r="I438" s="151"/>
      <c r="J438" s="152">
        <f>ROUND(I438*H438,2)</f>
        <v>0</v>
      </c>
      <c r="K438" s="148" t="s">
        <v>193</v>
      </c>
      <c r="L438" s="34"/>
      <c r="M438" s="153" t="s">
        <v>1</v>
      </c>
      <c r="N438" s="154" t="s">
        <v>42</v>
      </c>
      <c r="O438" s="59"/>
      <c r="P438" s="155">
        <f>O438*H438</f>
        <v>0</v>
      </c>
      <c r="Q438" s="155">
        <v>0</v>
      </c>
      <c r="R438" s="155">
        <f>Q438*H438</f>
        <v>0</v>
      </c>
      <c r="S438" s="155">
        <v>0.004</v>
      </c>
      <c r="T438" s="156">
        <f>S438*H438</f>
        <v>0.016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7" t="s">
        <v>177</v>
      </c>
      <c r="AT438" s="157" t="s">
        <v>172</v>
      </c>
      <c r="AU438" s="157" t="s">
        <v>87</v>
      </c>
      <c r="AY438" s="18" t="s">
        <v>170</v>
      </c>
      <c r="BE438" s="158">
        <f>IF(N438="základní",J438,0)</f>
        <v>0</v>
      </c>
      <c r="BF438" s="158">
        <f>IF(N438="snížená",J438,0)</f>
        <v>0</v>
      </c>
      <c r="BG438" s="158">
        <f>IF(N438="zákl. přenesená",J438,0)</f>
        <v>0</v>
      </c>
      <c r="BH438" s="158">
        <f>IF(N438="sníž. přenesená",J438,0)</f>
        <v>0</v>
      </c>
      <c r="BI438" s="158">
        <f>IF(N438="nulová",J438,0)</f>
        <v>0</v>
      </c>
      <c r="BJ438" s="18" t="s">
        <v>32</v>
      </c>
      <c r="BK438" s="158">
        <f>ROUND(I438*H438,2)</f>
        <v>0</v>
      </c>
      <c r="BL438" s="18" t="s">
        <v>177</v>
      </c>
      <c r="BM438" s="157" t="s">
        <v>773</v>
      </c>
    </row>
    <row r="439" spans="1:65" s="2" customFormat="1" ht="16.5" customHeight="1">
      <c r="A439" s="33"/>
      <c r="B439" s="145"/>
      <c r="C439" s="146" t="s">
        <v>774</v>
      </c>
      <c r="D439" s="146" t="s">
        <v>172</v>
      </c>
      <c r="E439" s="147" t="s">
        <v>775</v>
      </c>
      <c r="F439" s="148" t="s">
        <v>776</v>
      </c>
      <c r="G439" s="149" t="s">
        <v>642</v>
      </c>
      <c r="H439" s="150">
        <v>3</v>
      </c>
      <c r="I439" s="151"/>
      <c r="J439" s="152">
        <f>ROUND(I439*H439,2)</f>
        <v>0</v>
      </c>
      <c r="K439" s="148" t="s">
        <v>193</v>
      </c>
      <c r="L439" s="34"/>
      <c r="M439" s="153" t="s">
        <v>1</v>
      </c>
      <c r="N439" s="154" t="s">
        <v>42</v>
      </c>
      <c r="O439" s="59"/>
      <c r="P439" s="155">
        <f>O439*H439</f>
        <v>0</v>
      </c>
      <c r="Q439" s="155">
        <v>0</v>
      </c>
      <c r="R439" s="155">
        <f>Q439*H439</f>
        <v>0</v>
      </c>
      <c r="S439" s="155">
        <v>0</v>
      </c>
      <c r="T439" s="156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7" t="s">
        <v>177</v>
      </c>
      <c r="AT439" s="157" t="s">
        <v>172</v>
      </c>
      <c r="AU439" s="157" t="s">
        <v>87</v>
      </c>
      <c r="AY439" s="18" t="s">
        <v>170</v>
      </c>
      <c r="BE439" s="158">
        <f>IF(N439="základní",J439,0)</f>
        <v>0</v>
      </c>
      <c r="BF439" s="158">
        <f>IF(N439="snížená",J439,0)</f>
        <v>0</v>
      </c>
      <c r="BG439" s="158">
        <f>IF(N439="zákl. přenesená",J439,0)</f>
        <v>0</v>
      </c>
      <c r="BH439" s="158">
        <f>IF(N439="sníž. přenesená",J439,0)</f>
        <v>0</v>
      </c>
      <c r="BI439" s="158">
        <f>IF(N439="nulová",J439,0)</f>
        <v>0</v>
      </c>
      <c r="BJ439" s="18" t="s">
        <v>32</v>
      </c>
      <c r="BK439" s="158">
        <f>ROUND(I439*H439,2)</f>
        <v>0</v>
      </c>
      <c r="BL439" s="18" t="s">
        <v>177</v>
      </c>
      <c r="BM439" s="157" t="s">
        <v>777</v>
      </c>
    </row>
    <row r="440" spans="1:65" s="2" customFormat="1" ht="16.5" customHeight="1">
      <c r="A440" s="33"/>
      <c r="B440" s="145"/>
      <c r="C440" s="146" t="s">
        <v>778</v>
      </c>
      <c r="D440" s="146" t="s">
        <v>172</v>
      </c>
      <c r="E440" s="147" t="s">
        <v>779</v>
      </c>
      <c r="F440" s="148" t="s">
        <v>780</v>
      </c>
      <c r="G440" s="149" t="s">
        <v>175</v>
      </c>
      <c r="H440" s="150">
        <v>1</v>
      </c>
      <c r="I440" s="151"/>
      <c r="J440" s="152">
        <f>ROUND(I440*H440,2)</f>
        <v>0</v>
      </c>
      <c r="K440" s="148" t="s">
        <v>176</v>
      </c>
      <c r="L440" s="34"/>
      <c r="M440" s="153" t="s">
        <v>1</v>
      </c>
      <c r="N440" s="154" t="s">
        <v>42</v>
      </c>
      <c r="O440" s="59"/>
      <c r="P440" s="155">
        <f>O440*H440</f>
        <v>0</v>
      </c>
      <c r="Q440" s="155">
        <v>0</v>
      </c>
      <c r="R440" s="155">
        <f>Q440*H440</f>
        <v>0</v>
      </c>
      <c r="S440" s="155">
        <v>0.01</v>
      </c>
      <c r="T440" s="156">
        <f>S440*H440</f>
        <v>0.01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7" t="s">
        <v>177</v>
      </c>
      <c r="AT440" s="157" t="s">
        <v>172</v>
      </c>
      <c r="AU440" s="157" t="s">
        <v>87</v>
      </c>
      <c r="AY440" s="18" t="s">
        <v>170</v>
      </c>
      <c r="BE440" s="158">
        <f>IF(N440="základní",J440,0)</f>
        <v>0</v>
      </c>
      <c r="BF440" s="158">
        <f>IF(N440="snížená",J440,0)</f>
        <v>0</v>
      </c>
      <c r="BG440" s="158">
        <f>IF(N440="zákl. přenesená",J440,0)</f>
        <v>0</v>
      </c>
      <c r="BH440" s="158">
        <f>IF(N440="sníž. přenesená",J440,0)</f>
        <v>0</v>
      </c>
      <c r="BI440" s="158">
        <f>IF(N440="nulová",J440,0)</f>
        <v>0</v>
      </c>
      <c r="BJ440" s="18" t="s">
        <v>32</v>
      </c>
      <c r="BK440" s="158">
        <f>ROUND(I440*H440,2)</f>
        <v>0</v>
      </c>
      <c r="BL440" s="18" t="s">
        <v>177</v>
      </c>
      <c r="BM440" s="157" t="s">
        <v>781</v>
      </c>
    </row>
    <row r="441" spans="2:51" s="13" customFormat="1" ht="22.5">
      <c r="B441" s="159"/>
      <c r="D441" s="160" t="s">
        <v>179</v>
      </c>
      <c r="E441" s="161" t="s">
        <v>1</v>
      </c>
      <c r="F441" s="162" t="s">
        <v>782</v>
      </c>
      <c r="H441" s="161" t="s">
        <v>1</v>
      </c>
      <c r="I441" s="163"/>
      <c r="L441" s="159"/>
      <c r="M441" s="164"/>
      <c r="N441" s="165"/>
      <c r="O441" s="165"/>
      <c r="P441" s="165"/>
      <c r="Q441" s="165"/>
      <c r="R441" s="165"/>
      <c r="S441" s="165"/>
      <c r="T441" s="166"/>
      <c r="AT441" s="161" t="s">
        <v>179</v>
      </c>
      <c r="AU441" s="161" t="s">
        <v>87</v>
      </c>
      <c r="AV441" s="13" t="s">
        <v>32</v>
      </c>
      <c r="AW441" s="13" t="s">
        <v>31</v>
      </c>
      <c r="AX441" s="13" t="s">
        <v>77</v>
      </c>
      <c r="AY441" s="161" t="s">
        <v>170</v>
      </c>
    </row>
    <row r="442" spans="2:51" s="14" customFormat="1" ht="12">
      <c r="B442" s="167"/>
      <c r="D442" s="160" t="s">
        <v>179</v>
      </c>
      <c r="E442" s="168" t="s">
        <v>1</v>
      </c>
      <c r="F442" s="169" t="s">
        <v>32</v>
      </c>
      <c r="H442" s="170">
        <v>1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8" t="s">
        <v>179</v>
      </c>
      <c r="AU442" s="168" t="s">
        <v>87</v>
      </c>
      <c r="AV442" s="14" t="s">
        <v>87</v>
      </c>
      <c r="AW442" s="14" t="s">
        <v>31</v>
      </c>
      <c r="AX442" s="14" t="s">
        <v>32</v>
      </c>
      <c r="AY442" s="168" t="s">
        <v>170</v>
      </c>
    </row>
    <row r="443" spans="1:65" s="2" customFormat="1" ht="16.5" customHeight="1">
      <c r="A443" s="33"/>
      <c r="B443" s="145"/>
      <c r="C443" s="146" t="s">
        <v>783</v>
      </c>
      <c r="D443" s="146" t="s">
        <v>172</v>
      </c>
      <c r="E443" s="147" t="s">
        <v>784</v>
      </c>
      <c r="F443" s="148" t="s">
        <v>785</v>
      </c>
      <c r="G443" s="149" t="s">
        <v>175</v>
      </c>
      <c r="H443" s="150">
        <v>1</v>
      </c>
      <c r="I443" s="151"/>
      <c r="J443" s="152">
        <f>ROUND(I443*H443,2)</f>
        <v>0</v>
      </c>
      <c r="K443" s="148" t="s">
        <v>176</v>
      </c>
      <c r="L443" s="34"/>
      <c r="M443" s="153" t="s">
        <v>1</v>
      </c>
      <c r="N443" s="154" t="s">
        <v>42</v>
      </c>
      <c r="O443" s="59"/>
      <c r="P443" s="155">
        <f>O443*H443</f>
        <v>0</v>
      </c>
      <c r="Q443" s="155">
        <v>0</v>
      </c>
      <c r="R443" s="155">
        <f>Q443*H443</f>
        <v>0</v>
      </c>
      <c r="S443" s="155">
        <v>0.02</v>
      </c>
      <c r="T443" s="156">
        <f>S443*H443</f>
        <v>0.02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7" t="s">
        <v>177</v>
      </c>
      <c r="AT443" s="157" t="s">
        <v>172</v>
      </c>
      <c r="AU443" s="157" t="s">
        <v>87</v>
      </c>
      <c r="AY443" s="18" t="s">
        <v>170</v>
      </c>
      <c r="BE443" s="158">
        <f>IF(N443="základní",J443,0)</f>
        <v>0</v>
      </c>
      <c r="BF443" s="158">
        <f>IF(N443="snížená",J443,0)</f>
        <v>0</v>
      </c>
      <c r="BG443" s="158">
        <f>IF(N443="zákl. přenesená",J443,0)</f>
        <v>0</v>
      </c>
      <c r="BH443" s="158">
        <f>IF(N443="sníž. přenesená",J443,0)</f>
        <v>0</v>
      </c>
      <c r="BI443" s="158">
        <f>IF(N443="nulová",J443,0)</f>
        <v>0</v>
      </c>
      <c r="BJ443" s="18" t="s">
        <v>32</v>
      </c>
      <c r="BK443" s="158">
        <f>ROUND(I443*H443,2)</f>
        <v>0</v>
      </c>
      <c r="BL443" s="18" t="s">
        <v>177</v>
      </c>
      <c r="BM443" s="157" t="s">
        <v>786</v>
      </c>
    </row>
    <row r="444" spans="2:51" s="13" customFormat="1" ht="22.5">
      <c r="B444" s="159"/>
      <c r="D444" s="160" t="s">
        <v>179</v>
      </c>
      <c r="E444" s="161" t="s">
        <v>1</v>
      </c>
      <c r="F444" s="162" t="s">
        <v>782</v>
      </c>
      <c r="H444" s="161" t="s">
        <v>1</v>
      </c>
      <c r="I444" s="163"/>
      <c r="L444" s="159"/>
      <c r="M444" s="164"/>
      <c r="N444" s="165"/>
      <c r="O444" s="165"/>
      <c r="P444" s="165"/>
      <c r="Q444" s="165"/>
      <c r="R444" s="165"/>
      <c r="S444" s="165"/>
      <c r="T444" s="166"/>
      <c r="AT444" s="161" t="s">
        <v>179</v>
      </c>
      <c r="AU444" s="161" t="s">
        <v>87</v>
      </c>
      <c r="AV444" s="13" t="s">
        <v>32</v>
      </c>
      <c r="AW444" s="13" t="s">
        <v>31</v>
      </c>
      <c r="AX444" s="13" t="s">
        <v>77</v>
      </c>
      <c r="AY444" s="161" t="s">
        <v>170</v>
      </c>
    </row>
    <row r="445" spans="2:51" s="14" customFormat="1" ht="12">
      <c r="B445" s="167"/>
      <c r="D445" s="160" t="s">
        <v>179</v>
      </c>
      <c r="E445" s="168" t="s">
        <v>1</v>
      </c>
      <c r="F445" s="169" t="s">
        <v>32</v>
      </c>
      <c r="H445" s="170">
        <v>1</v>
      </c>
      <c r="I445" s="171"/>
      <c r="L445" s="167"/>
      <c r="M445" s="172"/>
      <c r="N445" s="173"/>
      <c r="O445" s="173"/>
      <c r="P445" s="173"/>
      <c r="Q445" s="173"/>
      <c r="R445" s="173"/>
      <c r="S445" s="173"/>
      <c r="T445" s="174"/>
      <c r="AT445" s="168" t="s">
        <v>179</v>
      </c>
      <c r="AU445" s="168" t="s">
        <v>87</v>
      </c>
      <c r="AV445" s="14" t="s">
        <v>87</v>
      </c>
      <c r="AW445" s="14" t="s">
        <v>31</v>
      </c>
      <c r="AX445" s="14" t="s">
        <v>32</v>
      </c>
      <c r="AY445" s="168" t="s">
        <v>170</v>
      </c>
    </row>
    <row r="446" spans="2:63" s="12" customFormat="1" ht="22.9" customHeight="1">
      <c r="B446" s="132"/>
      <c r="D446" s="133" t="s">
        <v>76</v>
      </c>
      <c r="E446" s="143" t="s">
        <v>787</v>
      </c>
      <c r="F446" s="143" t="s">
        <v>788</v>
      </c>
      <c r="I446" s="135"/>
      <c r="J446" s="144">
        <f>BK446</f>
        <v>0</v>
      </c>
      <c r="L446" s="132"/>
      <c r="M446" s="137"/>
      <c r="N446" s="138"/>
      <c r="O446" s="138"/>
      <c r="P446" s="139">
        <f>P447</f>
        <v>0</v>
      </c>
      <c r="Q446" s="138"/>
      <c r="R446" s="139">
        <f>R447</f>
        <v>0</v>
      </c>
      <c r="S446" s="138"/>
      <c r="T446" s="140">
        <f>T447</f>
        <v>0</v>
      </c>
      <c r="AR446" s="133" t="s">
        <v>32</v>
      </c>
      <c r="AT446" s="141" t="s">
        <v>76</v>
      </c>
      <c r="AU446" s="141" t="s">
        <v>32</v>
      </c>
      <c r="AY446" s="133" t="s">
        <v>170</v>
      </c>
      <c r="BK446" s="142">
        <f>BK447</f>
        <v>0</v>
      </c>
    </row>
    <row r="447" spans="1:65" s="2" customFormat="1" ht="16.5" customHeight="1">
      <c r="A447" s="33"/>
      <c r="B447" s="145"/>
      <c r="C447" s="146" t="s">
        <v>789</v>
      </c>
      <c r="D447" s="146" t="s">
        <v>172</v>
      </c>
      <c r="E447" s="147" t="s">
        <v>534</v>
      </c>
      <c r="F447" s="148" t="s">
        <v>535</v>
      </c>
      <c r="G447" s="149" t="s">
        <v>249</v>
      </c>
      <c r="H447" s="150">
        <v>541.41</v>
      </c>
      <c r="I447" s="151"/>
      <c r="J447" s="152">
        <f>ROUND(I447*H447,2)</f>
        <v>0</v>
      </c>
      <c r="K447" s="148" t="s">
        <v>176</v>
      </c>
      <c r="L447" s="34"/>
      <c r="M447" s="153" t="s">
        <v>1</v>
      </c>
      <c r="N447" s="154" t="s">
        <v>42</v>
      </c>
      <c r="O447" s="59"/>
      <c r="P447" s="155">
        <f>O447*H447</f>
        <v>0</v>
      </c>
      <c r="Q447" s="155">
        <v>0</v>
      </c>
      <c r="R447" s="155">
        <f>Q447*H447</f>
        <v>0</v>
      </c>
      <c r="S447" s="155">
        <v>0</v>
      </c>
      <c r="T447" s="156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7" t="s">
        <v>177</v>
      </c>
      <c r="AT447" s="157" t="s">
        <v>172</v>
      </c>
      <c r="AU447" s="157" t="s">
        <v>87</v>
      </c>
      <c r="AY447" s="18" t="s">
        <v>170</v>
      </c>
      <c r="BE447" s="158">
        <f>IF(N447="základní",J447,0)</f>
        <v>0</v>
      </c>
      <c r="BF447" s="158">
        <f>IF(N447="snížená",J447,0)</f>
        <v>0</v>
      </c>
      <c r="BG447" s="158">
        <f>IF(N447="zákl. přenesená",J447,0)</f>
        <v>0</v>
      </c>
      <c r="BH447" s="158">
        <f>IF(N447="sníž. přenesená",J447,0)</f>
        <v>0</v>
      </c>
      <c r="BI447" s="158">
        <f>IF(N447="nulová",J447,0)</f>
        <v>0</v>
      </c>
      <c r="BJ447" s="18" t="s">
        <v>32</v>
      </c>
      <c r="BK447" s="158">
        <f>ROUND(I447*H447,2)</f>
        <v>0</v>
      </c>
      <c r="BL447" s="18" t="s">
        <v>177</v>
      </c>
      <c r="BM447" s="157" t="s">
        <v>790</v>
      </c>
    </row>
    <row r="448" spans="2:63" s="12" customFormat="1" ht="25.9" customHeight="1">
      <c r="B448" s="132"/>
      <c r="D448" s="133" t="s">
        <v>76</v>
      </c>
      <c r="E448" s="134" t="s">
        <v>791</v>
      </c>
      <c r="F448" s="134" t="s">
        <v>792</v>
      </c>
      <c r="I448" s="135"/>
      <c r="J448" s="136">
        <f>BK448</f>
        <v>0</v>
      </c>
      <c r="L448" s="132"/>
      <c r="M448" s="137"/>
      <c r="N448" s="138"/>
      <c r="O448" s="138"/>
      <c r="P448" s="139">
        <f>P449</f>
        <v>0</v>
      </c>
      <c r="Q448" s="138"/>
      <c r="R448" s="139">
        <f>R449</f>
        <v>0.232</v>
      </c>
      <c r="S448" s="138"/>
      <c r="T448" s="140">
        <f>T449</f>
        <v>0</v>
      </c>
      <c r="AR448" s="133" t="s">
        <v>87</v>
      </c>
      <c r="AT448" s="141" t="s">
        <v>76</v>
      </c>
      <c r="AU448" s="141" t="s">
        <v>77</v>
      </c>
      <c r="AY448" s="133" t="s">
        <v>170</v>
      </c>
      <c r="BK448" s="142">
        <f>BK449</f>
        <v>0</v>
      </c>
    </row>
    <row r="449" spans="2:63" s="12" customFormat="1" ht="22.9" customHeight="1">
      <c r="B449" s="132"/>
      <c r="D449" s="133" t="s">
        <v>76</v>
      </c>
      <c r="E449" s="143" t="s">
        <v>793</v>
      </c>
      <c r="F449" s="143" t="s">
        <v>794</v>
      </c>
      <c r="I449" s="135"/>
      <c r="J449" s="144">
        <f>BK449</f>
        <v>0</v>
      </c>
      <c r="L449" s="132"/>
      <c r="M449" s="137"/>
      <c r="N449" s="138"/>
      <c r="O449" s="138"/>
      <c r="P449" s="139">
        <f>SUM(P450:P457)</f>
        <v>0</v>
      </c>
      <c r="Q449" s="138"/>
      <c r="R449" s="139">
        <f>SUM(R450:R457)</f>
        <v>0.232</v>
      </c>
      <c r="S449" s="138"/>
      <c r="T449" s="140">
        <f>SUM(T450:T457)</f>
        <v>0</v>
      </c>
      <c r="AR449" s="133" t="s">
        <v>87</v>
      </c>
      <c r="AT449" s="141" t="s">
        <v>76</v>
      </c>
      <c r="AU449" s="141" t="s">
        <v>32</v>
      </c>
      <c r="AY449" s="133" t="s">
        <v>170</v>
      </c>
      <c r="BK449" s="142">
        <f>SUM(BK450:BK457)</f>
        <v>0</v>
      </c>
    </row>
    <row r="450" spans="1:65" s="2" customFormat="1" ht="16.5" customHeight="1">
      <c r="A450" s="33"/>
      <c r="B450" s="145"/>
      <c r="C450" s="146" t="s">
        <v>795</v>
      </c>
      <c r="D450" s="146" t="s">
        <v>172</v>
      </c>
      <c r="E450" s="147" t="s">
        <v>796</v>
      </c>
      <c r="F450" s="148" t="s">
        <v>797</v>
      </c>
      <c r="G450" s="149" t="s">
        <v>175</v>
      </c>
      <c r="H450" s="150">
        <v>250</v>
      </c>
      <c r="I450" s="151"/>
      <c r="J450" s="152">
        <f>ROUND(I450*H450,2)</f>
        <v>0</v>
      </c>
      <c r="K450" s="148" t="s">
        <v>176</v>
      </c>
      <c r="L450" s="34"/>
      <c r="M450" s="153" t="s">
        <v>1</v>
      </c>
      <c r="N450" s="154" t="s">
        <v>42</v>
      </c>
      <c r="O450" s="59"/>
      <c r="P450" s="155">
        <f>O450*H450</f>
        <v>0</v>
      </c>
      <c r="Q450" s="155">
        <v>0.0008</v>
      </c>
      <c r="R450" s="155">
        <f>Q450*H450</f>
        <v>0.2</v>
      </c>
      <c r="S450" s="155">
        <v>0</v>
      </c>
      <c r="T450" s="156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7" t="s">
        <v>256</v>
      </c>
      <c r="AT450" s="157" t="s">
        <v>172</v>
      </c>
      <c r="AU450" s="157" t="s">
        <v>87</v>
      </c>
      <c r="AY450" s="18" t="s">
        <v>170</v>
      </c>
      <c r="BE450" s="158">
        <f>IF(N450="základní",J450,0)</f>
        <v>0</v>
      </c>
      <c r="BF450" s="158">
        <f>IF(N450="snížená",J450,0)</f>
        <v>0</v>
      </c>
      <c r="BG450" s="158">
        <f>IF(N450="zákl. přenesená",J450,0)</f>
        <v>0</v>
      </c>
      <c r="BH450" s="158">
        <f>IF(N450="sníž. přenesená",J450,0)</f>
        <v>0</v>
      </c>
      <c r="BI450" s="158">
        <f>IF(N450="nulová",J450,0)</f>
        <v>0</v>
      </c>
      <c r="BJ450" s="18" t="s">
        <v>32</v>
      </c>
      <c r="BK450" s="158">
        <f>ROUND(I450*H450,2)</f>
        <v>0</v>
      </c>
      <c r="BL450" s="18" t="s">
        <v>256</v>
      </c>
      <c r="BM450" s="157" t="s">
        <v>798</v>
      </c>
    </row>
    <row r="451" spans="2:51" s="13" customFormat="1" ht="12">
      <c r="B451" s="159"/>
      <c r="D451" s="160" t="s">
        <v>179</v>
      </c>
      <c r="E451" s="161" t="s">
        <v>1</v>
      </c>
      <c r="F451" s="162" t="s">
        <v>799</v>
      </c>
      <c r="H451" s="161" t="s">
        <v>1</v>
      </c>
      <c r="I451" s="163"/>
      <c r="L451" s="159"/>
      <c r="M451" s="164"/>
      <c r="N451" s="165"/>
      <c r="O451" s="165"/>
      <c r="P451" s="165"/>
      <c r="Q451" s="165"/>
      <c r="R451" s="165"/>
      <c r="S451" s="165"/>
      <c r="T451" s="166"/>
      <c r="AT451" s="161" t="s">
        <v>179</v>
      </c>
      <c r="AU451" s="161" t="s">
        <v>87</v>
      </c>
      <c r="AV451" s="13" t="s">
        <v>32</v>
      </c>
      <c r="AW451" s="13" t="s">
        <v>31</v>
      </c>
      <c r="AX451" s="13" t="s">
        <v>77</v>
      </c>
      <c r="AY451" s="161" t="s">
        <v>170</v>
      </c>
    </row>
    <row r="452" spans="2:51" s="14" customFormat="1" ht="12">
      <c r="B452" s="167"/>
      <c r="D452" s="160" t="s">
        <v>179</v>
      </c>
      <c r="E452" s="168" t="s">
        <v>1</v>
      </c>
      <c r="F452" s="169" t="s">
        <v>800</v>
      </c>
      <c r="H452" s="170">
        <v>250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8" t="s">
        <v>179</v>
      </c>
      <c r="AU452" s="168" t="s">
        <v>87</v>
      </c>
      <c r="AV452" s="14" t="s">
        <v>87</v>
      </c>
      <c r="AW452" s="14" t="s">
        <v>31</v>
      </c>
      <c r="AX452" s="14" t="s">
        <v>32</v>
      </c>
      <c r="AY452" s="168" t="s">
        <v>170</v>
      </c>
    </row>
    <row r="453" spans="1:65" s="2" customFormat="1" ht="16.5" customHeight="1">
      <c r="A453" s="33"/>
      <c r="B453" s="145"/>
      <c r="C453" s="146" t="s">
        <v>801</v>
      </c>
      <c r="D453" s="146" t="s">
        <v>172</v>
      </c>
      <c r="E453" s="147" t="s">
        <v>802</v>
      </c>
      <c r="F453" s="148" t="s">
        <v>803</v>
      </c>
      <c r="G453" s="149" t="s">
        <v>185</v>
      </c>
      <c r="H453" s="150">
        <v>200</v>
      </c>
      <c r="I453" s="151"/>
      <c r="J453" s="152">
        <f>ROUND(I453*H453,2)</f>
        <v>0</v>
      </c>
      <c r="K453" s="148" t="s">
        <v>176</v>
      </c>
      <c r="L453" s="34"/>
      <c r="M453" s="153" t="s">
        <v>1</v>
      </c>
      <c r="N453" s="154" t="s">
        <v>42</v>
      </c>
      <c r="O453" s="59"/>
      <c r="P453" s="155">
        <f>O453*H453</f>
        <v>0</v>
      </c>
      <c r="Q453" s="155">
        <v>0.00016</v>
      </c>
      <c r="R453" s="155">
        <f>Q453*H453</f>
        <v>0.032</v>
      </c>
      <c r="S453" s="155">
        <v>0</v>
      </c>
      <c r="T453" s="156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7" t="s">
        <v>256</v>
      </c>
      <c r="AT453" s="157" t="s">
        <v>172</v>
      </c>
      <c r="AU453" s="157" t="s">
        <v>87</v>
      </c>
      <c r="AY453" s="18" t="s">
        <v>170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8" t="s">
        <v>32</v>
      </c>
      <c r="BK453" s="158">
        <f>ROUND(I453*H453,2)</f>
        <v>0</v>
      </c>
      <c r="BL453" s="18" t="s">
        <v>256</v>
      </c>
      <c r="BM453" s="157" t="s">
        <v>804</v>
      </c>
    </row>
    <row r="454" spans="2:51" s="13" customFormat="1" ht="12">
      <c r="B454" s="159"/>
      <c r="D454" s="160" t="s">
        <v>179</v>
      </c>
      <c r="E454" s="161" t="s">
        <v>1</v>
      </c>
      <c r="F454" s="162" t="s">
        <v>805</v>
      </c>
      <c r="H454" s="161" t="s">
        <v>1</v>
      </c>
      <c r="I454" s="163"/>
      <c r="L454" s="159"/>
      <c r="M454" s="164"/>
      <c r="N454" s="165"/>
      <c r="O454" s="165"/>
      <c r="P454" s="165"/>
      <c r="Q454" s="165"/>
      <c r="R454" s="165"/>
      <c r="S454" s="165"/>
      <c r="T454" s="166"/>
      <c r="AT454" s="161" t="s">
        <v>179</v>
      </c>
      <c r="AU454" s="161" t="s">
        <v>87</v>
      </c>
      <c r="AV454" s="13" t="s">
        <v>32</v>
      </c>
      <c r="AW454" s="13" t="s">
        <v>31</v>
      </c>
      <c r="AX454" s="13" t="s">
        <v>77</v>
      </c>
      <c r="AY454" s="161" t="s">
        <v>170</v>
      </c>
    </row>
    <row r="455" spans="2:51" s="13" customFormat="1" ht="22.5">
      <c r="B455" s="159"/>
      <c r="D455" s="160" t="s">
        <v>179</v>
      </c>
      <c r="E455" s="161" t="s">
        <v>1</v>
      </c>
      <c r="F455" s="162" t="s">
        <v>806</v>
      </c>
      <c r="H455" s="161" t="s">
        <v>1</v>
      </c>
      <c r="I455" s="163"/>
      <c r="L455" s="159"/>
      <c r="M455" s="164"/>
      <c r="N455" s="165"/>
      <c r="O455" s="165"/>
      <c r="P455" s="165"/>
      <c r="Q455" s="165"/>
      <c r="R455" s="165"/>
      <c r="S455" s="165"/>
      <c r="T455" s="166"/>
      <c r="AT455" s="161" t="s">
        <v>179</v>
      </c>
      <c r="AU455" s="161" t="s">
        <v>87</v>
      </c>
      <c r="AV455" s="13" t="s">
        <v>32</v>
      </c>
      <c r="AW455" s="13" t="s">
        <v>31</v>
      </c>
      <c r="AX455" s="13" t="s">
        <v>77</v>
      </c>
      <c r="AY455" s="161" t="s">
        <v>170</v>
      </c>
    </row>
    <row r="456" spans="2:51" s="14" customFormat="1" ht="12">
      <c r="B456" s="167"/>
      <c r="D456" s="160" t="s">
        <v>179</v>
      </c>
      <c r="E456" s="168" t="s">
        <v>1</v>
      </c>
      <c r="F456" s="169" t="s">
        <v>807</v>
      </c>
      <c r="H456" s="170">
        <v>200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8" t="s">
        <v>179</v>
      </c>
      <c r="AU456" s="168" t="s">
        <v>87</v>
      </c>
      <c r="AV456" s="14" t="s">
        <v>87</v>
      </c>
      <c r="AW456" s="14" t="s">
        <v>31</v>
      </c>
      <c r="AX456" s="14" t="s">
        <v>32</v>
      </c>
      <c r="AY456" s="168" t="s">
        <v>170</v>
      </c>
    </row>
    <row r="457" spans="1:65" s="2" customFormat="1" ht="16.5" customHeight="1">
      <c r="A457" s="33"/>
      <c r="B457" s="145"/>
      <c r="C457" s="146" t="s">
        <v>808</v>
      </c>
      <c r="D457" s="146" t="s">
        <v>172</v>
      </c>
      <c r="E457" s="147" t="s">
        <v>809</v>
      </c>
      <c r="F457" s="148" t="s">
        <v>810</v>
      </c>
      <c r="G457" s="149" t="s">
        <v>249</v>
      </c>
      <c r="H457" s="150">
        <v>0.232</v>
      </c>
      <c r="I457" s="151"/>
      <c r="J457" s="152">
        <f>ROUND(I457*H457,2)</f>
        <v>0</v>
      </c>
      <c r="K457" s="148" t="s">
        <v>176</v>
      </c>
      <c r="L457" s="34"/>
      <c r="M457" s="193" t="s">
        <v>1</v>
      </c>
      <c r="N457" s="194" t="s">
        <v>42</v>
      </c>
      <c r="O457" s="195"/>
      <c r="P457" s="196">
        <f>O457*H457</f>
        <v>0</v>
      </c>
      <c r="Q457" s="196">
        <v>0</v>
      </c>
      <c r="R457" s="196">
        <f>Q457*H457</f>
        <v>0</v>
      </c>
      <c r="S457" s="196">
        <v>0</v>
      </c>
      <c r="T457" s="197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7" t="s">
        <v>256</v>
      </c>
      <c r="AT457" s="157" t="s">
        <v>172</v>
      </c>
      <c r="AU457" s="157" t="s">
        <v>87</v>
      </c>
      <c r="AY457" s="18" t="s">
        <v>170</v>
      </c>
      <c r="BE457" s="158">
        <f>IF(N457="základní",J457,0)</f>
        <v>0</v>
      </c>
      <c r="BF457" s="158">
        <f>IF(N457="snížená",J457,0)</f>
        <v>0</v>
      </c>
      <c r="BG457" s="158">
        <f>IF(N457="zákl. přenesená",J457,0)</f>
        <v>0</v>
      </c>
      <c r="BH457" s="158">
        <f>IF(N457="sníž. přenesená",J457,0)</f>
        <v>0</v>
      </c>
      <c r="BI457" s="158">
        <f>IF(N457="nulová",J457,0)</f>
        <v>0</v>
      </c>
      <c r="BJ457" s="18" t="s">
        <v>32</v>
      </c>
      <c r="BK457" s="158">
        <f>ROUND(I457*H457,2)</f>
        <v>0</v>
      </c>
      <c r="BL457" s="18" t="s">
        <v>256</v>
      </c>
      <c r="BM457" s="157" t="s">
        <v>811</v>
      </c>
    </row>
    <row r="458" spans="1:31" s="2" customFormat="1" ht="6.95" customHeight="1">
      <c r="A458" s="33"/>
      <c r="B458" s="48"/>
      <c r="C458" s="49"/>
      <c r="D458" s="49"/>
      <c r="E458" s="49"/>
      <c r="F458" s="49"/>
      <c r="G458" s="49"/>
      <c r="H458" s="49"/>
      <c r="I458" s="49"/>
      <c r="J458" s="49"/>
      <c r="K458" s="49"/>
      <c r="L458" s="34"/>
      <c r="M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</row>
  </sheetData>
  <autoFilter ref="C130:K457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2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90</v>
      </c>
      <c r="AZ2" s="94" t="s">
        <v>812</v>
      </c>
      <c r="BA2" s="94" t="s">
        <v>1</v>
      </c>
      <c r="BB2" s="94" t="s">
        <v>1</v>
      </c>
      <c r="BC2" s="94" t="s">
        <v>813</v>
      </c>
      <c r="BD2" s="94" t="s">
        <v>87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4" t="s">
        <v>814</v>
      </c>
      <c r="BA3" s="94" t="s">
        <v>1</v>
      </c>
      <c r="BB3" s="94" t="s">
        <v>1</v>
      </c>
      <c r="BC3" s="94" t="s">
        <v>815</v>
      </c>
      <c r="BD3" s="94" t="s">
        <v>87</v>
      </c>
    </row>
    <row r="4" spans="2:5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  <c r="AZ4" s="94" t="s">
        <v>816</v>
      </c>
      <c r="BA4" s="94" t="s">
        <v>1</v>
      </c>
      <c r="BB4" s="94" t="s">
        <v>1</v>
      </c>
      <c r="BC4" s="94" t="s">
        <v>177</v>
      </c>
      <c r="BD4" s="94" t="s">
        <v>87</v>
      </c>
    </row>
    <row r="5" spans="2:56" s="1" customFormat="1" ht="6.95" customHeight="1">
      <c r="B5" s="21"/>
      <c r="L5" s="21"/>
      <c r="AZ5" s="94" t="s">
        <v>817</v>
      </c>
      <c r="BA5" s="94" t="s">
        <v>1</v>
      </c>
      <c r="BB5" s="94" t="s">
        <v>1</v>
      </c>
      <c r="BC5" s="94" t="s">
        <v>818</v>
      </c>
      <c r="BD5" s="94" t="s">
        <v>87</v>
      </c>
    </row>
    <row r="6" spans="2:56" s="1" customFormat="1" ht="12" customHeight="1">
      <c r="B6" s="21"/>
      <c r="D6" s="28" t="s">
        <v>16</v>
      </c>
      <c r="L6" s="21"/>
      <c r="AZ6" s="94" t="s">
        <v>819</v>
      </c>
      <c r="BA6" s="94" t="s">
        <v>1</v>
      </c>
      <c r="BB6" s="94" t="s">
        <v>1</v>
      </c>
      <c r="BC6" s="94" t="s">
        <v>820</v>
      </c>
      <c r="BD6" s="94" t="s">
        <v>87</v>
      </c>
    </row>
    <row r="7" spans="2:56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  <c r="AZ7" s="94" t="s">
        <v>821</v>
      </c>
      <c r="BA7" s="94" t="s">
        <v>1</v>
      </c>
      <c r="BB7" s="94" t="s">
        <v>1</v>
      </c>
      <c r="BC7" s="94" t="s">
        <v>822</v>
      </c>
      <c r="BD7" s="94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823</v>
      </c>
      <c r="BA8" s="94" t="s">
        <v>1</v>
      </c>
      <c r="BB8" s="94" t="s">
        <v>1</v>
      </c>
      <c r="BC8" s="94" t="s">
        <v>340</v>
      </c>
      <c r="BD8" s="94" t="s">
        <v>87</v>
      </c>
    </row>
    <row r="9" spans="1:56" s="2" customFormat="1" ht="16.5" customHeight="1">
      <c r="A9" s="33"/>
      <c r="B9" s="34"/>
      <c r="C9" s="33"/>
      <c r="D9" s="33"/>
      <c r="E9" s="248" t="s">
        <v>824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825</v>
      </c>
      <c r="BA9" s="94" t="s">
        <v>1</v>
      </c>
      <c r="BB9" s="94" t="s">
        <v>1</v>
      </c>
      <c r="BC9" s="94" t="s">
        <v>826</v>
      </c>
      <c r="BD9" s="94" t="s">
        <v>87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4" t="s">
        <v>827</v>
      </c>
      <c r="BA10" s="94" t="s">
        <v>1</v>
      </c>
      <c r="BB10" s="94" t="s">
        <v>1</v>
      </c>
      <c r="BC10" s="94" t="s">
        <v>828</v>
      </c>
      <c r="BD10" s="94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91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4" t="s">
        <v>829</v>
      </c>
      <c r="BA11" s="94" t="s">
        <v>1</v>
      </c>
      <c r="BB11" s="94" t="s">
        <v>1</v>
      </c>
      <c r="BC11" s="94" t="s">
        <v>289</v>
      </c>
      <c r="BD11" s="94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4" t="s">
        <v>830</v>
      </c>
      <c r="BA12" s="94" t="s">
        <v>1</v>
      </c>
      <c r="BB12" s="94" t="s">
        <v>1</v>
      </c>
      <c r="BC12" s="94" t="s">
        <v>826</v>
      </c>
      <c r="BD12" s="94" t="s">
        <v>87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4" t="s">
        <v>831</v>
      </c>
      <c r="BA13" s="94" t="s">
        <v>1</v>
      </c>
      <c r="BB13" s="94" t="s">
        <v>1</v>
      </c>
      <c r="BC13" s="94" t="s">
        <v>826</v>
      </c>
      <c r="BD13" s="94" t="s">
        <v>87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4" t="s">
        <v>832</v>
      </c>
      <c r="BA14" s="94" t="s">
        <v>1</v>
      </c>
      <c r="BB14" s="94" t="s">
        <v>1</v>
      </c>
      <c r="BC14" s="94" t="s">
        <v>77</v>
      </c>
      <c r="BD14" s="94" t="s">
        <v>87</v>
      </c>
    </row>
    <row r="15" spans="1:5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4" t="s">
        <v>133</v>
      </c>
      <c r="BA15" s="94" t="s">
        <v>1</v>
      </c>
      <c r="BB15" s="94" t="s">
        <v>1</v>
      </c>
      <c r="BC15" s="94" t="s">
        <v>833</v>
      </c>
      <c r="BD15" s="94" t="s">
        <v>87</v>
      </c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34" t="s">
        <v>134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ROUND(J124,0)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ROUND((SUM(BE124:BE351)),0)</f>
        <v>0</v>
      </c>
      <c r="G33" s="33"/>
      <c r="H33" s="33"/>
      <c r="I33" s="102">
        <v>0.21</v>
      </c>
      <c r="J33" s="101">
        <f>ROUND(((SUM(BE124:BE351))*I33),0)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ROUND((SUM(BF124:BF351)),0)</f>
        <v>0</v>
      </c>
      <c r="G34" s="33"/>
      <c r="H34" s="33"/>
      <c r="I34" s="102">
        <v>0.1</v>
      </c>
      <c r="J34" s="101">
        <f>ROUND(((SUM(BF124:BF351))*I34),0)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ROUND((SUM(BG124:BG351)),0)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ROUND((SUM(BH124:BH351)),0)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ROUND((SUM(BI124:BI351)),0)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SO 101.1 - KOMUNIKACE UL. STRÁSKÉHO - odvodnění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140</v>
      </c>
      <c r="E97" s="116"/>
      <c r="F97" s="116"/>
      <c r="G97" s="116"/>
      <c r="H97" s="116"/>
      <c r="I97" s="116"/>
      <c r="J97" s="117">
        <f>J125</f>
        <v>0</v>
      </c>
      <c r="L97" s="114"/>
    </row>
    <row r="98" spans="2:12" s="10" customFormat="1" ht="19.9" customHeight="1">
      <c r="B98" s="118"/>
      <c r="D98" s="119" t="s">
        <v>141</v>
      </c>
      <c r="E98" s="120"/>
      <c r="F98" s="120"/>
      <c r="G98" s="120"/>
      <c r="H98" s="120"/>
      <c r="I98" s="120"/>
      <c r="J98" s="121">
        <f>J126</f>
        <v>0</v>
      </c>
      <c r="L98" s="118"/>
    </row>
    <row r="99" spans="2:12" s="10" customFormat="1" ht="19.9" customHeight="1">
      <c r="B99" s="118"/>
      <c r="D99" s="119" t="s">
        <v>834</v>
      </c>
      <c r="E99" s="120"/>
      <c r="F99" s="120"/>
      <c r="G99" s="120"/>
      <c r="H99" s="120"/>
      <c r="I99" s="120"/>
      <c r="J99" s="121">
        <f>J241</f>
        <v>0</v>
      </c>
      <c r="L99" s="118"/>
    </row>
    <row r="100" spans="2:12" s="10" customFormat="1" ht="19.9" customHeight="1">
      <c r="B100" s="118"/>
      <c r="D100" s="119" t="s">
        <v>835</v>
      </c>
      <c r="E100" s="120"/>
      <c r="F100" s="120"/>
      <c r="G100" s="120"/>
      <c r="H100" s="120"/>
      <c r="I100" s="120"/>
      <c r="J100" s="121">
        <f>J247</f>
        <v>0</v>
      </c>
      <c r="L100" s="118"/>
    </row>
    <row r="101" spans="2:12" s="10" customFormat="1" ht="19.9" customHeight="1">
      <c r="B101" s="118"/>
      <c r="D101" s="119" t="s">
        <v>836</v>
      </c>
      <c r="E101" s="120"/>
      <c r="F101" s="120"/>
      <c r="G101" s="120"/>
      <c r="H101" s="120"/>
      <c r="I101" s="120"/>
      <c r="J101" s="121">
        <f>J273</f>
        <v>0</v>
      </c>
      <c r="L101" s="118"/>
    </row>
    <row r="102" spans="2:12" s="10" customFormat="1" ht="19.9" customHeight="1">
      <c r="B102" s="118"/>
      <c r="D102" s="119" t="s">
        <v>152</v>
      </c>
      <c r="E102" s="120"/>
      <c r="F102" s="120"/>
      <c r="G102" s="120"/>
      <c r="H102" s="120"/>
      <c r="I102" s="120"/>
      <c r="J102" s="121">
        <f>J340</f>
        <v>0</v>
      </c>
      <c r="L102" s="118"/>
    </row>
    <row r="103" spans="2:12" s="9" customFormat="1" ht="24.95" customHeight="1">
      <c r="B103" s="114"/>
      <c r="D103" s="115" t="s">
        <v>837</v>
      </c>
      <c r="E103" s="116"/>
      <c r="F103" s="116"/>
      <c r="G103" s="116"/>
      <c r="H103" s="116"/>
      <c r="I103" s="116"/>
      <c r="J103" s="117">
        <f>J342</f>
        <v>0</v>
      </c>
      <c r="L103" s="114"/>
    </row>
    <row r="104" spans="2:12" s="10" customFormat="1" ht="19.9" customHeight="1">
      <c r="B104" s="118"/>
      <c r="D104" s="119" t="s">
        <v>838</v>
      </c>
      <c r="E104" s="120"/>
      <c r="F104" s="120"/>
      <c r="G104" s="120"/>
      <c r="H104" s="120"/>
      <c r="I104" s="120"/>
      <c r="J104" s="121">
        <f>J343</f>
        <v>0</v>
      </c>
      <c r="L104" s="118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155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8" t="str">
        <f>E7</f>
        <v>BRNO, STRÁNSKÉHO - REKONSTRUKCE KANALIZACE A VODOVODU</v>
      </c>
      <c r="F114" s="259"/>
      <c r="G114" s="259"/>
      <c r="H114" s="259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124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48" t="str">
        <f>E9</f>
        <v>SO 101.1 - KOMUNIKACE UL. STRÁSKÉHO - odvodnění</v>
      </c>
      <c r="F116" s="257"/>
      <c r="G116" s="257"/>
      <c r="H116" s="257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F12</f>
        <v>Brno</v>
      </c>
      <c r="G118" s="33"/>
      <c r="H118" s="33"/>
      <c r="I118" s="28" t="s">
        <v>22</v>
      </c>
      <c r="J118" s="56" t="str">
        <f>IF(J12="","",J12)</f>
        <v/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7" customHeight="1">
      <c r="A120" s="33"/>
      <c r="B120" s="34"/>
      <c r="C120" s="28" t="s">
        <v>23</v>
      </c>
      <c r="D120" s="33"/>
      <c r="E120" s="33"/>
      <c r="F120" s="26" t="str">
        <f>E15</f>
        <v>Statutární město Brno</v>
      </c>
      <c r="G120" s="33"/>
      <c r="H120" s="33"/>
      <c r="I120" s="28" t="s">
        <v>29</v>
      </c>
      <c r="J120" s="31" t="str">
        <f>E21</f>
        <v>AQUA PROCON s.r.o.  Brno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27</v>
      </c>
      <c r="D121" s="33"/>
      <c r="E121" s="33"/>
      <c r="F121" s="26" t="str">
        <f>IF(E18="","",E18)</f>
        <v>Vyplň údaj</v>
      </c>
      <c r="G121" s="33"/>
      <c r="H121" s="33"/>
      <c r="I121" s="28" t="s">
        <v>33</v>
      </c>
      <c r="J121" s="31" t="str">
        <f>E24</f>
        <v>Obrtel M.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2"/>
      <c r="B123" s="123"/>
      <c r="C123" s="124" t="s">
        <v>156</v>
      </c>
      <c r="D123" s="125" t="s">
        <v>62</v>
      </c>
      <c r="E123" s="125" t="s">
        <v>58</v>
      </c>
      <c r="F123" s="125" t="s">
        <v>59</v>
      </c>
      <c r="G123" s="125" t="s">
        <v>157</v>
      </c>
      <c r="H123" s="125" t="s">
        <v>158</v>
      </c>
      <c r="I123" s="125" t="s">
        <v>159</v>
      </c>
      <c r="J123" s="125" t="s">
        <v>137</v>
      </c>
      <c r="K123" s="126" t="s">
        <v>160</v>
      </c>
      <c r="L123" s="127"/>
      <c r="M123" s="63" t="s">
        <v>1</v>
      </c>
      <c r="N123" s="64" t="s">
        <v>41</v>
      </c>
      <c r="O123" s="64" t="s">
        <v>161</v>
      </c>
      <c r="P123" s="64" t="s">
        <v>162</v>
      </c>
      <c r="Q123" s="64" t="s">
        <v>163</v>
      </c>
      <c r="R123" s="64" t="s">
        <v>164</v>
      </c>
      <c r="S123" s="64" t="s">
        <v>165</v>
      </c>
      <c r="T123" s="65" t="s">
        <v>166</v>
      </c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</row>
    <row r="124" spans="1:63" s="2" customFormat="1" ht="22.9" customHeight="1">
      <c r="A124" s="33"/>
      <c r="B124" s="34"/>
      <c r="C124" s="70" t="s">
        <v>167</v>
      </c>
      <c r="D124" s="33"/>
      <c r="E124" s="33"/>
      <c r="F124" s="33"/>
      <c r="G124" s="33"/>
      <c r="H124" s="33"/>
      <c r="I124" s="33"/>
      <c r="J124" s="128">
        <f>BK124</f>
        <v>0</v>
      </c>
      <c r="K124" s="33"/>
      <c r="L124" s="34"/>
      <c r="M124" s="66"/>
      <c r="N124" s="57"/>
      <c r="O124" s="67"/>
      <c r="P124" s="129">
        <f>P125+P342</f>
        <v>0</v>
      </c>
      <c r="Q124" s="67"/>
      <c r="R124" s="129">
        <f>R125+R342</f>
        <v>209.75936972000002</v>
      </c>
      <c r="S124" s="67"/>
      <c r="T124" s="130">
        <f>T125+T342</f>
        <v>28.34094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76</v>
      </c>
      <c r="AU124" s="18" t="s">
        <v>139</v>
      </c>
      <c r="BK124" s="131">
        <f>BK125+BK342</f>
        <v>0</v>
      </c>
    </row>
    <row r="125" spans="2:63" s="12" customFormat="1" ht="25.9" customHeight="1">
      <c r="B125" s="132"/>
      <c r="D125" s="133" t="s">
        <v>76</v>
      </c>
      <c r="E125" s="134" t="s">
        <v>168</v>
      </c>
      <c r="F125" s="134" t="s">
        <v>169</v>
      </c>
      <c r="I125" s="135"/>
      <c r="J125" s="136">
        <f>BK125</f>
        <v>0</v>
      </c>
      <c r="L125" s="132"/>
      <c r="M125" s="137"/>
      <c r="N125" s="138"/>
      <c r="O125" s="138"/>
      <c r="P125" s="139">
        <f>P126+P241+P247+P273+P340</f>
        <v>0</v>
      </c>
      <c r="Q125" s="138"/>
      <c r="R125" s="139">
        <f>R126+R241+R247+R273+R340</f>
        <v>208.98119172000003</v>
      </c>
      <c r="S125" s="138"/>
      <c r="T125" s="140">
        <f>T126+T241+T247+T273+T340</f>
        <v>28.34094</v>
      </c>
      <c r="AR125" s="133" t="s">
        <v>32</v>
      </c>
      <c r="AT125" s="141" t="s">
        <v>76</v>
      </c>
      <c r="AU125" s="141" t="s">
        <v>77</v>
      </c>
      <c r="AY125" s="133" t="s">
        <v>170</v>
      </c>
      <c r="BK125" s="142">
        <f>BK126+BK241+BK247+BK273+BK340</f>
        <v>0</v>
      </c>
    </row>
    <row r="126" spans="2:63" s="12" customFormat="1" ht="22.9" customHeight="1">
      <c r="B126" s="132"/>
      <c r="D126" s="133" t="s">
        <v>76</v>
      </c>
      <c r="E126" s="143" t="s">
        <v>32</v>
      </c>
      <c r="F126" s="143" t="s">
        <v>171</v>
      </c>
      <c r="I126" s="135"/>
      <c r="J126" s="144">
        <f>BK126</f>
        <v>0</v>
      </c>
      <c r="L126" s="132"/>
      <c r="M126" s="137"/>
      <c r="N126" s="138"/>
      <c r="O126" s="138"/>
      <c r="P126" s="139">
        <f>SUM(P127:P240)</f>
        <v>0</v>
      </c>
      <c r="Q126" s="138"/>
      <c r="R126" s="139">
        <f>SUM(R127:R240)</f>
        <v>0.6962961999999999</v>
      </c>
      <c r="S126" s="138"/>
      <c r="T126" s="140">
        <f>SUM(T127:T240)</f>
        <v>0</v>
      </c>
      <c r="AR126" s="133" t="s">
        <v>32</v>
      </c>
      <c r="AT126" s="141" t="s">
        <v>76</v>
      </c>
      <c r="AU126" s="141" t="s">
        <v>32</v>
      </c>
      <c r="AY126" s="133" t="s">
        <v>170</v>
      </c>
      <c r="BK126" s="142">
        <f>SUM(BK127:BK240)</f>
        <v>0</v>
      </c>
    </row>
    <row r="127" spans="1:65" s="2" customFormat="1" ht="16.5" customHeight="1">
      <c r="A127" s="33"/>
      <c r="B127" s="145"/>
      <c r="C127" s="146" t="s">
        <v>32</v>
      </c>
      <c r="D127" s="146" t="s">
        <v>172</v>
      </c>
      <c r="E127" s="147" t="s">
        <v>839</v>
      </c>
      <c r="F127" s="148" t="s">
        <v>840</v>
      </c>
      <c r="G127" s="149" t="s">
        <v>185</v>
      </c>
      <c r="H127" s="150">
        <v>19.8</v>
      </c>
      <c r="I127" s="151"/>
      <c r="J127" s="152">
        <f>ROUND(I127*H127,2)</f>
        <v>0</v>
      </c>
      <c r="K127" s="148" t="s">
        <v>176</v>
      </c>
      <c r="L127" s="34"/>
      <c r="M127" s="153" t="s">
        <v>1</v>
      </c>
      <c r="N127" s="154" t="s">
        <v>42</v>
      </c>
      <c r="O127" s="59"/>
      <c r="P127" s="155">
        <f>O127*H127</f>
        <v>0</v>
      </c>
      <c r="Q127" s="155">
        <v>0.00868</v>
      </c>
      <c r="R127" s="155">
        <f>Q127*H127</f>
        <v>0.17186400000000002</v>
      </c>
      <c r="S127" s="155">
        <v>0</v>
      </c>
      <c r="T127" s="15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177</v>
      </c>
      <c r="AT127" s="157" t="s">
        <v>172</v>
      </c>
      <c r="AU127" s="157" t="s">
        <v>87</v>
      </c>
      <c r="AY127" s="18" t="s">
        <v>170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32</v>
      </c>
      <c r="BK127" s="158">
        <f>ROUND(I127*H127,2)</f>
        <v>0</v>
      </c>
      <c r="BL127" s="18" t="s">
        <v>177</v>
      </c>
      <c r="BM127" s="157" t="s">
        <v>841</v>
      </c>
    </row>
    <row r="128" spans="2:51" s="14" customFormat="1" ht="12">
      <c r="B128" s="167"/>
      <c r="D128" s="160" t="s">
        <v>179</v>
      </c>
      <c r="E128" s="168" t="s">
        <v>1</v>
      </c>
      <c r="F128" s="169" t="s">
        <v>842</v>
      </c>
      <c r="H128" s="170">
        <v>7.7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8" t="s">
        <v>179</v>
      </c>
      <c r="AU128" s="168" t="s">
        <v>87</v>
      </c>
      <c r="AV128" s="14" t="s">
        <v>87</v>
      </c>
      <c r="AW128" s="14" t="s">
        <v>31</v>
      </c>
      <c r="AX128" s="14" t="s">
        <v>77</v>
      </c>
      <c r="AY128" s="168" t="s">
        <v>170</v>
      </c>
    </row>
    <row r="129" spans="2:51" s="14" customFormat="1" ht="12">
      <c r="B129" s="167"/>
      <c r="D129" s="160" t="s">
        <v>179</v>
      </c>
      <c r="E129" s="168" t="s">
        <v>1</v>
      </c>
      <c r="F129" s="169" t="s">
        <v>843</v>
      </c>
      <c r="H129" s="170">
        <v>12.1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8" t="s">
        <v>179</v>
      </c>
      <c r="AU129" s="168" t="s">
        <v>87</v>
      </c>
      <c r="AV129" s="14" t="s">
        <v>87</v>
      </c>
      <c r="AW129" s="14" t="s">
        <v>31</v>
      </c>
      <c r="AX129" s="14" t="s">
        <v>77</v>
      </c>
      <c r="AY129" s="168" t="s">
        <v>170</v>
      </c>
    </row>
    <row r="130" spans="2:51" s="15" customFormat="1" ht="12">
      <c r="B130" s="175"/>
      <c r="D130" s="160" t="s">
        <v>179</v>
      </c>
      <c r="E130" s="176" t="s">
        <v>827</v>
      </c>
      <c r="F130" s="177" t="s">
        <v>239</v>
      </c>
      <c r="H130" s="178">
        <v>19.8</v>
      </c>
      <c r="I130" s="179"/>
      <c r="L130" s="175"/>
      <c r="M130" s="180"/>
      <c r="N130" s="181"/>
      <c r="O130" s="181"/>
      <c r="P130" s="181"/>
      <c r="Q130" s="181"/>
      <c r="R130" s="181"/>
      <c r="S130" s="181"/>
      <c r="T130" s="182"/>
      <c r="AT130" s="176" t="s">
        <v>179</v>
      </c>
      <c r="AU130" s="176" t="s">
        <v>87</v>
      </c>
      <c r="AV130" s="15" t="s">
        <v>177</v>
      </c>
      <c r="AW130" s="15" t="s">
        <v>31</v>
      </c>
      <c r="AX130" s="15" t="s">
        <v>32</v>
      </c>
      <c r="AY130" s="176" t="s">
        <v>170</v>
      </c>
    </row>
    <row r="131" spans="1:65" s="2" customFormat="1" ht="16.5" customHeight="1">
      <c r="A131" s="33"/>
      <c r="B131" s="145"/>
      <c r="C131" s="146" t="s">
        <v>87</v>
      </c>
      <c r="D131" s="146" t="s">
        <v>172</v>
      </c>
      <c r="E131" s="147" t="s">
        <v>844</v>
      </c>
      <c r="F131" s="148" t="s">
        <v>845</v>
      </c>
      <c r="G131" s="149" t="s">
        <v>185</v>
      </c>
      <c r="H131" s="150">
        <v>4</v>
      </c>
      <c r="I131" s="151"/>
      <c r="J131" s="152">
        <f>ROUND(I131*H131,2)</f>
        <v>0</v>
      </c>
      <c r="K131" s="148" t="s">
        <v>176</v>
      </c>
      <c r="L131" s="34"/>
      <c r="M131" s="153" t="s">
        <v>1</v>
      </c>
      <c r="N131" s="154" t="s">
        <v>42</v>
      </c>
      <c r="O131" s="59"/>
      <c r="P131" s="155">
        <f>O131*H131</f>
        <v>0</v>
      </c>
      <c r="Q131" s="155">
        <v>0.0369</v>
      </c>
      <c r="R131" s="155">
        <f>Q131*H131</f>
        <v>0.1476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177</v>
      </c>
      <c r="AT131" s="157" t="s">
        <v>172</v>
      </c>
      <c r="AU131" s="157" t="s">
        <v>87</v>
      </c>
      <c r="AY131" s="18" t="s">
        <v>170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8" t="s">
        <v>32</v>
      </c>
      <c r="BK131" s="158">
        <f>ROUND(I131*H131,2)</f>
        <v>0</v>
      </c>
      <c r="BL131" s="18" t="s">
        <v>177</v>
      </c>
      <c r="BM131" s="157" t="s">
        <v>846</v>
      </c>
    </row>
    <row r="132" spans="2:51" s="14" customFormat="1" ht="12">
      <c r="B132" s="167"/>
      <c r="D132" s="160" t="s">
        <v>179</v>
      </c>
      <c r="E132" s="168" t="s">
        <v>1</v>
      </c>
      <c r="F132" s="169" t="s">
        <v>847</v>
      </c>
      <c r="H132" s="170">
        <v>4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8" t="s">
        <v>179</v>
      </c>
      <c r="AU132" s="168" t="s">
        <v>87</v>
      </c>
      <c r="AV132" s="14" t="s">
        <v>87</v>
      </c>
      <c r="AW132" s="14" t="s">
        <v>31</v>
      </c>
      <c r="AX132" s="14" t="s">
        <v>77</v>
      </c>
      <c r="AY132" s="168" t="s">
        <v>170</v>
      </c>
    </row>
    <row r="133" spans="2:51" s="15" customFormat="1" ht="12">
      <c r="B133" s="175"/>
      <c r="D133" s="160" t="s">
        <v>179</v>
      </c>
      <c r="E133" s="176" t="s">
        <v>816</v>
      </c>
      <c r="F133" s="177" t="s">
        <v>239</v>
      </c>
      <c r="H133" s="178">
        <v>4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179</v>
      </c>
      <c r="AU133" s="176" t="s">
        <v>87</v>
      </c>
      <c r="AV133" s="15" t="s">
        <v>177</v>
      </c>
      <c r="AW133" s="15" t="s">
        <v>31</v>
      </c>
      <c r="AX133" s="15" t="s">
        <v>32</v>
      </c>
      <c r="AY133" s="176" t="s">
        <v>170</v>
      </c>
    </row>
    <row r="134" spans="2:51" s="14" customFormat="1" ht="12">
      <c r="B134" s="167"/>
      <c r="D134" s="160" t="s">
        <v>179</v>
      </c>
      <c r="E134" s="168" t="s">
        <v>1</v>
      </c>
      <c r="F134" s="169" t="s">
        <v>848</v>
      </c>
      <c r="H134" s="170">
        <v>4.4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179</v>
      </c>
      <c r="AU134" s="168" t="s">
        <v>87</v>
      </c>
      <c r="AV134" s="14" t="s">
        <v>87</v>
      </c>
      <c r="AW134" s="14" t="s">
        <v>31</v>
      </c>
      <c r="AX134" s="14" t="s">
        <v>77</v>
      </c>
      <c r="AY134" s="168" t="s">
        <v>170</v>
      </c>
    </row>
    <row r="135" spans="2:51" s="15" customFormat="1" ht="12">
      <c r="B135" s="175"/>
      <c r="D135" s="160" t="s">
        <v>179</v>
      </c>
      <c r="E135" s="176" t="s">
        <v>817</v>
      </c>
      <c r="F135" s="177" t="s">
        <v>239</v>
      </c>
      <c r="H135" s="178">
        <v>4.4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179</v>
      </c>
      <c r="AU135" s="176" t="s">
        <v>87</v>
      </c>
      <c r="AV135" s="15" t="s">
        <v>177</v>
      </c>
      <c r="AW135" s="15" t="s">
        <v>31</v>
      </c>
      <c r="AX135" s="15" t="s">
        <v>77</v>
      </c>
      <c r="AY135" s="176" t="s">
        <v>170</v>
      </c>
    </row>
    <row r="136" spans="1:65" s="2" customFormat="1" ht="16.5" customHeight="1">
      <c r="A136" s="33"/>
      <c r="B136" s="145"/>
      <c r="C136" s="146" t="s">
        <v>187</v>
      </c>
      <c r="D136" s="146" t="s">
        <v>172</v>
      </c>
      <c r="E136" s="147" t="s">
        <v>849</v>
      </c>
      <c r="F136" s="148" t="s">
        <v>850</v>
      </c>
      <c r="G136" s="149" t="s">
        <v>222</v>
      </c>
      <c r="H136" s="150">
        <v>0</v>
      </c>
      <c r="I136" s="151"/>
      <c r="J136" s="152">
        <f>ROUND(I136*H136,2)</f>
        <v>0</v>
      </c>
      <c r="K136" s="148" t="s">
        <v>176</v>
      </c>
      <c r="L136" s="34"/>
      <c r="M136" s="153" t="s">
        <v>1</v>
      </c>
      <c r="N136" s="154" t="s">
        <v>42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177</v>
      </c>
      <c r="AT136" s="157" t="s">
        <v>172</v>
      </c>
      <c r="AU136" s="157" t="s">
        <v>87</v>
      </c>
      <c r="AY136" s="18" t="s">
        <v>170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8" t="s">
        <v>32</v>
      </c>
      <c r="BK136" s="158">
        <f>ROUND(I136*H136,2)</f>
        <v>0</v>
      </c>
      <c r="BL136" s="18" t="s">
        <v>177</v>
      </c>
      <c r="BM136" s="157" t="s">
        <v>851</v>
      </c>
    </row>
    <row r="137" spans="2:51" s="13" customFormat="1" ht="12">
      <c r="B137" s="159"/>
      <c r="D137" s="160" t="s">
        <v>179</v>
      </c>
      <c r="E137" s="161" t="s">
        <v>1</v>
      </c>
      <c r="F137" s="162" t="s">
        <v>852</v>
      </c>
      <c r="H137" s="161" t="s">
        <v>1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179</v>
      </c>
      <c r="AU137" s="161" t="s">
        <v>87</v>
      </c>
      <c r="AV137" s="13" t="s">
        <v>32</v>
      </c>
      <c r="AW137" s="13" t="s">
        <v>31</v>
      </c>
      <c r="AX137" s="13" t="s">
        <v>77</v>
      </c>
      <c r="AY137" s="161" t="s">
        <v>170</v>
      </c>
    </row>
    <row r="138" spans="2:51" s="14" customFormat="1" ht="12">
      <c r="B138" s="167"/>
      <c r="D138" s="160" t="s">
        <v>179</v>
      </c>
      <c r="E138" s="168" t="s">
        <v>1</v>
      </c>
      <c r="F138" s="169" t="s">
        <v>853</v>
      </c>
      <c r="H138" s="170">
        <v>0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179</v>
      </c>
      <c r="AU138" s="168" t="s">
        <v>87</v>
      </c>
      <c r="AV138" s="14" t="s">
        <v>87</v>
      </c>
      <c r="AW138" s="14" t="s">
        <v>31</v>
      </c>
      <c r="AX138" s="14" t="s">
        <v>32</v>
      </c>
      <c r="AY138" s="168" t="s">
        <v>170</v>
      </c>
    </row>
    <row r="139" spans="1:65" s="2" customFormat="1" ht="24.2" customHeight="1">
      <c r="A139" s="33"/>
      <c r="B139" s="145"/>
      <c r="C139" s="146" t="s">
        <v>177</v>
      </c>
      <c r="D139" s="146" t="s">
        <v>172</v>
      </c>
      <c r="E139" s="147" t="s">
        <v>854</v>
      </c>
      <c r="F139" s="148" t="s">
        <v>855</v>
      </c>
      <c r="G139" s="149" t="s">
        <v>222</v>
      </c>
      <c r="H139" s="150">
        <v>16.988</v>
      </c>
      <c r="I139" s="151"/>
      <c r="J139" s="152">
        <f>ROUND(I139*H139,2)</f>
        <v>0</v>
      </c>
      <c r="K139" s="148" t="s">
        <v>176</v>
      </c>
      <c r="L139" s="34"/>
      <c r="M139" s="153" t="s">
        <v>1</v>
      </c>
      <c r="N139" s="154" t="s">
        <v>42</v>
      </c>
      <c r="O139" s="59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177</v>
      </c>
      <c r="AT139" s="157" t="s">
        <v>172</v>
      </c>
      <c r="AU139" s="157" t="s">
        <v>87</v>
      </c>
      <c r="AY139" s="18" t="s">
        <v>170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8" t="s">
        <v>32</v>
      </c>
      <c r="BK139" s="158">
        <f>ROUND(I139*H139,2)</f>
        <v>0</v>
      </c>
      <c r="BL139" s="18" t="s">
        <v>177</v>
      </c>
      <c r="BM139" s="157" t="s">
        <v>856</v>
      </c>
    </row>
    <row r="140" spans="2:51" s="14" customFormat="1" ht="12">
      <c r="B140" s="167"/>
      <c r="D140" s="160" t="s">
        <v>179</v>
      </c>
      <c r="E140" s="168" t="s">
        <v>1</v>
      </c>
      <c r="F140" s="169" t="s">
        <v>857</v>
      </c>
      <c r="H140" s="170">
        <v>21.78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179</v>
      </c>
      <c r="AU140" s="168" t="s">
        <v>87</v>
      </c>
      <c r="AV140" s="14" t="s">
        <v>87</v>
      </c>
      <c r="AW140" s="14" t="s">
        <v>31</v>
      </c>
      <c r="AX140" s="14" t="s">
        <v>77</v>
      </c>
      <c r="AY140" s="168" t="s">
        <v>170</v>
      </c>
    </row>
    <row r="141" spans="2:51" s="14" customFormat="1" ht="12">
      <c r="B141" s="167"/>
      <c r="D141" s="160" t="s">
        <v>179</v>
      </c>
      <c r="E141" s="168" t="s">
        <v>1</v>
      </c>
      <c r="F141" s="169" t="s">
        <v>858</v>
      </c>
      <c r="H141" s="170">
        <v>4.356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8" t="s">
        <v>179</v>
      </c>
      <c r="AU141" s="168" t="s">
        <v>87</v>
      </c>
      <c r="AV141" s="14" t="s">
        <v>87</v>
      </c>
      <c r="AW141" s="14" t="s">
        <v>31</v>
      </c>
      <c r="AX141" s="14" t="s">
        <v>77</v>
      </c>
      <c r="AY141" s="168" t="s">
        <v>170</v>
      </c>
    </row>
    <row r="142" spans="2:51" s="15" customFormat="1" ht="12">
      <c r="B142" s="175"/>
      <c r="D142" s="160" t="s">
        <v>179</v>
      </c>
      <c r="E142" s="176" t="s">
        <v>1</v>
      </c>
      <c r="F142" s="177" t="s">
        <v>239</v>
      </c>
      <c r="H142" s="178">
        <v>26.136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179</v>
      </c>
      <c r="AU142" s="176" t="s">
        <v>87</v>
      </c>
      <c r="AV142" s="15" t="s">
        <v>177</v>
      </c>
      <c r="AW142" s="15" t="s">
        <v>31</v>
      </c>
      <c r="AX142" s="15" t="s">
        <v>77</v>
      </c>
      <c r="AY142" s="176" t="s">
        <v>170</v>
      </c>
    </row>
    <row r="143" spans="2:51" s="13" customFormat="1" ht="12">
      <c r="B143" s="159"/>
      <c r="D143" s="160" t="s">
        <v>179</v>
      </c>
      <c r="E143" s="161" t="s">
        <v>1</v>
      </c>
      <c r="F143" s="162" t="s">
        <v>859</v>
      </c>
      <c r="H143" s="161" t="s">
        <v>1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179</v>
      </c>
      <c r="AU143" s="161" t="s">
        <v>87</v>
      </c>
      <c r="AV143" s="13" t="s">
        <v>32</v>
      </c>
      <c r="AW143" s="13" t="s">
        <v>31</v>
      </c>
      <c r="AX143" s="13" t="s">
        <v>77</v>
      </c>
      <c r="AY143" s="161" t="s">
        <v>170</v>
      </c>
    </row>
    <row r="144" spans="2:51" s="14" customFormat="1" ht="12">
      <c r="B144" s="167"/>
      <c r="D144" s="160" t="s">
        <v>179</v>
      </c>
      <c r="E144" s="168" t="s">
        <v>1</v>
      </c>
      <c r="F144" s="169" t="s">
        <v>860</v>
      </c>
      <c r="H144" s="170">
        <v>16.988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179</v>
      </c>
      <c r="AU144" s="168" t="s">
        <v>87</v>
      </c>
      <c r="AV144" s="14" t="s">
        <v>87</v>
      </c>
      <c r="AW144" s="14" t="s">
        <v>31</v>
      </c>
      <c r="AX144" s="14" t="s">
        <v>32</v>
      </c>
      <c r="AY144" s="168" t="s">
        <v>170</v>
      </c>
    </row>
    <row r="145" spans="1:65" s="2" customFormat="1" ht="24.2" customHeight="1">
      <c r="A145" s="33"/>
      <c r="B145" s="145"/>
      <c r="C145" s="146" t="s">
        <v>196</v>
      </c>
      <c r="D145" s="146" t="s">
        <v>172</v>
      </c>
      <c r="E145" s="147" t="s">
        <v>861</v>
      </c>
      <c r="F145" s="148" t="s">
        <v>862</v>
      </c>
      <c r="G145" s="149" t="s">
        <v>222</v>
      </c>
      <c r="H145" s="150">
        <v>9.148</v>
      </c>
      <c r="I145" s="151"/>
      <c r="J145" s="152">
        <f>ROUND(I145*H145,2)</f>
        <v>0</v>
      </c>
      <c r="K145" s="148" t="s">
        <v>176</v>
      </c>
      <c r="L145" s="34"/>
      <c r="M145" s="153" t="s">
        <v>1</v>
      </c>
      <c r="N145" s="154" t="s">
        <v>42</v>
      </c>
      <c r="O145" s="5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177</v>
      </c>
      <c r="AT145" s="157" t="s">
        <v>172</v>
      </c>
      <c r="AU145" s="157" t="s">
        <v>87</v>
      </c>
      <c r="AY145" s="18" t="s">
        <v>170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32</v>
      </c>
      <c r="BK145" s="158">
        <f>ROUND(I145*H145,2)</f>
        <v>0</v>
      </c>
      <c r="BL145" s="18" t="s">
        <v>177</v>
      </c>
      <c r="BM145" s="157" t="s">
        <v>863</v>
      </c>
    </row>
    <row r="146" spans="2:51" s="14" customFormat="1" ht="12">
      <c r="B146" s="167"/>
      <c r="D146" s="160" t="s">
        <v>179</v>
      </c>
      <c r="E146" s="168" t="s">
        <v>1</v>
      </c>
      <c r="F146" s="169" t="s">
        <v>864</v>
      </c>
      <c r="H146" s="170">
        <v>9.148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179</v>
      </c>
      <c r="AU146" s="168" t="s">
        <v>87</v>
      </c>
      <c r="AV146" s="14" t="s">
        <v>87</v>
      </c>
      <c r="AW146" s="14" t="s">
        <v>31</v>
      </c>
      <c r="AX146" s="14" t="s">
        <v>32</v>
      </c>
      <c r="AY146" s="168" t="s">
        <v>170</v>
      </c>
    </row>
    <row r="147" spans="1:65" s="2" customFormat="1" ht="24.2" customHeight="1">
      <c r="A147" s="33"/>
      <c r="B147" s="145"/>
      <c r="C147" s="146" t="s">
        <v>200</v>
      </c>
      <c r="D147" s="146" t="s">
        <v>172</v>
      </c>
      <c r="E147" s="147" t="s">
        <v>865</v>
      </c>
      <c r="F147" s="148" t="s">
        <v>866</v>
      </c>
      <c r="G147" s="149" t="s">
        <v>222</v>
      </c>
      <c r="H147" s="150">
        <v>155.001</v>
      </c>
      <c r="I147" s="151"/>
      <c r="J147" s="152">
        <f>ROUND(I147*H147,2)</f>
        <v>0</v>
      </c>
      <c r="K147" s="148" t="s">
        <v>176</v>
      </c>
      <c r="L147" s="34"/>
      <c r="M147" s="153" t="s">
        <v>1</v>
      </c>
      <c r="N147" s="154" t="s">
        <v>42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177</v>
      </c>
      <c r="AT147" s="157" t="s">
        <v>172</v>
      </c>
      <c r="AU147" s="157" t="s">
        <v>87</v>
      </c>
      <c r="AY147" s="18" t="s">
        <v>170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8" t="s">
        <v>32</v>
      </c>
      <c r="BK147" s="158">
        <f>ROUND(I147*H147,2)</f>
        <v>0</v>
      </c>
      <c r="BL147" s="18" t="s">
        <v>177</v>
      </c>
      <c r="BM147" s="157" t="s">
        <v>223</v>
      </c>
    </row>
    <row r="148" spans="2:51" s="13" customFormat="1" ht="12">
      <c r="B148" s="159"/>
      <c r="D148" s="160" t="s">
        <v>179</v>
      </c>
      <c r="E148" s="161" t="s">
        <v>1</v>
      </c>
      <c r="F148" s="162" t="s">
        <v>867</v>
      </c>
      <c r="H148" s="161" t="s">
        <v>1</v>
      </c>
      <c r="I148" s="163"/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179</v>
      </c>
      <c r="AU148" s="161" t="s">
        <v>87</v>
      </c>
      <c r="AV148" s="13" t="s">
        <v>32</v>
      </c>
      <c r="AW148" s="13" t="s">
        <v>31</v>
      </c>
      <c r="AX148" s="13" t="s">
        <v>77</v>
      </c>
      <c r="AY148" s="161" t="s">
        <v>170</v>
      </c>
    </row>
    <row r="149" spans="2:51" s="13" customFormat="1" ht="12">
      <c r="B149" s="159"/>
      <c r="D149" s="160" t="s">
        <v>179</v>
      </c>
      <c r="E149" s="161" t="s">
        <v>1</v>
      </c>
      <c r="F149" s="162" t="s">
        <v>868</v>
      </c>
      <c r="H149" s="161" t="s">
        <v>1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1" t="s">
        <v>179</v>
      </c>
      <c r="AU149" s="161" t="s">
        <v>87</v>
      </c>
      <c r="AV149" s="13" t="s">
        <v>32</v>
      </c>
      <c r="AW149" s="13" t="s">
        <v>31</v>
      </c>
      <c r="AX149" s="13" t="s">
        <v>77</v>
      </c>
      <c r="AY149" s="161" t="s">
        <v>170</v>
      </c>
    </row>
    <row r="150" spans="2:51" s="14" customFormat="1" ht="12">
      <c r="B150" s="167"/>
      <c r="D150" s="160" t="s">
        <v>179</v>
      </c>
      <c r="E150" s="168" t="s">
        <v>1</v>
      </c>
      <c r="F150" s="169" t="s">
        <v>869</v>
      </c>
      <c r="H150" s="170">
        <v>10.075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179</v>
      </c>
      <c r="AU150" s="168" t="s">
        <v>87</v>
      </c>
      <c r="AV150" s="14" t="s">
        <v>87</v>
      </c>
      <c r="AW150" s="14" t="s">
        <v>31</v>
      </c>
      <c r="AX150" s="14" t="s">
        <v>77</v>
      </c>
      <c r="AY150" s="168" t="s">
        <v>170</v>
      </c>
    </row>
    <row r="151" spans="2:51" s="14" customFormat="1" ht="12">
      <c r="B151" s="167"/>
      <c r="D151" s="160" t="s">
        <v>179</v>
      </c>
      <c r="E151" s="168" t="s">
        <v>1</v>
      </c>
      <c r="F151" s="169" t="s">
        <v>870</v>
      </c>
      <c r="H151" s="170">
        <v>13.138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179</v>
      </c>
      <c r="AU151" s="168" t="s">
        <v>87</v>
      </c>
      <c r="AV151" s="14" t="s">
        <v>87</v>
      </c>
      <c r="AW151" s="14" t="s">
        <v>31</v>
      </c>
      <c r="AX151" s="14" t="s">
        <v>77</v>
      </c>
      <c r="AY151" s="168" t="s">
        <v>170</v>
      </c>
    </row>
    <row r="152" spans="2:51" s="14" customFormat="1" ht="12">
      <c r="B152" s="167"/>
      <c r="D152" s="160" t="s">
        <v>179</v>
      </c>
      <c r="E152" s="168" t="s">
        <v>1</v>
      </c>
      <c r="F152" s="169" t="s">
        <v>871</v>
      </c>
      <c r="H152" s="170">
        <v>14.41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179</v>
      </c>
      <c r="AU152" s="168" t="s">
        <v>87</v>
      </c>
      <c r="AV152" s="14" t="s">
        <v>87</v>
      </c>
      <c r="AW152" s="14" t="s">
        <v>31</v>
      </c>
      <c r="AX152" s="14" t="s">
        <v>77</v>
      </c>
      <c r="AY152" s="168" t="s">
        <v>170</v>
      </c>
    </row>
    <row r="153" spans="2:51" s="14" customFormat="1" ht="12">
      <c r="B153" s="167"/>
      <c r="D153" s="160" t="s">
        <v>179</v>
      </c>
      <c r="E153" s="168" t="s">
        <v>1</v>
      </c>
      <c r="F153" s="169" t="s">
        <v>872</v>
      </c>
      <c r="H153" s="170">
        <v>14.095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8" t="s">
        <v>179</v>
      </c>
      <c r="AU153" s="168" t="s">
        <v>87</v>
      </c>
      <c r="AV153" s="14" t="s">
        <v>87</v>
      </c>
      <c r="AW153" s="14" t="s">
        <v>31</v>
      </c>
      <c r="AX153" s="14" t="s">
        <v>77</v>
      </c>
      <c r="AY153" s="168" t="s">
        <v>170</v>
      </c>
    </row>
    <row r="154" spans="2:51" s="14" customFormat="1" ht="12">
      <c r="B154" s="167"/>
      <c r="D154" s="160" t="s">
        <v>179</v>
      </c>
      <c r="E154" s="168" t="s">
        <v>1</v>
      </c>
      <c r="F154" s="169" t="s">
        <v>873</v>
      </c>
      <c r="H154" s="170">
        <v>4.312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179</v>
      </c>
      <c r="AU154" s="168" t="s">
        <v>87</v>
      </c>
      <c r="AV154" s="14" t="s">
        <v>87</v>
      </c>
      <c r="AW154" s="14" t="s">
        <v>31</v>
      </c>
      <c r="AX154" s="14" t="s">
        <v>77</v>
      </c>
      <c r="AY154" s="168" t="s">
        <v>170</v>
      </c>
    </row>
    <row r="155" spans="2:51" s="14" customFormat="1" ht="12">
      <c r="B155" s="167"/>
      <c r="D155" s="160" t="s">
        <v>179</v>
      </c>
      <c r="E155" s="168" t="s">
        <v>1</v>
      </c>
      <c r="F155" s="169" t="s">
        <v>874</v>
      </c>
      <c r="H155" s="170">
        <v>9.007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179</v>
      </c>
      <c r="AU155" s="168" t="s">
        <v>87</v>
      </c>
      <c r="AV155" s="14" t="s">
        <v>87</v>
      </c>
      <c r="AW155" s="14" t="s">
        <v>31</v>
      </c>
      <c r="AX155" s="14" t="s">
        <v>77</v>
      </c>
      <c r="AY155" s="168" t="s">
        <v>170</v>
      </c>
    </row>
    <row r="156" spans="2:51" s="14" customFormat="1" ht="12">
      <c r="B156" s="167"/>
      <c r="D156" s="160" t="s">
        <v>179</v>
      </c>
      <c r="E156" s="168" t="s">
        <v>1</v>
      </c>
      <c r="F156" s="169" t="s">
        <v>875</v>
      </c>
      <c r="H156" s="170">
        <v>8.966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179</v>
      </c>
      <c r="AU156" s="168" t="s">
        <v>87</v>
      </c>
      <c r="AV156" s="14" t="s">
        <v>87</v>
      </c>
      <c r="AW156" s="14" t="s">
        <v>31</v>
      </c>
      <c r="AX156" s="14" t="s">
        <v>77</v>
      </c>
      <c r="AY156" s="168" t="s">
        <v>170</v>
      </c>
    </row>
    <row r="157" spans="2:51" s="14" customFormat="1" ht="12">
      <c r="B157" s="167"/>
      <c r="D157" s="160" t="s">
        <v>179</v>
      </c>
      <c r="E157" s="168" t="s">
        <v>1</v>
      </c>
      <c r="F157" s="169" t="s">
        <v>876</v>
      </c>
      <c r="H157" s="170">
        <v>7.859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179</v>
      </c>
      <c r="AU157" s="168" t="s">
        <v>87</v>
      </c>
      <c r="AV157" s="14" t="s">
        <v>87</v>
      </c>
      <c r="AW157" s="14" t="s">
        <v>31</v>
      </c>
      <c r="AX157" s="14" t="s">
        <v>77</v>
      </c>
      <c r="AY157" s="168" t="s">
        <v>170</v>
      </c>
    </row>
    <row r="158" spans="2:51" s="14" customFormat="1" ht="12">
      <c r="B158" s="167"/>
      <c r="D158" s="160" t="s">
        <v>179</v>
      </c>
      <c r="E158" s="168" t="s">
        <v>1</v>
      </c>
      <c r="F158" s="169" t="s">
        <v>877</v>
      </c>
      <c r="H158" s="170">
        <v>6.822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179</v>
      </c>
      <c r="AU158" s="168" t="s">
        <v>87</v>
      </c>
      <c r="AV158" s="14" t="s">
        <v>87</v>
      </c>
      <c r="AW158" s="14" t="s">
        <v>31</v>
      </c>
      <c r="AX158" s="14" t="s">
        <v>77</v>
      </c>
      <c r="AY158" s="168" t="s">
        <v>170</v>
      </c>
    </row>
    <row r="159" spans="2:51" s="14" customFormat="1" ht="12">
      <c r="B159" s="167"/>
      <c r="D159" s="160" t="s">
        <v>179</v>
      </c>
      <c r="E159" s="168" t="s">
        <v>1</v>
      </c>
      <c r="F159" s="169" t="s">
        <v>878</v>
      </c>
      <c r="H159" s="170">
        <v>6.315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179</v>
      </c>
      <c r="AU159" s="168" t="s">
        <v>87</v>
      </c>
      <c r="AV159" s="14" t="s">
        <v>87</v>
      </c>
      <c r="AW159" s="14" t="s">
        <v>31</v>
      </c>
      <c r="AX159" s="14" t="s">
        <v>77</v>
      </c>
      <c r="AY159" s="168" t="s">
        <v>170</v>
      </c>
    </row>
    <row r="160" spans="2:51" s="14" customFormat="1" ht="12">
      <c r="B160" s="167"/>
      <c r="D160" s="160" t="s">
        <v>179</v>
      </c>
      <c r="E160" s="168" t="s">
        <v>1</v>
      </c>
      <c r="F160" s="169" t="s">
        <v>879</v>
      </c>
      <c r="H160" s="170">
        <v>2.123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179</v>
      </c>
      <c r="AU160" s="168" t="s">
        <v>87</v>
      </c>
      <c r="AV160" s="14" t="s">
        <v>87</v>
      </c>
      <c r="AW160" s="14" t="s">
        <v>31</v>
      </c>
      <c r="AX160" s="14" t="s">
        <v>77</v>
      </c>
      <c r="AY160" s="168" t="s">
        <v>170</v>
      </c>
    </row>
    <row r="161" spans="2:51" s="14" customFormat="1" ht="12">
      <c r="B161" s="167"/>
      <c r="D161" s="160" t="s">
        <v>179</v>
      </c>
      <c r="E161" s="168" t="s">
        <v>1</v>
      </c>
      <c r="F161" s="169" t="s">
        <v>880</v>
      </c>
      <c r="H161" s="170">
        <v>6.277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179</v>
      </c>
      <c r="AU161" s="168" t="s">
        <v>87</v>
      </c>
      <c r="AV161" s="14" t="s">
        <v>87</v>
      </c>
      <c r="AW161" s="14" t="s">
        <v>31</v>
      </c>
      <c r="AX161" s="14" t="s">
        <v>77</v>
      </c>
      <c r="AY161" s="168" t="s">
        <v>170</v>
      </c>
    </row>
    <row r="162" spans="2:51" s="14" customFormat="1" ht="12">
      <c r="B162" s="167"/>
      <c r="D162" s="160" t="s">
        <v>179</v>
      </c>
      <c r="E162" s="168" t="s">
        <v>1</v>
      </c>
      <c r="F162" s="169" t="s">
        <v>881</v>
      </c>
      <c r="H162" s="170">
        <v>4.796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179</v>
      </c>
      <c r="AU162" s="168" t="s">
        <v>87</v>
      </c>
      <c r="AV162" s="14" t="s">
        <v>87</v>
      </c>
      <c r="AW162" s="14" t="s">
        <v>31</v>
      </c>
      <c r="AX162" s="14" t="s">
        <v>77</v>
      </c>
      <c r="AY162" s="168" t="s">
        <v>170</v>
      </c>
    </row>
    <row r="163" spans="2:51" s="14" customFormat="1" ht="12">
      <c r="B163" s="167"/>
      <c r="D163" s="160" t="s">
        <v>179</v>
      </c>
      <c r="E163" s="168" t="s">
        <v>1</v>
      </c>
      <c r="F163" s="169" t="s">
        <v>882</v>
      </c>
      <c r="H163" s="170">
        <v>11.799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179</v>
      </c>
      <c r="AU163" s="168" t="s">
        <v>87</v>
      </c>
      <c r="AV163" s="14" t="s">
        <v>87</v>
      </c>
      <c r="AW163" s="14" t="s">
        <v>31</v>
      </c>
      <c r="AX163" s="14" t="s">
        <v>77</v>
      </c>
      <c r="AY163" s="168" t="s">
        <v>170</v>
      </c>
    </row>
    <row r="164" spans="2:51" s="14" customFormat="1" ht="12">
      <c r="B164" s="167"/>
      <c r="D164" s="160" t="s">
        <v>179</v>
      </c>
      <c r="E164" s="168" t="s">
        <v>1</v>
      </c>
      <c r="F164" s="169" t="s">
        <v>883</v>
      </c>
      <c r="H164" s="170">
        <v>10.465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8" t="s">
        <v>179</v>
      </c>
      <c r="AU164" s="168" t="s">
        <v>87</v>
      </c>
      <c r="AV164" s="14" t="s">
        <v>87</v>
      </c>
      <c r="AW164" s="14" t="s">
        <v>31</v>
      </c>
      <c r="AX164" s="14" t="s">
        <v>77</v>
      </c>
      <c r="AY164" s="168" t="s">
        <v>170</v>
      </c>
    </row>
    <row r="165" spans="2:51" s="14" customFormat="1" ht="12">
      <c r="B165" s="167"/>
      <c r="D165" s="160" t="s">
        <v>179</v>
      </c>
      <c r="E165" s="168" t="s">
        <v>1</v>
      </c>
      <c r="F165" s="169" t="s">
        <v>884</v>
      </c>
      <c r="H165" s="170">
        <v>10.024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179</v>
      </c>
      <c r="AU165" s="168" t="s">
        <v>87</v>
      </c>
      <c r="AV165" s="14" t="s">
        <v>87</v>
      </c>
      <c r="AW165" s="14" t="s">
        <v>31</v>
      </c>
      <c r="AX165" s="14" t="s">
        <v>77</v>
      </c>
      <c r="AY165" s="168" t="s">
        <v>170</v>
      </c>
    </row>
    <row r="166" spans="2:51" s="14" customFormat="1" ht="12">
      <c r="B166" s="167"/>
      <c r="D166" s="160" t="s">
        <v>179</v>
      </c>
      <c r="E166" s="168" t="s">
        <v>1</v>
      </c>
      <c r="F166" s="169" t="s">
        <v>885</v>
      </c>
      <c r="H166" s="170">
        <v>10.177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179</v>
      </c>
      <c r="AU166" s="168" t="s">
        <v>87</v>
      </c>
      <c r="AV166" s="14" t="s">
        <v>87</v>
      </c>
      <c r="AW166" s="14" t="s">
        <v>31</v>
      </c>
      <c r="AX166" s="14" t="s">
        <v>77</v>
      </c>
      <c r="AY166" s="168" t="s">
        <v>170</v>
      </c>
    </row>
    <row r="167" spans="2:51" s="14" customFormat="1" ht="12">
      <c r="B167" s="167"/>
      <c r="D167" s="160" t="s">
        <v>179</v>
      </c>
      <c r="E167" s="168" t="s">
        <v>1</v>
      </c>
      <c r="F167" s="169" t="s">
        <v>886</v>
      </c>
      <c r="H167" s="170">
        <v>11.72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8" t="s">
        <v>179</v>
      </c>
      <c r="AU167" s="168" t="s">
        <v>87</v>
      </c>
      <c r="AV167" s="14" t="s">
        <v>87</v>
      </c>
      <c r="AW167" s="14" t="s">
        <v>31</v>
      </c>
      <c r="AX167" s="14" t="s">
        <v>77</v>
      </c>
      <c r="AY167" s="168" t="s">
        <v>170</v>
      </c>
    </row>
    <row r="168" spans="2:51" s="14" customFormat="1" ht="12">
      <c r="B168" s="167"/>
      <c r="D168" s="160" t="s">
        <v>179</v>
      </c>
      <c r="E168" s="168" t="s">
        <v>1</v>
      </c>
      <c r="F168" s="169" t="s">
        <v>887</v>
      </c>
      <c r="H168" s="170">
        <v>9.458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179</v>
      </c>
      <c r="AU168" s="168" t="s">
        <v>87</v>
      </c>
      <c r="AV168" s="14" t="s">
        <v>87</v>
      </c>
      <c r="AW168" s="14" t="s">
        <v>31</v>
      </c>
      <c r="AX168" s="14" t="s">
        <v>77</v>
      </c>
      <c r="AY168" s="168" t="s">
        <v>170</v>
      </c>
    </row>
    <row r="169" spans="2:51" s="14" customFormat="1" ht="12">
      <c r="B169" s="167"/>
      <c r="D169" s="160" t="s">
        <v>179</v>
      </c>
      <c r="E169" s="168" t="s">
        <v>1</v>
      </c>
      <c r="F169" s="169" t="s">
        <v>888</v>
      </c>
      <c r="H169" s="170">
        <v>9.233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179</v>
      </c>
      <c r="AU169" s="168" t="s">
        <v>87</v>
      </c>
      <c r="AV169" s="14" t="s">
        <v>87</v>
      </c>
      <c r="AW169" s="14" t="s">
        <v>31</v>
      </c>
      <c r="AX169" s="14" t="s">
        <v>77</v>
      </c>
      <c r="AY169" s="168" t="s">
        <v>170</v>
      </c>
    </row>
    <row r="170" spans="2:51" s="14" customFormat="1" ht="12">
      <c r="B170" s="167"/>
      <c r="D170" s="160" t="s">
        <v>179</v>
      </c>
      <c r="E170" s="168" t="s">
        <v>1</v>
      </c>
      <c r="F170" s="169" t="s">
        <v>889</v>
      </c>
      <c r="H170" s="170">
        <v>3.592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179</v>
      </c>
      <c r="AU170" s="168" t="s">
        <v>87</v>
      </c>
      <c r="AV170" s="14" t="s">
        <v>87</v>
      </c>
      <c r="AW170" s="14" t="s">
        <v>31</v>
      </c>
      <c r="AX170" s="14" t="s">
        <v>77</v>
      </c>
      <c r="AY170" s="168" t="s">
        <v>170</v>
      </c>
    </row>
    <row r="171" spans="2:51" s="14" customFormat="1" ht="12">
      <c r="B171" s="167"/>
      <c r="D171" s="160" t="s">
        <v>179</v>
      </c>
      <c r="E171" s="168" t="s">
        <v>1</v>
      </c>
      <c r="F171" s="169" t="s">
        <v>890</v>
      </c>
      <c r="H171" s="170">
        <v>7.821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8" t="s">
        <v>179</v>
      </c>
      <c r="AU171" s="168" t="s">
        <v>87</v>
      </c>
      <c r="AV171" s="14" t="s">
        <v>87</v>
      </c>
      <c r="AW171" s="14" t="s">
        <v>31</v>
      </c>
      <c r="AX171" s="14" t="s">
        <v>77</v>
      </c>
      <c r="AY171" s="168" t="s">
        <v>170</v>
      </c>
    </row>
    <row r="172" spans="2:51" s="14" customFormat="1" ht="12">
      <c r="B172" s="167"/>
      <c r="D172" s="160" t="s">
        <v>179</v>
      </c>
      <c r="E172" s="168" t="s">
        <v>1</v>
      </c>
      <c r="F172" s="169" t="s">
        <v>891</v>
      </c>
      <c r="H172" s="170">
        <v>10.879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179</v>
      </c>
      <c r="AU172" s="168" t="s">
        <v>87</v>
      </c>
      <c r="AV172" s="14" t="s">
        <v>87</v>
      </c>
      <c r="AW172" s="14" t="s">
        <v>31</v>
      </c>
      <c r="AX172" s="14" t="s">
        <v>77</v>
      </c>
      <c r="AY172" s="168" t="s">
        <v>170</v>
      </c>
    </row>
    <row r="173" spans="2:51" s="14" customFormat="1" ht="12">
      <c r="B173" s="167"/>
      <c r="D173" s="160" t="s">
        <v>179</v>
      </c>
      <c r="E173" s="168" t="s">
        <v>1</v>
      </c>
      <c r="F173" s="169" t="s">
        <v>892</v>
      </c>
      <c r="H173" s="170">
        <v>35.1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8" t="s">
        <v>179</v>
      </c>
      <c r="AU173" s="168" t="s">
        <v>87</v>
      </c>
      <c r="AV173" s="14" t="s">
        <v>87</v>
      </c>
      <c r="AW173" s="14" t="s">
        <v>31</v>
      </c>
      <c r="AX173" s="14" t="s">
        <v>77</v>
      </c>
      <c r="AY173" s="168" t="s">
        <v>170</v>
      </c>
    </row>
    <row r="174" spans="2:51" s="16" customFormat="1" ht="12">
      <c r="B174" s="198"/>
      <c r="D174" s="160" t="s">
        <v>179</v>
      </c>
      <c r="E174" s="199" t="s">
        <v>831</v>
      </c>
      <c r="F174" s="200" t="s">
        <v>893</v>
      </c>
      <c r="H174" s="201">
        <v>238.463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179</v>
      </c>
      <c r="AU174" s="199" t="s">
        <v>87</v>
      </c>
      <c r="AV174" s="16" t="s">
        <v>187</v>
      </c>
      <c r="AW174" s="16" t="s">
        <v>31</v>
      </c>
      <c r="AX174" s="16" t="s">
        <v>77</v>
      </c>
      <c r="AY174" s="199" t="s">
        <v>170</v>
      </c>
    </row>
    <row r="175" spans="2:51" s="14" customFormat="1" ht="12">
      <c r="B175" s="167"/>
      <c r="D175" s="160" t="s">
        <v>179</v>
      </c>
      <c r="E175" s="168" t="s">
        <v>1</v>
      </c>
      <c r="F175" s="169" t="s">
        <v>894</v>
      </c>
      <c r="H175" s="170">
        <v>0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179</v>
      </c>
      <c r="AU175" s="168" t="s">
        <v>87</v>
      </c>
      <c r="AV175" s="14" t="s">
        <v>87</v>
      </c>
      <c r="AW175" s="14" t="s">
        <v>31</v>
      </c>
      <c r="AX175" s="14" t="s">
        <v>77</v>
      </c>
      <c r="AY175" s="168" t="s">
        <v>170</v>
      </c>
    </row>
    <row r="176" spans="2:51" s="15" customFormat="1" ht="12">
      <c r="B176" s="175"/>
      <c r="D176" s="160" t="s">
        <v>179</v>
      </c>
      <c r="E176" s="176" t="s">
        <v>830</v>
      </c>
      <c r="F176" s="177" t="s">
        <v>239</v>
      </c>
      <c r="H176" s="178">
        <v>238.463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179</v>
      </c>
      <c r="AU176" s="176" t="s">
        <v>87</v>
      </c>
      <c r="AV176" s="15" t="s">
        <v>177</v>
      </c>
      <c r="AW176" s="15" t="s">
        <v>31</v>
      </c>
      <c r="AX176" s="15" t="s">
        <v>77</v>
      </c>
      <c r="AY176" s="176" t="s">
        <v>170</v>
      </c>
    </row>
    <row r="177" spans="2:51" s="14" customFormat="1" ht="12">
      <c r="B177" s="167"/>
      <c r="D177" s="160" t="s">
        <v>179</v>
      </c>
      <c r="E177" s="168" t="s">
        <v>1</v>
      </c>
      <c r="F177" s="169" t="s">
        <v>895</v>
      </c>
      <c r="H177" s="170">
        <v>155.001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179</v>
      </c>
      <c r="AU177" s="168" t="s">
        <v>87</v>
      </c>
      <c r="AV177" s="14" t="s">
        <v>87</v>
      </c>
      <c r="AW177" s="14" t="s">
        <v>31</v>
      </c>
      <c r="AX177" s="14" t="s">
        <v>32</v>
      </c>
      <c r="AY177" s="168" t="s">
        <v>170</v>
      </c>
    </row>
    <row r="178" spans="1:65" s="2" customFormat="1" ht="24.2" customHeight="1">
      <c r="A178" s="33"/>
      <c r="B178" s="145"/>
      <c r="C178" s="146" t="s">
        <v>205</v>
      </c>
      <c r="D178" s="146" t="s">
        <v>172</v>
      </c>
      <c r="E178" s="147" t="s">
        <v>896</v>
      </c>
      <c r="F178" s="148" t="s">
        <v>897</v>
      </c>
      <c r="G178" s="149" t="s">
        <v>222</v>
      </c>
      <c r="H178" s="150">
        <v>83.462</v>
      </c>
      <c r="I178" s="151"/>
      <c r="J178" s="152">
        <f>ROUND(I178*H178,2)</f>
        <v>0</v>
      </c>
      <c r="K178" s="148" t="s">
        <v>176</v>
      </c>
      <c r="L178" s="34"/>
      <c r="M178" s="153" t="s">
        <v>1</v>
      </c>
      <c r="N178" s="154" t="s">
        <v>42</v>
      </c>
      <c r="O178" s="59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177</v>
      </c>
      <c r="AT178" s="157" t="s">
        <v>172</v>
      </c>
      <c r="AU178" s="157" t="s">
        <v>87</v>
      </c>
      <c r="AY178" s="18" t="s">
        <v>170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8" t="s">
        <v>32</v>
      </c>
      <c r="BK178" s="158">
        <f>ROUND(I178*H178,2)</f>
        <v>0</v>
      </c>
      <c r="BL178" s="18" t="s">
        <v>177</v>
      </c>
      <c r="BM178" s="157" t="s">
        <v>898</v>
      </c>
    </row>
    <row r="179" spans="2:51" s="14" customFormat="1" ht="12">
      <c r="B179" s="167"/>
      <c r="D179" s="160" t="s">
        <v>179</v>
      </c>
      <c r="E179" s="168" t="s">
        <v>1</v>
      </c>
      <c r="F179" s="169" t="s">
        <v>899</v>
      </c>
      <c r="H179" s="170">
        <v>83.462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179</v>
      </c>
      <c r="AU179" s="168" t="s">
        <v>87</v>
      </c>
      <c r="AV179" s="14" t="s">
        <v>87</v>
      </c>
      <c r="AW179" s="14" t="s">
        <v>31</v>
      </c>
      <c r="AX179" s="14" t="s">
        <v>32</v>
      </c>
      <c r="AY179" s="168" t="s">
        <v>170</v>
      </c>
    </row>
    <row r="180" spans="1:65" s="2" customFormat="1" ht="16.5" customHeight="1">
      <c r="A180" s="33"/>
      <c r="B180" s="145"/>
      <c r="C180" s="146" t="s">
        <v>210</v>
      </c>
      <c r="D180" s="146" t="s">
        <v>172</v>
      </c>
      <c r="E180" s="147" t="s">
        <v>900</v>
      </c>
      <c r="F180" s="148" t="s">
        <v>901</v>
      </c>
      <c r="G180" s="149" t="s">
        <v>175</v>
      </c>
      <c r="H180" s="150">
        <v>443.332</v>
      </c>
      <c r="I180" s="151"/>
      <c r="J180" s="152">
        <f>ROUND(I180*H180,2)</f>
        <v>0</v>
      </c>
      <c r="K180" s="148" t="s">
        <v>176</v>
      </c>
      <c r="L180" s="34"/>
      <c r="M180" s="153" t="s">
        <v>1</v>
      </c>
      <c r="N180" s="154" t="s">
        <v>42</v>
      </c>
      <c r="O180" s="59"/>
      <c r="P180" s="155">
        <f>O180*H180</f>
        <v>0</v>
      </c>
      <c r="Q180" s="155">
        <v>0.00085</v>
      </c>
      <c r="R180" s="155">
        <f>Q180*H180</f>
        <v>0.37683219999999995</v>
      </c>
      <c r="S180" s="155">
        <v>0</v>
      </c>
      <c r="T180" s="15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177</v>
      </c>
      <c r="AT180" s="157" t="s">
        <v>172</v>
      </c>
      <c r="AU180" s="157" t="s">
        <v>87</v>
      </c>
      <c r="AY180" s="18" t="s">
        <v>170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8" t="s">
        <v>32</v>
      </c>
      <c r="BK180" s="158">
        <f>ROUND(I180*H180,2)</f>
        <v>0</v>
      </c>
      <c r="BL180" s="18" t="s">
        <v>177</v>
      </c>
      <c r="BM180" s="157" t="s">
        <v>902</v>
      </c>
    </row>
    <row r="181" spans="2:51" s="13" customFormat="1" ht="12">
      <c r="B181" s="159"/>
      <c r="D181" s="160" t="s">
        <v>179</v>
      </c>
      <c r="E181" s="161" t="s">
        <v>1</v>
      </c>
      <c r="F181" s="162" t="s">
        <v>868</v>
      </c>
      <c r="H181" s="161" t="s">
        <v>1</v>
      </c>
      <c r="I181" s="163"/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179</v>
      </c>
      <c r="AU181" s="161" t="s">
        <v>87</v>
      </c>
      <c r="AV181" s="13" t="s">
        <v>32</v>
      </c>
      <c r="AW181" s="13" t="s">
        <v>31</v>
      </c>
      <c r="AX181" s="13" t="s">
        <v>77</v>
      </c>
      <c r="AY181" s="161" t="s">
        <v>170</v>
      </c>
    </row>
    <row r="182" spans="2:51" s="14" customFormat="1" ht="12">
      <c r="B182" s="167"/>
      <c r="D182" s="160" t="s">
        <v>179</v>
      </c>
      <c r="E182" s="168" t="s">
        <v>1</v>
      </c>
      <c r="F182" s="169" t="s">
        <v>903</v>
      </c>
      <c r="H182" s="170">
        <v>18.318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8" t="s">
        <v>179</v>
      </c>
      <c r="AU182" s="168" t="s">
        <v>87</v>
      </c>
      <c r="AV182" s="14" t="s">
        <v>87</v>
      </c>
      <c r="AW182" s="14" t="s">
        <v>31</v>
      </c>
      <c r="AX182" s="14" t="s">
        <v>77</v>
      </c>
      <c r="AY182" s="168" t="s">
        <v>170</v>
      </c>
    </row>
    <row r="183" spans="2:51" s="14" customFormat="1" ht="12">
      <c r="B183" s="167"/>
      <c r="D183" s="160" t="s">
        <v>179</v>
      </c>
      <c r="E183" s="168" t="s">
        <v>1</v>
      </c>
      <c r="F183" s="169" t="s">
        <v>904</v>
      </c>
      <c r="H183" s="170">
        <v>23.888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179</v>
      </c>
      <c r="AU183" s="168" t="s">
        <v>87</v>
      </c>
      <c r="AV183" s="14" t="s">
        <v>87</v>
      </c>
      <c r="AW183" s="14" t="s">
        <v>31</v>
      </c>
      <c r="AX183" s="14" t="s">
        <v>77</v>
      </c>
      <c r="AY183" s="168" t="s">
        <v>170</v>
      </c>
    </row>
    <row r="184" spans="2:51" s="14" customFormat="1" ht="12">
      <c r="B184" s="167"/>
      <c r="D184" s="160" t="s">
        <v>179</v>
      </c>
      <c r="E184" s="168" t="s">
        <v>1</v>
      </c>
      <c r="F184" s="169" t="s">
        <v>905</v>
      </c>
      <c r="H184" s="170">
        <v>26.199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179</v>
      </c>
      <c r="AU184" s="168" t="s">
        <v>87</v>
      </c>
      <c r="AV184" s="14" t="s">
        <v>87</v>
      </c>
      <c r="AW184" s="14" t="s">
        <v>31</v>
      </c>
      <c r="AX184" s="14" t="s">
        <v>77</v>
      </c>
      <c r="AY184" s="168" t="s">
        <v>170</v>
      </c>
    </row>
    <row r="185" spans="2:51" s="14" customFormat="1" ht="12">
      <c r="B185" s="167"/>
      <c r="D185" s="160" t="s">
        <v>179</v>
      </c>
      <c r="E185" s="168" t="s">
        <v>1</v>
      </c>
      <c r="F185" s="169" t="s">
        <v>906</v>
      </c>
      <c r="H185" s="170">
        <v>25.627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8" t="s">
        <v>179</v>
      </c>
      <c r="AU185" s="168" t="s">
        <v>87</v>
      </c>
      <c r="AV185" s="14" t="s">
        <v>87</v>
      </c>
      <c r="AW185" s="14" t="s">
        <v>31</v>
      </c>
      <c r="AX185" s="14" t="s">
        <v>77</v>
      </c>
      <c r="AY185" s="168" t="s">
        <v>170</v>
      </c>
    </row>
    <row r="186" spans="2:51" s="14" customFormat="1" ht="12">
      <c r="B186" s="167"/>
      <c r="D186" s="160" t="s">
        <v>179</v>
      </c>
      <c r="E186" s="168" t="s">
        <v>1</v>
      </c>
      <c r="F186" s="169" t="s">
        <v>907</v>
      </c>
      <c r="H186" s="170">
        <v>7.841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179</v>
      </c>
      <c r="AU186" s="168" t="s">
        <v>87</v>
      </c>
      <c r="AV186" s="14" t="s">
        <v>87</v>
      </c>
      <c r="AW186" s="14" t="s">
        <v>31</v>
      </c>
      <c r="AX186" s="14" t="s">
        <v>77</v>
      </c>
      <c r="AY186" s="168" t="s">
        <v>170</v>
      </c>
    </row>
    <row r="187" spans="2:51" s="14" customFormat="1" ht="12">
      <c r="B187" s="167"/>
      <c r="D187" s="160" t="s">
        <v>179</v>
      </c>
      <c r="E187" s="168" t="s">
        <v>1</v>
      </c>
      <c r="F187" s="169" t="s">
        <v>908</v>
      </c>
      <c r="H187" s="170">
        <v>16.376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179</v>
      </c>
      <c r="AU187" s="168" t="s">
        <v>87</v>
      </c>
      <c r="AV187" s="14" t="s">
        <v>87</v>
      </c>
      <c r="AW187" s="14" t="s">
        <v>31</v>
      </c>
      <c r="AX187" s="14" t="s">
        <v>77</v>
      </c>
      <c r="AY187" s="168" t="s">
        <v>170</v>
      </c>
    </row>
    <row r="188" spans="2:51" s="14" customFormat="1" ht="12">
      <c r="B188" s="167"/>
      <c r="D188" s="160" t="s">
        <v>179</v>
      </c>
      <c r="E188" s="168" t="s">
        <v>1</v>
      </c>
      <c r="F188" s="169" t="s">
        <v>909</v>
      </c>
      <c r="H188" s="170">
        <v>16.301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8" t="s">
        <v>179</v>
      </c>
      <c r="AU188" s="168" t="s">
        <v>87</v>
      </c>
      <c r="AV188" s="14" t="s">
        <v>87</v>
      </c>
      <c r="AW188" s="14" t="s">
        <v>31</v>
      </c>
      <c r="AX188" s="14" t="s">
        <v>77</v>
      </c>
      <c r="AY188" s="168" t="s">
        <v>170</v>
      </c>
    </row>
    <row r="189" spans="2:51" s="14" customFormat="1" ht="12">
      <c r="B189" s="167"/>
      <c r="D189" s="160" t="s">
        <v>179</v>
      </c>
      <c r="E189" s="168" t="s">
        <v>1</v>
      </c>
      <c r="F189" s="169" t="s">
        <v>910</v>
      </c>
      <c r="H189" s="170">
        <v>14.288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179</v>
      </c>
      <c r="AU189" s="168" t="s">
        <v>87</v>
      </c>
      <c r="AV189" s="14" t="s">
        <v>87</v>
      </c>
      <c r="AW189" s="14" t="s">
        <v>31</v>
      </c>
      <c r="AX189" s="14" t="s">
        <v>77</v>
      </c>
      <c r="AY189" s="168" t="s">
        <v>170</v>
      </c>
    </row>
    <row r="190" spans="2:51" s="14" customFormat="1" ht="12">
      <c r="B190" s="167"/>
      <c r="D190" s="160" t="s">
        <v>179</v>
      </c>
      <c r="E190" s="168" t="s">
        <v>1</v>
      </c>
      <c r="F190" s="169" t="s">
        <v>911</v>
      </c>
      <c r="H190" s="170">
        <v>12.403</v>
      </c>
      <c r="I190" s="171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8" t="s">
        <v>179</v>
      </c>
      <c r="AU190" s="168" t="s">
        <v>87</v>
      </c>
      <c r="AV190" s="14" t="s">
        <v>87</v>
      </c>
      <c r="AW190" s="14" t="s">
        <v>31</v>
      </c>
      <c r="AX190" s="14" t="s">
        <v>77</v>
      </c>
      <c r="AY190" s="168" t="s">
        <v>170</v>
      </c>
    </row>
    <row r="191" spans="2:51" s="14" customFormat="1" ht="12">
      <c r="B191" s="167"/>
      <c r="D191" s="160" t="s">
        <v>179</v>
      </c>
      <c r="E191" s="168" t="s">
        <v>1</v>
      </c>
      <c r="F191" s="169" t="s">
        <v>912</v>
      </c>
      <c r="H191" s="170">
        <v>11.481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179</v>
      </c>
      <c r="AU191" s="168" t="s">
        <v>87</v>
      </c>
      <c r="AV191" s="14" t="s">
        <v>87</v>
      </c>
      <c r="AW191" s="14" t="s">
        <v>31</v>
      </c>
      <c r="AX191" s="14" t="s">
        <v>77</v>
      </c>
      <c r="AY191" s="168" t="s">
        <v>170</v>
      </c>
    </row>
    <row r="192" spans="2:51" s="14" customFormat="1" ht="12">
      <c r="B192" s="167"/>
      <c r="D192" s="160" t="s">
        <v>179</v>
      </c>
      <c r="E192" s="168" t="s">
        <v>1</v>
      </c>
      <c r="F192" s="169" t="s">
        <v>913</v>
      </c>
      <c r="H192" s="170">
        <v>3.861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8" t="s">
        <v>179</v>
      </c>
      <c r="AU192" s="168" t="s">
        <v>87</v>
      </c>
      <c r="AV192" s="14" t="s">
        <v>87</v>
      </c>
      <c r="AW192" s="14" t="s">
        <v>31</v>
      </c>
      <c r="AX192" s="14" t="s">
        <v>77</v>
      </c>
      <c r="AY192" s="168" t="s">
        <v>170</v>
      </c>
    </row>
    <row r="193" spans="2:51" s="14" customFormat="1" ht="12">
      <c r="B193" s="167"/>
      <c r="D193" s="160" t="s">
        <v>179</v>
      </c>
      <c r="E193" s="168" t="s">
        <v>1</v>
      </c>
      <c r="F193" s="169" t="s">
        <v>914</v>
      </c>
      <c r="H193" s="170">
        <v>11.413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8" t="s">
        <v>179</v>
      </c>
      <c r="AU193" s="168" t="s">
        <v>87</v>
      </c>
      <c r="AV193" s="14" t="s">
        <v>87</v>
      </c>
      <c r="AW193" s="14" t="s">
        <v>31</v>
      </c>
      <c r="AX193" s="14" t="s">
        <v>77</v>
      </c>
      <c r="AY193" s="168" t="s">
        <v>170</v>
      </c>
    </row>
    <row r="194" spans="2:51" s="14" customFormat="1" ht="12">
      <c r="B194" s="167"/>
      <c r="D194" s="160" t="s">
        <v>179</v>
      </c>
      <c r="E194" s="168" t="s">
        <v>1</v>
      </c>
      <c r="F194" s="169" t="s">
        <v>915</v>
      </c>
      <c r="H194" s="170">
        <v>8.72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179</v>
      </c>
      <c r="AU194" s="168" t="s">
        <v>87</v>
      </c>
      <c r="AV194" s="14" t="s">
        <v>87</v>
      </c>
      <c r="AW194" s="14" t="s">
        <v>31</v>
      </c>
      <c r="AX194" s="14" t="s">
        <v>77</v>
      </c>
      <c r="AY194" s="168" t="s">
        <v>170</v>
      </c>
    </row>
    <row r="195" spans="2:51" s="14" customFormat="1" ht="12">
      <c r="B195" s="167"/>
      <c r="D195" s="160" t="s">
        <v>179</v>
      </c>
      <c r="E195" s="168" t="s">
        <v>1</v>
      </c>
      <c r="F195" s="169" t="s">
        <v>916</v>
      </c>
      <c r="H195" s="170">
        <v>21.453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179</v>
      </c>
      <c r="AU195" s="168" t="s">
        <v>87</v>
      </c>
      <c r="AV195" s="14" t="s">
        <v>87</v>
      </c>
      <c r="AW195" s="14" t="s">
        <v>31</v>
      </c>
      <c r="AX195" s="14" t="s">
        <v>77</v>
      </c>
      <c r="AY195" s="168" t="s">
        <v>170</v>
      </c>
    </row>
    <row r="196" spans="2:51" s="14" customFormat="1" ht="12">
      <c r="B196" s="167"/>
      <c r="D196" s="160" t="s">
        <v>179</v>
      </c>
      <c r="E196" s="168" t="s">
        <v>1</v>
      </c>
      <c r="F196" s="169" t="s">
        <v>917</v>
      </c>
      <c r="H196" s="170">
        <v>19.028</v>
      </c>
      <c r="I196" s="171"/>
      <c r="L196" s="167"/>
      <c r="M196" s="172"/>
      <c r="N196" s="173"/>
      <c r="O196" s="173"/>
      <c r="P196" s="173"/>
      <c r="Q196" s="173"/>
      <c r="R196" s="173"/>
      <c r="S196" s="173"/>
      <c r="T196" s="174"/>
      <c r="AT196" s="168" t="s">
        <v>179</v>
      </c>
      <c r="AU196" s="168" t="s">
        <v>87</v>
      </c>
      <c r="AV196" s="14" t="s">
        <v>87</v>
      </c>
      <c r="AW196" s="14" t="s">
        <v>31</v>
      </c>
      <c r="AX196" s="14" t="s">
        <v>77</v>
      </c>
      <c r="AY196" s="168" t="s">
        <v>170</v>
      </c>
    </row>
    <row r="197" spans="2:51" s="14" customFormat="1" ht="12">
      <c r="B197" s="167"/>
      <c r="D197" s="160" t="s">
        <v>179</v>
      </c>
      <c r="E197" s="168" t="s">
        <v>1</v>
      </c>
      <c r="F197" s="169" t="s">
        <v>918</v>
      </c>
      <c r="H197" s="170">
        <v>18.225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179</v>
      </c>
      <c r="AU197" s="168" t="s">
        <v>87</v>
      </c>
      <c r="AV197" s="14" t="s">
        <v>87</v>
      </c>
      <c r="AW197" s="14" t="s">
        <v>31</v>
      </c>
      <c r="AX197" s="14" t="s">
        <v>77</v>
      </c>
      <c r="AY197" s="168" t="s">
        <v>170</v>
      </c>
    </row>
    <row r="198" spans="2:51" s="14" customFormat="1" ht="12">
      <c r="B198" s="167"/>
      <c r="D198" s="160" t="s">
        <v>179</v>
      </c>
      <c r="E198" s="168" t="s">
        <v>1</v>
      </c>
      <c r="F198" s="169" t="s">
        <v>919</v>
      </c>
      <c r="H198" s="170">
        <v>18.503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179</v>
      </c>
      <c r="AU198" s="168" t="s">
        <v>87</v>
      </c>
      <c r="AV198" s="14" t="s">
        <v>87</v>
      </c>
      <c r="AW198" s="14" t="s">
        <v>31</v>
      </c>
      <c r="AX198" s="14" t="s">
        <v>77</v>
      </c>
      <c r="AY198" s="168" t="s">
        <v>170</v>
      </c>
    </row>
    <row r="199" spans="2:51" s="14" customFormat="1" ht="12">
      <c r="B199" s="167"/>
      <c r="D199" s="160" t="s">
        <v>179</v>
      </c>
      <c r="E199" s="168" t="s">
        <v>1</v>
      </c>
      <c r="F199" s="169" t="s">
        <v>920</v>
      </c>
      <c r="H199" s="170">
        <v>21.31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179</v>
      </c>
      <c r="AU199" s="168" t="s">
        <v>87</v>
      </c>
      <c r="AV199" s="14" t="s">
        <v>87</v>
      </c>
      <c r="AW199" s="14" t="s">
        <v>31</v>
      </c>
      <c r="AX199" s="14" t="s">
        <v>77</v>
      </c>
      <c r="AY199" s="168" t="s">
        <v>170</v>
      </c>
    </row>
    <row r="200" spans="2:51" s="14" customFormat="1" ht="12">
      <c r="B200" s="167"/>
      <c r="D200" s="160" t="s">
        <v>179</v>
      </c>
      <c r="E200" s="168" t="s">
        <v>1</v>
      </c>
      <c r="F200" s="169" t="s">
        <v>921</v>
      </c>
      <c r="H200" s="170">
        <v>17.196</v>
      </c>
      <c r="I200" s="171"/>
      <c r="L200" s="167"/>
      <c r="M200" s="172"/>
      <c r="N200" s="173"/>
      <c r="O200" s="173"/>
      <c r="P200" s="173"/>
      <c r="Q200" s="173"/>
      <c r="R200" s="173"/>
      <c r="S200" s="173"/>
      <c r="T200" s="174"/>
      <c r="AT200" s="168" t="s">
        <v>179</v>
      </c>
      <c r="AU200" s="168" t="s">
        <v>87</v>
      </c>
      <c r="AV200" s="14" t="s">
        <v>87</v>
      </c>
      <c r="AW200" s="14" t="s">
        <v>31</v>
      </c>
      <c r="AX200" s="14" t="s">
        <v>77</v>
      </c>
      <c r="AY200" s="168" t="s">
        <v>170</v>
      </c>
    </row>
    <row r="201" spans="2:51" s="14" customFormat="1" ht="12">
      <c r="B201" s="167"/>
      <c r="D201" s="160" t="s">
        <v>179</v>
      </c>
      <c r="E201" s="168" t="s">
        <v>1</v>
      </c>
      <c r="F201" s="169" t="s">
        <v>922</v>
      </c>
      <c r="H201" s="170">
        <v>16.788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179</v>
      </c>
      <c r="AU201" s="168" t="s">
        <v>87</v>
      </c>
      <c r="AV201" s="14" t="s">
        <v>87</v>
      </c>
      <c r="AW201" s="14" t="s">
        <v>31</v>
      </c>
      <c r="AX201" s="14" t="s">
        <v>77</v>
      </c>
      <c r="AY201" s="168" t="s">
        <v>170</v>
      </c>
    </row>
    <row r="202" spans="2:51" s="14" customFormat="1" ht="12">
      <c r="B202" s="167"/>
      <c r="D202" s="160" t="s">
        <v>179</v>
      </c>
      <c r="E202" s="168" t="s">
        <v>1</v>
      </c>
      <c r="F202" s="169" t="s">
        <v>923</v>
      </c>
      <c r="H202" s="170">
        <v>6.531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8" t="s">
        <v>179</v>
      </c>
      <c r="AU202" s="168" t="s">
        <v>87</v>
      </c>
      <c r="AV202" s="14" t="s">
        <v>87</v>
      </c>
      <c r="AW202" s="14" t="s">
        <v>31</v>
      </c>
      <c r="AX202" s="14" t="s">
        <v>77</v>
      </c>
      <c r="AY202" s="168" t="s">
        <v>170</v>
      </c>
    </row>
    <row r="203" spans="2:51" s="14" customFormat="1" ht="12">
      <c r="B203" s="167"/>
      <c r="D203" s="160" t="s">
        <v>179</v>
      </c>
      <c r="E203" s="168" t="s">
        <v>1</v>
      </c>
      <c r="F203" s="169" t="s">
        <v>924</v>
      </c>
      <c r="H203" s="170">
        <v>14.22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179</v>
      </c>
      <c r="AU203" s="168" t="s">
        <v>87</v>
      </c>
      <c r="AV203" s="14" t="s">
        <v>87</v>
      </c>
      <c r="AW203" s="14" t="s">
        <v>31</v>
      </c>
      <c r="AX203" s="14" t="s">
        <v>77</v>
      </c>
      <c r="AY203" s="168" t="s">
        <v>170</v>
      </c>
    </row>
    <row r="204" spans="2:51" s="14" customFormat="1" ht="12">
      <c r="B204" s="167"/>
      <c r="D204" s="160" t="s">
        <v>179</v>
      </c>
      <c r="E204" s="168" t="s">
        <v>1</v>
      </c>
      <c r="F204" s="169" t="s">
        <v>925</v>
      </c>
      <c r="H204" s="170">
        <v>18.482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179</v>
      </c>
      <c r="AU204" s="168" t="s">
        <v>87</v>
      </c>
      <c r="AV204" s="14" t="s">
        <v>87</v>
      </c>
      <c r="AW204" s="14" t="s">
        <v>31</v>
      </c>
      <c r="AX204" s="14" t="s">
        <v>77</v>
      </c>
      <c r="AY204" s="168" t="s">
        <v>170</v>
      </c>
    </row>
    <row r="205" spans="2:51" s="14" customFormat="1" ht="12">
      <c r="B205" s="167"/>
      <c r="D205" s="160" t="s">
        <v>179</v>
      </c>
      <c r="E205" s="168" t="s">
        <v>1</v>
      </c>
      <c r="F205" s="169" t="s">
        <v>926</v>
      </c>
      <c r="H205" s="170">
        <v>74.88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179</v>
      </c>
      <c r="AU205" s="168" t="s">
        <v>87</v>
      </c>
      <c r="AV205" s="14" t="s">
        <v>87</v>
      </c>
      <c r="AW205" s="14" t="s">
        <v>31</v>
      </c>
      <c r="AX205" s="14" t="s">
        <v>77</v>
      </c>
      <c r="AY205" s="168" t="s">
        <v>170</v>
      </c>
    </row>
    <row r="206" spans="2:51" s="15" customFormat="1" ht="12">
      <c r="B206" s="175"/>
      <c r="D206" s="160" t="s">
        <v>179</v>
      </c>
      <c r="E206" s="176" t="s">
        <v>1</v>
      </c>
      <c r="F206" s="177" t="s">
        <v>239</v>
      </c>
      <c r="H206" s="178">
        <v>443.332</v>
      </c>
      <c r="I206" s="179"/>
      <c r="L206" s="175"/>
      <c r="M206" s="180"/>
      <c r="N206" s="181"/>
      <c r="O206" s="181"/>
      <c r="P206" s="181"/>
      <c r="Q206" s="181"/>
      <c r="R206" s="181"/>
      <c r="S206" s="181"/>
      <c r="T206" s="182"/>
      <c r="AT206" s="176" t="s">
        <v>179</v>
      </c>
      <c r="AU206" s="176" t="s">
        <v>87</v>
      </c>
      <c r="AV206" s="15" t="s">
        <v>177</v>
      </c>
      <c r="AW206" s="15" t="s">
        <v>31</v>
      </c>
      <c r="AX206" s="15" t="s">
        <v>32</v>
      </c>
      <c r="AY206" s="176" t="s">
        <v>170</v>
      </c>
    </row>
    <row r="207" spans="1:65" s="2" customFormat="1" ht="16.5" customHeight="1">
      <c r="A207" s="33"/>
      <c r="B207" s="145"/>
      <c r="C207" s="146" t="s">
        <v>214</v>
      </c>
      <c r="D207" s="146" t="s">
        <v>172</v>
      </c>
      <c r="E207" s="147" t="s">
        <v>927</v>
      </c>
      <c r="F207" s="148" t="s">
        <v>928</v>
      </c>
      <c r="G207" s="149" t="s">
        <v>175</v>
      </c>
      <c r="H207" s="150">
        <v>443.332</v>
      </c>
      <c r="I207" s="151"/>
      <c r="J207" s="152">
        <f>ROUND(I207*H207,2)</f>
        <v>0</v>
      </c>
      <c r="K207" s="148" t="s">
        <v>176</v>
      </c>
      <c r="L207" s="34"/>
      <c r="M207" s="153" t="s">
        <v>1</v>
      </c>
      <c r="N207" s="154" t="s">
        <v>42</v>
      </c>
      <c r="O207" s="59"/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7" t="s">
        <v>177</v>
      </c>
      <c r="AT207" s="157" t="s">
        <v>172</v>
      </c>
      <c r="AU207" s="157" t="s">
        <v>87</v>
      </c>
      <c r="AY207" s="18" t="s">
        <v>170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8" t="s">
        <v>32</v>
      </c>
      <c r="BK207" s="158">
        <f>ROUND(I207*H207,2)</f>
        <v>0</v>
      </c>
      <c r="BL207" s="18" t="s">
        <v>177</v>
      </c>
      <c r="BM207" s="157" t="s">
        <v>929</v>
      </c>
    </row>
    <row r="208" spans="1:65" s="2" customFormat="1" ht="16.5" customHeight="1">
      <c r="A208" s="33"/>
      <c r="B208" s="145"/>
      <c r="C208" s="146" t="s">
        <v>8</v>
      </c>
      <c r="D208" s="146" t="s">
        <v>172</v>
      </c>
      <c r="E208" s="147" t="s">
        <v>316</v>
      </c>
      <c r="F208" s="148" t="s">
        <v>317</v>
      </c>
      <c r="G208" s="149" t="s">
        <v>222</v>
      </c>
      <c r="H208" s="150">
        <v>155.001</v>
      </c>
      <c r="I208" s="151"/>
      <c r="J208" s="152">
        <f>ROUND(I208*H208,2)</f>
        <v>0</v>
      </c>
      <c r="K208" s="148" t="s">
        <v>176</v>
      </c>
      <c r="L208" s="34"/>
      <c r="M208" s="153" t="s">
        <v>1</v>
      </c>
      <c r="N208" s="154" t="s">
        <v>42</v>
      </c>
      <c r="O208" s="59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7" t="s">
        <v>177</v>
      </c>
      <c r="AT208" s="157" t="s">
        <v>172</v>
      </c>
      <c r="AU208" s="157" t="s">
        <v>87</v>
      </c>
      <c r="AY208" s="18" t="s">
        <v>170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8" t="s">
        <v>32</v>
      </c>
      <c r="BK208" s="158">
        <f>ROUND(I208*H208,2)</f>
        <v>0</v>
      </c>
      <c r="BL208" s="18" t="s">
        <v>177</v>
      </c>
      <c r="BM208" s="157" t="s">
        <v>318</v>
      </c>
    </row>
    <row r="209" spans="2:51" s="14" customFormat="1" ht="12">
      <c r="B209" s="167"/>
      <c r="D209" s="160" t="s">
        <v>179</v>
      </c>
      <c r="E209" s="168" t="s">
        <v>1</v>
      </c>
      <c r="F209" s="169" t="s">
        <v>930</v>
      </c>
      <c r="H209" s="170">
        <v>238.463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179</v>
      </c>
      <c r="AU209" s="168" t="s">
        <v>87</v>
      </c>
      <c r="AV209" s="14" t="s">
        <v>87</v>
      </c>
      <c r="AW209" s="14" t="s">
        <v>31</v>
      </c>
      <c r="AX209" s="14" t="s">
        <v>77</v>
      </c>
      <c r="AY209" s="168" t="s">
        <v>170</v>
      </c>
    </row>
    <row r="210" spans="2:51" s="15" customFormat="1" ht="12">
      <c r="B210" s="175"/>
      <c r="D210" s="160" t="s">
        <v>179</v>
      </c>
      <c r="E210" s="176" t="s">
        <v>825</v>
      </c>
      <c r="F210" s="177" t="s">
        <v>239</v>
      </c>
      <c r="H210" s="178">
        <v>238.463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179</v>
      </c>
      <c r="AU210" s="176" t="s">
        <v>87</v>
      </c>
      <c r="AV210" s="15" t="s">
        <v>177</v>
      </c>
      <c r="AW210" s="15" t="s">
        <v>31</v>
      </c>
      <c r="AX210" s="15" t="s">
        <v>77</v>
      </c>
      <c r="AY210" s="176" t="s">
        <v>170</v>
      </c>
    </row>
    <row r="211" spans="2:51" s="13" customFormat="1" ht="12">
      <c r="B211" s="159"/>
      <c r="D211" s="160" t="s">
        <v>179</v>
      </c>
      <c r="E211" s="161" t="s">
        <v>1</v>
      </c>
      <c r="F211" s="162" t="s">
        <v>323</v>
      </c>
      <c r="H211" s="161" t="s">
        <v>1</v>
      </c>
      <c r="I211" s="163"/>
      <c r="L211" s="159"/>
      <c r="M211" s="164"/>
      <c r="N211" s="165"/>
      <c r="O211" s="165"/>
      <c r="P211" s="165"/>
      <c r="Q211" s="165"/>
      <c r="R211" s="165"/>
      <c r="S211" s="165"/>
      <c r="T211" s="166"/>
      <c r="AT211" s="161" t="s">
        <v>179</v>
      </c>
      <c r="AU211" s="161" t="s">
        <v>87</v>
      </c>
      <c r="AV211" s="13" t="s">
        <v>32</v>
      </c>
      <c r="AW211" s="13" t="s">
        <v>31</v>
      </c>
      <c r="AX211" s="13" t="s">
        <v>77</v>
      </c>
      <c r="AY211" s="161" t="s">
        <v>170</v>
      </c>
    </row>
    <row r="212" spans="2:51" s="14" customFormat="1" ht="12">
      <c r="B212" s="167"/>
      <c r="D212" s="160" t="s">
        <v>179</v>
      </c>
      <c r="E212" s="168" t="s">
        <v>1</v>
      </c>
      <c r="F212" s="169" t="s">
        <v>931</v>
      </c>
      <c r="H212" s="170">
        <v>155.001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8" t="s">
        <v>179</v>
      </c>
      <c r="AU212" s="168" t="s">
        <v>87</v>
      </c>
      <c r="AV212" s="14" t="s">
        <v>87</v>
      </c>
      <c r="AW212" s="14" t="s">
        <v>31</v>
      </c>
      <c r="AX212" s="14" t="s">
        <v>32</v>
      </c>
      <c r="AY212" s="168" t="s">
        <v>170</v>
      </c>
    </row>
    <row r="213" spans="1:65" s="2" customFormat="1" ht="24.2" customHeight="1">
      <c r="A213" s="33"/>
      <c r="B213" s="145"/>
      <c r="C213" s="146" t="s">
        <v>219</v>
      </c>
      <c r="D213" s="146" t="s">
        <v>172</v>
      </c>
      <c r="E213" s="147" t="s">
        <v>326</v>
      </c>
      <c r="F213" s="148" t="s">
        <v>327</v>
      </c>
      <c r="G213" s="149" t="s">
        <v>222</v>
      </c>
      <c r="H213" s="150">
        <v>465.003</v>
      </c>
      <c r="I213" s="151"/>
      <c r="J213" s="152">
        <f>ROUND(I213*H213,2)</f>
        <v>0</v>
      </c>
      <c r="K213" s="148" t="s">
        <v>176</v>
      </c>
      <c r="L213" s="34"/>
      <c r="M213" s="153" t="s">
        <v>1</v>
      </c>
      <c r="N213" s="154" t="s">
        <v>42</v>
      </c>
      <c r="O213" s="59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177</v>
      </c>
      <c r="AT213" s="157" t="s">
        <v>172</v>
      </c>
      <c r="AU213" s="157" t="s">
        <v>87</v>
      </c>
      <c r="AY213" s="18" t="s">
        <v>170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8" t="s">
        <v>32</v>
      </c>
      <c r="BK213" s="158">
        <f>ROUND(I213*H213,2)</f>
        <v>0</v>
      </c>
      <c r="BL213" s="18" t="s">
        <v>177</v>
      </c>
      <c r="BM213" s="157" t="s">
        <v>328</v>
      </c>
    </row>
    <row r="214" spans="2:51" s="14" customFormat="1" ht="12">
      <c r="B214" s="167"/>
      <c r="D214" s="160" t="s">
        <v>179</v>
      </c>
      <c r="E214" s="168" t="s">
        <v>1</v>
      </c>
      <c r="F214" s="169" t="s">
        <v>932</v>
      </c>
      <c r="H214" s="170">
        <v>465.003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8" t="s">
        <v>179</v>
      </c>
      <c r="AU214" s="168" t="s">
        <v>87</v>
      </c>
      <c r="AV214" s="14" t="s">
        <v>87</v>
      </c>
      <c r="AW214" s="14" t="s">
        <v>31</v>
      </c>
      <c r="AX214" s="14" t="s">
        <v>32</v>
      </c>
      <c r="AY214" s="168" t="s">
        <v>170</v>
      </c>
    </row>
    <row r="215" spans="1:65" s="2" customFormat="1" ht="16.5" customHeight="1">
      <c r="A215" s="33"/>
      <c r="B215" s="145"/>
      <c r="C215" s="146" t="s">
        <v>225</v>
      </c>
      <c r="D215" s="146" t="s">
        <v>172</v>
      </c>
      <c r="E215" s="147" t="s">
        <v>331</v>
      </c>
      <c r="F215" s="148" t="s">
        <v>332</v>
      </c>
      <c r="G215" s="149" t="s">
        <v>222</v>
      </c>
      <c r="H215" s="150">
        <v>83.462</v>
      </c>
      <c r="I215" s="151"/>
      <c r="J215" s="152">
        <f>ROUND(I215*H215,2)</f>
        <v>0</v>
      </c>
      <c r="K215" s="148" t="s">
        <v>176</v>
      </c>
      <c r="L215" s="34"/>
      <c r="M215" s="153" t="s">
        <v>1</v>
      </c>
      <c r="N215" s="154" t="s">
        <v>42</v>
      </c>
      <c r="O215" s="59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7" t="s">
        <v>177</v>
      </c>
      <c r="AT215" s="157" t="s">
        <v>172</v>
      </c>
      <c r="AU215" s="157" t="s">
        <v>87</v>
      </c>
      <c r="AY215" s="18" t="s">
        <v>170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8" t="s">
        <v>32</v>
      </c>
      <c r="BK215" s="158">
        <f>ROUND(I215*H215,2)</f>
        <v>0</v>
      </c>
      <c r="BL215" s="18" t="s">
        <v>177</v>
      </c>
      <c r="BM215" s="157" t="s">
        <v>333</v>
      </c>
    </row>
    <row r="216" spans="2:51" s="14" customFormat="1" ht="12">
      <c r="B216" s="167"/>
      <c r="D216" s="160" t="s">
        <v>179</v>
      </c>
      <c r="E216" s="168" t="s">
        <v>1</v>
      </c>
      <c r="F216" s="169" t="s">
        <v>933</v>
      </c>
      <c r="H216" s="170">
        <v>83.462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179</v>
      </c>
      <c r="AU216" s="168" t="s">
        <v>87</v>
      </c>
      <c r="AV216" s="14" t="s">
        <v>87</v>
      </c>
      <c r="AW216" s="14" t="s">
        <v>31</v>
      </c>
      <c r="AX216" s="14" t="s">
        <v>32</v>
      </c>
      <c r="AY216" s="168" t="s">
        <v>170</v>
      </c>
    </row>
    <row r="217" spans="1:65" s="2" customFormat="1" ht="24.2" customHeight="1">
      <c r="A217" s="33"/>
      <c r="B217" s="145"/>
      <c r="C217" s="146" t="s">
        <v>240</v>
      </c>
      <c r="D217" s="146" t="s">
        <v>172</v>
      </c>
      <c r="E217" s="147" t="s">
        <v>336</v>
      </c>
      <c r="F217" s="148" t="s">
        <v>337</v>
      </c>
      <c r="G217" s="149" t="s">
        <v>222</v>
      </c>
      <c r="H217" s="150">
        <v>250.386</v>
      </c>
      <c r="I217" s="151"/>
      <c r="J217" s="152">
        <f>ROUND(I217*H217,2)</f>
        <v>0</v>
      </c>
      <c r="K217" s="148" t="s">
        <v>176</v>
      </c>
      <c r="L217" s="34"/>
      <c r="M217" s="153" t="s">
        <v>1</v>
      </c>
      <c r="N217" s="154" t="s">
        <v>42</v>
      </c>
      <c r="O217" s="59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7" t="s">
        <v>177</v>
      </c>
      <c r="AT217" s="157" t="s">
        <v>172</v>
      </c>
      <c r="AU217" s="157" t="s">
        <v>87</v>
      </c>
      <c r="AY217" s="18" t="s">
        <v>170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8" t="s">
        <v>32</v>
      </c>
      <c r="BK217" s="158">
        <f>ROUND(I217*H217,2)</f>
        <v>0</v>
      </c>
      <c r="BL217" s="18" t="s">
        <v>177</v>
      </c>
      <c r="BM217" s="157" t="s">
        <v>338</v>
      </c>
    </row>
    <row r="218" spans="2:51" s="14" customFormat="1" ht="12">
      <c r="B218" s="167"/>
      <c r="D218" s="160" t="s">
        <v>179</v>
      </c>
      <c r="E218" s="168" t="s">
        <v>1</v>
      </c>
      <c r="F218" s="169" t="s">
        <v>934</v>
      </c>
      <c r="H218" s="170">
        <v>250.386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8" t="s">
        <v>179</v>
      </c>
      <c r="AU218" s="168" t="s">
        <v>87</v>
      </c>
      <c r="AV218" s="14" t="s">
        <v>87</v>
      </c>
      <c r="AW218" s="14" t="s">
        <v>31</v>
      </c>
      <c r="AX218" s="14" t="s">
        <v>32</v>
      </c>
      <c r="AY218" s="168" t="s">
        <v>170</v>
      </c>
    </row>
    <row r="219" spans="1:65" s="2" customFormat="1" ht="16.5" customHeight="1">
      <c r="A219" s="33"/>
      <c r="B219" s="145"/>
      <c r="C219" s="146" t="s">
        <v>246</v>
      </c>
      <c r="D219" s="146" t="s">
        <v>172</v>
      </c>
      <c r="E219" s="147" t="s">
        <v>341</v>
      </c>
      <c r="F219" s="148" t="s">
        <v>342</v>
      </c>
      <c r="G219" s="149" t="s">
        <v>222</v>
      </c>
      <c r="H219" s="150">
        <v>238.463</v>
      </c>
      <c r="I219" s="151"/>
      <c r="J219" s="152">
        <f>ROUND(I219*H219,2)</f>
        <v>0</v>
      </c>
      <c r="K219" s="148" t="s">
        <v>176</v>
      </c>
      <c r="L219" s="34"/>
      <c r="M219" s="153" t="s">
        <v>1</v>
      </c>
      <c r="N219" s="154" t="s">
        <v>42</v>
      </c>
      <c r="O219" s="59"/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177</v>
      </c>
      <c r="AT219" s="157" t="s">
        <v>172</v>
      </c>
      <c r="AU219" s="157" t="s">
        <v>87</v>
      </c>
      <c r="AY219" s="18" t="s">
        <v>170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8" t="s">
        <v>32</v>
      </c>
      <c r="BK219" s="158">
        <f>ROUND(I219*H219,2)</f>
        <v>0</v>
      </c>
      <c r="BL219" s="18" t="s">
        <v>177</v>
      </c>
      <c r="BM219" s="157" t="s">
        <v>935</v>
      </c>
    </row>
    <row r="220" spans="2:51" s="14" customFormat="1" ht="12">
      <c r="B220" s="167"/>
      <c r="D220" s="160" t="s">
        <v>179</v>
      </c>
      <c r="E220" s="168" t="s">
        <v>1</v>
      </c>
      <c r="F220" s="169" t="s">
        <v>825</v>
      </c>
      <c r="H220" s="170">
        <v>238.463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179</v>
      </c>
      <c r="AU220" s="168" t="s">
        <v>87</v>
      </c>
      <c r="AV220" s="14" t="s">
        <v>87</v>
      </c>
      <c r="AW220" s="14" t="s">
        <v>31</v>
      </c>
      <c r="AX220" s="14" t="s">
        <v>32</v>
      </c>
      <c r="AY220" s="168" t="s">
        <v>170</v>
      </c>
    </row>
    <row r="221" spans="1:65" s="2" customFormat="1" ht="16.5" customHeight="1">
      <c r="A221" s="33"/>
      <c r="B221" s="145"/>
      <c r="C221" s="146" t="s">
        <v>251</v>
      </c>
      <c r="D221" s="146" t="s">
        <v>172</v>
      </c>
      <c r="E221" s="147" t="s">
        <v>345</v>
      </c>
      <c r="F221" s="148" t="s">
        <v>346</v>
      </c>
      <c r="G221" s="149" t="s">
        <v>222</v>
      </c>
      <c r="H221" s="150">
        <v>155.001</v>
      </c>
      <c r="I221" s="151"/>
      <c r="J221" s="152">
        <f>ROUND(I221*H221,2)</f>
        <v>0</v>
      </c>
      <c r="K221" s="148" t="s">
        <v>193</v>
      </c>
      <c r="L221" s="34"/>
      <c r="M221" s="153" t="s">
        <v>1</v>
      </c>
      <c r="N221" s="154" t="s">
        <v>42</v>
      </c>
      <c r="O221" s="59"/>
      <c r="P221" s="155">
        <f>O221*H221</f>
        <v>0</v>
      </c>
      <c r="Q221" s="155">
        <v>0</v>
      </c>
      <c r="R221" s="155">
        <f>Q221*H221</f>
        <v>0</v>
      </c>
      <c r="S221" s="155">
        <v>0</v>
      </c>
      <c r="T221" s="15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7" t="s">
        <v>177</v>
      </c>
      <c r="AT221" s="157" t="s">
        <v>172</v>
      </c>
      <c r="AU221" s="157" t="s">
        <v>87</v>
      </c>
      <c r="AY221" s="18" t="s">
        <v>170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8" t="s">
        <v>32</v>
      </c>
      <c r="BK221" s="158">
        <f>ROUND(I221*H221,2)</f>
        <v>0</v>
      </c>
      <c r="BL221" s="18" t="s">
        <v>177</v>
      </c>
      <c r="BM221" s="157" t="s">
        <v>347</v>
      </c>
    </row>
    <row r="222" spans="2:51" s="14" customFormat="1" ht="12">
      <c r="B222" s="167"/>
      <c r="D222" s="160" t="s">
        <v>179</v>
      </c>
      <c r="E222" s="168" t="s">
        <v>1</v>
      </c>
      <c r="F222" s="169" t="s">
        <v>931</v>
      </c>
      <c r="H222" s="170">
        <v>155.001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8" t="s">
        <v>179</v>
      </c>
      <c r="AU222" s="168" t="s">
        <v>87</v>
      </c>
      <c r="AV222" s="14" t="s">
        <v>87</v>
      </c>
      <c r="AW222" s="14" t="s">
        <v>31</v>
      </c>
      <c r="AX222" s="14" t="s">
        <v>32</v>
      </c>
      <c r="AY222" s="168" t="s">
        <v>170</v>
      </c>
    </row>
    <row r="223" spans="1:65" s="2" customFormat="1" ht="16.5" customHeight="1">
      <c r="A223" s="33"/>
      <c r="B223" s="145"/>
      <c r="C223" s="146" t="s">
        <v>256</v>
      </c>
      <c r="D223" s="146" t="s">
        <v>172</v>
      </c>
      <c r="E223" s="147" t="s">
        <v>349</v>
      </c>
      <c r="F223" s="148" t="s">
        <v>350</v>
      </c>
      <c r="G223" s="149" t="s">
        <v>222</v>
      </c>
      <c r="H223" s="150">
        <v>83.462</v>
      </c>
      <c r="I223" s="151"/>
      <c r="J223" s="152">
        <f>ROUND(I223*H223,2)</f>
        <v>0</v>
      </c>
      <c r="K223" s="148" t="s">
        <v>193</v>
      </c>
      <c r="L223" s="34"/>
      <c r="M223" s="153" t="s">
        <v>1</v>
      </c>
      <c r="N223" s="154" t="s">
        <v>42</v>
      </c>
      <c r="O223" s="59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7" t="s">
        <v>177</v>
      </c>
      <c r="AT223" s="157" t="s">
        <v>172</v>
      </c>
      <c r="AU223" s="157" t="s">
        <v>87</v>
      </c>
      <c r="AY223" s="18" t="s">
        <v>170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8" t="s">
        <v>32</v>
      </c>
      <c r="BK223" s="158">
        <f>ROUND(I223*H223,2)</f>
        <v>0</v>
      </c>
      <c r="BL223" s="18" t="s">
        <v>177</v>
      </c>
      <c r="BM223" s="157" t="s">
        <v>351</v>
      </c>
    </row>
    <row r="224" spans="2:51" s="13" customFormat="1" ht="12">
      <c r="B224" s="159"/>
      <c r="D224" s="160" t="s">
        <v>179</v>
      </c>
      <c r="E224" s="161" t="s">
        <v>1</v>
      </c>
      <c r="F224" s="162" t="s">
        <v>352</v>
      </c>
      <c r="H224" s="161" t="s">
        <v>1</v>
      </c>
      <c r="I224" s="163"/>
      <c r="L224" s="159"/>
      <c r="M224" s="164"/>
      <c r="N224" s="165"/>
      <c r="O224" s="165"/>
      <c r="P224" s="165"/>
      <c r="Q224" s="165"/>
      <c r="R224" s="165"/>
      <c r="S224" s="165"/>
      <c r="T224" s="166"/>
      <c r="AT224" s="161" t="s">
        <v>179</v>
      </c>
      <c r="AU224" s="161" t="s">
        <v>87</v>
      </c>
      <c r="AV224" s="13" t="s">
        <v>32</v>
      </c>
      <c r="AW224" s="13" t="s">
        <v>31</v>
      </c>
      <c r="AX224" s="13" t="s">
        <v>77</v>
      </c>
      <c r="AY224" s="161" t="s">
        <v>170</v>
      </c>
    </row>
    <row r="225" spans="2:51" s="14" customFormat="1" ht="12">
      <c r="B225" s="167"/>
      <c r="D225" s="160" t="s">
        <v>179</v>
      </c>
      <c r="E225" s="168" t="s">
        <v>1</v>
      </c>
      <c r="F225" s="169" t="s">
        <v>933</v>
      </c>
      <c r="H225" s="170">
        <v>83.462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8" t="s">
        <v>179</v>
      </c>
      <c r="AU225" s="168" t="s">
        <v>87</v>
      </c>
      <c r="AV225" s="14" t="s">
        <v>87</v>
      </c>
      <c r="AW225" s="14" t="s">
        <v>31</v>
      </c>
      <c r="AX225" s="14" t="s">
        <v>32</v>
      </c>
      <c r="AY225" s="168" t="s">
        <v>170</v>
      </c>
    </row>
    <row r="226" spans="1:65" s="2" customFormat="1" ht="16.5" customHeight="1">
      <c r="A226" s="33"/>
      <c r="B226" s="145"/>
      <c r="C226" s="146" t="s">
        <v>260</v>
      </c>
      <c r="D226" s="146" t="s">
        <v>172</v>
      </c>
      <c r="E226" s="147" t="s">
        <v>372</v>
      </c>
      <c r="F226" s="148" t="s">
        <v>373</v>
      </c>
      <c r="G226" s="149" t="s">
        <v>222</v>
      </c>
      <c r="H226" s="150">
        <v>143.951</v>
      </c>
      <c r="I226" s="151"/>
      <c r="J226" s="152">
        <f>ROUND(I226*H226,2)</f>
        <v>0</v>
      </c>
      <c r="K226" s="148" t="s">
        <v>176</v>
      </c>
      <c r="L226" s="34"/>
      <c r="M226" s="153" t="s">
        <v>1</v>
      </c>
      <c r="N226" s="154" t="s">
        <v>42</v>
      </c>
      <c r="O226" s="59"/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177</v>
      </c>
      <c r="AT226" s="157" t="s">
        <v>172</v>
      </c>
      <c r="AU226" s="157" t="s">
        <v>87</v>
      </c>
      <c r="AY226" s="18" t="s">
        <v>170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8" t="s">
        <v>32</v>
      </c>
      <c r="BK226" s="158">
        <f>ROUND(I226*H226,2)</f>
        <v>0</v>
      </c>
      <c r="BL226" s="18" t="s">
        <v>177</v>
      </c>
      <c r="BM226" s="157" t="s">
        <v>374</v>
      </c>
    </row>
    <row r="227" spans="2:51" s="14" customFormat="1" ht="12">
      <c r="B227" s="167"/>
      <c r="D227" s="160" t="s">
        <v>179</v>
      </c>
      <c r="E227" s="168" t="s">
        <v>1</v>
      </c>
      <c r="F227" s="169" t="s">
        <v>936</v>
      </c>
      <c r="H227" s="170">
        <v>238.463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179</v>
      </c>
      <c r="AU227" s="168" t="s">
        <v>87</v>
      </c>
      <c r="AV227" s="14" t="s">
        <v>87</v>
      </c>
      <c r="AW227" s="14" t="s">
        <v>31</v>
      </c>
      <c r="AX227" s="14" t="s">
        <v>77</v>
      </c>
      <c r="AY227" s="168" t="s">
        <v>170</v>
      </c>
    </row>
    <row r="228" spans="2:51" s="13" customFormat="1" ht="12">
      <c r="B228" s="159"/>
      <c r="D228" s="160" t="s">
        <v>179</v>
      </c>
      <c r="E228" s="161" t="s">
        <v>1</v>
      </c>
      <c r="F228" s="162" t="s">
        <v>937</v>
      </c>
      <c r="H228" s="161" t="s">
        <v>1</v>
      </c>
      <c r="I228" s="163"/>
      <c r="L228" s="159"/>
      <c r="M228" s="164"/>
      <c r="N228" s="165"/>
      <c r="O228" s="165"/>
      <c r="P228" s="165"/>
      <c r="Q228" s="165"/>
      <c r="R228" s="165"/>
      <c r="S228" s="165"/>
      <c r="T228" s="166"/>
      <c r="AT228" s="161" t="s">
        <v>179</v>
      </c>
      <c r="AU228" s="161" t="s">
        <v>87</v>
      </c>
      <c r="AV228" s="13" t="s">
        <v>32</v>
      </c>
      <c r="AW228" s="13" t="s">
        <v>31</v>
      </c>
      <c r="AX228" s="13" t="s">
        <v>77</v>
      </c>
      <c r="AY228" s="161" t="s">
        <v>170</v>
      </c>
    </row>
    <row r="229" spans="2:51" s="14" customFormat="1" ht="12">
      <c r="B229" s="167"/>
      <c r="D229" s="160" t="s">
        <v>179</v>
      </c>
      <c r="E229" s="168" t="s">
        <v>1</v>
      </c>
      <c r="F229" s="169" t="s">
        <v>938</v>
      </c>
      <c r="H229" s="170">
        <v>-82.357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179</v>
      </c>
      <c r="AU229" s="168" t="s">
        <v>87</v>
      </c>
      <c r="AV229" s="14" t="s">
        <v>87</v>
      </c>
      <c r="AW229" s="14" t="s">
        <v>31</v>
      </c>
      <c r="AX229" s="14" t="s">
        <v>77</v>
      </c>
      <c r="AY229" s="168" t="s">
        <v>170</v>
      </c>
    </row>
    <row r="230" spans="2:51" s="14" customFormat="1" ht="12">
      <c r="B230" s="167"/>
      <c r="D230" s="160" t="s">
        <v>179</v>
      </c>
      <c r="E230" s="168" t="s">
        <v>1</v>
      </c>
      <c r="F230" s="169" t="s">
        <v>939</v>
      </c>
      <c r="H230" s="170">
        <v>-3.128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179</v>
      </c>
      <c r="AU230" s="168" t="s">
        <v>87</v>
      </c>
      <c r="AV230" s="14" t="s">
        <v>87</v>
      </c>
      <c r="AW230" s="14" t="s">
        <v>31</v>
      </c>
      <c r="AX230" s="14" t="s">
        <v>77</v>
      </c>
      <c r="AY230" s="168" t="s">
        <v>170</v>
      </c>
    </row>
    <row r="231" spans="2:51" s="14" customFormat="1" ht="12">
      <c r="B231" s="167"/>
      <c r="D231" s="160" t="s">
        <v>179</v>
      </c>
      <c r="E231" s="168" t="s">
        <v>1</v>
      </c>
      <c r="F231" s="169" t="s">
        <v>940</v>
      </c>
      <c r="H231" s="170">
        <v>-9.027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179</v>
      </c>
      <c r="AU231" s="168" t="s">
        <v>87</v>
      </c>
      <c r="AV231" s="14" t="s">
        <v>87</v>
      </c>
      <c r="AW231" s="14" t="s">
        <v>31</v>
      </c>
      <c r="AX231" s="14" t="s">
        <v>77</v>
      </c>
      <c r="AY231" s="168" t="s">
        <v>170</v>
      </c>
    </row>
    <row r="232" spans="2:51" s="15" customFormat="1" ht="12">
      <c r="B232" s="175"/>
      <c r="D232" s="160" t="s">
        <v>179</v>
      </c>
      <c r="E232" s="176" t="s">
        <v>133</v>
      </c>
      <c r="F232" s="177" t="s">
        <v>239</v>
      </c>
      <c r="H232" s="178">
        <v>143.951</v>
      </c>
      <c r="I232" s="179"/>
      <c r="L232" s="175"/>
      <c r="M232" s="180"/>
      <c r="N232" s="181"/>
      <c r="O232" s="181"/>
      <c r="P232" s="181"/>
      <c r="Q232" s="181"/>
      <c r="R232" s="181"/>
      <c r="S232" s="181"/>
      <c r="T232" s="182"/>
      <c r="AT232" s="176" t="s">
        <v>179</v>
      </c>
      <c r="AU232" s="176" t="s">
        <v>87</v>
      </c>
      <c r="AV232" s="15" t="s">
        <v>177</v>
      </c>
      <c r="AW232" s="15" t="s">
        <v>31</v>
      </c>
      <c r="AX232" s="15" t="s">
        <v>32</v>
      </c>
      <c r="AY232" s="176" t="s">
        <v>170</v>
      </c>
    </row>
    <row r="233" spans="1:65" s="2" customFormat="1" ht="16.5" customHeight="1">
      <c r="A233" s="33"/>
      <c r="B233" s="145"/>
      <c r="C233" s="183" t="s">
        <v>264</v>
      </c>
      <c r="D233" s="183" t="s">
        <v>379</v>
      </c>
      <c r="E233" s="184" t="s">
        <v>941</v>
      </c>
      <c r="F233" s="185" t="s">
        <v>942</v>
      </c>
      <c r="G233" s="186" t="s">
        <v>249</v>
      </c>
      <c r="H233" s="187">
        <v>299.274</v>
      </c>
      <c r="I233" s="188"/>
      <c r="J233" s="189">
        <f>ROUND(I233*H233,2)</f>
        <v>0</v>
      </c>
      <c r="K233" s="185" t="s">
        <v>193</v>
      </c>
      <c r="L233" s="190"/>
      <c r="M233" s="191" t="s">
        <v>1</v>
      </c>
      <c r="N233" s="192" t="s">
        <v>42</v>
      </c>
      <c r="O233" s="59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7" t="s">
        <v>210</v>
      </c>
      <c r="AT233" s="157" t="s">
        <v>379</v>
      </c>
      <c r="AU233" s="157" t="s">
        <v>87</v>
      </c>
      <c r="AY233" s="18" t="s">
        <v>170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8" t="s">
        <v>32</v>
      </c>
      <c r="BK233" s="158">
        <f>ROUND(I233*H233,2)</f>
        <v>0</v>
      </c>
      <c r="BL233" s="18" t="s">
        <v>177</v>
      </c>
      <c r="BM233" s="157" t="s">
        <v>943</v>
      </c>
    </row>
    <row r="234" spans="2:51" s="14" customFormat="1" ht="12">
      <c r="B234" s="167"/>
      <c r="D234" s="160" t="s">
        <v>179</v>
      </c>
      <c r="E234" s="168" t="s">
        <v>1</v>
      </c>
      <c r="F234" s="169" t="s">
        <v>944</v>
      </c>
      <c r="H234" s="170">
        <v>299.274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8" t="s">
        <v>179</v>
      </c>
      <c r="AU234" s="168" t="s">
        <v>87</v>
      </c>
      <c r="AV234" s="14" t="s">
        <v>87</v>
      </c>
      <c r="AW234" s="14" t="s">
        <v>31</v>
      </c>
      <c r="AX234" s="14" t="s">
        <v>77</v>
      </c>
      <c r="AY234" s="168" t="s">
        <v>170</v>
      </c>
    </row>
    <row r="235" spans="2:51" s="15" customFormat="1" ht="12">
      <c r="B235" s="175"/>
      <c r="D235" s="160" t="s">
        <v>179</v>
      </c>
      <c r="E235" s="176" t="s">
        <v>1</v>
      </c>
      <c r="F235" s="177" t="s">
        <v>239</v>
      </c>
      <c r="H235" s="178">
        <v>299.274</v>
      </c>
      <c r="I235" s="179"/>
      <c r="L235" s="175"/>
      <c r="M235" s="180"/>
      <c r="N235" s="181"/>
      <c r="O235" s="181"/>
      <c r="P235" s="181"/>
      <c r="Q235" s="181"/>
      <c r="R235" s="181"/>
      <c r="S235" s="181"/>
      <c r="T235" s="182"/>
      <c r="AT235" s="176" t="s">
        <v>179</v>
      </c>
      <c r="AU235" s="176" t="s">
        <v>87</v>
      </c>
      <c r="AV235" s="15" t="s">
        <v>177</v>
      </c>
      <c r="AW235" s="15" t="s">
        <v>31</v>
      </c>
      <c r="AX235" s="15" t="s">
        <v>32</v>
      </c>
      <c r="AY235" s="176" t="s">
        <v>170</v>
      </c>
    </row>
    <row r="236" spans="1:65" s="2" customFormat="1" ht="16.5" customHeight="1">
      <c r="A236" s="33"/>
      <c r="B236" s="145"/>
      <c r="C236" s="146" t="s">
        <v>274</v>
      </c>
      <c r="D236" s="146" t="s">
        <v>172</v>
      </c>
      <c r="E236" s="147" t="s">
        <v>385</v>
      </c>
      <c r="F236" s="148" t="s">
        <v>945</v>
      </c>
      <c r="G236" s="149" t="s">
        <v>222</v>
      </c>
      <c r="H236" s="150">
        <v>166.263</v>
      </c>
      <c r="I236" s="151"/>
      <c r="J236" s="152">
        <f>ROUND(I236*H236,2)</f>
        <v>0</v>
      </c>
      <c r="K236" s="148" t="s">
        <v>176</v>
      </c>
      <c r="L236" s="34"/>
      <c r="M236" s="153" t="s">
        <v>1</v>
      </c>
      <c r="N236" s="154" t="s">
        <v>42</v>
      </c>
      <c r="O236" s="59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7" t="s">
        <v>177</v>
      </c>
      <c r="AT236" s="157" t="s">
        <v>172</v>
      </c>
      <c r="AU236" s="157" t="s">
        <v>87</v>
      </c>
      <c r="AY236" s="18" t="s">
        <v>170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8" t="s">
        <v>32</v>
      </c>
      <c r="BK236" s="158">
        <f>ROUND(I236*H236,2)</f>
        <v>0</v>
      </c>
      <c r="BL236" s="18" t="s">
        <v>177</v>
      </c>
      <c r="BM236" s="157" t="s">
        <v>946</v>
      </c>
    </row>
    <row r="237" spans="2:51" s="14" customFormat="1" ht="12">
      <c r="B237" s="167"/>
      <c r="D237" s="160" t="s">
        <v>179</v>
      </c>
      <c r="E237" s="168" t="s">
        <v>1</v>
      </c>
      <c r="F237" s="169" t="s">
        <v>947</v>
      </c>
      <c r="H237" s="170">
        <v>166.263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179</v>
      </c>
      <c r="AU237" s="168" t="s">
        <v>87</v>
      </c>
      <c r="AV237" s="14" t="s">
        <v>87</v>
      </c>
      <c r="AW237" s="14" t="s">
        <v>31</v>
      </c>
      <c r="AX237" s="14" t="s">
        <v>77</v>
      </c>
      <c r="AY237" s="168" t="s">
        <v>170</v>
      </c>
    </row>
    <row r="238" spans="2:51" s="15" customFormat="1" ht="12">
      <c r="B238" s="175"/>
      <c r="D238" s="160" t="s">
        <v>179</v>
      </c>
      <c r="E238" s="176" t="s">
        <v>1</v>
      </c>
      <c r="F238" s="177" t="s">
        <v>239</v>
      </c>
      <c r="H238" s="178">
        <v>166.263</v>
      </c>
      <c r="I238" s="179"/>
      <c r="L238" s="175"/>
      <c r="M238" s="180"/>
      <c r="N238" s="181"/>
      <c r="O238" s="181"/>
      <c r="P238" s="181"/>
      <c r="Q238" s="181"/>
      <c r="R238" s="181"/>
      <c r="S238" s="181"/>
      <c r="T238" s="182"/>
      <c r="AT238" s="176" t="s">
        <v>179</v>
      </c>
      <c r="AU238" s="176" t="s">
        <v>87</v>
      </c>
      <c r="AV238" s="15" t="s">
        <v>177</v>
      </c>
      <c r="AW238" s="15" t="s">
        <v>31</v>
      </c>
      <c r="AX238" s="15" t="s">
        <v>32</v>
      </c>
      <c r="AY238" s="176" t="s">
        <v>170</v>
      </c>
    </row>
    <row r="239" spans="1:65" s="2" customFormat="1" ht="21.75" customHeight="1">
      <c r="A239" s="33"/>
      <c r="B239" s="145"/>
      <c r="C239" s="146" t="s">
        <v>281</v>
      </c>
      <c r="D239" s="146" t="s">
        <v>172</v>
      </c>
      <c r="E239" s="147" t="s">
        <v>948</v>
      </c>
      <c r="F239" s="148" t="s">
        <v>949</v>
      </c>
      <c r="G239" s="149" t="s">
        <v>222</v>
      </c>
      <c r="H239" s="150">
        <v>166.263</v>
      </c>
      <c r="I239" s="151"/>
      <c r="J239" s="152">
        <f>ROUND(I239*H239,2)</f>
        <v>0</v>
      </c>
      <c r="K239" s="148" t="s">
        <v>176</v>
      </c>
      <c r="L239" s="34"/>
      <c r="M239" s="153" t="s">
        <v>1</v>
      </c>
      <c r="N239" s="154" t="s">
        <v>42</v>
      </c>
      <c r="O239" s="59"/>
      <c r="P239" s="155">
        <f>O239*H239</f>
        <v>0</v>
      </c>
      <c r="Q239" s="155">
        <v>0</v>
      </c>
      <c r="R239" s="155">
        <f>Q239*H239</f>
        <v>0</v>
      </c>
      <c r="S239" s="155">
        <v>0</v>
      </c>
      <c r="T239" s="156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7" t="s">
        <v>177</v>
      </c>
      <c r="AT239" s="157" t="s">
        <v>172</v>
      </c>
      <c r="AU239" s="157" t="s">
        <v>87</v>
      </c>
      <c r="AY239" s="18" t="s">
        <v>170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8" t="s">
        <v>32</v>
      </c>
      <c r="BK239" s="158">
        <f>ROUND(I239*H239,2)</f>
        <v>0</v>
      </c>
      <c r="BL239" s="18" t="s">
        <v>177</v>
      </c>
      <c r="BM239" s="157" t="s">
        <v>950</v>
      </c>
    </row>
    <row r="240" spans="2:51" s="14" customFormat="1" ht="12">
      <c r="B240" s="167"/>
      <c r="D240" s="160" t="s">
        <v>179</v>
      </c>
      <c r="E240" s="168" t="s">
        <v>1</v>
      </c>
      <c r="F240" s="169" t="s">
        <v>951</v>
      </c>
      <c r="H240" s="170">
        <v>166.263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179</v>
      </c>
      <c r="AU240" s="168" t="s">
        <v>87</v>
      </c>
      <c r="AV240" s="14" t="s">
        <v>87</v>
      </c>
      <c r="AW240" s="14" t="s">
        <v>31</v>
      </c>
      <c r="AX240" s="14" t="s">
        <v>32</v>
      </c>
      <c r="AY240" s="168" t="s">
        <v>170</v>
      </c>
    </row>
    <row r="241" spans="2:63" s="12" customFormat="1" ht="22.9" customHeight="1">
      <c r="B241" s="132"/>
      <c r="D241" s="133" t="s">
        <v>76</v>
      </c>
      <c r="E241" s="143" t="s">
        <v>187</v>
      </c>
      <c r="F241" s="143" t="s">
        <v>952</v>
      </c>
      <c r="I241" s="135"/>
      <c r="J241" s="144">
        <f>BK241</f>
        <v>0</v>
      </c>
      <c r="L241" s="132"/>
      <c r="M241" s="137"/>
      <c r="N241" s="138"/>
      <c r="O241" s="138"/>
      <c r="P241" s="139">
        <f>SUM(P242:P246)</f>
        <v>0</v>
      </c>
      <c r="Q241" s="138"/>
      <c r="R241" s="139">
        <f>SUM(R242:R246)</f>
        <v>0</v>
      </c>
      <c r="S241" s="138"/>
      <c r="T241" s="140">
        <f>SUM(T242:T246)</f>
        <v>0</v>
      </c>
      <c r="AR241" s="133" t="s">
        <v>32</v>
      </c>
      <c r="AT241" s="141" t="s">
        <v>76</v>
      </c>
      <c r="AU241" s="141" t="s">
        <v>32</v>
      </c>
      <c r="AY241" s="133" t="s">
        <v>170</v>
      </c>
      <c r="BK241" s="142">
        <f>SUM(BK242:BK246)</f>
        <v>0</v>
      </c>
    </row>
    <row r="242" spans="1:65" s="2" customFormat="1" ht="21.75" customHeight="1">
      <c r="A242" s="33"/>
      <c r="B242" s="145"/>
      <c r="C242" s="146" t="s">
        <v>7</v>
      </c>
      <c r="D242" s="146" t="s">
        <v>172</v>
      </c>
      <c r="E242" s="147" t="s">
        <v>953</v>
      </c>
      <c r="F242" s="148" t="s">
        <v>954</v>
      </c>
      <c r="G242" s="149" t="s">
        <v>222</v>
      </c>
      <c r="H242" s="150">
        <v>3.737</v>
      </c>
      <c r="I242" s="151"/>
      <c r="J242" s="152">
        <f>ROUND(I242*H242,2)</f>
        <v>0</v>
      </c>
      <c r="K242" s="148" t="s">
        <v>193</v>
      </c>
      <c r="L242" s="34"/>
      <c r="M242" s="153" t="s">
        <v>1</v>
      </c>
      <c r="N242" s="154" t="s">
        <v>42</v>
      </c>
      <c r="O242" s="59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177</v>
      </c>
      <c r="AT242" s="157" t="s">
        <v>172</v>
      </c>
      <c r="AU242" s="157" t="s">
        <v>87</v>
      </c>
      <c r="AY242" s="18" t="s">
        <v>170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8" t="s">
        <v>32</v>
      </c>
      <c r="BK242" s="158">
        <f>ROUND(I242*H242,2)</f>
        <v>0</v>
      </c>
      <c r="BL242" s="18" t="s">
        <v>177</v>
      </c>
      <c r="BM242" s="157" t="s">
        <v>955</v>
      </c>
    </row>
    <row r="243" spans="2:51" s="13" customFormat="1" ht="12">
      <c r="B243" s="159"/>
      <c r="D243" s="160" t="s">
        <v>179</v>
      </c>
      <c r="E243" s="161" t="s">
        <v>1</v>
      </c>
      <c r="F243" s="162" t="s">
        <v>956</v>
      </c>
      <c r="H243" s="161" t="s">
        <v>1</v>
      </c>
      <c r="I243" s="163"/>
      <c r="L243" s="159"/>
      <c r="M243" s="164"/>
      <c r="N243" s="165"/>
      <c r="O243" s="165"/>
      <c r="P243" s="165"/>
      <c r="Q243" s="165"/>
      <c r="R243" s="165"/>
      <c r="S243" s="165"/>
      <c r="T243" s="166"/>
      <c r="AT243" s="161" t="s">
        <v>179</v>
      </c>
      <c r="AU243" s="161" t="s">
        <v>87</v>
      </c>
      <c r="AV243" s="13" t="s">
        <v>32</v>
      </c>
      <c r="AW243" s="13" t="s">
        <v>31</v>
      </c>
      <c r="AX243" s="13" t="s">
        <v>77</v>
      </c>
      <c r="AY243" s="161" t="s">
        <v>170</v>
      </c>
    </row>
    <row r="244" spans="2:51" s="14" customFormat="1" ht="12">
      <c r="B244" s="167"/>
      <c r="D244" s="160" t="s">
        <v>179</v>
      </c>
      <c r="E244" s="168" t="s">
        <v>1</v>
      </c>
      <c r="F244" s="169" t="s">
        <v>957</v>
      </c>
      <c r="H244" s="170">
        <v>1.184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8" t="s">
        <v>179</v>
      </c>
      <c r="AU244" s="168" t="s">
        <v>87</v>
      </c>
      <c r="AV244" s="14" t="s">
        <v>87</v>
      </c>
      <c r="AW244" s="14" t="s">
        <v>31</v>
      </c>
      <c r="AX244" s="14" t="s">
        <v>77</v>
      </c>
      <c r="AY244" s="168" t="s">
        <v>170</v>
      </c>
    </row>
    <row r="245" spans="2:51" s="14" customFormat="1" ht="12">
      <c r="B245" s="167"/>
      <c r="D245" s="160" t="s">
        <v>179</v>
      </c>
      <c r="E245" s="168" t="s">
        <v>1</v>
      </c>
      <c r="F245" s="169" t="s">
        <v>958</v>
      </c>
      <c r="H245" s="170">
        <v>2.553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179</v>
      </c>
      <c r="AU245" s="168" t="s">
        <v>87</v>
      </c>
      <c r="AV245" s="14" t="s">
        <v>87</v>
      </c>
      <c r="AW245" s="14" t="s">
        <v>31</v>
      </c>
      <c r="AX245" s="14" t="s">
        <v>77</v>
      </c>
      <c r="AY245" s="168" t="s">
        <v>170</v>
      </c>
    </row>
    <row r="246" spans="2:51" s="15" customFormat="1" ht="12">
      <c r="B246" s="175"/>
      <c r="D246" s="160" t="s">
        <v>179</v>
      </c>
      <c r="E246" s="176" t="s">
        <v>1</v>
      </c>
      <c r="F246" s="177" t="s">
        <v>239</v>
      </c>
      <c r="H246" s="178">
        <v>3.737</v>
      </c>
      <c r="I246" s="179"/>
      <c r="L246" s="175"/>
      <c r="M246" s="180"/>
      <c r="N246" s="181"/>
      <c r="O246" s="181"/>
      <c r="P246" s="181"/>
      <c r="Q246" s="181"/>
      <c r="R246" s="181"/>
      <c r="S246" s="181"/>
      <c r="T246" s="182"/>
      <c r="AT246" s="176" t="s">
        <v>179</v>
      </c>
      <c r="AU246" s="176" t="s">
        <v>87</v>
      </c>
      <c r="AV246" s="15" t="s">
        <v>177</v>
      </c>
      <c r="AW246" s="15" t="s">
        <v>31</v>
      </c>
      <c r="AX246" s="15" t="s">
        <v>32</v>
      </c>
      <c r="AY246" s="176" t="s">
        <v>170</v>
      </c>
    </row>
    <row r="247" spans="2:63" s="12" customFormat="1" ht="22.9" customHeight="1">
      <c r="B247" s="132"/>
      <c r="D247" s="133" t="s">
        <v>76</v>
      </c>
      <c r="E247" s="143" t="s">
        <v>177</v>
      </c>
      <c r="F247" s="143" t="s">
        <v>959</v>
      </c>
      <c r="I247" s="135"/>
      <c r="J247" s="144">
        <f>BK247</f>
        <v>0</v>
      </c>
      <c r="L247" s="132"/>
      <c r="M247" s="137"/>
      <c r="N247" s="138"/>
      <c r="O247" s="138"/>
      <c r="P247" s="139">
        <f>SUM(P248:P272)</f>
        <v>0</v>
      </c>
      <c r="Q247" s="138"/>
      <c r="R247" s="139">
        <f>SUM(R248:R272)</f>
        <v>100.0610462</v>
      </c>
      <c r="S247" s="138"/>
      <c r="T247" s="140">
        <f>SUM(T248:T272)</f>
        <v>0</v>
      </c>
      <c r="AR247" s="133" t="s">
        <v>32</v>
      </c>
      <c r="AT247" s="141" t="s">
        <v>76</v>
      </c>
      <c r="AU247" s="141" t="s">
        <v>32</v>
      </c>
      <c r="AY247" s="133" t="s">
        <v>170</v>
      </c>
      <c r="BK247" s="142">
        <f>SUM(BK248:BK272)</f>
        <v>0</v>
      </c>
    </row>
    <row r="248" spans="1:65" s="2" customFormat="1" ht="16.5" customHeight="1">
      <c r="A248" s="33"/>
      <c r="B248" s="145"/>
      <c r="C248" s="146" t="s">
        <v>285</v>
      </c>
      <c r="D248" s="146" t="s">
        <v>172</v>
      </c>
      <c r="E248" s="147" t="s">
        <v>960</v>
      </c>
      <c r="F248" s="148" t="s">
        <v>961</v>
      </c>
      <c r="G248" s="149" t="s">
        <v>222</v>
      </c>
      <c r="H248" s="150">
        <v>16.035</v>
      </c>
      <c r="I248" s="151"/>
      <c r="J248" s="152">
        <f>ROUND(I248*H248,2)</f>
        <v>0</v>
      </c>
      <c r="K248" s="148" t="s">
        <v>176</v>
      </c>
      <c r="L248" s="34"/>
      <c r="M248" s="153" t="s">
        <v>1</v>
      </c>
      <c r="N248" s="154" t="s">
        <v>42</v>
      </c>
      <c r="O248" s="59"/>
      <c r="P248" s="155">
        <f>O248*H248</f>
        <v>0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7" t="s">
        <v>177</v>
      </c>
      <c r="AT248" s="157" t="s">
        <v>172</v>
      </c>
      <c r="AU248" s="157" t="s">
        <v>87</v>
      </c>
      <c r="AY248" s="18" t="s">
        <v>170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8" t="s">
        <v>32</v>
      </c>
      <c r="BK248" s="158">
        <f>ROUND(I248*H248,2)</f>
        <v>0</v>
      </c>
      <c r="BL248" s="18" t="s">
        <v>177</v>
      </c>
      <c r="BM248" s="157" t="s">
        <v>962</v>
      </c>
    </row>
    <row r="249" spans="2:51" s="14" customFormat="1" ht="12">
      <c r="B249" s="167"/>
      <c r="D249" s="160" t="s">
        <v>179</v>
      </c>
      <c r="E249" s="168" t="s">
        <v>1</v>
      </c>
      <c r="F249" s="169" t="s">
        <v>963</v>
      </c>
      <c r="H249" s="170">
        <v>8.583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8" t="s">
        <v>179</v>
      </c>
      <c r="AU249" s="168" t="s">
        <v>87</v>
      </c>
      <c r="AV249" s="14" t="s">
        <v>87</v>
      </c>
      <c r="AW249" s="14" t="s">
        <v>31</v>
      </c>
      <c r="AX249" s="14" t="s">
        <v>77</v>
      </c>
      <c r="AY249" s="168" t="s">
        <v>170</v>
      </c>
    </row>
    <row r="250" spans="2:51" s="14" customFormat="1" ht="12">
      <c r="B250" s="167"/>
      <c r="D250" s="160" t="s">
        <v>179</v>
      </c>
      <c r="E250" s="168" t="s">
        <v>1</v>
      </c>
      <c r="F250" s="169" t="s">
        <v>964</v>
      </c>
      <c r="H250" s="170">
        <v>7.452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179</v>
      </c>
      <c r="AU250" s="168" t="s">
        <v>87</v>
      </c>
      <c r="AV250" s="14" t="s">
        <v>87</v>
      </c>
      <c r="AW250" s="14" t="s">
        <v>31</v>
      </c>
      <c r="AX250" s="14" t="s">
        <v>77</v>
      </c>
      <c r="AY250" s="168" t="s">
        <v>170</v>
      </c>
    </row>
    <row r="251" spans="2:51" s="15" customFormat="1" ht="12">
      <c r="B251" s="175"/>
      <c r="D251" s="160" t="s">
        <v>179</v>
      </c>
      <c r="E251" s="176" t="s">
        <v>819</v>
      </c>
      <c r="F251" s="177" t="s">
        <v>239</v>
      </c>
      <c r="H251" s="178">
        <v>16.035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179</v>
      </c>
      <c r="AU251" s="176" t="s">
        <v>87</v>
      </c>
      <c r="AV251" s="15" t="s">
        <v>177</v>
      </c>
      <c r="AW251" s="15" t="s">
        <v>31</v>
      </c>
      <c r="AX251" s="15" t="s">
        <v>32</v>
      </c>
      <c r="AY251" s="176" t="s">
        <v>170</v>
      </c>
    </row>
    <row r="252" spans="1:65" s="2" customFormat="1" ht="16.5" customHeight="1">
      <c r="A252" s="33"/>
      <c r="B252" s="145"/>
      <c r="C252" s="146" t="s">
        <v>289</v>
      </c>
      <c r="D252" s="146" t="s">
        <v>172</v>
      </c>
      <c r="E252" s="147" t="s">
        <v>965</v>
      </c>
      <c r="F252" s="148" t="s">
        <v>966</v>
      </c>
      <c r="G252" s="149" t="s">
        <v>222</v>
      </c>
      <c r="H252" s="150">
        <v>16.035</v>
      </c>
      <c r="I252" s="151"/>
      <c r="J252" s="152">
        <f>ROUND(I252*H252,2)</f>
        <v>0</v>
      </c>
      <c r="K252" s="148" t="s">
        <v>176</v>
      </c>
      <c r="L252" s="34"/>
      <c r="M252" s="153" t="s">
        <v>1</v>
      </c>
      <c r="N252" s="154" t="s">
        <v>42</v>
      </c>
      <c r="O252" s="59"/>
      <c r="P252" s="155">
        <f>O252*H252</f>
        <v>0</v>
      </c>
      <c r="Q252" s="155">
        <v>0</v>
      </c>
      <c r="R252" s="155">
        <f>Q252*H252</f>
        <v>0</v>
      </c>
      <c r="S252" s="155">
        <v>0</v>
      </c>
      <c r="T252" s="156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7" t="s">
        <v>177</v>
      </c>
      <c r="AT252" s="157" t="s">
        <v>172</v>
      </c>
      <c r="AU252" s="157" t="s">
        <v>87</v>
      </c>
      <c r="AY252" s="18" t="s">
        <v>170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8" t="s">
        <v>32</v>
      </c>
      <c r="BK252" s="158">
        <f>ROUND(I252*H252,2)</f>
        <v>0</v>
      </c>
      <c r="BL252" s="18" t="s">
        <v>177</v>
      </c>
      <c r="BM252" s="157" t="s">
        <v>967</v>
      </c>
    </row>
    <row r="253" spans="2:51" s="14" customFormat="1" ht="12">
      <c r="B253" s="167"/>
      <c r="D253" s="160" t="s">
        <v>179</v>
      </c>
      <c r="E253" s="168" t="s">
        <v>1</v>
      </c>
      <c r="F253" s="169" t="s">
        <v>968</v>
      </c>
      <c r="H253" s="170">
        <v>16.035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179</v>
      </c>
      <c r="AU253" s="168" t="s">
        <v>87</v>
      </c>
      <c r="AV253" s="14" t="s">
        <v>87</v>
      </c>
      <c r="AW253" s="14" t="s">
        <v>31</v>
      </c>
      <c r="AX253" s="14" t="s">
        <v>32</v>
      </c>
      <c r="AY253" s="168" t="s">
        <v>170</v>
      </c>
    </row>
    <row r="254" spans="1:65" s="2" customFormat="1" ht="21.75" customHeight="1">
      <c r="A254" s="33"/>
      <c r="B254" s="145"/>
      <c r="C254" s="146" t="s">
        <v>293</v>
      </c>
      <c r="D254" s="146" t="s">
        <v>172</v>
      </c>
      <c r="E254" s="147" t="s">
        <v>948</v>
      </c>
      <c r="F254" s="148" t="s">
        <v>949</v>
      </c>
      <c r="G254" s="149" t="s">
        <v>222</v>
      </c>
      <c r="H254" s="150">
        <v>16.035</v>
      </c>
      <c r="I254" s="151"/>
      <c r="J254" s="152">
        <f>ROUND(I254*H254,2)</f>
        <v>0</v>
      </c>
      <c r="K254" s="148" t="s">
        <v>176</v>
      </c>
      <c r="L254" s="34"/>
      <c r="M254" s="153" t="s">
        <v>1</v>
      </c>
      <c r="N254" s="154" t="s">
        <v>42</v>
      </c>
      <c r="O254" s="59"/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7" t="s">
        <v>177</v>
      </c>
      <c r="AT254" s="157" t="s">
        <v>172</v>
      </c>
      <c r="AU254" s="157" t="s">
        <v>87</v>
      </c>
      <c r="AY254" s="18" t="s">
        <v>170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8" t="s">
        <v>32</v>
      </c>
      <c r="BK254" s="158">
        <f>ROUND(I254*H254,2)</f>
        <v>0</v>
      </c>
      <c r="BL254" s="18" t="s">
        <v>177</v>
      </c>
      <c r="BM254" s="157" t="s">
        <v>969</v>
      </c>
    </row>
    <row r="255" spans="2:51" s="14" customFormat="1" ht="12">
      <c r="B255" s="167"/>
      <c r="D255" s="160" t="s">
        <v>179</v>
      </c>
      <c r="E255" s="168" t="s">
        <v>1</v>
      </c>
      <c r="F255" s="169" t="s">
        <v>820</v>
      </c>
      <c r="H255" s="170">
        <v>16.035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179</v>
      </c>
      <c r="AU255" s="168" t="s">
        <v>87</v>
      </c>
      <c r="AV255" s="14" t="s">
        <v>87</v>
      </c>
      <c r="AW255" s="14" t="s">
        <v>31</v>
      </c>
      <c r="AX255" s="14" t="s">
        <v>32</v>
      </c>
      <c r="AY255" s="168" t="s">
        <v>170</v>
      </c>
    </row>
    <row r="256" spans="1:65" s="2" customFormat="1" ht="16.5" customHeight="1">
      <c r="A256" s="33"/>
      <c r="B256" s="145"/>
      <c r="C256" s="146" t="s">
        <v>299</v>
      </c>
      <c r="D256" s="146" t="s">
        <v>172</v>
      </c>
      <c r="E256" s="147" t="s">
        <v>970</v>
      </c>
      <c r="F256" s="148" t="s">
        <v>971</v>
      </c>
      <c r="G256" s="149" t="s">
        <v>642</v>
      </c>
      <c r="H256" s="150">
        <v>174</v>
      </c>
      <c r="I256" s="151"/>
      <c r="J256" s="152">
        <f>ROUND(I256*H256,2)</f>
        <v>0</v>
      </c>
      <c r="K256" s="148" t="s">
        <v>176</v>
      </c>
      <c r="L256" s="34"/>
      <c r="M256" s="153" t="s">
        <v>1</v>
      </c>
      <c r="N256" s="154" t="s">
        <v>42</v>
      </c>
      <c r="O256" s="59"/>
      <c r="P256" s="155">
        <f>O256*H256</f>
        <v>0</v>
      </c>
      <c r="Q256" s="155">
        <v>0.00165</v>
      </c>
      <c r="R256" s="155">
        <f>Q256*H256</f>
        <v>0.2871</v>
      </c>
      <c r="S256" s="155">
        <v>0</v>
      </c>
      <c r="T256" s="156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7" t="s">
        <v>177</v>
      </c>
      <c r="AT256" s="157" t="s">
        <v>172</v>
      </c>
      <c r="AU256" s="157" t="s">
        <v>87</v>
      </c>
      <c r="AY256" s="18" t="s">
        <v>170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8" t="s">
        <v>32</v>
      </c>
      <c r="BK256" s="158">
        <f>ROUND(I256*H256,2)</f>
        <v>0</v>
      </c>
      <c r="BL256" s="18" t="s">
        <v>177</v>
      </c>
      <c r="BM256" s="157" t="s">
        <v>972</v>
      </c>
    </row>
    <row r="257" spans="2:51" s="14" customFormat="1" ht="12">
      <c r="B257" s="167"/>
      <c r="D257" s="160" t="s">
        <v>179</v>
      </c>
      <c r="E257" s="168" t="s">
        <v>1</v>
      </c>
      <c r="F257" s="169" t="s">
        <v>973</v>
      </c>
      <c r="H257" s="170">
        <v>174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8" t="s">
        <v>179</v>
      </c>
      <c r="AU257" s="168" t="s">
        <v>87</v>
      </c>
      <c r="AV257" s="14" t="s">
        <v>87</v>
      </c>
      <c r="AW257" s="14" t="s">
        <v>31</v>
      </c>
      <c r="AX257" s="14" t="s">
        <v>32</v>
      </c>
      <c r="AY257" s="168" t="s">
        <v>170</v>
      </c>
    </row>
    <row r="258" spans="1:65" s="2" customFormat="1" ht="16.5" customHeight="1">
      <c r="A258" s="33"/>
      <c r="B258" s="145"/>
      <c r="C258" s="183" t="s">
        <v>304</v>
      </c>
      <c r="D258" s="183" t="s">
        <v>379</v>
      </c>
      <c r="E258" s="184" t="s">
        <v>974</v>
      </c>
      <c r="F258" s="185" t="s">
        <v>975</v>
      </c>
      <c r="G258" s="186" t="s">
        <v>642</v>
      </c>
      <c r="H258" s="187">
        <v>175.74</v>
      </c>
      <c r="I258" s="188"/>
      <c r="J258" s="189">
        <f>ROUND(I258*H258,2)</f>
        <v>0</v>
      </c>
      <c r="K258" s="185" t="s">
        <v>193</v>
      </c>
      <c r="L258" s="190"/>
      <c r="M258" s="191" t="s">
        <v>1</v>
      </c>
      <c r="N258" s="192" t="s">
        <v>42</v>
      </c>
      <c r="O258" s="59"/>
      <c r="P258" s="155">
        <f>O258*H258</f>
        <v>0</v>
      </c>
      <c r="Q258" s="155">
        <v>0.096</v>
      </c>
      <c r="R258" s="155">
        <f>Q258*H258</f>
        <v>16.87104</v>
      </c>
      <c r="S258" s="155">
        <v>0</v>
      </c>
      <c r="T258" s="15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210</v>
      </c>
      <c r="AT258" s="157" t="s">
        <v>379</v>
      </c>
      <c r="AU258" s="157" t="s">
        <v>87</v>
      </c>
      <c r="AY258" s="18" t="s">
        <v>170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8" t="s">
        <v>32</v>
      </c>
      <c r="BK258" s="158">
        <f>ROUND(I258*H258,2)</f>
        <v>0</v>
      </c>
      <c r="BL258" s="18" t="s">
        <v>177</v>
      </c>
      <c r="BM258" s="157" t="s">
        <v>976</v>
      </c>
    </row>
    <row r="259" spans="2:51" s="14" customFormat="1" ht="12">
      <c r="B259" s="167"/>
      <c r="D259" s="160" t="s">
        <v>179</v>
      </c>
      <c r="F259" s="169" t="s">
        <v>977</v>
      </c>
      <c r="H259" s="170">
        <v>175.74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179</v>
      </c>
      <c r="AU259" s="168" t="s">
        <v>87</v>
      </c>
      <c r="AV259" s="14" t="s">
        <v>87</v>
      </c>
      <c r="AW259" s="14" t="s">
        <v>3</v>
      </c>
      <c r="AX259" s="14" t="s">
        <v>32</v>
      </c>
      <c r="AY259" s="168" t="s">
        <v>170</v>
      </c>
    </row>
    <row r="260" spans="1:65" s="2" customFormat="1" ht="16.5" customHeight="1">
      <c r="A260" s="33"/>
      <c r="B260" s="145"/>
      <c r="C260" s="146" t="s">
        <v>310</v>
      </c>
      <c r="D260" s="146" t="s">
        <v>172</v>
      </c>
      <c r="E260" s="147" t="s">
        <v>978</v>
      </c>
      <c r="F260" s="148" t="s">
        <v>979</v>
      </c>
      <c r="G260" s="149" t="s">
        <v>222</v>
      </c>
      <c r="H260" s="150">
        <v>18.896</v>
      </c>
      <c r="I260" s="151"/>
      <c r="J260" s="152">
        <f>ROUND(I260*H260,2)</f>
        <v>0</v>
      </c>
      <c r="K260" s="148" t="s">
        <v>176</v>
      </c>
      <c r="L260" s="34"/>
      <c r="M260" s="153" t="s">
        <v>1</v>
      </c>
      <c r="N260" s="154" t="s">
        <v>42</v>
      </c>
      <c r="O260" s="59"/>
      <c r="P260" s="155">
        <f>O260*H260</f>
        <v>0</v>
      </c>
      <c r="Q260" s="155">
        <v>2.234</v>
      </c>
      <c r="R260" s="155">
        <f>Q260*H260</f>
        <v>42.213664</v>
      </c>
      <c r="S260" s="155">
        <v>0</v>
      </c>
      <c r="T260" s="156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7" t="s">
        <v>177</v>
      </c>
      <c r="AT260" s="157" t="s">
        <v>172</v>
      </c>
      <c r="AU260" s="157" t="s">
        <v>87</v>
      </c>
      <c r="AY260" s="18" t="s">
        <v>170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8" t="s">
        <v>32</v>
      </c>
      <c r="BK260" s="158">
        <f>ROUND(I260*H260,2)</f>
        <v>0</v>
      </c>
      <c r="BL260" s="18" t="s">
        <v>177</v>
      </c>
      <c r="BM260" s="157" t="s">
        <v>980</v>
      </c>
    </row>
    <row r="261" spans="2:51" s="14" customFormat="1" ht="12">
      <c r="B261" s="167"/>
      <c r="D261" s="160" t="s">
        <v>179</v>
      </c>
      <c r="E261" s="168" t="s">
        <v>1</v>
      </c>
      <c r="F261" s="169" t="s">
        <v>981</v>
      </c>
      <c r="H261" s="170">
        <v>11.444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179</v>
      </c>
      <c r="AU261" s="168" t="s">
        <v>87</v>
      </c>
      <c r="AV261" s="14" t="s">
        <v>87</v>
      </c>
      <c r="AW261" s="14" t="s">
        <v>31</v>
      </c>
      <c r="AX261" s="14" t="s">
        <v>77</v>
      </c>
      <c r="AY261" s="168" t="s">
        <v>170</v>
      </c>
    </row>
    <row r="262" spans="2:51" s="14" customFormat="1" ht="12">
      <c r="B262" s="167"/>
      <c r="D262" s="160" t="s">
        <v>179</v>
      </c>
      <c r="E262" s="168" t="s">
        <v>1</v>
      </c>
      <c r="F262" s="169" t="s">
        <v>964</v>
      </c>
      <c r="H262" s="170">
        <v>7.452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179</v>
      </c>
      <c r="AU262" s="168" t="s">
        <v>87</v>
      </c>
      <c r="AV262" s="14" t="s">
        <v>87</v>
      </c>
      <c r="AW262" s="14" t="s">
        <v>31</v>
      </c>
      <c r="AX262" s="14" t="s">
        <v>77</v>
      </c>
      <c r="AY262" s="168" t="s">
        <v>170</v>
      </c>
    </row>
    <row r="263" spans="2:51" s="15" customFormat="1" ht="12">
      <c r="B263" s="175"/>
      <c r="D263" s="160" t="s">
        <v>179</v>
      </c>
      <c r="E263" s="176" t="s">
        <v>821</v>
      </c>
      <c r="F263" s="177" t="s">
        <v>239</v>
      </c>
      <c r="H263" s="178">
        <v>18.896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179</v>
      </c>
      <c r="AU263" s="176" t="s">
        <v>87</v>
      </c>
      <c r="AV263" s="15" t="s">
        <v>177</v>
      </c>
      <c r="AW263" s="15" t="s">
        <v>31</v>
      </c>
      <c r="AX263" s="15" t="s">
        <v>32</v>
      </c>
      <c r="AY263" s="176" t="s">
        <v>170</v>
      </c>
    </row>
    <row r="264" spans="1:65" s="2" customFormat="1" ht="16.5" customHeight="1">
      <c r="A264" s="33"/>
      <c r="B264" s="145"/>
      <c r="C264" s="146" t="s">
        <v>315</v>
      </c>
      <c r="D264" s="146" t="s">
        <v>172</v>
      </c>
      <c r="E264" s="147" t="s">
        <v>982</v>
      </c>
      <c r="F264" s="148" t="s">
        <v>983</v>
      </c>
      <c r="G264" s="149" t="s">
        <v>642</v>
      </c>
      <c r="H264" s="150">
        <v>23</v>
      </c>
      <c r="I264" s="151"/>
      <c r="J264" s="152">
        <f>ROUND(I264*H264,2)</f>
        <v>0</v>
      </c>
      <c r="K264" s="148" t="s">
        <v>176</v>
      </c>
      <c r="L264" s="34"/>
      <c r="M264" s="153" t="s">
        <v>1</v>
      </c>
      <c r="N264" s="154" t="s">
        <v>42</v>
      </c>
      <c r="O264" s="59"/>
      <c r="P264" s="155">
        <f>O264*H264</f>
        <v>0</v>
      </c>
      <c r="Q264" s="155">
        <v>0.22394</v>
      </c>
      <c r="R264" s="155">
        <f>Q264*H264</f>
        <v>5.15062</v>
      </c>
      <c r="S264" s="155">
        <v>0</v>
      </c>
      <c r="T264" s="15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7" t="s">
        <v>177</v>
      </c>
      <c r="AT264" s="157" t="s">
        <v>172</v>
      </c>
      <c r="AU264" s="157" t="s">
        <v>87</v>
      </c>
      <c r="AY264" s="18" t="s">
        <v>170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8" t="s">
        <v>32</v>
      </c>
      <c r="BK264" s="158">
        <f>ROUND(I264*H264,2)</f>
        <v>0</v>
      </c>
      <c r="BL264" s="18" t="s">
        <v>177</v>
      </c>
      <c r="BM264" s="157" t="s">
        <v>984</v>
      </c>
    </row>
    <row r="265" spans="2:51" s="14" customFormat="1" ht="12">
      <c r="B265" s="167"/>
      <c r="D265" s="160" t="s">
        <v>179</v>
      </c>
      <c r="E265" s="168" t="s">
        <v>1</v>
      </c>
      <c r="F265" s="169" t="s">
        <v>829</v>
      </c>
      <c r="H265" s="170">
        <v>23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179</v>
      </c>
      <c r="AU265" s="168" t="s">
        <v>87</v>
      </c>
      <c r="AV265" s="14" t="s">
        <v>87</v>
      </c>
      <c r="AW265" s="14" t="s">
        <v>31</v>
      </c>
      <c r="AX265" s="14" t="s">
        <v>32</v>
      </c>
      <c r="AY265" s="168" t="s">
        <v>170</v>
      </c>
    </row>
    <row r="266" spans="1:65" s="2" customFormat="1" ht="16.5" customHeight="1">
      <c r="A266" s="33"/>
      <c r="B266" s="145"/>
      <c r="C266" s="183" t="s">
        <v>325</v>
      </c>
      <c r="D266" s="183" t="s">
        <v>379</v>
      </c>
      <c r="E266" s="184" t="s">
        <v>985</v>
      </c>
      <c r="F266" s="185" t="s">
        <v>986</v>
      </c>
      <c r="G266" s="186" t="s">
        <v>642</v>
      </c>
      <c r="H266" s="187">
        <v>23.23</v>
      </c>
      <c r="I266" s="188"/>
      <c r="J266" s="189">
        <f>ROUND(I266*H266,2)</f>
        <v>0</v>
      </c>
      <c r="K266" s="185" t="s">
        <v>193</v>
      </c>
      <c r="L266" s="190"/>
      <c r="M266" s="191" t="s">
        <v>1</v>
      </c>
      <c r="N266" s="192" t="s">
        <v>42</v>
      </c>
      <c r="O266" s="59"/>
      <c r="P266" s="155">
        <f>O266*H266</f>
        <v>0</v>
      </c>
      <c r="Q266" s="155">
        <v>0.027</v>
      </c>
      <c r="R266" s="155">
        <f>Q266*H266</f>
        <v>0.62721</v>
      </c>
      <c r="S266" s="155">
        <v>0</v>
      </c>
      <c r="T266" s="156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7" t="s">
        <v>210</v>
      </c>
      <c r="AT266" s="157" t="s">
        <v>379</v>
      </c>
      <c r="AU266" s="157" t="s">
        <v>87</v>
      </c>
      <c r="AY266" s="18" t="s">
        <v>170</v>
      </c>
      <c r="BE266" s="158">
        <f>IF(N266="základní",J266,0)</f>
        <v>0</v>
      </c>
      <c r="BF266" s="158">
        <f>IF(N266="snížená",J266,0)</f>
        <v>0</v>
      </c>
      <c r="BG266" s="158">
        <f>IF(N266="zákl. přenesená",J266,0)</f>
        <v>0</v>
      </c>
      <c r="BH266" s="158">
        <f>IF(N266="sníž. přenesená",J266,0)</f>
        <v>0</v>
      </c>
      <c r="BI266" s="158">
        <f>IF(N266="nulová",J266,0)</f>
        <v>0</v>
      </c>
      <c r="BJ266" s="18" t="s">
        <v>32</v>
      </c>
      <c r="BK266" s="158">
        <f>ROUND(I266*H266,2)</f>
        <v>0</v>
      </c>
      <c r="BL266" s="18" t="s">
        <v>177</v>
      </c>
      <c r="BM266" s="157" t="s">
        <v>987</v>
      </c>
    </row>
    <row r="267" spans="2:51" s="14" customFormat="1" ht="12">
      <c r="B267" s="167"/>
      <c r="D267" s="160" t="s">
        <v>179</v>
      </c>
      <c r="F267" s="169" t="s">
        <v>988</v>
      </c>
      <c r="H267" s="170">
        <v>23.23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179</v>
      </c>
      <c r="AU267" s="168" t="s">
        <v>87</v>
      </c>
      <c r="AV267" s="14" t="s">
        <v>87</v>
      </c>
      <c r="AW267" s="14" t="s">
        <v>3</v>
      </c>
      <c r="AX267" s="14" t="s">
        <v>32</v>
      </c>
      <c r="AY267" s="168" t="s">
        <v>170</v>
      </c>
    </row>
    <row r="268" spans="1:65" s="2" customFormat="1" ht="16.5" customHeight="1">
      <c r="A268" s="33"/>
      <c r="B268" s="145"/>
      <c r="C268" s="146" t="s">
        <v>330</v>
      </c>
      <c r="D268" s="146" t="s">
        <v>172</v>
      </c>
      <c r="E268" s="147" t="s">
        <v>989</v>
      </c>
      <c r="F268" s="148" t="s">
        <v>990</v>
      </c>
      <c r="G268" s="149" t="s">
        <v>222</v>
      </c>
      <c r="H268" s="150">
        <v>15.426</v>
      </c>
      <c r="I268" s="151"/>
      <c r="J268" s="152">
        <f>ROUND(I268*H268,2)</f>
        <v>0</v>
      </c>
      <c r="K268" s="148" t="s">
        <v>176</v>
      </c>
      <c r="L268" s="34"/>
      <c r="M268" s="153" t="s">
        <v>1</v>
      </c>
      <c r="N268" s="154" t="s">
        <v>42</v>
      </c>
      <c r="O268" s="59"/>
      <c r="P268" s="155">
        <f>O268*H268</f>
        <v>0</v>
      </c>
      <c r="Q268" s="155">
        <v>2.234</v>
      </c>
      <c r="R268" s="155">
        <f>Q268*H268</f>
        <v>34.461684</v>
      </c>
      <c r="S268" s="155">
        <v>0</v>
      </c>
      <c r="T268" s="156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7" t="s">
        <v>177</v>
      </c>
      <c r="AT268" s="157" t="s">
        <v>172</v>
      </c>
      <c r="AU268" s="157" t="s">
        <v>87</v>
      </c>
      <c r="AY268" s="18" t="s">
        <v>170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8" t="s">
        <v>32</v>
      </c>
      <c r="BK268" s="158">
        <f>ROUND(I268*H268,2)</f>
        <v>0</v>
      </c>
      <c r="BL268" s="18" t="s">
        <v>177</v>
      </c>
      <c r="BM268" s="157" t="s">
        <v>991</v>
      </c>
    </row>
    <row r="269" spans="2:51" s="14" customFormat="1" ht="12">
      <c r="B269" s="167"/>
      <c r="D269" s="160" t="s">
        <v>179</v>
      </c>
      <c r="E269" s="168" t="s">
        <v>1</v>
      </c>
      <c r="F269" s="169" t="s">
        <v>992</v>
      </c>
      <c r="H269" s="170">
        <v>15.426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179</v>
      </c>
      <c r="AU269" s="168" t="s">
        <v>87</v>
      </c>
      <c r="AV269" s="14" t="s">
        <v>87</v>
      </c>
      <c r="AW269" s="14" t="s">
        <v>31</v>
      </c>
      <c r="AX269" s="14" t="s">
        <v>77</v>
      </c>
      <c r="AY269" s="168" t="s">
        <v>170</v>
      </c>
    </row>
    <row r="270" spans="2:51" s="15" customFormat="1" ht="12">
      <c r="B270" s="175"/>
      <c r="D270" s="160" t="s">
        <v>179</v>
      </c>
      <c r="E270" s="176" t="s">
        <v>812</v>
      </c>
      <c r="F270" s="177" t="s">
        <v>239</v>
      </c>
      <c r="H270" s="178">
        <v>15.426</v>
      </c>
      <c r="I270" s="179"/>
      <c r="L270" s="175"/>
      <c r="M270" s="180"/>
      <c r="N270" s="181"/>
      <c r="O270" s="181"/>
      <c r="P270" s="181"/>
      <c r="Q270" s="181"/>
      <c r="R270" s="181"/>
      <c r="S270" s="181"/>
      <c r="T270" s="182"/>
      <c r="AT270" s="176" t="s">
        <v>179</v>
      </c>
      <c r="AU270" s="176" t="s">
        <v>87</v>
      </c>
      <c r="AV270" s="15" t="s">
        <v>177</v>
      </c>
      <c r="AW270" s="15" t="s">
        <v>31</v>
      </c>
      <c r="AX270" s="15" t="s">
        <v>32</v>
      </c>
      <c r="AY270" s="176" t="s">
        <v>170</v>
      </c>
    </row>
    <row r="271" spans="1:65" s="2" customFormat="1" ht="16.5" customHeight="1">
      <c r="A271" s="33"/>
      <c r="B271" s="145"/>
      <c r="C271" s="146" t="s">
        <v>335</v>
      </c>
      <c r="D271" s="146" t="s">
        <v>172</v>
      </c>
      <c r="E271" s="147" t="s">
        <v>993</v>
      </c>
      <c r="F271" s="148" t="s">
        <v>994</v>
      </c>
      <c r="G271" s="149" t="s">
        <v>175</v>
      </c>
      <c r="H271" s="150">
        <v>70.38</v>
      </c>
      <c r="I271" s="151"/>
      <c r="J271" s="152">
        <f>ROUND(I271*H271,2)</f>
        <v>0</v>
      </c>
      <c r="K271" s="148" t="s">
        <v>176</v>
      </c>
      <c r="L271" s="34"/>
      <c r="M271" s="153" t="s">
        <v>1</v>
      </c>
      <c r="N271" s="154" t="s">
        <v>42</v>
      </c>
      <c r="O271" s="59"/>
      <c r="P271" s="155">
        <f>O271*H271</f>
        <v>0</v>
      </c>
      <c r="Q271" s="155">
        <v>0.00639</v>
      </c>
      <c r="R271" s="155">
        <f>Q271*H271</f>
        <v>0.44972819999999997</v>
      </c>
      <c r="S271" s="155">
        <v>0</v>
      </c>
      <c r="T271" s="156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7" t="s">
        <v>177</v>
      </c>
      <c r="AT271" s="157" t="s">
        <v>172</v>
      </c>
      <c r="AU271" s="157" t="s">
        <v>87</v>
      </c>
      <c r="AY271" s="18" t="s">
        <v>170</v>
      </c>
      <c r="BE271" s="158">
        <f>IF(N271="základní",J271,0)</f>
        <v>0</v>
      </c>
      <c r="BF271" s="158">
        <f>IF(N271="snížená",J271,0)</f>
        <v>0</v>
      </c>
      <c r="BG271" s="158">
        <f>IF(N271="zákl. přenesená",J271,0)</f>
        <v>0</v>
      </c>
      <c r="BH271" s="158">
        <f>IF(N271="sníž. přenesená",J271,0)</f>
        <v>0</v>
      </c>
      <c r="BI271" s="158">
        <f>IF(N271="nulová",J271,0)</f>
        <v>0</v>
      </c>
      <c r="BJ271" s="18" t="s">
        <v>32</v>
      </c>
      <c r="BK271" s="158">
        <f>ROUND(I271*H271,2)</f>
        <v>0</v>
      </c>
      <c r="BL271" s="18" t="s">
        <v>177</v>
      </c>
      <c r="BM271" s="157" t="s">
        <v>995</v>
      </c>
    </row>
    <row r="272" spans="2:51" s="14" customFormat="1" ht="12">
      <c r="B272" s="167"/>
      <c r="D272" s="160" t="s">
        <v>179</v>
      </c>
      <c r="E272" s="168" t="s">
        <v>1</v>
      </c>
      <c r="F272" s="169" t="s">
        <v>996</v>
      </c>
      <c r="H272" s="170">
        <v>70.38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179</v>
      </c>
      <c r="AU272" s="168" t="s">
        <v>87</v>
      </c>
      <c r="AV272" s="14" t="s">
        <v>87</v>
      </c>
      <c r="AW272" s="14" t="s">
        <v>31</v>
      </c>
      <c r="AX272" s="14" t="s">
        <v>32</v>
      </c>
      <c r="AY272" s="168" t="s">
        <v>170</v>
      </c>
    </row>
    <row r="273" spans="2:63" s="12" customFormat="1" ht="22.9" customHeight="1">
      <c r="B273" s="132"/>
      <c r="D273" s="133" t="s">
        <v>76</v>
      </c>
      <c r="E273" s="143" t="s">
        <v>210</v>
      </c>
      <c r="F273" s="143" t="s">
        <v>997</v>
      </c>
      <c r="I273" s="135"/>
      <c r="J273" s="144">
        <f>BK273</f>
        <v>0</v>
      </c>
      <c r="L273" s="132"/>
      <c r="M273" s="137"/>
      <c r="N273" s="138"/>
      <c r="O273" s="138"/>
      <c r="P273" s="139">
        <f>SUM(P274:P339)</f>
        <v>0</v>
      </c>
      <c r="Q273" s="138"/>
      <c r="R273" s="139">
        <f>SUM(R274:R339)</f>
        <v>108.22384932</v>
      </c>
      <c r="S273" s="138"/>
      <c r="T273" s="140">
        <f>SUM(T274:T339)</f>
        <v>28.34094</v>
      </c>
      <c r="AR273" s="133" t="s">
        <v>32</v>
      </c>
      <c r="AT273" s="141" t="s">
        <v>76</v>
      </c>
      <c r="AU273" s="141" t="s">
        <v>32</v>
      </c>
      <c r="AY273" s="133" t="s">
        <v>170</v>
      </c>
      <c r="BK273" s="142">
        <f>SUM(BK274:BK339)</f>
        <v>0</v>
      </c>
    </row>
    <row r="274" spans="1:65" s="2" customFormat="1" ht="21.75" customHeight="1">
      <c r="A274" s="33"/>
      <c r="B274" s="145"/>
      <c r="C274" s="146" t="s">
        <v>340</v>
      </c>
      <c r="D274" s="146" t="s">
        <v>172</v>
      </c>
      <c r="E274" s="147" t="s">
        <v>998</v>
      </c>
      <c r="F274" s="148" t="s">
        <v>999</v>
      </c>
      <c r="G274" s="149" t="s">
        <v>185</v>
      </c>
      <c r="H274" s="150">
        <v>130.04</v>
      </c>
      <c r="I274" s="151"/>
      <c r="J274" s="152">
        <f>ROUND(I274*H274,2)</f>
        <v>0</v>
      </c>
      <c r="K274" s="148" t="s">
        <v>176</v>
      </c>
      <c r="L274" s="34"/>
      <c r="M274" s="153" t="s">
        <v>1</v>
      </c>
      <c r="N274" s="154" t="s">
        <v>42</v>
      </c>
      <c r="O274" s="59"/>
      <c r="P274" s="155">
        <f>O274*H274</f>
        <v>0</v>
      </c>
      <c r="Q274" s="155">
        <v>3E-05</v>
      </c>
      <c r="R274" s="155">
        <f>Q274*H274</f>
        <v>0.0039012</v>
      </c>
      <c r="S274" s="155">
        <v>0</v>
      </c>
      <c r="T274" s="156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7" t="s">
        <v>177</v>
      </c>
      <c r="AT274" s="157" t="s">
        <v>172</v>
      </c>
      <c r="AU274" s="157" t="s">
        <v>87</v>
      </c>
      <c r="AY274" s="18" t="s">
        <v>170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8" t="s">
        <v>32</v>
      </c>
      <c r="BK274" s="158">
        <f>ROUND(I274*H274,2)</f>
        <v>0</v>
      </c>
      <c r="BL274" s="18" t="s">
        <v>177</v>
      </c>
      <c r="BM274" s="157" t="s">
        <v>1000</v>
      </c>
    </row>
    <row r="275" spans="2:51" s="13" customFormat="1" ht="12">
      <c r="B275" s="159"/>
      <c r="D275" s="160" t="s">
        <v>179</v>
      </c>
      <c r="E275" s="161" t="s">
        <v>1</v>
      </c>
      <c r="F275" s="162" t="s">
        <v>1001</v>
      </c>
      <c r="H275" s="161" t="s">
        <v>1</v>
      </c>
      <c r="I275" s="163"/>
      <c r="L275" s="159"/>
      <c r="M275" s="164"/>
      <c r="N275" s="165"/>
      <c r="O275" s="165"/>
      <c r="P275" s="165"/>
      <c r="Q275" s="165"/>
      <c r="R275" s="165"/>
      <c r="S275" s="165"/>
      <c r="T275" s="166"/>
      <c r="AT275" s="161" t="s">
        <v>179</v>
      </c>
      <c r="AU275" s="161" t="s">
        <v>87</v>
      </c>
      <c r="AV275" s="13" t="s">
        <v>32</v>
      </c>
      <c r="AW275" s="13" t="s">
        <v>31</v>
      </c>
      <c r="AX275" s="13" t="s">
        <v>77</v>
      </c>
      <c r="AY275" s="161" t="s">
        <v>170</v>
      </c>
    </row>
    <row r="276" spans="2:51" s="14" customFormat="1" ht="12">
      <c r="B276" s="167"/>
      <c r="D276" s="160" t="s">
        <v>179</v>
      </c>
      <c r="E276" s="168" t="s">
        <v>1</v>
      </c>
      <c r="F276" s="169" t="s">
        <v>1002</v>
      </c>
      <c r="H276" s="170">
        <v>49.5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179</v>
      </c>
      <c r="AU276" s="168" t="s">
        <v>87</v>
      </c>
      <c r="AV276" s="14" t="s">
        <v>87</v>
      </c>
      <c r="AW276" s="14" t="s">
        <v>31</v>
      </c>
      <c r="AX276" s="14" t="s">
        <v>77</v>
      </c>
      <c r="AY276" s="168" t="s">
        <v>170</v>
      </c>
    </row>
    <row r="277" spans="2:51" s="14" customFormat="1" ht="12">
      <c r="B277" s="167"/>
      <c r="D277" s="160" t="s">
        <v>179</v>
      </c>
      <c r="E277" s="168" t="s">
        <v>1</v>
      </c>
      <c r="F277" s="169" t="s">
        <v>1003</v>
      </c>
      <c r="H277" s="170">
        <v>40.66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179</v>
      </c>
      <c r="AU277" s="168" t="s">
        <v>87</v>
      </c>
      <c r="AV277" s="14" t="s">
        <v>87</v>
      </c>
      <c r="AW277" s="14" t="s">
        <v>31</v>
      </c>
      <c r="AX277" s="14" t="s">
        <v>77</v>
      </c>
      <c r="AY277" s="168" t="s">
        <v>170</v>
      </c>
    </row>
    <row r="278" spans="2:51" s="14" customFormat="1" ht="12">
      <c r="B278" s="167"/>
      <c r="D278" s="160" t="s">
        <v>179</v>
      </c>
      <c r="E278" s="168" t="s">
        <v>1</v>
      </c>
      <c r="F278" s="169" t="s">
        <v>1004</v>
      </c>
      <c r="H278" s="170">
        <v>39.88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179</v>
      </c>
      <c r="AU278" s="168" t="s">
        <v>87</v>
      </c>
      <c r="AV278" s="14" t="s">
        <v>87</v>
      </c>
      <c r="AW278" s="14" t="s">
        <v>31</v>
      </c>
      <c r="AX278" s="14" t="s">
        <v>77</v>
      </c>
      <c r="AY278" s="168" t="s">
        <v>170</v>
      </c>
    </row>
    <row r="279" spans="2:51" s="15" customFormat="1" ht="12">
      <c r="B279" s="175"/>
      <c r="D279" s="160" t="s">
        <v>179</v>
      </c>
      <c r="E279" s="176" t="s">
        <v>814</v>
      </c>
      <c r="F279" s="177" t="s">
        <v>239</v>
      </c>
      <c r="H279" s="178">
        <v>130.04</v>
      </c>
      <c r="I279" s="179"/>
      <c r="L279" s="175"/>
      <c r="M279" s="180"/>
      <c r="N279" s="181"/>
      <c r="O279" s="181"/>
      <c r="P279" s="181"/>
      <c r="Q279" s="181"/>
      <c r="R279" s="181"/>
      <c r="S279" s="181"/>
      <c r="T279" s="182"/>
      <c r="AT279" s="176" t="s">
        <v>179</v>
      </c>
      <c r="AU279" s="176" t="s">
        <v>87</v>
      </c>
      <c r="AV279" s="15" t="s">
        <v>177</v>
      </c>
      <c r="AW279" s="15" t="s">
        <v>31</v>
      </c>
      <c r="AX279" s="15" t="s">
        <v>32</v>
      </c>
      <c r="AY279" s="176" t="s">
        <v>170</v>
      </c>
    </row>
    <row r="280" spans="1:65" s="2" customFormat="1" ht="16.5" customHeight="1">
      <c r="A280" s="33"/>
      <c r="B280" s="145"/>
      <c r="C280" s="183" t="s">
        <v>344</v>
      </c>
      <c r="D280" s="183" t="s">
        <v>379</v>
      </c>
      <c r="E280" s="184" t="s">
        <v>1005</v>
      </c>
      <c r="F280" s="185" t="s">
        <v>1006</v>
      </c>
      <c r="G280" s="186" t="s">
        <v>185</v>
      </c>
      <c r="H280" s="187">
        <v>131.991</v>
      </c>
      <c r="I280" s="188"/>
      <c r="J280" s="189">
        <f>ROUND(I280*H280,2)</f>
        <v>0</v>
      </c>
      <c r="K280" s="185" t="s">
        <v>176</v>
      </c>
      <c r="L280" s="190"/>
      <c r="M280" s="191" t="s">
        <v>1</v>
      </c>
      <c r="N280" s="192" t="s">
        <v>42</v>
      </c>
      <c r="O280" s="59"/>
      <c r="P280" s="155">
        <f>O280*H280</f>
        <v>0</v>
      </c>
      <c r="Q280" s="155">
        <v>0.024</v>
      </c>
      <c r="R280" s="155">
        <f>Q280*H280</f>
        <v>3.1677840000000006</v>
      </c>
      <c r="S280" s="155">
        <v>0</v>
      </c>
      <c r="T280" s="156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7" t="s">
        <v>210</v>
      </c>
      <c r="AT280" s="157" t="s">
        <v>379</v>
      </c>
      <c r="AU280" s="157" t="s">
        <v>87</v>
      </c>
      <c r="AY280" s="18" t="s">
        <v>170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8" t="s">
        <v>32</v>
      </c>
      <c r="BK280" s="158">
        <f>ROUND(I280*H280,2)</f>
        <v>0</v>
      </c>
      <c r="BL280" s="18" t="s">
        <v>177</v>
      </c>
      <c r="BM280" s="157" t="s">
        <v>1007</v>
      </c>
    </row>
    <row r="281" spans="2:51" s="14" customFormat="1" ht="12">
      <c r="B281" s="167"/>
      <c r="D281" s="160" t="s">
        <v>179</v>
      </c>
      <c r="E281" s="168" t="s">
        <v>1</v>
      </c>
      <c r="F281" s="169" t="s">
        <v>1008</v>
      </c>
      <c r="H281" s="170">
        <v>131.991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179</v>
      </c>
      <c r="AU281" s="168" t="s">
        <v>87</v>
      </c>
      <c r="AV281" s="14" t="s">
        <v>87</v>
      </c>
      <c r="AW281" s="14" t="s">
        <v>31</v>
      </c>
      <c r="AX281" s="14" t="s">
        <v>32</v>
      </c>
      <c r="AY281" s="168" t="s">
        <v>170</v>
      </c>
    </row>
    <row r="282" spans="1:65" s="2" customFormat="1" ht="21.75" customHeight="1">
      <c r="A282" s="33"/>
      <c r="B282" s="145"/>
      <c r="C282" s="146" t="s">
        <v>348</v>
      </c>
      <c r="D282" s="146" t="s">
        <v>172</v>
      </c>
      <c r="E282" s="147" t="s">
        <v>1009</v>
      </c>
      <c r="F282" s="148" t="s">
        <v>1010</v>
      </c>
      <c r="G282" s="149" t="s">
        <v>185</v>
      </c>
      <c r="H282" s="150">
        <v>130.04</v>
      </c>
      <c r="I282" s="151"/>
      <c r="J282" s="152">
        <f>ROUND(I282*H282,2)</f>
        <v>0</v>
      </c>
      <c r="K282" s="148" t="s">
        <v>176</v>
      </c>
      <c r="L282" s="34"/>
      <c r="M282" s="153" t="s">
        <v>1</v>
      </c>
      <c r="N282" s="154" t="s">
        <v>42</v>
      </c>
      <c r="O282" s="59"/>
      <c r="P282" s="155">
        <f>O282*H282</f>
        <v>0</v>
      </c>
      <c r="Q282" s="155">
        <v>0</v>
      </c>
      <c r="R282" s="155">
        <f>Q282*H282</f>
        <v>0</v>
      </c>
      <c r="S282" s="155">
        <v>0</v>
      </c>
      <c r="T282" s="156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7" t="s">
        <v>177</v>
      </c>
      <c r="AT282" s="157" t="s">
        <v>172</v>
      </c>
      <c r="AU282" s="157" t="s">
        <v>87</v>
      </c>
      <c r="AY282" s="18" t="s">
        <v>170</v>
      </c>
      <c r="BE282" s="158">
        <f>IF(N282="základní",J282,0)</f>
        <v>0</v>
      </c>
      <c r="BF282" s="158">
        <f>IF(N282="snížená",J282,0)</f>
        <v>0</v>
      </c>
      <c r="BG282" s="158">
        <f>IF(N282="zákl. přenesená",J282,0)</f>
        <v>0</v>
      </c>
      <c r="BH282" s="158">
        <f>IF(N282="sníž. přenesená",J282,0)</f>
        <v>0</v>
      </c>
      <c r="BI282" s="158">
        <f>IF(N282="nulová",J282,0)</f>
        <v>0</v>
      </c>
      <c r="BJ282" s="18" t="s">
        <v>32</v>
      </c>
      <c r="BK282" s="158">
        <f>ROUND(I282*H282,2)</f>
        <v>0</v>
      </c>
      <c r="BL282" s="18" t="s">
        <v>177</v>
      </c>
      <c r="BM282" s="157" t="s">
        <v>1011</v>
      </c>
    </row>
    <row r="283" spans="2:51" s="14" customFormat="1" ht="12">
      <c r="B283" s="167"/>
      <c r="D283" s="160" t="s">
        <v>179</v>
      </c>
      <c r="E283" s="168" t="s">
        <v>1</v>
      </c>
      <c r="F283" s="169" t="s">
        <v>814</v>
      </c>
      <c r="H283" s="170">
        <v>130.04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179</v>
      </c>
      <c r="AU283" s="168" t="s">
        <v>87</v>
      </c>
      <c r="AV283" s="14" t="s">
        <v>87</v>
      </c>
      <c r="AW283" s="14" t="s">
        <v>31</v>
      </c>
      <c r="AX283" s="14" t="s">
        <v>32</v>
      </c>
      <c r="AY283" s="168" t="s">
        <v>170</v>
      </c>
    </row>
    <row r="284" spans="1:65" s="2" customFormat="1" ht="16.5" customHeight="1">
      <c r="A284" s="33"/>
      <c r="B284" s="145"/>
      <c r="C284" s="146" t="s">
        <v>353</v>
      </c>
      <c r="D284" s="146" t="s">
        <v>172</v>
      </c>
      <c r="E284" s="147" t="s">
        <v>1012</v>
      </c>
      <c r="F284" s="148" t="s">
        <v>1013</v>
      </c>
      <c r="G284" s="149" t="s">
        <v>642</v>
      </c>
      <c r="H284" s="150">
        <v>69</v>
      </c>
      <c r="I284" s="151"/>
      <c r="J284" s="152">
        <f>ROUND(I284*H284,2)</f>
        <v>0</v>
      </c>
      <c r="K284" s="148" t="s">
        <v>176</v>
      </c>
      <c r="L284" s="34"/>
      <c r="M284" s="153" t="s">
        <v>1</v>
      </c>
      <c r="N284" s="154" t="s">
        <v>42</v>
      </c>
      <c r="O284" s="59"/>
      <c r="P284" s="155">
        <f>O284*H284</f>
        <v>0</v>
      </c>
      <c r="Q284" s="155">
        <v>7E-05</v>
      </c>
      <c r="R284" s="155">
        <f>Q284*H284</f>
        <v>0.004829999999999999</v>
      </c>
      <c r="S284" s="155">
        <v>0</v>
      </c>
      <c r="T284" s="156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7" t="s">
        <v>177</v>
      </c>
      <c r="AT284" s="157" t="s">
        <v>172</v>
      </c>
      <c r="AU284" s="157" t="s">
        <v>87</v>
      </c>
      <c r="AY284" s="18" t="s">
        <v>170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8" t="s">
        <v>32</v>
      </c>
      <c r="BK284" s="158">
        <f>ROUND(I284*H284,2)</f>
        <v>0</v>
      </c>
      <c r="BL284" s="18" t="s">
        <v>177</v>
      </c>
      <c r="BM284" s="157" t="s">
        <v>1014</v>
      </c>
    </row>
    <row r="285" spans="2:51" s="14" customFormat="1" ht="12">
      <c r="B285" s="167"/>
      <c r="D285" s="160" t="s">
        <v>179</v>
      </c>
      <c r="E285" s="168" t="s">
        <v>1</v>
      </c>
      <c r="F285" s="169" t="s">
        <v>1015</v>
      </c>
      <c r="H285" s="170">
        <v>69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179</v>
      </c>
      <c r="AU285" s="168" t="s">
        <v>87</v>
      </c>
      <c r="AV285" s="14" t="s">
        <v>87</v>
      </c>
      <c r="AW285" s="14" t="s">
        <v>31</v>
      </c>
      <c r="AX285" s="14" t="s">
        <v>32</v>
      </c>
      <c r="AY285" s="168" t="s">
        <v>170</v>
      </c>
    </row>
    <row r="286" spans="1:65" s="2" customFormat="1" ht="16.5" customHeight="1">
      <c r="A286" s="33"/>
      <c r="B286" s="145"/>
      <c r="C286" s="183" t="s">
        <v>358</v>
      </c>
      <c r="D286" s="183" t="s">
        <v>379</v>
      </c>
      <c r="E286" s="184" t="s">
        <v>1016</v>
      </c>
      <c r="F286" s="185" t="s">
        <v>1017</v>
      </c>
      <c r="G286" s="186" t="s">
        <v>642</v>
      </c>
      <c r="H286" s="187">
        <v>46.69</v>
      </c>
      <c r="I286" s="188"/>
      <c r="J286" s="189">
        <f>ROUND(I286*H286,2)</f>
        <v>0</v>
      </c>
      <c r="K286" s="185" t="s">
        <v>176</v>
      </c>
      <c r="L286" s="190"/>
      <c r="M286" s="191" t="s">
        <v>1</v>
      </c>
      <c r="N286" s="192" t="s">
        <v>42</v>
      </c>
      <c r="O286" s="59"/>
      <c r="P286" s="155">
        <f>O286*H286</f>
        <v>0</v>
      </c>
      <c r="Q286" s="155">
        <v>0.01</v>
      </c>
      <c r="R286" s="155">
        <f>Q286*H286</f>
        <v>0.4669</v>
      </c>
      <c r="S286" s="155">
        <v>0</v>
      </c>
      <c r="T286" s="156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7" t="s">
        <v>210</v>
      </c>
      <c r="AT286" s="157" t="s">
        <v>379</v>
      </c>
      <c r="AU286" s="157" t="s">
        <v>87</v>
      </c>
      <c r="AY286" s="18" t="s">
        <v>170</v>
      </c>
      <c r="BE286" s="158">
        <f>IF(N286="základní",J286,0)</f>
        <v>0</v>
      </c>
      <c r="BF286" s="158">
        <f>IF(N286="snížená",J286,0)</f>
        <v>0</v>
      </c>
      <c r="BG286" s="158">
        <f>IF(N286="zákl. přenesená",J286,0)</f>
        <v>0</v>
      </c>
      <c r="BH286" s="158">
        <f>IF(N286="sníž. přenesená",J286,0)</f>
        <v>0</v>
      </c>
      <c r="BI286" s="158">
        <f>IF(N286="nulová",J286,0)</f>
        <v>0</v>
      </c>
      <c r="BJ286" s="18" t="s">
        <v>32</v>
      </c>
      <c r="BK286" s="158">
        <f>ROUND(I286*H286,2)</f>
        <v>0</v>
      </c>
      <c r="BL286" s="18" t="s">
        <v>177</v>
      </c>
      <c r="BM286" s="157" t="s">
        <v>1018</v>
      </c>
    </row>
    <row r="287" spans="2:51" s="14" customFormat="1" ht="12">
      <c r="B287" s="167"/>
      <c r="D287" s="160" t="s">
        <v>179</v>
      </c>
      <c r="E287" s="168" t="s">
        <v>1</v>
      </c>
      <c r="F287" s="169" t="s">
        <v>1019</v>
      </c>
      <c r="H287" s="170">
        <v>46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8" t="s">
        <v>179</v>
      </c>
      <c r="AU287" s="168" t="s">
        <v>87</v>
      </c>
      <c r="AV287" s="14" t="s">
        <v>87</v>
      </c>
      <c r="AW287" s="14" t="s">
        <v>31</v>
      </c>
      <c r="AX287" s="14" t="s">
        <v>32</v>
      </c>
      <c r="AY287" s="168" t="s">
        <v>170</v>
      </c>
    </row>
    <row r="288" spans="2:51" s="14" customFormat="1" ht="12">
      <c r="B288" s="167"/>
      <c r="D288" s="160" t="s">
        <v>179</v>
      </c>
      <c r="F288" s="169" t="s">
        <v>1020</v>
      </c>
      <c r="H288" s="170">
        <v>46.69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179</v>
      </c>
      <c r="AU288" s="168" t="s">
        <v>87</v>
      </c>
      <c r="AV288" s="14" t="s">
        <v>87</v>
      </c>
      <c r="AW288" s="14" t="s">
        <v>3</v>
      </c>
      <c r="AX288" s="14" t="s">
        <v>32</v>
      </c>
      <c r="AY288" s="168" t="s">
        <v>170</v>
      </c>
    </row>
    <row r="289" spans="1:65" s="2" customFormat="1" ht="16.5" customHeight="1">
      <c r="A289" s="33"/>
      <c r="B289" s="145"/>
      <c r="C289" s="183" t="s">
        <v>363</v>
      </c>
      <c r="D289" s="183" t="s">
        <v>379</v>
      </c>
      <c r="E289" s="184" t="s">
        <v>1021</v>
      </c>
      <c r="F289" s="185" t="s">
        <v>1022</v>
      </c>
      <c r="G289" s="186" t="s">
        <v>642</v>
      </c>
      <c r="H289" s="187">
        <v>23.345</v>
      </c>
      <c r="I289" s="188"/>
      <c r="J289" s="189">
        <f>ROUND(I289*H289,2)</f>
        <v>0</v>
      </c>
      <c r="K289" s="185" t="s">
        <v>176</v>
      </c>
      <c r="L289" s="190"/>
      <c r="M289" s="191" t="s">
        <v>1</v>
      </c>
      <c r="N289" s="192" t="s">
        <v>42</v>
      </c>
      <c r="O289" s="59"/>
      <c r="P289" s="155">
        <f>O289*H289</f>
        <v>0</v>
      </c>
      <c r="Q289" s="155">
        <v>0.01</v>
      </c>
      <c r="R289" s="155">
        <f>Q289*H289</f>
        <v>0.23345</v>
      </c>
      <c r="S289" s="155">
        <v>0</v>
      </c>
      <c r="T289" s="156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7" t="s">
        <v>210</v>
      </c>
      <c r="AT289" s="157" t="s">
        <v>379</v>
      </c>
      <c r="AU289" s="157" t="s">
        <v>87</v>
      </c>
      <c r="AY289" s="18" t="s">
        <v>170</v>
      </c>
      <c r="BE289" s="158">
        <f>IF(N289="základní",J289,0)</f>
        <v>0</v>
      </c>
      <c r="BF289" s="158">
        <f>IF(N289="snížená",J289,0)</f>
        <v>0</v>
      </c>
      <c r="BG289" s="158">
        <f>IF(N289="zákl. přenesená",J289,0)</f>
        <v>0</v>
      </c>
      <c r="BH289" s="158">
        <f>IF(N289="sníž. přenesená",J289,0)</f>
        <v>0</v>
      </c>
      <c r="BI289" s="158">
        <f>IF(N289="nulová",J289,0)</f>
        <v>0</v>
      </c>
      <c r="BJ289" s="18" t="s">
        <v>32</v>
      </c>
      <c r="BK289" s="158">
        <f>ROUND(I289*H289,2)</f>
        <v>0</v>
      </c>
      <c r="BL289" s="18" t="s">
        <v>177</v>
      </c>
      <c r="BM289" s="157" t="s">
        <v>1023</v>
      </c>
    </row>
    <row r="290" spans="2:51" s="14" customFormat="1" ht="12">
      <c r="B290" s="167"/>
      <c r="D290" s="160" t="s">
        <v>179</v>
      </c>
      <c r="E290" s="168" t="s">
        <v>1</v>
      </c>
      <c r="F290" s="169" t="s">
        <v>829</v>
      </c>
      <c r="H290" s="170">
        <v>23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179</v>
      </c>
      <c r="AU290" s="168" t="s">
        <v>87</v>
      </c>
      <c r="AV290" s="14" t="s">
        <v>87</v>
      </c>
      <c r="AW290" s="14" t="s">
        <v>31</v>
      </c>
      <c r="AX290" s="14" t="s">
        <v>32</v>
      </c>
      <c r="AY290" s="168" t="s">
        <v>170</v>
      </c>
    </row>
    <row r="291" spans="2:51" s="14" customFormat="1" ht="12">
      <c r="B291" s="167"/>
      <c r="D291" s="160" t="s">
        <v>179</v>
      </c>
      <c r="F291" s="169" t="s">
        <v>1024</v>
      </c>
      <c r="H291" s="170">
        <v>23.345</v>
      </c>
      <c r="I291" s="171"/>
      <c r="L291" s="167"/>
      <c r="M291" s="172"/>
      <c r="N291" s="173"/>
      <c r="O291" s="173"/>
      <c r="P291" s="173"/>
      <c r="Q291" s="173"/>
      <c r="R291" s="173"/>
      <c r="S291" s="173"/>
      <c r="T291" s="174"/>
      <c r="AT291" s="168" t="s">
        <v>179</v>
      </c>
      <c r="AU291" s="168" t="s">
        <v>87</v>
      </c>
      <c r="AV291" s="14" t="s">
        <v>87</v>
      </c>
      <c r="AW291" s="14" t="s">
        <v>3</v>
      </c>
      <c r="AX291" s="14" t="s">
        <v>32</v>
      </c>
      <c r="AY291" s="168" t="s">
        <v>170</v>
      </c>
    </row>
    <row r="292" spans="1:65" s="2" customFormat="1" ht="16.5" customHeight="1">
      <c r="A292" s="33"/>
      <c r="B292" s="145"/>
      <c r="C292" s="146" t="s">
        <v>367</v>
      </c>
      <c r="D292" s="146" t="s">
        <v>172</v>
      </c>
      <c r="E292" s="147" t="s">
        <v>1025</v>
      </c>
      <c r="F292" s="148" t="s">
        <v>1026</v>
      </c>
      <c r="G292" s="149" t="s">
        <v>642</v>
      </c>
      <c r="H292" s="150">
        <v>2</v>
      </c>
      <c r="I292" s="151"/>
      <c r="J292" s="152">
        <f>ROUND(I292*H292,2)</f>
        <v>0</v>
      </c>
      <c r="K292" s="148" t="s">
        <v>176</v>
      </c>
      <c r="L292" s="34"/>
      <c r="M292" s="153" t="s">
        <v>1</v>
      </c>
      <c r="N292" s="154" t="s">
        <v>42</v>
      </c>
      <c r="O292" s="59"/>
      <c r="P292" s="155">
        <f>O292*H292</f>
        <v>0</v>
      </c>
      <c r="Q292" s="155">
        <v>7E-05</v>
      </c>
      <c r="R292" s="155">
        <f>Q292*H292</f>
        <v>0.00014</v>
      </c>
      <c r="S292" s="155">
        <v>0.01007</v>
      </c>
      <c r="T292" s="156">
        <f>S292*H292</f>
        <v>0.02014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7" t="s">
        <v>177</v>
      </c>
      <c r="AT292" s="157" t="s">
        <v>172</v>
      </c>
      <c r="AU292" s="157" t="s">
        <v>87</v>
      </c>
      <c r="AY292" s="18" t="s">
        <v>170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8" t="s">
        <v>32</v>
      </c>
      <c r="BK292" s="158">
        <f>ROUND(I292*H292,2)</f>
        <v>0</v>
      </c>
      <c r="BL292" s="18" t="s">
        <v>177</v>
      </c>
      <c r="BM292" s="157" t="s">
        <v>1027</v>
      </c>
    </row>
    <row r="293" spans="2:51" s="13" customFormat="1" ht="12">
      <c r="B293" s="159"/>
      <c r="D293" s="160" t="s">
        <v>179</v>
      </c>
      <c r="E293" s="161" t="s">
        <v>1</v>
      </c>
      <c r="F293" s="162" t="s">
        <v>1028</v>
      </c>
      <c r="H293" s="161" t="s">
        <v>1</v>
      </c>
      <c r="I293" s="163"/>
      <c r="L293" s="159"/>
      <c r="M293" s="164"/>
      <c r="N293" s="165"/>
      <c r="O293" s="165"/>
      <c r="P293" s="165"/>
      <c r="Q293" s="165"/>
      <c r="R293" s="165"/>
      <c r="S293" s="165"/>
      <c r="T293" s="166"/>
      <c r="AT293" s="161" t="s">
        <v>179</v>
      </c>
      <c r="AU293" s="161" t="s">
        <v>87</v>
      </c>
      <c r="AV293" s="13" t="s">
        <v>32</v>
      </c>
      <c r="AW293" s="13" t="s">
        <v>31</v>
      </c>
      <c r="AX293" s="13" t="s">
        <v>77</v>
      </c>
      <c r="AY293" s="161" t="s">
        <v>170</v>
      </c>
    </row>
    <row r="294" spans="2:51" s="14" customFormat="1" ht="12">
      <c r="B294" s="167"/>
      <c r="D294" s="160" t="s">
        <v>179</v>
      </c>
      <c r="E294" s="168" t="s">
        <v>1</v>
      </c>
      <c r="F294" s="169" t="s">
        <v>87</v>
      </c>
      <c r="H294" s="170">
        <v>2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179</v>
      </c>
      <c r="AU294" s="168" t="s">
        <v>87</v>
      </c>
      <c r="AV294" s="14" t="s">
        <v>87</v>
      </c>
      <c r="AW294" s="14" t="s">
        <v>31</v>
      </c>
      <c r="AX294" s="14" t="s">
        <v>32</v>
      </c>
      <c r="AY294" s="168" t="s">
        <v>170</v>
      </c>
    </row>
    <row r="295" spans="1:65" s="2" customFormat="1" ht="16.5" customHeight="1">
      <c r="A295" s="33"/>
      <c r="B295" s="145"/>
      <c r="C295" s="183" t="s">
        <v>371</v>
      </c>
      <c r="D295" s="183" t="s">
        <v>379</v>
      </c>
      <c r="E295" s="184" t="s">
        <v>1029</v>
      </c>
      <c r="F295" s="185" t="s">
        <v>1030</v>
      </c>
      <c r="G295" s="186" t="s">
        <v>642</v>
      </c>
      <c r="H295" s="187">
        <v>1.015</v>
      </c>
      <c r="I295" s="188"/>
      <c r="J295" s="189">
        <f>ROUND(I295*H295,2)</f>
        <v>0</v>
      </c>
      <c r="K295" s="185" t="s">
        <v>176</v>
      </c>
      <c r="L295" s="190"/>
      <c r="M295" s="191" t="s">
        <v>1</v>
      </c>
      <c r="N295" s="192" t="s">
        <v>42</v>
      </c>
      <c r="O295" s="59"/>
      <c r="P295" s="155">
        <f>O295*H295</f>
        <v>0</v>
      </c>
      <c r="Q295" s="155">
        <v>0.01</v>
      </c>
      <c r="R295" s="155">
        <f>Q295*H295</f>
        <v>0.01015</v>
      </c>
      <c r="S295" s="155">
        <v>0</v>
      </c>
      <c r="T295" s="156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7" t="s">
        <v>210</v>
      </c>
      <c r="AT295" s="157" t="s">
        <v>379</v>
      </c>
      <c r="AU295" s="157" t="s">
        <v>87</v>
      </c>
      <c r="AY295" s="18" t="s">
        <v>170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8" t="s">
        <v>32</v>
      </c>
      <c r="BK295" s="158">
        <f>ROUND(I295*H295,2)</f>
        <v>0</v>
      </c>
      <c r="BL295" s="18" t="s">
        <v>177</v>
      </c>
      <c r="BM295" s="157" t="s">
        <v>1031</v>
      </c>
    </row>
    <row r="296" spans="2:51" s="14" customFormat="1" ht="12">
      <c r="B296" s="167"/>
      <c r="D296" s="160" t="s">
        <v>179</v>
      </c>
      <c r="E296" s="168" t="s">
        <v>1</v>
      </c>
      <c r="F296" s="169" t="s">
        <v>1032</v>
      </c>
      <c r="H296" s="170">
        <v>1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179</v>
      </c>
      <c r="AU296" s="168" t="s">
        <v>87</v>
      </c>
      <c r="AV296" s="14" t="s">
        <v>87</v>
      </c>
      <c r="AW296" s="14" t="s">
        <v>31</v>
      </c>
      <c r="AX296" s="14" t="s">
        <v>32</v>
      </c>
      <c r="AY296" s="168" t="s">
        <v>170</v>
      </c>
    </row>
    <row r="297" spans="2:51" s="14" customFormat="1" ht="12">
      <c r="B297" s="167"/>
      <c r="D297" s="160" t="s">
        <v>179</v>
      </c>
      <c r="F297" s="169" t="s">
        <v>1033</v>
      </c>
      <c r="H297" s="170">
        <v>1.015</v>
      </c>
      <c r="I297" s="171"/>
      <c r="L297" s="167"/>
      <c r="M297" s="172"/>
      <c r="N297" s="173"/>
      <c r="O297" s="173"/>
      <c r="P297" s="173"/>
      <c r="Q297" s="173"/>
      <c r="R297" s="173"/>
      <c r="S297" s="173"/>
      <c r="T297" s="174"/>
      <c r="AT297" s="168" t="s">
        <v>179</v>
      </c>
      <c r="AU297" s="168" t="s">
        <v>87</v>
      </c>
      <c r="AV297" s="14" t="s">
        <v>87</v>
      </c>
      <c r="AW297" s="14" t="s">
        <v>3</v>
      </c>
      <c r="AX297" s="14" t="s">
        <v>32</v>
      </c>
      <c r="AY297" s="168" t="s">
        <v>170</v>
      </c>
    </row>
    <row r="298" spans="1:65" s="2" customFormat="1" ht="16.5" customHeight="1">
      <c r="A298" s="33"/>
      <c r="B298" s="145"/>
      <c r="C298" s="183" t="s">
        <v>378</v>
      </c>
      <c r="D298" s="183" t="s">
        <v>379</v>
      </c>
      <c r="E298" s="184" t="s">
        <v>1021</v>
      </c>
      <c r="F298" s="185" t="s">
        <v>1022</v>
      </c>
      <c r="G298" s="186" t="s">
        <v>642</v>
      </c>
      <c r="H298" s="187">
        <v>1.015</v>
      </c>
      <c r="I298" s="188"/>
      <c r="J298" s="189">
        <f>ROUND(I298*H298,2)</f>
        <v>0</v>
      </c>
      <c r="K298" s="185" t="s">
        <v>176</v>
      </c>
      <c r="L298" s="190"/>
      <c r="M298" s="191" t="s">
        <v>1</v>
      </c>
      <c r="N298" s="192" t="s">
        <v>42</v>
      </c>
      <c r="O298" s="59"/>
      <c r="P298" s="155">
        <f>O298*H298</f>
        <v>0</v>
      </c>
      <c r="Q298" s="155">
        <v>0.01</v>
      </c>
      <c r="R298" s="155">
        <f>Q298*H298</f>
        <v>0.01015</v>
      </c>
      <c r="S298" s="155">
        <v>0</v>
      </c>
      <c r="T298" s="156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7" t="s">
        <v>210</v>
      </c>
      <c r="AT298" s="157" t="s">
        <v>379</v>
      </c>
      <c r="AU298" s="157" t="s">
        <v>87</v>
      </c>
      <c r="AY298" s="18" t="s">
        <v>170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8" t="s">
        <v>32</v>
      </c>
      <c r="BK298" s="158">
        <f>ROUND(I298*H298,2)</f>
        <v>0</v>
      </c>
      <c r="BL298" s="18" t="s">
        <v>177</v>
      </c>
      <c r="BM298" s="157" t="s">
        <v>1034</v>
      </c>
    </row>
    <row r="299" spans="2:51" s="14" customFormat="1" ht="12">
      <c r="B299" s="167"/>
      <c r="D299" s="160" t="s">
        <v>179</v>
      </c>
      <c r="E299" s="168" t="s">
        <v>1</v>
      </c>
      <c r="F299" s="169" t="s">
        <v>1035</v>
      </c>
      <c r="H299" s="170">
        <v>1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179</v>
      </c>
      <c r="AU299" s="168" t="s">
        <v>87</v>
      </c>
      <c r="AV299" s="14" t="s">
        <v>87</v>
      </c>
      <c r="AW299" s="14" t="s">
        <v>31</v>
      </c>
      <c r="AX299" s="14" t="s">
        <v>32</v>
      </c>
      <c r="AY299" s="168" t="s">
        <v>170</v>
      </c>
    </row>
    <row r="300" spans="2:51" s="14" customFormat="1" ht="12">
      <c r="B300" s="167"/>
      <c r="D300" s="160" t="s">
        <v>179</v>
      </c>
      <c r="F300" s="169" t="s">
        <v>1033</v>
      </c>
      <c r="H300" s="170">
        <v>1.015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179</v>
      </c>
      <c r="AU300" s="168" t="s">
        <v>87</v>
      </c>
      <c r="AV300" s="14" t="s">
        <v>87</v>
      </c>
      <c r="AW300" s="14" t="s">
        <v>3</v>
      </c>
      <c r="AX300" s="14" t="s">
        <v>32</v>
      </c>
      <c r="AY300" s="168" t="s">
        <v>170</v>
      </c>
    </row>
    <row r="301" spans="1:65" s="2" customFormat="1" ht="16.5" customHeight="1">
      <c r="A301" s="33"/>
      <c r="B301" s="145"/>
      <c r="C301" s="146" t="s">
        <v>384</v>
      </c>
      <c r="D301" s="146" t="s">
        <v>172</v>
      </c>
      <c r="E301" s="147" t="s">
        <v>1036</v>
      </c>
      <c r="F301" s="148" t="s">
        <v>1037</v>
      </c>
      <c r="G301" s="149" t="s">
        <v>642</v>
      </c>
      <c r="H301" s="150">
        <v>23</v>
      </c>
      <c r="I301" s="151"/>
      <c r="J301" s="152">
        <f>ROUND(I301*H301,2)</f>
        <v>0</v>
      </c>
      <c r="K301" s="148" t="s">
        <v>1</v>
      </c>
      <c r="L301" s="34"/>
      <c r="M301" s="153" t="s">
        <v>1</v>
      </c>
      <c r="N301" s="154" t="s">
        <v>42</v>
      </c>
      <c r="O301" s="59"/>
      <c r="P301" s="155">
        <f>O301*H301</f>
        <v>0</v>
      </c>
      <c r="Q301" s="155">
        <v>0.3409</v>
      </c>
      <c r="R301" s="155">
        <f>Q301*H301</f>
        <v>7.8407</v>
      </c>
      <c r="S301" s="155">
        <v>0</v>
      </c>
      <c r="T301" s="156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7" t="s">
        <v>177</v>
      </c>
      <c r="AT301" s="157" t="s">
        <v>172</v>
      </c>
      <c r="AU301" s="157" t="s">
        <v>87</v>
      </c>
      <c r="AY301" s="18" t="s">
        <v>170</v>
      </c>
      <c r="BE301" s="158">
        <f>IF(N301="základní",J301,0)</f>
        <v>0</v>
      </c>
      <c r="BF301" s="158">
        <f>IF(N301="snížená",J301,0)</f>
        <v>0</v>
      </c>
      <c r="BG301" s="158">
        <f>IF(N301="zákl. přenesená",J301,0)</f>
        <v>0</v>
      </c>
      <c r="BH301" s="158">
        <f>IF(N301="sníž. přenesená",J301,0)</f>
        <v>0</v>
      </c>
      <c r="BI301" s="158">
        <f>IF(N301="nulová",J301,0)</f>
        <v>0</v>
      </c>
      <c r="BJ301" s="18" t="s">
        <v>32</v>
      </c>
      <c r="BK301" s="158">
        <f>ROUND(I301*H301,2)</f>
        <v>0</v>
      </c>
      <c r="BL301" s="18" t="s">
        <v>177</v>
      </c>
      <c r="BM301" s="157" t="s">
        <v>1038</v>
      </c>
    </row>
    <row r="302" spans="2:51" s="14" customFormat="1" ht="12">
      <c r="B302" s="167"/>
      <c r="D302" s="160" t="s">
        <v>179</v>
      </c>
      <c r="E302" s="168" t="s">
        <v>1</v>
      </c>
      <c r="F302" s="169" t="s">
        <v>1039</v>
      </c>
      <c r="H302" s="170">
        <v>23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179</v>
      </c>
      <c r="AU302" s="168" t="s">
        <v>87</v>
      </c>
      <c r="AV302" s="14" t="s">
        <v>87</v>
      </c>
      <c r="AW302" s="14" t="s">
        <v>31</v>
      </c>
      <c r="AX302" s="14" t="s">
        <v>77</v>
      </c>
      <c r="AY302" s="168" t="s">
        <v>170</v>
      </c>
    </row>
    <row r="303" spans="2:51" s="15" customFormat="1" ht="12">
      <c r="B303" s="175"/>
      <c r="D303" s="160" t="s">
        <v>179</v>
      </c>
      <c r="E303" s="176" t="s">
        <v>829</v>
      </c>
      <c r="F303" s="177" t="s">
        <v>239</v>
      </c>
      <c r="H303" s="178">
        <v>23</v>
      </c>
      <c r="I303" s="179"/>
      <c r="L303" s="175"/>
      <c r="M303" s="180"/>
      <c r="N303" s="181"/>
      <c r="O303" s="181"/>
      <c r="P303" s="181"/>
      <c r="Q303" s="181"/>
      <c r="R303" s="181"/>
      <c r="S303" s="181"/>
      <c r="T303" s="182"/>
      <c r="AT303" s="176" t="s">
        <v>179</v>
      </c>
      <c r="AU303" s="176" t="s">
        <v>87</v>
      </c>
      <c r="AV303" s="15" t="s">
        <v>177</v>
      </c>
      <c r="AW303" s="15" t="s">
        <v>31</v>
      </c>
      <c r="AX303" s="15" t="s">
        <v>32</v>
      </c>
      <c r="AY303" s="176" t="s">
        <v>170</v>
      </c>
    </row>
    <row r="304" spans="1:65" s="2" customFormat="1" ht="16.5" customHeight="1">
      <c r="A304" s="33"/>
      <c r="B304" s="145"/>
      <c r="C304" s="183" t="s">
        <v>389</v>
      </c>
      <c r="D304" s="183" t="s">
        <v>379</v>
      </c>
      <c r="E304" s="184" t="s">
        <v>1040</v>
      </c>
      <c r="F304" s="185" t="s">
        <v>1041</v>
      </c>
      <c r="G304" s="186" t="s">
        <v>642</v>
      </c>
      <c r="H304" s="187">
        <v>23.23</v>
      </c>
      <c r="I304" s="188"/>
      <c r="J304" s="189">
        <f aca="true" t="shared" si="0" ref="J304:J311">ROUND(I304*H304,2)</f>
        <v>0</v>
      </c>
      <c r="K304" s="185" t="s">
        <v>193</v>
      </c>
      <c r="L304" s="190"/>
      <c r="M304" s="191" t="s">
        <v>1</v>
      </c>
      <c r="N304" s="192" t="s">
        <v>42</v>
      </c>
      <c r="O304" s="59"/>
      <c r="P304" s="155">
        <f aca="true" t="shared" si="1" ref="P304:P311">O304*H304</f>
        <v>0</v>
      </c>
      <c r="Q304" s="155">
        <v>0.17</v>
      </c>
      <c r="R304" s="155">
        <f aca="true" t="shared" si="2" ref="R304:R311">Q304*H304</f>
        <v>3.9491000000000005</v>
      </c>
      <c r="S304" s="155">
        <v>0</v>
      </c>
      <c r="T304" s="156">
        <f aca="true" t="shared" si="3" ref="T304:T311"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7" t="s">
        <v>210</v>
      </c>
      <c r="AT304" s="157" t="s">
        <v>379</v>
      </c>
      <c r="AU304" s="157" t="s">
        <v>87</v>
      </c>
      <c r="AY304" s="18" t="s">
        <v>170</v>
      </c>
      <c r="BE304" s="158">
        <f aca="true" t="shared" si="4" ref="BE304:BE311">IF(N304="základní",J304,0)</f>
        <v>0</v>
      </c>
      <c r="BF304" s="158">
        <f aca="true" t="shared" si="5" ref="BF304:BF311">IF(N304="snížená",J304,0)</f>
        <v>0</v>
      </c>
      <c r="BG304" s="158">
        <f aca="true" t="shared" si="6" ref="BG304:BG311">IF(N304="zákl. přenesená",J304,0)</f>
        <v>0</v>
      </c>
      <c r="BH304" s="158">
        <f aca="true" t="shared" si="7" ref="BH304:BH311">IF(N304="sníž. přenesená",J304,0)</f>
        <v>0</v>
      </c>
      <c r="BI304" s="158">
        <f aca="true" t="shared" si="8" ref="BI304:BI311">IF(N304="nulová",J304,0)</f>
        <v>0</v>
      </c>
      <c r="BJ304" s="18" t="s">
        <v>32</v>
      </c>
      <c r="BK304" s="158">
        <f aca="true" t="shared" si="9" ref="BK304:BK311">ROUND(I304*H304,2)</f>
        <v>0</v>
      </c>
      <c r="BL304" s="18" t="s">
        <v>177</v>
      </c>
      <c r="BM304" s="157" t="s">
        <v>1042</v>
      </c>
    </row>
    <row r="305" spans="1:65" s="2" customFormat="1" ht="16.5" customHeight="1">
      <c r="A305" s="33"/>
      <c r="B305" s="145"/>
      <c r="C305" s="183" t="s">
        <v>393</v>
      </c>
      <c r="D305" s="183" t="s">
        <v>379</v>
      </c>
      <c r="E305" s="184" t="s">
        <v>1043</v>
      </c>
      <c r="F305" s="185" t="s">
        <v>1044</v>
      </c>
      <c r="G305" s="186" t="s">
        <v>642</v>
      </c>
      <c r="H305" s="187">
        <v>23.23</v>
      </c>
      <c r="I305" s="188"/>
      <c r="J305" s="189">
        <f t="shared" si="0"/>
        <v>0</v>
      </c>
      <c r="K305" s="185" t="s">
        <v>193</v>
      </c>
      <c r="L305" s="190"/>
      <c r="M305" s="191" t="s">
        <v>1</v>
      </c>
      <c r="N305" s="192" t="s">
        <v>42</v>
      </c>
      <c r="O305" s="59"/>
      <c r="P305" s="155">
        <f t="shared" si="1"/>
        <v>0</v>
      </c>
      <c r="Q305" s="155">
        <v>0.07</v>
      </c>
      <c r="R305" s="155">
        <f t="shared" si="2"/>
        <v>1.6261</v>
      </c>
      <c r="S305" s="155">
        <v>0</v>
      </c>
      <c r="T305" s="156">
        <f t="shared" si="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7" t="s">
        <v>210</v>
      </c>
      <c r="AT305" s="157" t="s">
        <v>379</v>
      </c>
      <c r="AU305" s="157" t="s">
        <v>87</v>
      </c>
      <c r="AY305" s="18" t="s">
        <v>170</v>
      </c>
      <c r="BE305" s="158">
        <f t="shared" si="4"/>
        <v>0</v>
      </c>
      <c r="BF305" s="158">
        <f t="shared" si="5"/>
        <v>0</v>
      </c>
      <c r="BG305" s="158">
        <f t="shared" si="6"/>
        <v>0</v>
      </c>
      <c r="BH305" s="158">
        <f t="shared" si="7"/>
        <v>0</v>
      </c>
      <c r="BI305" s="158">
        <f t="shared" si="8"/>
        <v>0</v>
      </c>
      <c r="BJ305" s="18" t="s">
        <v>32</v>
      </c>
      <c r="BK305" s="158">
        <f t="shared" si="9"/>
        <v>0</v>
      </c>
      <c r="BL305" s="18" t="s">
        <v>177</v>
      </c>
      <c r="BM305" s="157" t="s">
        <v>1045</v>
      </c>
    </row>
    <row r="306" spans="1:65" s="2" customFormat="1" ht="16.5" customHeight="1">
      <c r="A306" s="33"/>
      <c r="B306" s="145"/>
      <c r="C306" s="183" t="s">
        <v>399</v>
      </c>
      <c r="D306" s="183" t="s">
        <v>379</v>
      </c>
      <c r="E306" s="184" t="s">
        <v>1046</v>
      </c>
      <c r="F306" s="185" t="s">
        <v>1047</v>
      </c>
      <c r="G306" s="186" t="s">
        <v>642</v>
      </c>
      <c r="H306" s="187">
        <v>23.23</v>
      </c>
      <c r="I306" s="188"/>
      <c r="J306" s="189">
        <f t="shared" si="0"/>
        <v>0</v>
      </c>
      <c r="K306" s="185" t="s">
        <v>193</v>
      </c>
      <c r="L306" s="190"/>
      <c r="M306" s="191" t="s">
        <v>1</v>
      </c>
      <c r="N306" s="192" t="s">
        <v>42</v>
      </c>
      <c r="O306" s="59"/>
      <c r="P306" s="155">
        <f t="shared" si="1"/>
        <v>0</v>
      </c>
      <c r="Q306" s="155">
        <v>0.155</v>
      </c>
      <c r="R306" s="155">
        <f t="shared" si="2"/>
        <v>3.60065</v>
      </c>
      <c r="S306" s="155">
        <v>0</v>
      </c>
      <c r="T306" s="156">
        <f t="shared" si="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7" t="s">
        <v>210</v>
      </c>
      <c r="AT306" s="157" t="s">
        <v>379</v>
      </c>
      <c r="AU306" s="157" t="s">
        <v>87</v>
      </c>
      <c r="AY306" s="18" t="s">
        <v>170</v>
      </c>
      <c r="BE306" s="158">
        <f t="shared" si="4"/>
        <v>0</v>
      </c>
      <c r="BF306" s="158">
        <f t="shared" si="5"/>
        <v>0</v>
      </c>
      <c r="BG306" s="158">
        <f t="shared" si="6"/>
        <v>0</v>
      </c>
      <c r="BH306" s="158">
        <f t="shared" si="7"/>
        <v>0</v>
      </c>
      <c r="BI306" s="158">
        <f t="shared" si="8"/>
        <v>0</v>
      </c>
      <c r="BJ306" s="18" t="s">
        <v>32</v>
      </c>
      <c r="BK306" s="158">
        <f t="shared" si="9"/>
        <v>0</v>
      </c>
      <c r="BL306" s="18" t="s">
        <v>177</v>
      </c>
      <c r="BM306" s="157" t="s">
        <v>1048</v>
      </c>
    </row>
    <row r="307" spans="1:65" s="2" customFormat="1" ht="16.5" customHeight="1">
      <c r="A307" s="33"/>
      <c r="B307" s="145"/>
      <c r="C307" s="183" t="s">
        <v>406</v>
      </c>
      <c r="D307" s="183" t="s">
        <v>379</v>
      </c>
      <c r="E307" s="184" t="s">
        <v>1049</v>
      </c>
      <c r="F307" s="185" t="s">
        <v>1050</v>
      </c>
      <c r="G307" s="186" t="s">
        <v>642</v>
      </c>
      <c r="H307" s="187">
        <v>23.23</v>
      </c>
      <c r="I307" s="188"/>
      <c r="J307" s="189">
        <f t="shared" si="0"/>
        <v>0</v>
      </c>
      <c r="K307" s="185" t="s">
        <v>193</v>
      </c>
      <c r="L307" s="190"/>
      <c r="M307" s="191" t="s">
        <v>1</v>
      </c>
      <c r="N307" s="192" t="s">
        <v>42</v>
      </c>
      <c r="O307" s="59"/>
      <c r="P307" s="155">
        <f t="shared" si="1"/>
        <v>0</v>
      </c>
      <c r="Q307" s="155">
        <v>0.076</v>
      </c>
      <c r="R307" s="155">
        <f t="shared" si="2"/>
        <v>1.76548</v>
      </c>
      <c r="S307" s="155">
        <v>0</v>
      </c>
      <c r="T307" s="156">
        <f t="shared" si="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7" t="s">
        <v>210</v>
      </c>
      <c r="AT307" s="157" t="s">
        <v>379</v>
      </c>
      <c r="AU307" s="157" t="s">
        <v>87</v>
      </c>
      <c r="AY307" s="18" t="s">
        <v>170</v>
      </c>
      <c r="BE307" s="158">
        <f t="shared" si="4"/>
        <v>0</v>
      </c>
      <c r="BF307" s="158">
        <f t="shared" si="5"/>
        <v>0</v>
      </c>
      <c r="BG307" s="158">
        <f t="shared" si="6"/>
        <v>0</v>
      </c>
      <c r="BH307" s="158">
        <f t="shared" si="7"/>
        <v>0</v>
      </c>
      <c r="BI307" s="158">
        <f t="shared" si="8"/>
        <v>0</v>
      </c>
      <c r="BJ307" s="18" t="s">
        <v>32</v>
      </c>
      <c r="BK307" s="158">
        <f t="shared" si="9"/>
        <v>0</v>
      </c>
      <c r="BL307" s="18" t="s">
        <v>177</v>
      </c>
      <c r="BM307" s="157" t="s">
        <v>1051</v>
      </c>
    </row>
    <row r="308" spans="1:65" s="2" customFormat="1" ht="16.5" customHeight="1">
      <c r="A308" s="33"/>
      <c r="B308" s="145"/>
      <c r="C308" s="183" t="s">
        <v>411</v>
      </c>
      <c r="D308" s="183" t="s">
        <v>379</v>
      </c>
      <c r="E308" s="184" t="s">
        <v>1052</v>
      </c>
      <c r="F308" s="185" t="s">
        <v>1053</v>
      </c>
      <c r="G308" s="186" t="s">
        <v>642</v>
      </c>
      <c r="H308" s="187">
        <v>23.23</v>
      </c>
      <c r="I308" s="188"/>
      <c r="J308" s="189">
        <f t="shared" si="0"/>
        <v>0</v>
      </c>
      <c r="K308" s="185" t="s">
        <v>193</v>
      </c>
      <c r="L308" s="190"/>
      <c r="M308" s="191" t="s">
        <v>1</v>
      </c>
      <c r="N308" s="192" t="s">
        <v>42</v>
      </c>
      <c r="O308" s="59"/>
      <c r="P308" s="155">
        <f t="shared" si="1"/>
        <v>0</v>
      </c>
      <c r="Q308" s="155">
        <v>0.28</v>
      </c>
      <c r="R308" s="155">
        <f t="shared" si="2"/>
        <v>6.5044</v>
      </c>
      <c r="S308" s="155">
        <v>0</v>
      </c>
      <c r="T308" s="156">
        <f t="shared" si="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7" t="s">
        <v>210</v>
      </c>
      <c r="AT308" s="157" t="s">
        <v>379</v>
      </c>
      <c r="AU308" s="157" t="s">
        <v>87</v>
      </c>
      <c r="AY308" s="18" t="s">
        <v>170</v>
      </c>
      <c r="BE308" s="158">
        <f t="shared" si="4"/>
        <v>0</v>
      </c>
      <c r="BF308" s="158">
        <f t="shared" si="5"/>
        <v>0</v>
      </c>
      <c r="BG308" s="158">
        <f t="shared" si="6"/>
        <v>0</v>
      </c>
      <c r="BH308" s="158">
        <f t="shared" si="7"/>
        <v>0</v>
      </c>
      <c r="BI308" s="158">
        <f t="shared" si="8"/>
        <v>0</v>
      </c>
      <c r="BJ308" s="18" t="s">
        <v>32</v>
      </c>
      <c r="BK308" s="158">
        <f t="shared" si="9"/>
        <v>0</v>
      </c>
      <c r="BL308" s="18" t="s">
        <v>177</v>
      </c>
      <c r="BM308" s="157" t="s">
        <v>1054</v>
      </c>
    </row>
    <row r="309" spans="1:65" s="2" customFormat="1" ht="16.5" customHeight="1">
      <c r="A309" s="33"/>
      <c r="B309" s="145"/>
      <c r="C309" s="146" t="s">
        <v>414</v>
      </c>
      <c r="D309" s="146" t="s">
        <v>172</v>
      </c>
      <c r="E309" s="147" t="s">
        <v>1055</v>
      </c>
      <c r="F309" s="148" t="s">
        <v>1056</v>
      </c>
      <c r="G309" s="149" t="s">
        <v>642</v>
      </c>
      <c r="H309" s="150">
        <v>1</v>
      </c>
      <c r="I309" s="151"/>
      <c r="J309" s="152">
        <f t="shared" si="0"/>
        <v>0</v>
      </c>
      <c r="K309" s="148" t="s">
        <v>176</v>
      </c>
      <c r="L309" s="34"/>
      <c r="M309" s="153" t="s">
        <v>1</v>
      </c>
      <c r="N309" s="154" t="s">
        <v>42</v>
      </c>
      <c r="O309" s="59"/>
      <c r="P309" s="155">
        <f t="shared" si="1"/>
        <v>0</v>
      </c>
      <c r="Q309" s="155">
        <v>0.21734</v>
      </c>
      <c r="R309" s="155">
        <f t="shared" si="2"/>
        <v>0.21734</v>
      </c>
      <c r="S309" s="155">
        <v>0</v>
      </c>
      <c r="T309" s="156">
        <f t="shared" si="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7" t="s">
        <v>177</v>
      </c>
      <c r="AT309" s="157" t="s">
        <v>172</v>
      </c>
      <c r="AU309" s="157" t="s">
        <v>87</v>
      </c>
      <c r="AY309" s="18" t="s">
        <v>170</v>
      </c>
      <c r="BE309" s="158">
        <f t="shared" si="4"/>
        <v>0</v>
      </c>
      <c r="BF309" s="158">
        <f t="shared" si="5"/>
        <v>0</v>
      </c>
      <c r="BG309" s="158">
        <f t="shared" si="6"/>
        <v>0</v>
      </c>
      <c r="BH309" s="158">
        <f t="shared" si="7"/>
        <v>0</v>
      </c>
      <c r="BI309" s="158">
        <f t="shared" si="8"/>
        <v>0</v>
      </c>
      <c r="BJ309" s="18" t="s">
        <v>32</v>
      </c>
      <c r="BK309" s="158">
        <f t="shared" si="9"/>
        <v>0</v>
      </c>
      <c r="BL309" s="18" t="s">
        <v>177</v>
      </c>
      <c r="BM309" s="157" t="s">
        <v>1057</v>
      </c>
    </row>
    <row r="310" spans="1:65" s="2" customFormat="1" ht="16.5" customHeight="1">
      <c r="A310" s="33"/>
      <c r="B310" s="145"/>
      <c r="C310" s="183" t="s">
        <v>417</v>
      </c>
      <c r="D310" s="183" t="s">
        <v>379</v>
      </c>
      <c r="E310" s="184" t="s">
        <v>1058</v>
      </c>
      <c r="F310" s="185" t="s">
        <v>1059</v>
      </c>
      <c r="G310" s="186" t="s">
        <v>642</v>
      </c>
      <c r="H310" s="187">
        <v>1</v>
      </c>
      <c r="I310" s="188"/>
      <c r="J310" s="189">
        <f t="shared" si="0"/>
        <v>0</v>
      </c>
      <c r="K310" s="185" t="s">
        <v>193</v>
      </c>
      <c r="L310" s="190"/>
      <c r="M310" s="191" t="s">
        <v>1</v>
      </c>
      <c r="N310" s="192" t="s">
        <v>42</v>
      </c>
      <c r="O310" s="59"/>
      <c r="P310" s="155">
        <f t="shared" si="1"/>
        <v>0</v>
      </c>
      <c r="Q310" s="155">
        <v>0.018</v>
      </c>
      <c r="R310" s="155">
        <f t="shared" si="2"/>
        <v>0.018</v>
      </c>
      <c r="S310" s="155">
        <v>0</v>
      </c>
      <c r="T310" s="156">
        <f t="shared" si="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7" t="s">
        <v>210</v>
      </c>
      <c r="AT310" s="157" t="s">
        <v>379</v>
      </c>
      <c r="AU310" s="157" t="s">
        <v>87</v>
      </c>
      <c r="AY310" s="18" t="s">
        <v>170</v>
      </c>
      <c r="BE310" s="158">
        <f t="shared" si="4"/>
        <v>0</v>
      </c>
      <c r="BF310" s="158">
        <f t="shared" si="5"/>
        <v>0</v>
      </c>
      <c r="BG310" s="158">
        <f t="shared" si="6"/>
        <v>0</v>
      </c>
      <c r="BH310" s="158">
        <f t="shared" si="7"/>
        <v>0</v>
      </c>
      <c r="BI310" s="158">
        <f t="shared" si="8"/>
        <v>0</v>
      </c>
      <c r="BJ310" s="18" t="s">
        <v>32</v>
      </c>
      <c r="BK310" s="158">
        <f t="shared" si="9"/>
        <v>0</v>
      </c>
      <c r="BL310" s="18" t="s">
        <v>177</v>
      </c>
      <c r="BM310" s="157" t="s">
        <v>1060</v>
      </c>
    </row>
    <row r="311" spans="1:65" s="2" customFormat="1" ht="16.5" customHeight="1">
      <c r="A311" s="33"/>
      <c r="B311" s="145"/>
      <c r="C311" s="146" t="s">
        <v>420</v>
      </c>
      <c r="D311" s="146" t="s">
        <v>172</v>
      </c>
      <c r="E311" s="147" t="s">
        <v>1061</v>
      </c>
      <c r="F311" s="148" t="s">
        <v>1062</v>
      </c>
      <c r="G311" s="149" t="s">
        <v>642</v>
      </c>
      <c r="H311" s="150">
        <v>22</v>
      </c>
      <c r="I311" s="151"/>
      <c r="J311" s="152">
        <f t="shared" si="0"/>
        <v>0</v>
      </c>
      <c r="K311" s="148" t="s">
        <v>176</v>
      </c>
      <c r="L311" s="34"/>
      <c r="M311" s="153" t="s">
        <v>1</v>
      </c>
      <c r="N311" s="154" t="s">
        <v>42</v>
      </c>
      <c r="O311" s="59"/>
      <c r="P311" s="155">
        <f t="shared" si="1"/>
        <v>0</v>
      </c>
      <c r="Q311" s="155">
        <v>0.21734</v>
      </c>
      <c r="R311" s="155">
        <f t="shared" si="2"/>
        <v>4.78148</v>
      </c>
      <c r="S311" s="155">
        <v>0</v>
      </c>
      <c r="T311" s="156">
        <f t="shared" si="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7" t="s">
        <v>177</v>
      </c>
      <c r="AT311" s="157" t="s">
        <v>172</v>
      </c>
      <c r="AU311" s="157" t="s">
        <v>87</v>
      </c>
      <c r="AY311" s="18" t="s">
        <v>170</v>
      </c>
      <c r="BE311" s="158">
        <f t="shared" si="4"/>
        <v>0</v>
      </c>
      <c r="BF311" s="158">
        <f t="shared" si="5"/>
        <v>0</v>
      </c>
      <c r="BG311" s="158">
        <f t="shared" si="6"/>
        <v>0</v>
      </c>
      <c r="BH311" s="158">
        <f t="shared" si="7"/>
        <v>0</v>
      </c>
      <c r="BI311" s="158">
        <f t="shared" si="8"/>
        <v>0</v>
      </c>
      <c r="BJ311" s="18" t="s">
        <v>32</v>
      </c>
      <c r="BK311" s="158">
        <f t="shared" si="9"/>
        <v>0</v>
      </c>
      <c r="BL311" s="18" t="s">
        <v>177</v>
      </c>
      <c r="BM311" s="157" t="s">
        <v>1063</v>
      </c>
    </row>
    <row r="312" spans="2:51" s="14" customFormat="1" ht="12">
      <c r="B312" s="167"/>
      <c r="D312" s="160" t="s">
        <v>179</v>
      </c>
      <c r="E312" s="168" t="s">
        <v>1</v>
      </c>
      <c r="F312" s="169" t="s">
        <v>285</v>
      </c>
      <c r="H312" s="170">
        <v>22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179</v>
      </c>
      <c r="AU312" s="168" t="s">
        <v>87</v>
      </c>
      <c r="AV312" s="14" t="s">
        <v>87</v>
      </c>
      <c r="AW312" s="14" t="s">
        <v>31</v>
      </c>
      <c r="AX312" s="14" t="s">
        <v>32</v>
      </c>
      <c r="AY312" s="168" t="s">
        <v>170</v>
      </c>
    </row>
    <row r="313" spans="1:65" s="2" customFormat="1" ht="16.5" customHeight="1">
      <c r="A313" s="33"/>
      <c r="B313" s="145"/>
      <c r="C313" s="183" t="s">
        <v>423</v>
      </c>
      <c r="D313" s="183" t="s">
        <v>379</v>
      </c>
      <c r="E313" s="184" t="s">
        <v>1064</v>
      </c>
      <c r="F313" s="185" t="s">
        <v>1065</v>
      </c>
      <c r="G313" s="186" t="s">
        <v>642</v>
      </c>
      <c r="H313" s="187">
        <v>16</v>
      </c>
      <c r="I313" s="188"/>
      <c r="J313" s="189">
        <f>ROUND(I313*H313,2)</f>
        <v>0</v>
      </c>
      <c r="K313" s="185" t="s">
        <v>193</v>
      </c>
      <c r="L313" s="190"/>
      <c r="M313" s="191" t="s">
        <v>1</v>
      </c>
      <c r="N313" s="192" t="s">
        <v>42</v>
      </c>
      <c r="O313" s="59"/>
      <c r="P313" s="155">
        <f>O313*H313</f>
        <v>0</v>
      </c>
      <c r="Q313" s="155">
        <v>0.074</v>
      </c>
      <c r="R313" s="155">
        <f>Q313*H313</f>
        <v>1.184</v>
      </c>
      <c r="S313" s="155">
        <v>0</v>
      </c>
      <c r="T313" s="156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7" t="s">
        <v>210</v>
      </c>
      <c r="AT313" s="157" t="s">
        <v>379</v>
      </c>
      <c r="AU313" s="157" t="s">
        <v>87</v>
      </c>
      <c r="AY313" s="18" t="s">
        <v>170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8" t="s">
        <v>32</v>
      </c>
      <c r="BK313" s="158">
        <f>ROUND(I313*H313,2)</f>
        <v>0</v>
      </c>
      <c r="BL313" s="18" t="s">
        <v>177</v>
      </c>
      <c r="BM313" s="157" t="s">
        <v>1066</v>
      </c>
    </row>
    <row r="314" spans="1:65" s="2" customFormat="1" ht="16.5" customHeight="1">
      <c r="A314" s="33"/>
      <c r="B314" s="145"/>
      <c r="C314" s="183" t="s">
        <v>426</v>
      </c>
      <c r="D314" s="183" t="s">
        <v>379</v>
      </c>
      <c r="E314" s="184" t="s">
        <v>1067</v>
      </c>
      <c r="F314" s="185" t="s">
        <v>1068</v>
      </c>
      <c r="G314" s="186" t="s">
        <v>642</v>
      </c>
      <c r="H314" s="187">
        <v>6</v>
      </c>
      <c r="I314" s="188"/>
      <c r="J314" s="189">
        <f>ROUND(I314*H314,2)</f>
        <v>0</v>
      </c>
      <c r="K314" s="185" t="s">
        <v>193</v>
      </c>
      <c r="L314" s="190"/>
      <c r="M314" s="191" t="s">
        <v>1</v>
      </c>
      <c r="N314" s="192" t="s">
        <v>42</v>
      </c>
      <c r="O314" s="59"/>
      <c r="P314" s="155">
        <f>O314*H314</f>
        <v>0</v>
      </c>
      <c r="Q314" s="155">
        <v>0.093</v>
      </c>
      <c r="R314" s="155">
        <f>Q314*H314</f>
        <v>0.558</v>
      </c>
      <c r="S314" s="155">
        <v>0</v>
      </c>
      <c r="T314" s="156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7" t="s">
        <v>210</v>
      </c>
      <c r="AT314" s="157" t="s">
        <v>379</v>
      </c>
      <c r="AU314" s="157" t="s">
        <v>87</v>
      </c>
      <c r="AY314" s="18" t="s">
        <v>170</v>
      </c>
      <c r="BE314" s="158">
        <f>IF(N314="základní",J314,0)</f>
        <v>0</v>
      </c>
      <c r="BF314" s="158">
        <f>IF(N314="snížená",J314,0)</f>
        <v>0</v>
      </c>
      <c r="BG314" s="158">
        <f>IF(N314="zákl. přenesená",J314,0)</f>
        <v>0</v>
      </c>
      <c r="BH314" s="158">
        <f>IF(N314="sníž. přenesená",J314,0)</f>
        <v>0</v>
      </c>
      <c r="BI314" s="158">
        <f>IF(N314="nulová",J314,0)</f>
        <v>0</v>
      </c>
      <c r="BJ314" s="18" t="s">
        <v>32</v>
      </c>
      <c r="BK314" s="158">
        <f>ROUND(I314*H314,2)</f>
        <v>0</v>
      </c>
      <c r="BL314" s="18" t="s">
        <v>177</v>
      </c>
      <c r="BM314" s="157" t="s">
        <v>1069</v>
      </c>
    </row>
    <row r="315" spans="1:65" s="2" customFormat="1" ht="16.5" customHeight="1">
      <c r="A315" s="33"/>
      <c r="B315" s="145"/>
      <c r="C315" s="146" t="s">
        <v>428</v>
      </c>
      <c r="D315" s="146" t="s">
        <v>172</v>
      </c>
      <c r="E315" s="147" t="s">
        <v>1070</v>
      </c>
      <c r="F315" s="148" t="s">
        <v>1071</v>
      </c>
      <c r="G315" s="149" t="s">
        <v>642</v>
      </c>
      <c r="H315" s="150">
        <v>23</v>
      </c>
      <c r="I315" s="151"/>
      <c r="J315" s="152">
        <f>ROUND(I315*H315,2)</f>
        <v>0</v>
      </c>
      <c r="K315" s="148" t="s">
        <v>193</v>
      </c>
      <c r="L315" s="34"/>
      <c r="M315" s="153" t="s">
        <v>1</v>
      </c>
      <c r="N315" s="154" t="s">
        <v>42</v>
      </c>
      <c r="O315" s="59"/>
      <c r="P315" s="155">
        <f>O315*H315</f>
        <v>0</v>
      </c>
      <c r="Q315" s="155">
        <v>0</v>
      </c>
      <c r="R315" s="155">
        <f>Q315*H315</f>
        <v>0</v>
      </c>
      <c r="S315" s="155">
        <v>0</v>
      </c>
      <c r="T315" s="156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7" t="s">
        <v>177</v>
      </c>
      <c r="AT315" s="157" t="s">
        <v>172</v>
      </c>
      <c r="AU315" s="157" t="s">
        <v>87</v>
      </c>
      <c r="AY315" s="18" t="s">
        <v>170</v>
      </c>
      <c r="BE315" s="158">
        <f>IF(N315="základní",J315,0)</f>
        <v>0</v>
      </c>
      <c r="BF315" s="158">
        <f>IF(N315="snížená",J315,0)</f>
        <v>0</v>
      </c>
      <c r="BG315" s="158">
        <f>IF(N315="zákl. přenesená",J315,0)</f>
        <v>0</v>
      </c>
      <c r="BH315" s="158">
        <f>IF(N315="sníž. přenesená",J315,0)</f>
        <v>0</v>
      </c>
      <c r="BI315" s="158">
        <f>IF(N315="nulová",J315,0)</f>
        <v>0</v>
      </c>
      <c r="BJ315" s="18" t="s">
        <v>32</v>
      </c>
      <c r="BK315" s="158">
        <f>ROUND(I315*H315,2)</f>
        <v>0</v>
      </c>
      <c r="BL315" s="18" t="s">
        <v>177</v>
      </c>
      <c r="BM315" s="157" t="s">
        <v>1072</v>
      </c>
    </row>
    <row r="316" spans="2:51" s="14" customFormat="1" ht="12">
      <c r="B316" s="167"/>
      <c r="D316" s="160" t="s">
        <v>179</v>
      </c>
      <c r="E316" s="168" t="s">
        <v>1</v>
      </c>
      <c r="F316" s="169" t="s">
        <v>829</v>
      </c>
      <c r="H316" s="170">
        <v>23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8" t="s">
        <v>179</v>
      </c>
      <c r="AU316" s="168" t="s">
        <v>87</v>
      </c>
      <c r="AV316" s="14" t="s">
        <v>87</v>
      </c>
      <c r="AW316" s="14" t="s">
        <v>31</v>
      </c>
      <c r="AX316" s="14" t="s">
        <v>32</v>
      </c>
      <c r="AY316" s="168" t="s">
        <v>170</v>
      </c>
    </row>
    <row r="317" spans="1:65" s="2" customFormat="1" ht="16.5" customHeight="1">
      <c r="A317" s="33"/>
      <c r="B317" s="145"/>
      <c r="C317" s="146" t="s">
        <v>431</v>
      </c>
      <c r="D317" s="146" t="s">
        <v>172</v>
      </c>
      <c r="E317" s="147" t="s">
        <v>1073</v>
      </c>
      <c r="F317" s="148" t="s">
        <v>1074</v>
      </c>
      <c r="G317" s="149" t="s">
        <v>222</v>
      </c>
      <c r="H317" s="150">
        <v>32</v>
      </c>
      <c r="I317" s="151"/>
      <c r="J317" s="152">
        <f>ROUND(I317*H317,2)</f>
        <v>0</v>
      </c>
      <c r="K317" s="148" t="s">
        <v>176</v>
      </c>
      <c r="L317" s="34"/>
      <c r="M317" s="153" t="s">
        <v>1</v>
      </c>
      <c r="N317" s="154" t="s">
        <v>42</v>
      </c>
      <c r="O317" s="59"/>
      <c r="P317" s="155">
        <f>O317*H317</f>
        <v>0</v>
      </c>
      <c r="Q317" s="155">
        <v>2.25634</v>
      </c>
      <c r="R317" s="155">
        <f>Q317*H317</f>
        <v>72.20288</v>
      </c>
      <c r="S317" s="155">
        <v>0</v>
      </c>
      <c r="T317" s="156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7" t="s">
        <v>177</v>
      </c>
      <c r="AT317" s="157" t="s">
        <v>172</v>
      </c>
      <c r="AU317" s="157" t="s">
        <v>87</v>
      </c>
      <c r="AY317" s="18" t="s">
        <v>170</v>
      </c>
      <c r="BE317" s="158">
        <f>IF(N317="základní",J317,0)</f>
        <v>0</v>
      </c>
      <c r="BF317" s="158">
        <f>IF(N317="snížená",J317,0)</f>
        <v>0</v>
      </c>
      <c r="BG317" s="158">
        <f>IF(N317="zákl. přenesená",J317,0)</f>
        <v>0</v>
      </c>
      <c r="BH317" s="158">
        <f>IF(N317="sníž. přenesená",J317,0)</f>
        <v>0</v>
      </c>
      <c r="BI317" s="158">
        <f>IF(N317="nulová",J317,0)</f>
        <v>0</v>
      </c>
      <c r="BJ317" s="18" t="s">
        <v>32</v>
      </c>
      <c r="BK317" s="158">
        <f>ROUND(I317*H317,2)</f>
        <v>0</v>
      </c>
      <c r="BL317" s="18" t="s">
        <v>177</v>
      </c>
      <c r="BM317" s="157" t="s">
        <v>1075</v>
      </c>
    </row>
    <row r="318" spans="2:51" s="14" customFormat="1" ht="12">
      <c r="B318" s="167"/>
      <c r="D318" s="160" t="s">
        <v>179</v>
      </c>
      <c r="E318" s="168" t="s">
        <v>1</v>
      </c>
      <c r="F318" s="169" t="s">
        <v>1076</v>
      </c>
      <c r="H318" s="170">
        <v>32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179</v>
      </c>
      <c r="AU318" s="168" t="s">
        <v>87</v>
      </c>
      <c r="AV318" s="14" t="s">
        <v>87</v>
      </c>
      <c r="AW318" s="14" t="s">
        <v>31</v>
      </c>
      <c r="AX318" s="14" t="s">
        <v>77</v>
      </c>
      <c r="AY318" s="168" t="s">
        <v>170</v>
      </c>
    </row>
    <row r="319" spans="2:51" s="15" customFormat="1" ht="12">
      <c r="B319" s="175"/>
      <c r="D319" s="160" t="s">
        <v>179</v>
      </c>
      <c r="E319" s="176" t="s">
        <v>823</v>
      </c>
      <c r="F319" s="177" t="s">
        <v>239</v>
      </c>
      <c r="H319" s="178">
        <v>32</v>
      </c>
      <c r="I319" s="179"/>
      <c r="L319" s="175"/>
      <c r="M319" s="180"/>
      <c r="N319" s="181"/>
      <c r="O319" s="181"/>
      <c r="P319" s="181"/>
      <c r="Q319" s="181"/>
      <c r="R319" s="181"/>
      <c r="S319" s="181"/>
      <c r="T319" s="182"/>
      <c r="AT319" s="176" t="s">
        <v>179</v>
      </c>
      <c r="AU319" s="176" t="s">
        <v>87</v>
      </c>
      <c r="AV319" s="15" t="s">
        <v>177</v>
      </c>
      <c r="AW319" s="15" t="s">
        <v>31</v>
      </c>
      <c r="AX319" s="15" t="s">
        <v>32</v>
      </c>
      <c r="AY319" s="176" t="s">
        <v>170</v>
      </c>
    </row>
    <row r="320" spans="1:65" s="2" customFormat="1" ht="16.5" customHeight="1">
      <c r="A320" s="33"/>
      <c r="B320" s="145"/>
      <c r="C320" s="146" t="s">
        <v>434</v>
      </c>
      <c r="D320" s="146" t="s">
        <v>172</v>
      </c>
      <c r="E320" s="147" t="s">
        <v>1077</v>
      </c>
      <c r="F320" s="148" t="s">
        <v>1078</v>
      </c>
      <c r="G320" s="149" t="s">
        <v>175</v>
      </c>
      <c r="H320" s="150">
        <v>19.506</v>
      </c>
      <c r="I320" s="151"/>
      <c r="J320" s="152">
        <f>ROUND(I320*H320,2)</f>
        <v>0</v>
      </c>
      <c r="K320" s="148" t="s">
        <v>176</v>
      </c>
      <c r="L320" s="34"/>
      <c r="M320" s="153" t="s">
        <v>1</v>
      </c>
      <c r="N320" s="154" t="s">
        <v>42</v>
      </c>
      <c r="O320" s="59"/>
      <c r="P320" s="155">
        <f>O320*H320</f>
        <v>0</v>
      </c>
      <c r="Q320" s="155">
        <v>0.00402</v>
      </c>
      <c r="R320" s="155">
        <f>Q320*H320</f>
        <v>0.07841412</v>
      </c>
      <c r="S320" s="155">
        <v>0</v>
      </c>
      <c r="T320" s="156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7" t="s">
        <v>177</v>
      </c>
      <c r="AT320" s="157" t="s">
        <v>172</v>
      </c>
      <c r="AU320" s="157" t="s">
        <v>87</v>
      </c>
      <c r="AY320" s="18" t="s">
        <v>170</v>
      </c>
      <c r="BE320" s="158">
        <f>IF(N320="základní",J320,0)</f>
        <v>0</v>
      </c>
      <c r="BF320" s="158">
        <f>IF(N320="snížená",J320,0)</f>
        <v>0</v>
      </c>
      <c r="BG320" s="158">
        <f>IF(N320="zákl. přenesená",J320,0)</f>
        <v>0</v>
      </c>
      <c r="BH320" s="158">
        <f>IF(N320="sníž. přenesená",J320,0)</f>
        <v>0</v>
      </c>
      <c r="BI320" s="158">
        <f>IF(N320="nulová",J320,0)</f>
        <v>0</v>
      </c>
      <c r="BJ320" s="18" t="s">
        <v>32</v>
      </c>
      <c r="BK320" s="158">
        <f>ROUND(I320*H320,2)</f>
        <v>0</v>
      </c>
      <c r="BL320" s="18" t="s">
        <v>177</v>
      </c>
      <c r="BM320" s="157" t="s">
        <v>1079</v>
      </c>
    </row>
    <row r="321" spans="2:51" s="14" customFormat="1" ht="12">
      <c r="B321" s="167"/>
      <c r="D321" s="160" t="s">
        <v>179</v>
      </c>
      <c r="E321" s="168" t="s">
        <v>1</v>
      </c>
      <c r="F321" s="169" t="s">
        <v>1080</v>
      </c>
      <c r="H321" s="170">
        <v>19.506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8" t="s">
        <v>179</v>
      </c>
      <c r="AU321" s="168" t="s">
        <v>87</v>
      </c>
      <c r="AV321" s="14" t="s">
        <v>87</v>
      </c>
      <c r="AW321" s="14" t="s">
        <v>31</v>
      </c>
      <c r="AX321" s="14" t="s">
        <v>32</v>
      </c>
      <c r="AY321" s="168" t="s">
        <v>170</v>
      </c>
    </row>
    <row r="322" spans="1:65" s="2" customFormat="1" ht="16.5" customHeight="1">
      <c r="A322" s="33"/>
      <c r="B322" s="145"/>
      <c r="C322" s="146" t="s">
        <v>439</v>
      </c>
      <c r="D322" s="146" t="s">
        <v>172</v>
      </c>
      <c r="E322" s="147" t="s">
        <v>1081</v>
      </c>
      <c r="F322" s="148" t="s">
        <v>1082</v>
      </c>
      <c r="G322" s="149" t="s">
        <v>185</v>
      </c>
      <c r="H322" s="150">
        <v>2</v>
      </c>
      <c r="I322" s="151"/>
      <c r="J322" s="152">
        <f>ROUND(I322*H322,2)</f>
        <v>0</v>
      </c>
      <c r="K322" s="148" t="s">
        <v>176</v>
      </c>
      <c r="L322" s="34"/>
      <c r="M322" s="153" t="s">
        <v>1</v>
      </c>
      <c r="N322" s="154" t="s">
        <v>42</v>
      </c>
      <c r="O322" s="59"/>
      <c r="P322" s="155">
        <f>O322*H322</f>
        <v>0</v>
      </c>
      <c r="Q322" s="155">
        <v>0</v>
      </c>
      <c r="R322" s="155">
        <f>Q322*H322</f>
        <v>0</v>
      </c>
      <c r="S322" s="155">
        <v>0.029</v>
      </c>
      <c r="T322" s="156">
        <f>S322*H322</f>
        <v>0.058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7" t="s">
        <v>177</v>
      </c>
      <c r="AT322" s="157" t="s">
        <v>172</v>
      </c>
      <c r="AU322" s="157" t="s">
        <v>87</v>
      </c>
      <c r="AY322" s="18" t="s">
        <v>170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8" t="s">
        <v>32</v>
      </c>
      <c r="BK322" s="158">
        <f>ROUND(I322*H322,2)</f>
        <v>0</v>
      </c>
      <c r="BL322" s="18" t="s">
        <v>177</v>
      </c>
      <c r="BM322" s="157" t="s">
        <v>1083</v>
      </c>
    </row>
    <row r="323" spans="2:51" s="13" customFormat="1" ht="12">
      <c r="B323" s="159"/>
      <c r="D323" s="160" t="s">
        <v>179</v>
      </c>
      <c r="E323" s="161" t="s">
        <v>1</v>
      </c>
      <c r="F323" s="162" t="s">
        <v>1028</v>
      </c>
      <c r="H323" s="161" t="s">
        <v>1</v>
      </c>
      <c r="I323" s="163"/>
      <c r="L323" s="159"/>
      <c r="M323" s="164"/>
      <c r="N323" s="165"/>
      <c r="O323" s="165"/>
      <c r="P323" s="165"/>
      <c r="Q323" s="165"/>
      <c r="R323" s="165"/>
      <c r="S323" s="165"/>
      <c r="T323" s="166"/>
      <c r="AT323" s="161" t="s">
        <v>179</v>
      </c>
      <c r="AU323" s="161" t="s">
        <v>87</v>
      </c>
      <c r="AV323" s="13" t="s">
        <v>32</v>
      </c>
      <c r="AW323" s="13" t="s">
        <v>31</v>
      </c>
      <c r="AX323" s="13" t="s">
        <v>77</v>
      </c>
      <c r="AY323" s="161" t="s">
        <v>170</v>
      </c>
    </row>
    <row r="324" spans="2:51" s="14" customFormat="1" ht="12">
      <c r="B324" s="167"/>
      <c r="D324" s="160" t="s">
        <v>179</v>
      </c>
      <c r="E324" s="168" t="s">
        <v>1</v>
      </c>
      <c r="F324" s="169" t="s">
        <v>1084</v>
      </c>
      <c r="H324" s="170">
        <v>2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8" t="s">
        <v>179</v>
      </c>
      <c r="AU324" s="168" t="s">
        <v>87</v>
      </c>
      <c r="AV324" s="14" t="s">
        <v>87</v>
      </c>
      <c r="AW324" s="14" t="s">
        <v>31</v>
      </c>
      <c r="AX324" s="14" t="s">
        <v>32</v>
      </c>
      <c r="AY324" s="168" t="s">
        <v>170</v>
      </c>
    </row>
    <row r="325" spans="1:65" s="2" customFormat="1" ht="16.5" customHeight="1">
      <c r="A325" s="33"/>
      <c r="B325" s="145"/>
      <c r="C325" s="146" t="s">
        <v>445</v>
      </c>
      <c r="D325" s="146" t="s">
        <v>172</v>
      </c>
      <c r="E325" s="147" t="s">
        <v>1085</v>
      </c>
      <c r="F325" s="148" t="s">
        <v>1086</v>
      </c>
      <c r="G325" s="149" t="s">
        <v>185</v>
      </c>
      <c r="H325" s="150">
        <v>47.5</v>
      </c>
      <c r="I325" s="151"/>
      <c r="J325" s="152">
        <f>ROUND(I325*H325,2)</f>
        <v>0</v>
      </c>
      <c r="K325" s="148" t="s">
        <v>193</v>
      </c>
      <c r="L325" s="34"/>
      <c r="M325" s="153" t="s">
        <v>1</v>
      </c>
      <c r="N325" s="154" t="s">
        <v>42</v>
      </c>
      <c r="O325" s="59"/>
      <c r="P325" s="155">
        <f>O325*H325</f>
        <v>0</v>
      </c>
      <c r="Q325" s="155">
        <v>0</v>
      </c>
      <c r="R325" s="155">
        <f>Q325*H325</f>
        <v>0</v>
      </c>
      <c r="S325" s="155">
        <v>0.04</v>
      </c>
      <c r="T325" s="156">
        <f>S325*H325</f>
        <v>1.9000000000000001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7" t="s">
        <v>177</v>
      </c>
      <c r="AT325" s="157" t="s">
        <v>172</v>
      </c>
      <c r="AU325" s="157" t="s">
        <v>87</v>
      </c>
      <c r="AY325" s="18" t="s">
        <v>170</v>
      </c>
      <c r="BE325" s="158">
        <f>IF(N325="základní",J325,0)</f>
        <v>0</v>
      </c>
      <c r="BF325" s="158">
        <f>IF(N325="snížená",J325,0)</f>
        <v>0</v>
      </c>
      <c r="BG325" s="158">
        <f>IF(N325="zákl. přenesená",J325,0)</f>
        <v>0</v>
      </c>
      <c r="BH325" s="158">
        <f>IF(N325="sníž. přenesená",J325,0)</f>
        <v>0</v>
      </c>
      <c r="BI325" s="158">
        <f>IF(N325="nulová",J325,0)</f>
        <v>0</v>
      </c>
      <c r="BJ325" s="18" t="s">
        <v>32</v>
      </c>
      <c r="BK325" s="158">
        <f>ROUND(I325*H325,2)</f>
        <v>0</v>
      </c>
      <c r="BL325" s="18" t="s">
        <v>177</v>
      </c>
      <c r="BM325" s="157" t="s">
        <v>1087</v>
      </c>
    </row>
    <row r="326" spans="2:51" s="14" customFormat="1" ht="12">
      <c r="B326" s="167"/>
      <c r="D326" s="160" t="s">
        <v>179</v>
      </c>
      <c r="E326" s="168" t="s">
        <v>1</v>
      </c>
      <c r="F326" s="169" t="s">
        <v>1088</v>
      </c>
      <c r="H326" s="170">
        <v>47.5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8" t="s">
        <v>179</v>
      </c>
      <c r="AU326" s="168" t="s">
        <v>87</v>
      </c>
      <c r="AV326" s="14" t="s">
        <v>87</v>
      </c>
      <c r="AW326" s="14" t="s">
        <v>31</v>
      </c>
      <c r="AX326" s="14" t="s">
        <v>32</v>
      </c>
      <c r="AY326" s="168" t="s">
        <v>170</v>
      </c>
    </row>
    <row r="327" spans="1:65" s="2" customFormat="1" ht="16.5" customHeight="1">
      <c r="A327" s="33"/>
      <c r="B327" s="145"/>
      <c r="C327" s="146" t="s">
        <v>452</v>
      </c>
      <c r="D327" s="146" t="s">
        <v>172</v>
      </c>
      <c r="E327" s="147" t="s">
        <v>1089</v>
      </c>
      <c r="F327" s="148" t="s">
        <v>1090</v>
      </c>
      <c r="G327" s="149" t="s">
        <v>222</v>
      </c>
      <c r="H327" s="150">
        <v>13.34</v>
      </c>
      <c r="I327" s="151"/>
      <c r="J327" s="152">
        <f>ROUND(I327*H327,2)</f>
        <v>0</v>
      </c>
      <c r="K327" s="148" t="s">
        <v>176</v>
      </c>
      <c r="L327" s="34"/>
      <c r="M327" s="153" t="s">
        <v>1</v>
      </c>
      <c r="N327" s="154" t="s">
        <v>42</v>
      </c>
      <c r="O327" s="59"/>
      <c r="P327" s="155">
        <f>O327*H327</f>
        <v>0</v>
      </c>
      <c r="Q327" s="155">
        <v>0</v>
      </c>
      <c r="R327" s="155">
        <f>Q327*H327</f>
        <v>0</v>
      </c>
      <c r="S327" s="155">
        <v>1.92</v>
      </c>
      <c r="T327" s="156">
        <f>S327*H327</f>
        <v>25.6128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7" t="s">
        <v>177</v>
      </c>
      <c r="AT327" s="157" t="s">
        <v>172</v>
      </c>
      <c r="AU327" s="157" t="s">
        <v>87</v>
      </c>
      <c r="AY327" s="18" t="s">
        <v>170</v>
      </c>
      <c r="BE327" s="158">
        <f>IF(N327="základní",J327,0)</f>
        <v>0</v>
      </c>
      <c r="BF327" s="158">
        <f>IF(N327="snížená",J327,0)</f>
        <v>0</v>
      </c>
      <c r="BG327" s="158">
        <f>IF(N327="zákl. přenesená",J327,0)</f>
        <v>0</v>
      </c>
      <c r="BH327" s="158">
        <f>IF(N327="sníž. přenesená",J327,0)</f>
        <v>0</v>
      </c>
      <c r="BI327" s="158">
        <f>IF(N327="nulová",J327,0)</f>
        <v>0</v>
      </c>
      <c r="BJ327" s="18" t="s">
        <v>32</v>
      </c>
      <c r="BK327" s="158">
        <f>ROUND(I327*H327,2)</f>
        <v>0</v>
      </c>
      <c r="BL327" s="18" t="s">
        <v>177</v>
      </c>
      <c r="BM327" s="157" t="s">
        <v>1091</v>
      </c>
    </row>
    <row r="328" spans="2:51" s="13" customFormat="1" ht="12">
      <c r="B328" s="159"/>
      <c r="D328" s="160" t="s">
        <v>179</v>
      </c>
      <c r="E328" s="161" t="s">
        <v>1</v>
      </c>
      <c r="F328" s="162" t="s">
        <v>1092</v>
      </c>
      <c r="H328" s="161" t="s">
        <v>1</v>
      </c>
      <c r="I328" s="163"/>
      <c r="L328" s="159"/>
      <c r="M328" s="164"/>
      <c r="N328" s="165"/>
      <c r="O328" s="165"/>
      <c r="P328" s="165"/>
      <c r="Q328" s="165"/>
      <c r="R328" s="165"/>
      <c r="S328" s="165"/>
      <c r="T328" s="166"/>
      <c r="AT328" s="161" t="s">
        <v>179</v>
      </c>
      <c r="AU328" s="161" t="s">
        <v>87</v>
      </c>
      <c r="AV328" s="13" t="s">
        <v>32</v>
      </c>
      <c r="AW328" s="13" t="s">
        <v>31</v>
      </c>
      <c r="AX328" s="13" t="s">
        <v>77</v>
      </c>
      <c r="AY328" s="161" t="s">
        <v>170</v>
      </c>
    </row>
    <row r="329" spans="2:51" s="14" customFormat="1" ht="12">
      <c r="B329" s="167"/>
      <c r="D329" s="160" t="s">
        <v>179</v>
      </c>
      <c r="E329" s="168" t="s">
        <v>1</v>
      </c>
      <c r="F329" s="169" t="s">
        <v>1093</v>
      </c>
      <c r="H329" s="170">
        <v>13.34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179</v>
      </c>
      <c r="AU329" s="168" t="s">
        <v>87</v>
      </c>
      <c r="AV329" s="14" t="s">
        <v>87</v>
      </c>
      <c r="AW329" s="14" t="s">
        <v>31</v>
      </c>
      <c r="AX329" s="14" t="s">
        <v>32</v>
      </c>
      <c r="AY329" s="168" t="s">
        <v>170</v>
      </c>
    </row>
    <row r="330" spans="1:65" s="2" customFormat="1" ht="16.5" customHeight="1">
      <c r="A330" s="33"/>
      <c r="B330" s="145"/>
      <c r="C330" s="146" t="s">
        <v>457</v>
      </c>
      <c r="D330" s="146" t="s">
        <v>172</v>
      </c>
      <c r="E330" s="147" t="s">
        <v>1094</v>
      </c>
      <c r="F330" s="148" t="s">
        <v>1095</v>
      </c>
      <c r="G330" s="149" t="s">
        <v>642</v>
      </c>
      <c r="H330" s="150">
        <v>15</v>
      </c>
      <c r="I330" s="151"/>
      <c r="J330" s="152">
        <f>ROUND(I330*H330,2)</f>
        <v>0</v>
      </c>
      <c r="K330" s="148" t="s">
        <v>176</v>
      </c>
      <c r="L330" s="34"/>
      <c r="M330" s="153" t="s">
        <v>1</v>
      </c>
      <c r="N330" s="154" t="s">
        <v>42</v>
      </c>
      <c r="O330" s="59"/>
      <c r="P330" s="155">
        <f>O330*H330</f>
        <v>0</v>
      </c>
      <c r="Q330" s="155">
        <v>0</v>
      </c>
      <c r="R330" s="155">
        <f>Q330*H330</f>
        <v>0</v>
      </c>
      <c r="S330" s="155">
        <v>0.05</v>
      </c>
      <c r="T330" s="156">
        <f>S330*H330</f>
        <v>0.75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7" t="s">
        <v>177</v>
      </c>
      <c r="AT330" s="157" t="s">
        <v>172</v>
      </c>
      <c r="AU330" s="157" t="s">
        <v>87</v>
      </c>
      <c r="AY330" s="18" t="s">
        <v>170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8" t="s">
        <v>32</v>
      </c>
      <c r="BK330" s="158">
        <f>ROUND(I330*H330,2)</f>
        <v>0</v>
      </c>
      <c r="BL330" s="18" t="s">
        <v>177</v>
      </c>
      <c r="BM330" s="157" t="s">
        <v>1096</v>
      </c>
    </row>
    <row r="331" spans="2:51" s="14" customFormat="1" ht="12">
      <c r="B331" s="167"/>
      <c r="D331" s="160" t="s">
        <v>179</v>
      </c>
      <c r="E331" s="168" t="s">
        <v>1</v>
      </c>
      <c r="F331" s="169" t="s">
        <v>1097</v>
      </c>
      <c r="H331" s="170">
        <v>15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8" t="s">
        <v>179</v>
      </c>
      <c r="AU331" s="168" t="s">
        <v>87</v>
      </c>
      <c r="AV331" s="14" t="s">
        <v>87</v>
      </c>
      <c r="AW331" s="14" t="s">
        <v>31</v>
      </c>
      <c r="AX331" s="14" t="s">
        <v>32</v>
      </c>
      <c r="AY331" s="168" t="s">
        <v>170</v>
      </c>
    </row>
    <row r="332" spans="1:65" s="2" customFormat="1" ht="24.2" customHeight="1">
      <c r="A332" s="33"/>
      <c r="B332" s="145"/>
      <c r="C332" s="146" t="s">
        <v>462</v>
      </c>
      <c r="D332" s="146" t="s">
        <v>172</v>
      </c>
      <c r="E332" s="147" t="s">
        <v>1098</v>
      </c>
      <c r="F332" s="148" t="s">
        <v>1099</v>
      </c>
      <c r="G332" s="149" t="s">
        <v>249</v>
      </c>
      <c r="H332" s="150">
        <v>28.341</v>
      </c>
      <c r="I332" s="151"/>
      <c r="J332" s="152">
        <f>ROUND(I332*H332,2)</f>
        <v>0</v>
      </c>
      <c r="K332" s="148" t="s">
        <v>176</v>
      </c>
      <c r="L332" s="34"/>
      <c r="M332" s="153" t="s">
        <v>1</v>
      </c>
      <c r="N332" s="154" t="s">
        <v>42</v>
      </c>
      <c r="O332" s="59"/>
      <c r="P332" s="155">
        <f>O332*H332</f>
        <v>0</v>
      </c>
      <c r="Q332" s="155">
        <v>0</v>
      </c>
      <c r="R332" s="155">
        <f>Q332*H332</f>
        <v>0</v>
      </c>
      <c r="S332" s="155">
        <v>0</v>
      </c>
      <c r="T332" s="156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7" t="s">
        <v>177</v>
      </c>
      <c r="AT332" s="157" t="s">
        <v>172</v>
      </c>
      <c r="AU332" s="157" t="s">
        <v>87</v>
      </c>
      <c r="AY332" s="18" t="s">
        <v>170</v>
      </c>
      <c r="BE332" s="158">
        <f>IF(N332="základní",J332,0)</f>
        <v>0</v>
      </c>
      <c r="BF332" s="158">
        <f>IF(N332="snížená",J332,0)</f>
        <v>0</v>
      </c>
      <c r="BG332" s="158">
        <f>IF(N332="zákl. přenesená",J332,0)</f>
        <v>0</v>
      </c>
      <c r="BH332" s="158">
        <f>IF(N332="sníž. přenesená",J332,0)</f>
        <v>0</v>
      </c>
      <c r="BI332" s="158">
        <f>IF(N332="nulová",J332,0)</f>
        <v>0</v>
      </c>
      <c r="BJ332" s="18" t="s">
        <v>32</v>
      </c>
      <c r="BK332" s="158">
        <f>ROUND(I332*H332,2)</f>
        <v>0</v>
      </c>
      <c r="BL332" s="18" t="s">
        <v>177</v>
      </c>
      <c r="BM332" s="157" t="s">
        <v>1100</v>
      </c>
    </row>
    <row r="333" spans="2:51" s="14" customFormat="1" ht="12">
      <c r="B333" s="167"/>
      <c r="D333" s="160" t="s">
        <v>179</v>
      </c>
      <c r="E333" s="168" t="s">
        <v>1</v>
      </c>
      <c r="F333" s="169" t="s">
        <v>1101</v>
      </c>
      <c r="H333" s="170">
        <v>28.341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8" t="s">
        <v>179</v>
      </c>
      <c r="AU333" s="168" t="s">
        <v>87</v>
      </c>
      <c r="AV333" s="14" t="s">
        <v>87</v>
      </c>
      <c r="AW333" s="14" t="s">
        <v>31</v>
      </c>
      <c r="AX333" s="14" t="s">
        <v>32</v>
      </c>
      <c r="AY333" s="168" t="s">
        <v>170</v>
      </c>
    </row>
    <row r="334" spans="1:65" s="2" customFormat="1" ht="16.5" customHeight="1">
      <c r="A334" s="33"/>
      <c r="B334" s="145"/>
      <c r="C334" s="146" t="s">
        <v>468</v>
      </c>
      <c r="D334" s="146" t="s">
        <v>172</v>
      </c>
      <c r="E334" s="147" t="s">
        <v>1102</v>
      </c>
      <c r="F334" s="148" t="s">
        <v>1103</v>
      </c>
      <c r="G334" s="149" t="s">
        <v>249</v>
      </c>
      <c r="H334" s="150">
        <v>28.341</v>
      </c>
      <c r="I334" s="151"/>
      <c r="J334" s="152">
        <f>ROUND(I334*H334,2)</f>
        <v>0</v>
      </c>
      <c r="K334" s="148" t="s">
        <v>176</v>
      </c>
      <c r="L334" s="34"/>
      <c r="M334" s="153" t="s">
        <v>1</v>
      </c>
      <c r="N334" s="154" t="s">
        <v>42</v>
      </c>
      <c r="O334" s="59"/>
      <c r="P334" s="155">
        <f>O334*H334</f>
        <v>0</v>
      </c>
      <c r="Q334" s="155">
        <v>0</v>
      </c>
      <c r="R334" s="155">
        <f>Q334*H334</f>
        <v>0</v>
      </c>
      <c r="S334" s="155">
        <v>0</v>
      </c>
      <c r="T334" s="156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7" t="s">
        <v>177</v>
      </c>
      <c r="AT334" s="157" t="s">
        <v>172</v>
      </c>
      <c r="AU334" s="157" t="s">
        <v>87</v>
      </c>
      <c r="AY334" s="18" t="s">
        <v>170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8" t="s">
        <v>32</v>
      </c>
      <c r="BK334" s="158">
        <f>ROUND(I334*H334,2)</f>
        <v>0</v>
      </c>
      <c r="BL334" s="18" t="s">
        <v>177</v>
      </c>
      <c r="BM334" s="157" t="s">
        <v>1104</v>
      </c>
    </row>
    <row r="335" spans="2:51" s="14" customFormat="1" ht="12">
      <c r="B335" s="167"/>
      <c r="D335" s="160" t="s">
        <v>179</v>
      </c>
      <c r="E335" s="168" t="s">
        <v>1</v>
      </c>
      <c r="F335" s="169" t="s">
        <v>1101</v>
      </c>
      <c r="H335" s="170">
        <v>28.341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8" t="s">
        <v>179</v>
      </c>
      <c r="AU335" s="168" t="s">
        <v>87</v>
      </c>
      <c r="AV335" s="14" t="s">
        <v>87</v>
      </c>
      <c r="AW335" s="14" t="s">
        <v>31</v>
      </c>
      <c r="AX335" s="14" t="s">
        <v>32</v>
      </c>
      <c r="AY335" s="168" t="s">
        <v>170</v>
      </c>
    </row>
    <row r="336" spans="1:65" s="2" customFormat="1" ht="16.5" customHeight="1">
      <c r="A336" s="33"/>
      <c r="B336" s="145"/>
      <c r="C336" s="146" t="s">
        <v>473</v>
      </c>
      <c r="D336" s="146" t="s">
        <v>172</v>
      </c>
      <c r="E336" s="147" t="s">
        <v>1105</v>
      </c>
      <c r="F336" s="148" t="s">
        <v>1106</v>
      </c>
      <c r="G336" s="149" t="s">
        <v>249</v>
      </c>
      <c r="H336" s="150">
        <v>340.092</v>
      </c>
      <c r="I336" s="151"/>
      <c r="J336" s="152">
        <f>ROUND(I336*H336,2)</f>
        <v>0</v>
      </c>
      <c r="K336" s="148" t="s">
        <v>176</v>
      </c>
      <c r="L336" s="34"/>
      <c r="M336" s="153" t="s">
        <v>1</v>
      </c>
      <c r="N336" s="154" t="s">
        <v>42</v>
      </c>
      <c r="O336" s="59"/>
      <c r="P336" s="155">
        <f>O336*H336</f>
        <v>0</v>
      </c>
      <c r="Q336" s="155">
        <v>0</v>
      </c>
      <c r="R336" s="155">
        <f>Q336*H336</f>
        <v>0</v>
      </c>
      <c r="S336" s="155">
        <v>0</v>
      </c>
      <c r="T336" s="156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7" t="s">
        <v>177</v>
      </c>
      <c r="AT336" s="157" t="s">
        <v>172</v>
      </c>
      <c r="AU336" s="157" t="s">
        <v>87</v>
      </c>
      <c r="AY336" s="18" t="s">
        <v>170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8" t="s">
        <v>32</v>
      </c>
      <c r="BK336" s="158">
        <f>ROUND(I336*H336,2)</f>
        <v>0</v>
      </c>
      <c r="BL336" s="18" t="s">
        <v>177</v>
      </c>
      <c r="BM336" s="157" t="s">
        <v>1107</v>
      </c>
    </row>
    <row r="337" spans="2:51" s="14" customFormat="1" ht="12">
      <c r="B337" s="167"/>
      <c r="D337" s="160" t="s">
        <v>179</v>
      </c>
      <c r="E337" s="168" t="s">
        <v>1</v>
      </c>
      <c r="F337" s="169" t="s">
        <v>1108</v>
      </c>
      <c r="H337" s="170">
        <v>340.092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179</v>
      </c>
      <c r="AU337" s="168" t="s">
        <v>87</v>
      </c>
      <c r="AV337" s="14" t="s">
        <v>87</v>
      </c>
      <c r="AW337" s="14" t="s">
        <v>31</v>
      </c>
      <c r="AX337" s="14" t="s">
        <v>77</v>
      </c>
      <c r="AY337" s="168" t="s">
        <v>170</v>
      </c>
    </row>
    <row r="338" spans="2:51" s="15" customFormat="1" ht="12">
      <c r="B338" s="175"/>
      <c r="D338" s="160" t="s">
        <v>179</v>
      </c>
      <c r="E338" s="176" t="s">
        <v>1</v>
      </c>
      <c r="F338" s="177" t="s">
        <v>239</v>
      </c>
      <c r="H338" s="178">
        <v>340.092</v>
      </c>
      <c r="I338" s="179"/>
      <c r="L338" s="175"/>
      <c r="M338" s="180"/>
      <c r="N338" s="181"/>
      <c r="O338" s="181"/>
      <c r="P338" s="181"/>
      <c r="Q338" s="181"/>
      <c r="R338" s="181"/>
      <c r="S338" s="181"/>
      <c r="T338" s="182"/>
      <c r="AT338" s="176" t="s">
        <v>179</v>
      </c>
      <c r="AU338" s="176" t="s">
        <v>87</v>
      </c>
      <c r="AV338" s="15" t="s">
        <v>177</v>
      </c>
      <c r="AW338" s="15" t="s">
        <v>31</v>
      </c>
      <c r="AX338" s="15" t="s">
        <v>32</v>
      </c>
      <c r="AY338" s="176" t="s">
        <v>170</v>
      </c>
    </row>
    <row r="339" spans="1:65" s="2" customFormat="1" ht="16.5" customHeight="1">
      <c r="A339" s="33"/>
      <c r="B339" s="145"/>
      <c r="C339" s="146" t="s">
        <v>480</v>
      </c>
      <c r="D339" s="146" t="s">
        <v>172</v>
      </c>
      <c r="E339" s="147" t="s">
        <v>257</v>
      </c>
      <c r="F339" s="148" t="s">
        <v>258</v>
      </c>
      <c r="G339" s="149" t="s">
        <v>249</v>
      </c>
      <c r="H339" s="150">
        <v>28.341</v>
      </c>
      <c r="I339" s="151"/>
      <c r="J339" s="152">
        <f>ROUND(I339*H339,2)</f>
        <v>0</v>
      </c>
      <c r="K339" s="148" t="s">
        <v>193</v>
      </c>
      <c r="L339" s="34"/>
      <c r="M339" s="153" t="s">
        <v>1</v>
      </c>
      <c r="N339" s="154" t="s">
        <v>42</v>
      </c>
      <c r="O339" s="59"/>
      <c r="P339" s="155">
        <f>O339*H339</f>
        <v>0</v>
      </c>
      <c r="Q339" s="155">
        <v>0</v>
      </c>
      <c r="R339" s="155">
        <f>Q339*H339</f>
        <v>0</v>
      </c>
      <c r="S339" s="155">
        <v>0</v>
      </c>
      <c r="T339" s="156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7" t="s">
        <v>177</v>
      </c>
      <c r="AT339" s="157" t="s">
        <v>172</v>
      </c>
      <c r="AU339" s="157" t="s">
        <v>87</v>
      </c>
      <c r="AY339" s="18" t="s">
        <v>170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8" t="s">
        <v>32</v>
      </c>
      <c r="BK339" s="158">
        <f>ROUND(I339*H339,2)</f>
        <v>0</v>
      </c>
      <c r="BL339" s="18" t="s">
        <v>177</v>
      </c>
      <c r="BM339" s="157" t="s">
        <v>1109</v>
      </c>
    </row>
    <row r="340" spans="2:63" s="12" customFormat="1" ht="22.9" customHeight="1">
      <c r="B340" s="132"/>
      <c r="D340" s="133" t="s">
        <v>76</v>
      </c>
      <c r="E340" s="143" t="s">
        <v>787</v>
      </c>
      <c r="F340" s="143" t="s">
        <v>788</v>
      </c>
      <c r="I340" s="135"/>
      <c r="J340" s="144">
        <f>BK340</f>
        <v>0</v>
      </c>
      <c r="L340" s="132"/>
      <c r="M340" s="137"/>
      <c r="N340" s="138"/>
      <c r="O340" s="138"/>
      <c r="P340" s="139">
        <f>P341</f>
        <v>0</v>
      </c>
      <c r="Q340" s="138"/>
      <c r="R340" s="139">
        <f>R341</f>
        <v>0</v>
      </c>
      <c r="S340" s="138"/>
      <c r="T340" s="140">
        <f>T341</f>
        <v>0</v>
      </c>
      <c r="AR340" s="133" t="s">
        <v>32</v>
      </c>
      <c r="AT340" s="141" t="s">
        <v>76</v>
      </c>
      <c r="AU340" s="141" t="s">
        <v>32</v>
      </c>
      <c r="AY340" s="133" t="s">
        <v>170</v>
      </c>
      <c r="BK340" s="142">
        <f>BK341</f>
        <v>0</v>
      </c>
    </row>
    <row r="341" spans="1:65" s="2" customFormat="1" ht="16.5" customHeight="1">
      <c r="A341" s="33"/>
      <c r="B341" s="145"/>
      <c r="C341" s="146" t="s">
        <v>484</v>
      </c>
      <c r="D341" s="146" t="s">
        <v>172</v>
      </c>
      <c r="E341" s="147" t="s">
        <v>1110</v>
      </c>
      <c r="F341" s="148" t="s">
        <v>1111</v>
      </c>
      <c r="G341" s="149" t="s">
        <v>249</v>
      </c>
      <c r="H341" s="150">
        <v>209.759</v>
      </c>
      <c r="I341" s="151"/>
      <c r="J341" s="152">
        <f>ROUND(I341*H341,2)</f>
        <v>0</v>
      </c>
      <c r="K341" s="148" t="s">
        <v>176</v>
      </c>
      <c r="L341" s="34"/>
      <c r="M341" s="153" t="s">
        <v>1</v>
      </c>
      <c r="N341" s="154" t="s">
        <v>42</v>
      </c>
      <c r="O341" s="59"/>
      <c r="P341" s="155">
        <f>O341*H341</f>
        <v>0</v>
      </c>
      <c r="Q341" s="155">
        <v>0</v>
      </c>
      <c r="R341" s="155">
        <f>Q341*H341</f>
        <v>0</v>
      </c>
      <c r="S341" s="155">
        <v>0</v>
      </c>
      <c r="T341" s="156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7" t="s">
        <v>177</v>
      </c>
      <c r="AT341" s="157" t="s">
        <v>172</v>
      </c>
      <c r="AU341" s="157" t="s">
        <v>87</v>
      </c>
      <c r="AY341" s="18" t="s">
        <v>170</v>
      </c>
      <c r="BE341" s="158">
        <f>IF(N341="základní",J341,0)</f>
        <v>0</v>
      </c>
      <c r="BF341" s="158">
        <f>IF(N341="snížená",J341,0)</f>
        <v>0</v>
      </c>
      <c r="BG341" s="158">
        <f>IF(N341="zákl. přenesená",J341,0)</f>
        <v>0</v>
      </c>
      <c r="BH341" s="158">
        <f>IF(N341="sníž. přenesená",J341,0)</f>
        <v>0</v>
      </c>
      <c r="BI341" s="158">
        <f>IF(N341="nulová",J341,0)</f>
        <v>0</v>
      </c>
      <c r="BJ341" s="18" t="s">
        <v>32</v>
      </c>
      <c r="BK341" s="158">
        <f>ROUND(I341*H341,2)</f>
        <v>0</v>
      </c>
      <c r="BL341" s="18" t="s">
        <v>177</v>
      </c>
      <c r="BM341" s="157" t="s">
        <v>1112</v>
      </c>
    </row>
    <row r="342" spans="2:63" s="12" customFormat="1" ht="25.9" customHeight="1">
      <c r="B342" s="132"/>
      <c r="D342" s="133" t="s">
        <v>76</v>
      </c>
      <c r="E342" s="134" t="s">
        <v>379</v>
      </c>
      <c r="F342" s="134" t="s">
        <v>1113</v>
      </c>
      <c r="I342" s="135"/>
      <c r="J342" s="136">
        <f>BK342</f>
        <v>0</v>
      </c>
      <c r="L342" s="132"/>
      <c r="M342" s="137"/>
      <c r="N342" s="138"/>
      <c r="O342" s="138"/>
      <c r="P342" s="139">
        <f>P343</f>
        <v>0</v>
      </c>
      <c r="Q342" s="138"/>
      <c r="R342" s="139">
        <f>R343</f>
        <v>0.778178</v>
      </c>
      <c r="S342" s="138"/>
      <c r="T342" s="140">
        <f>T343</f>
        <v>0</v>
      </c>
      <c r="AR342" s="133" t="s">
        <v>187</v>
      </c>
      <c r="AT342" s="141" t="s">
        <v>76</v>
      </c>
      <c r="AU342" s="141" t="s">
        <v>77</v>
      </c>
      <c r="AY342" s="133" t="s">
        <v>170</v>
      </c>
      <c r="BK342" s="142">
        <f>BK343</f>
        <v>0</v>
      </c>
    </row>
    <row r="343" spans="2:63" s="12" customFormat="1" ht="22.9" customHeight="1">
      <c r="B343" s="132"/>
      <c r="D343" s="133" t="s">
        <v>76</v>
      </c>
      <c r="E343" s="143" t="s">
        <v>1114</v>
      </c>
      <c r="F343" s="143" t="s">
        <v>1115</v>
      </c>
      <c r="I343" s="135"/>
      <c r="J343" s="144">
        <f>BK343</f>
        <v>0</v>
      </c>
      <c r="L343" s="132"/>
      <c r="M343" s="137"/>
      <c r="N343" s="138"/>
      <c r="O343" s="138"/>
      <c r="P343" s="139">
        <f>SUM(P344:P351)</f>
        <v>0</v>
      </c>
      <c r="Q343" s="138"/>
      <c r="R343" s="139">
        <f>SUM(R344:R351)</f>
        <v>0.778178</v>
      </c>
      <c r="S343" s="138"/>
      <c r="T343" s="140">
        <f>SUM(T344:T351)</f>
        <v>0</v>
      </c>
      <c r="AR343" s="133" t="s">
        <v>187</v>
      </c>
      <c r="AT343" s="141" t="s">
        <v>76</v>
      </c>
      <c r="AU343" s="141" t="s">
        <v>32</v>
      </c>
      <c r="AY343" s="133" t="s">
        <v>170</v>
      </c>
      <c r="BK343" s="142">
        <f>SUM(BK344:BK351)</f>
        <v>0</v>
      </c>
    </row>
    <row r="344" spans="1:65" s="2" customFormat="1" ht="16.5" customHeight="1">
      <c r="A344" s="33"/>
      <c r="B344" s="145"/>
      <c r="C344" s="146" t="s">
        <v>488</v>
      </c>
      <c r="D344" s="146" t="s">
        <v>172</v>
      </c>
      <c r="E344" s="147" t="s">
        <v>1116</v>
      </c>
      <c r="F344" s="148" t="s">
        <v>1117</v>
      </c>
      <c r="G344" s="149" t="s">
        <v>185</v>
      </c>
      <c r="H344" s="150">
        <v>24.2</v>
      </c>
      <c r="I344" s="151"/>
      <c r="J344" s="152">
        <f>ROUND(I344*H344,2)</f>
        <v>0</v>
      </c>
      <c r="K344" s="148" t="s">
        <v>176</v>
      </c>
      <c r="L344" s="34"/>
      <c r="M344" s="153" t="s">
        <v>1</v>
      </c>
      <c r="N344" s="154" t="s">
        <v>42</v>
      </c>
      <c r="O344" s="59"/>
      <c r="P344" s="155">
        <f>O344*H344</f>
        <v>0</v>
      </c>
      <c r="Q344" s="155">
        <v>9E-05</v>
      </c>
      <c r="R344" s="155">
        <f>Q344*H344</f>
        <v>0.0021780000000000002</v>
      </c>
      <c r="S344" s="155">
        <v>0</v>
      </c>
      <c r="T344" s="156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7" t="s">
        <v>177</v>
      </c>
      <c r="AT344" s="157" t="s">
        <v>172</v>
      </c>
      <c r="AU344" s="157" t="s">
        <v>87</v>
      </c>
      <c r="AY344" s="18" t="s">
        <v>170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8" t="s">
        <v>32</v>
      </c>
      <c r="BK344" s="158">
        <f>ROUND(I344*H344,2)</f>
        <v>0</v>
      </c>
      <c r="BL344" s="18" t="s">
        <v>177</v>
      </c>
      <c r="BM344" s="157" t="s">
        <v>1118</v>
      </c>
    </row>
    <row r="345" spans="2:51" s="13" customFormat="1" ht="12">
      <c r="B345" s="159"/>
      <c r="D345" s="160" t="s">
        <v>179</v>
      </c>
      <c r="E345" s="161" t="s">
        <v>1</v>
      </c>
      <c r="F345" s="162" t="s">
        <v>1119</v>
      </c>
      <c r="H345" s="161" t="s">
        <v>1</v>
      </c>
      <c r="I345" s="163"/>
      <c r="L345" s="159"/>
      <c r="M345" s="164"/>
      <c r="N345" s="165"/>
      <c r="O345" s="165"/>
      <c r="P345" s="165"/>
      <c r="Q345" s="165"/>
      <c r="R345" s="165"/>
      <c r="S345" s="165"/>
      <c r="T345" s="166"/>
      <c r="AT345" s="161" t="s">
        <v>179</v>
      </c>
      <c r="AU345" s="161" t="s">
        <v>87</v>
      </c>
      <c r="AV345" s="13" t="s">
        <v>32</v>
      </c>
      <c r="AW345" s="13" t="s">
        <v>31</v>
      </c>
      <c r="AX345" s="13" t="s">
        <v>77</v>
      </c>
      <c r="AY345" s="161" t="s">
        <v>170</v>
      </c>
    </row>
    <row r="346" spans="2:51" s="14" customFormat="1" ht="12">
      <c r="B346" s="167"/>
      <c r="D346" s="160" t="s">
        <v>179</v>
      </c>
      <c r="E346" s="168" t="s">
        <v>1</v>
      </c>
      <c r="F346" s="169" t="s">
        <v>1120</v>
      </c>
      <c r="H346" s="170">
        <v>4.4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179</v>
      </c>
      <c r="AU346" s="168" t="s">
        <v>87</v>
      </c>
      <c r="AV346" s="14" t="s">
        <v>87</v>
      </c>
      <c r="AW346" s="14" t="s">
        <v>31</v>
      </c>
      <c r="AX346" s="14" t="s">
        <v>77</v>
      </c>
      <c r="AY346" s="168" t="s">
        <v>170</v>
      </c>
    </row>
    <row r="347" spans="2:51" s="14" customFormat="1" ht="12">
      <c r="B347" s="167"/>
      <c r="D347" s="160" t="s">
        <v>179</v>
      </c>
      <c r="E347" s="168" t="s">
        <v>1</v>
      </c>
      <c r="F347" s="169" t="s">
        <v>1121</v>
      </c>
      <c r="H347" s="170">
        <v>19.8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179</v>
      </c>
      <c r="AU347" s="168" t="s">
        <v>87</v>
      </c>
      <c r="AV347" s="14" t="s">
        <v>87</v>
      </c>
      <c r="AW347" s="14" t="s">
        <v>31</v>
      </c>
      <c r="AX347" s="14" t="s">
        <v>77</v>
      </c>
      <c r="AY347" s="168" t="s">
        <v>170</v>
      </c>
    </row>
    <row r="348" spans="2:51" s="15" customFormat="1" ht="12">
      <c r="B348" s="175"/>
      <c r="D348" s="160" t="s">
        <v>179</v>
      </c>
      <c r="E348" s="176" t="s">
        <v>1</v>
      </c>
      <c r="F348" s="177" t="s">
        <v>239</v>
      </c>
      <c r="H348" s="178">
        <v>24.2</v>
      </c>
      <c r="I348" s="179"/>
      <c r="L348" s="175"/>
      <c r="M348" s="180"/>
      <c r="N348" s="181"/>
      <c r="O348" s="181"/>
      <c r="P348" s="181"/>
      <c r="Q348" s="181"/>
      <c r="R348" s="181"/>
      <c r="S348" s="181"/>
      <c r="T348" s="182"/>
      <c r="AT348" s="176" t="s">
        <v>179</v>
      </c>
      <c r="AU348" s="176" t="s">
        <v>87</v>
      </c>
      <c r="AV348" s="15" t="s">
        <v>177</v>
      </c>
      <c r="AW348" s="15" t="s">
        <v>31</v>
      </c>
      <c r="AX348" s="15" t="s">
        <v>32</v>
      </c>
      <c r="AY348" s="176" t="s">
        <v>170</v>
      </c>
    </row>
    <row r="349" spans="1:65" s="2" customFormat="1" ht="16.5" customHeight="1">
      <c r="A349" s="33"/>
      <c r="B349" s="145"/>
      <c r="C349" s="146" t="s">
        <v>492</v>
      </c>
      <c r="D349" s="146" t="s">
        <v>172</v>
      </c>
      <c r="E349" s="147" t="s">
        <v>1122</v>
      </c>
      <c r="F349" s="148" t="s">
        <v>1123</v>
      </c>
      <c r="G349" s="149" t="s">
        <v>642</v>
      </c>
      <c r="H349" s="150">
        <v>4</v>
      </c>
      <c r="I349" s="151"/>
      <c r="J349" s="152">
        <f>ROUND(I349*H349,2)</f>
        <v>0</v>
      </c>
      <c r="K349" s="148" t="s">
        <v>176</v>
      </c>
      <c r="L349" s="34"/>
      <c r="M349" s="153" t="s">
        <v>1</v>
      </c>
      <c r="N349" s="154" t="s">
        <v>42</v>
      </c>
      <c r="O349" s="59"/>
      <c r="P349" s="155">
        <f>O349*H349</f>
        <v>0</v>
      </c>
      <c r="Q349" s="155">
        <v>0.194</v>
      </c>
      <c r="R349" s="155">
        <f>Q349*H349</f>
        <v>0.776</v>
      </c>
      <c r="S349" s="155">
        <v>0</v>
      </c>
      <c r="T349" s="156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7" t="s">
        <v>177</v>
      </c>
      <c r="AT349" s="157" t="s">
        <v>172</v>
      </c>
      <c r="AU349" s="157" t="s">
        <v>87</v>
      </c>
      <c r="AY349" s="18" t="s">
        <v>170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8" t="s">
        <v>32</v>
      </c>
      <c r="BK349" s="158">
        <f>ROUND(I349*H349,2)</f>
        <v>0</v>
      </c>
      <c r="BL349" s="18" t="s">
        <v>177</v>
      </c>
      <c r="BM349" s="157" t="s">
        <v>1124</v>
      </c>
    </row>
    <row r="350" spans="2:51" s="13" customFormat="1" ht="12">
      <c r="B350" s="159"/>
      <c r="D350" s="160" t="s">
        <v>179</v>
      </c>
      <c r="E350" s="161" t="s">
        <v>1</v>
      </c>
      <c r="F350" s="162" t="s">
        <v>1119</v>
      </c>
      <c r="H350" s="161" t="s">
        <v>1</v>
      </c>
      <c r="I350" s="163"/>
      <c r="L350" s="159"/>
      <c r="M350" s="164"/>
      <c r="N350" s="165"/>
      <c r="O350" s="165"/>
      <c r="P350" s="165"/>
      <c r="Q350" s="165"/>
      <c r="R350" s="165"/>
      <c r="S350" s="165"/>
      <c r="T350" s="166"/>
      <c r="AT350" s="161" t="s">
        <v>179</v>
      </c>
      <c r="AU350" s="161" t="s">
        <v>87</v>
      </c>
      <c r="AV350" s="13" t="s">
        <v>32</v>
      </c>
      <c r="AW350" s="13" t="s">
        <v>31</v>
      </c>
      <c r="AX350" s="13" t="s">
        <v>77</v>
      </c>
      <c r="AY350" s="161" t="s">
        <v>170</v>
      </c>
    </row>
    <row r="351" spans="2:51" s="14" customFormat="1" ht="12">
      <c r="B351" s="167"/>
      <c r="D351" s="160" t="s">
        <v>179</v>
      </c>
      <c r="E351" s="168" t="s">
        <v>1</v>
      </c>
      <c r="F351" s="169" t="s">
        <v>1125</v>
      </c>
      <c r="H351" s="170">
        <v>4</v>
      </c>
      <c r="I351" s="171"/>
      <c r="L351" s="167"/>
      <c r="M351" s="206"/>
      <c r="N351" s="207"/>
      <c r="O351" s="207"/>
      <c r="P351" s="207"/>
      <c r="Q351" s="207"/>
      <c r="R351" s="207"/>
      <c r="S351" s="207"/>
      <c r="T351" s="208"/>
      <c r="AT351" s="168" t="s">
        <v>179</v>
      </c>
      <c r="AU351" s="168" t="s">
        <v>87</v>
      </c>
      <c r="AV351" s="14" t="s">
        <v>87</v>
      </c>
      <c r="AW351" s="14" t="s">
        <v>31</v>
      </c>
      <c r="AX351" s="14" t="s">
        <v>32</v>
      </c>
      <c r="AY351" s="168" t="s">
        <v>170</v>
      </c>
    </row>
    <row r="352" spans="1:31" s="2" customFormat="1" ht="6.95" customHeight="1">
      <c r="A352" s="33"/>
      <c r="B352" s="48"/>
      <c r="C352" s="49"/>
      <c r="D352" s="49"/>
      <c r="E352" s="49"/>
      <c r="F352" s="49"/>
      <c r="G352" s="49"/>
      <c r="H352" s="49"/>
      <c r="I352" s="49"/>
      <c r="J352" s="49"/>
      <c r="K352" s="49"/>
      <c r="L352" s="34"/>
      <c r="M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</row>
  </sheetData>
  <autoFilter ref="C123:K35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94</v>
      </c>
      <c r="AZ2" s="94" t="s">
        <v>1126</v>
      </c>
      <c r="BA2" s="94" t="s">
        <v>1</v>
      </c>
      <c r="BB2" s="94" t="s">
        <v>1</v>
      </c>
      <c r="BC2" s="94" t="s">
        <v>1127</v>
      </c>
      <c r="BD2" s="94" t="s">
        <v>87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4" t="s">
        <v>1128</v>
      </c>
      <c r="BA3" s="94" t="s">
        <v>1</v>
      </c>
      <c r="BB3" s="94" t="s">
        <v>1</v>
      </c>
      <c r="BC3" s="94" t="s">
        <v>1129</v>
      </c>
      <c r="BD3" s="94" t="s">
        <v>87</v>
      </c>
    </row>
    <row r="4" spans="2:5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  <c r="AZ4" s="94" t="s">
        <v>1130</v>
      </c>
      <c r="BA4" s="94" t="s">
        <v>1</v>
      </c>
      <c r="BB4" s="94" t="s">
        <v>1</v>
      </c>
      <c r="BC4" s="94" t="s">
        <v>1131</v>
      </c>
      <c r="BD4" s="94" t="s">
        <v>87</v>
      </c>
    </row>
    <row r="5" spans="2:56" s="1" customFormat="1" ht="6.95" customHeight="1">
      <c r="B5" s="21"/>
      <c r="L5" s="21"/>
      <c r="AZ5" s="94" t="s">
        <v>1132</v>
      </c>
      <c r="BA5" s="94" t="s">
        <v>1</v>
      </c>
      <c r="BB5" s="94" t="s">
        <v>1</v>
      </c>
      <c r="BC5" s="94" t="s">
        <v>1133</v>
      </c>
      <c r="BD5" s="94" t="s">
        <v>87</v>
      </c>
    </row>
    <row r="6" spans="2:56" s="1" customFormat="1" ht="12" customHeight="1">
      <c r="B6" s="21"/>
      <c r="D6" s="28" t="s">
        <v>16</v>
      </c>
      <c r="L6" s="21"/>
      <c r="AZ6" s="94" t="s">
        <v>1134</v>
      </c>
      <c r="BA6" s="94" t="s">
        <v>1</v>
      </c>
      <c r="BB6" s="94" t="s">
        <v>1</v>
      </c>
      <c r="BC6" s="94" t="s">
        <v>1135</v>
      </c>
      <c r="BD6" s="94" t="s">
        <v>87</v>
      </c>
    </row>
    <row r="7" spans="2:56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  <c r="AZ7" s="94" t="s">
        <v>1136</v>
      </c>
      <c r="BA7" s="94" t="s">
        <v>1</v>
      </c>
      <c r="BB7" s="94" t="s">
        <v>1</v>
      </c>
      <c r="BC7" s="94" t="s">
        <v>1137</v>
      </c>
      <c r="BD7" s="94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816</v>
      </c>
      <c r="BA8" s="94" t="s">
        <v>1</v>
      </c>
      <c r="BB8" s="94" t="s">
        <v>1</v>
      </c>
      <c r="BC8" s="94" t="s">
        <v>200</v>
      </c>
      <c r="BD8" s="94" t="s">
        <v>87</v>
      </c>
    </row>
    <row r="9" spans="1:56" s="2" customFormat="1" ht="16.5" customHeight="1">
      <c r="A9" s="33"/>
      <c r="B9" s="34"/>
      <c r="C9" s="33"/>
      <c r="D9" s="33"/>
      <c r="E9" s="248" t="s">
        <v>1138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817</v>
      </c>
      <c r="BA9" s="94" t="s">
        <v>1</v>
      </c>
      <c r="BB9" s="94" t="s">
        <v>1</v>
      </c>
      <c r="BC9" s="94" t="s">
        <v>1139</v>
      </c>
      <c r="BD9" s="94" t="s">
        <v>87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4" t="s">
        <v>1140</v>
      </c>
      <c r="BA10" s="94" t="s">
        <v>1</v>
      </c>
      <c r="BB10" s="94" t="s">
        <v>1</v>
      </c>
      <c r="BC10" s="94" t="s">
        <v>1141</v>
      </c>
      <c r="BD10" s="94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95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4" t="s">
        <v>1142</v>
      </c>
      <c r="BA11" s="94" t="s">
        <v>1</v>
      </c>
      <c r="BB11" s="94" t="s">
        <v>1</v>
      </c>
      <c r="BC11" s="94" t="s">
        <v>1143</v>
      </c>
      <c r="BD11" s="94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4" t="s">
        <v>1144</v>
      </c>
      <c r="BA12" s="94" t="s">
        <v>1</v>
      </c>
      <c r="BB12" s="94" t="s">
        <v>1</v>
      </c>
      <c r="BC12" s="94" t="s">
        <v>1145</v>
      </c>
      <c r="BD12" s="94" t="s">
        <v>87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4" t="s">
        <v>1146</v>
      </c>
      <c r="BA13" s="94" t="s">
        <v>1</v>
      </c>
      <c r="BB13" s="94" t="s">
        <v>1</v>
      </c>
      <c r="BC13" s="94" t="s">
        <v>1147</v>
      </c>
      <c r="BD13" s="94" t="s">
        <v>87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4" t="s">
        <v>825</v>
      </c>
      <c r="BA14" s="94" t="s">
        <v>1</v>
      </c>
      <c r="BB14" s="94" t="s">
        <v>1</v>
      </c>
      <c r="BC14" s="94" t="s">
        <v>1148</v>
      </c>
      <c r="BD14" s="94" t="s">
        <v>87</v>
      </c>
    </row>
    <row r="15" spans="1:5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4" t="s">
        <v>1149</v>
      </c>
      <c r="BA15" s="94" t="s">
        <v>1</v>
      </c>
      <c r="BB15" s="94" t="s">
        <v>1</v>
      </c>
      <c r="BC15" s="94" t="s">
        <v>1150</v>
      </c>
      <c r="BD15" s="94" t="s">
        <v>87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4" t="s">
        <v>827</v>
      </c>
      <c r="BA16" s="94" t="s">
        <v>1</v>
      </c>
      <c r="BB16" s="94" t="s">
        <v>1</v>
      </c>
      <c r="BC16" s="94" t="s">
        <v>1151</v>
      </c>
      <c r="BD16" s="94" t="s">
        <v>87</v>
      </c>
    </row>
    <row r="17" spans="1:56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4" t="s">
        <v>1152</v>
      </c>
      <c r="BA17" s="94" t="s">
        <v>1</v>
      </c>
      <c r="BB17" s="94" t="s">
        <v>1</v>
      </c>
      <c r="BC17" s="94" t="s">
        <v>1153</v>
      </c>
      <c r="BD17" s="94" t="s">
        <v>87</v>
      </c>
    </row>
    <row r="18" spans="1:56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4" t="s">
        <v>1154</v>
      </c>
      <c r="BA18" s="94" t="s">
        <v>1</v>
      </c>
      <c r="BB18" s="94" t="s">
        <v>1</v>
      </c>
      <c r="BC18" s="94" t="s">
        <v>1155</v>
      </c>
      <c r="BD18" s="94" t="s">
        <v>87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4" t="s">
        <v>1156</v>
      </c>
      <c r="BA19" s="94" t="s">
        <v>1</v>
      </c>
      <c r="BB19" s="94" t="s">
        <v>1</v>
      </c>
      <c r="BC19" s="94" t="s">
        <v>1157</v>
      </c>
      <c r="BD19" s="94" t="s">
        <v>87</v>
      </c>
    </row>
    <row r="20" spans="1:56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4" t="s">
        <v>1158</v>
      </c>
      <c r="BA20" s="94" t="s">
        <v>1</v>
      </c>
      <c r="BB20" s="94" t="s">
        <v>1</v>
      </c>
      <c r="BC20" s="94" t="s">
        <v>1159</v>
      </c>
      <c r="BD20" s="94" t="s">
        <v>87</v>
      </c>
    </row>
    <row r="21" spans="1:56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4" t="s">
        <v>830</v>
      </c>
      <c r="BA21" s="94" t="s">
        <v>1</v>
      </c>
      <c r="BB21" s="94" t="s">
        <v>1</v>
      </c>
      <c r="BC21" s="94" t="s">
        <v>1148</v>
      </c>
      <c r="BD21" s="94" t="s">
        <v>87</v>
      </c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4" t="s">
        <v>831</v>
      </c>
      <c r="BA22" s="94" t="s">
        <v>1</v>
      </c>
      <c r="BB22" s="94" t="s">
        <v>1</v>
      </c>
      <c r="BC22" s="94" t="s">
        <v>1160</v>
      </c>
      <c r="BD22" s="94" t="s">
        <v>87</v>
      </c>
    </row>
    <row r="23" spans="1:56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4" t="s">
        <v>832</v>
      </c>
      <c r="BA23" s="94" t="s">
        <v>1</v>
      </c>
      <c r="BB23" s="94" t="s">
        <v>1</v>
      </c>
      <c r="BC23" s="94" t="s">
        <v>77</v>
      </c>
      <c r="BD23" s="94" t="s">
        <v>87</v>
      </c>
    </row>
    <row r="24" spans="1:56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4" t="s">
        <v>133</v>
      </c>
      <c r="BA24" s="94" t="s">
        <v>1</v>
      </c>
      <c r="BB24" s="94" t="s">
        <v>1</v>
      </c>
      <c r="BC24" s="94" t="s">
        <v>1161</v>
      </c>
      <c r="BD24" s="94" t="s">
        <v>87</v>
      </c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34" t="s">
        <v>1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ROUND(J127,0)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ROUND((SUM(BE127:BE609)),0)</f>
        <v>0</v>
      </c>
      <c r="G33" s="33"/>
      <c r="H33" s="33"/>
      <c r="I33" s="102">
        <v>0.21</v>
      </c>
      <c r="J33" s="101">
        <f>ROUND(((SUM(BE127:BE609))*I33),0)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ROUND((SUM(BF127:BF609)),0)</f>
        <v>0</v>
      </c>
      <c r="G34" s="33"/>
      <c r="H34" s="33"/>
      <c r="I34" s="102">
        <v>0.1</v>
      </c>
      <c r="J34" s="101">
        <f>ROUND(((SUM(BF127:BF609))*I34),0)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ROUND((SUM(BG127:BG609)),0)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ROUND((SUM(BH127:BH609)),0)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ROUND((SUM(BI127:BI609)),0)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SO 311 - KANALIZACE   (úsek Š2-Š7223)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140</v>
      </c>
      <c r="E97" s="116"/>
      <c r="F97" s="116"/>
      <c r="G97" s="116"/>
      <c r="H97" s="116"/>
      <c r="I97" s="116"/>
      <c r="J97" s="117">
        <f>J128</f>
        <v>0</v>
      </c>
      <c r="L97" s="114"/>
    </row>
    <row r="98" spans="2:12" s="10" customFormat="1" ht="19.9" customHeight="1">
      <c r="B98" s="118"/>
      <c r="D98" s="119" t="s">
        <v>141</v>
      </c>
      <c r="E98" s="120"/>
      <c r="F98" s="120"/>
      <c r="G98" s="120"/>
      <c r="H98" s="120"/>
      <c r="I98" s="120"/>
      <c r="J98" s="121">
        <f>J129</f>
        <v>0</v>
      </c>
      <c r="L98" s="118"/>
    </row>
    <row r="99" spans="2:12" s="10" customFormat="1" ht="19.9" customHeight="1">
      <c r="B99" s="118"/>
      <c r="D99" s="119" t="s">
        <v>834</v>
      </c>
      <c r="E99" s="120"/>
      <c r="F99" s="120"/>
      <c r="G99" s="120"/>
      <c r="H99" s="120"/>
      <c r="I99" s="120"/>
      <c r="J99" s="121">
        <f>J348</f>
        <v>0</v>
      </c>
      <c r="L99" s="118"/>
    </row>
    <row r="100" spans="2:12" s="10" customFormat="1" ht="19.9" customHeight="1">
      <c r="B100" s="118"/>
      <c r="D100" s="119" t="s">
        <v>835</v>
      </c>
      <c r="E100" s="120"/>
      <c r="F100" s="120"/>
      <c r="G100" s="120"/>
      <c r="H100" s="120"/>
      <c r="I100" s="120"/>
      <c r="J100" s="121">
        <f>J356</f>
        <v>0</v>
      </c>
      <c r="L100" s="118"/>
    </row>
    <row r="101" spans="2:12" s="10" customFormat="1" ht="19.9" customHeight="1">
      <c r="B101" s="118"/>
      <c r="D101" s="119" t="s">
        <v>1162</v>
      </c>
      <c r="E101" s="120"/>
      <c r="F101" s="120"/>
      <c r="G101" s="120"/>
      <c r="H101" s="120"/>
      <c r="I101" s="120"/>
      <c r="J101" s="121">
        <f>J401</f>
        <v>0</v>
      </c>
      <c r="L101" s="118"/>
    </row>
    <row r="102" spans="2:12" s="10" customFormat="1" ht="19.9" customHeight="1">
      <c r="B102" s="118"/>
      <c r="D102" s="119" t="s">
        <v>1163</v>
      </c>
      <c r="E102" s="120"/>
      <c r="F102" s="120"/>
      <c r="G102" s="120"/>
      <c r="H102" s="120"/>
      <c r="I102" s="120"/>
      <c r="J102" s="121">
        <f>J414</f>
        <v>0</v>
      </c>
      <c r="L102" s="118"/>
    </row>
    <row r="103" spans="2:12" s="10" customFormat="1" ht="19.9" customHeight="1">
      <c r="B103" s="118"/>
      <c r="D103" s="119" t="s">
        <v>836</v>
      </c>
      <c r="E103" s="120"/>
      <c r="F103" s="120"/>
      <c r="G103" s="120"/>
      <c r="H103" s="120"/>
      <c r="I103" s="120"/>
      <c r="J103" s="121">
        <f>J425</f>
        <v>0</v>
      </c>
      <c r="L103" s="118"/>
    </row>
    <row r="104" spans="2:12" s="10" customFormat="1" ht="19.9" customHeight="1">
      <c r="B104" s="118"/>
      <c r="D104" s="119" t="s">
        <v>151</v>
      </c>
      <c r="E104" s="120"/>
      <c r="F104" s="120"/>
      <c r="G104" s="120"/>
      <c r="H104" s="120"/>
      <c r="I104" s="120"/>
      <c r="J104" s="121">
        <f>J593</f>
        <v>0</v>
      </c>
      <c r="L104" s="118"/>
    </row>
    <row r="105" spans="2:12" s="10" customFormat="1" ht="19.9" customHeight="1">
      <c r="B105" s="118"/>
      <c r="D105" s="119" t="s">
        <v>152</v>
      </c>
      <c r="E105" s="120"/>
      <c r="F105" s="120"/>
      <c r="G105" s="120"/>
      <c r="H105" s="120"/>
      <c r="I105" s="120"/>
      <c r="J105" s="121">
        <f>J598</f>
        <v>0</v>
      </c>
      <c r="L105" s="118"/>
    </row>
    <row r="106" spans="2:12" s="9" customFormat="1" ht="24.95" customHeight="1">
      <c r="B106" s="114"/>
      <c r="D106" s="115" t="s">
        <v>837</v>
      </c>
      <c r="E106" s="116"/>
      <c r="F106" s="116"/>
      <c r="G106" s="116"/>
      <c r="H106" s="116"/>
      <c r="I106" s="116"/>
      <c r="J106" s="117">
        <f>J600</f>
        <v>0</v>
      </c>
      <c r="L106" s="114"/>
    </row>
    <row r="107" spans="2:12" s="10" customFormat="1" ht="19.9" customHeight="1">
      <c r="B107" s="118"/>
      <c r="D107" s="119" t="s">
        <v>838</v>
      </c>
      <c r="E107" s="120"/>
      <c r="F107" s="120"/>
      <c r="G107" s="120"/>
      <c r="H107" s="120"/>
      <c r="I107" s="120"/>
      <c r="J107" s="121">
        <f>J601</f>
        <v>0</v>
      </c>
      <c r="L107" s="11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>BRNO, STRÁNSKÉHO - REKONSTRUKCE KANALIZACE A VODOVODU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48" t="str">
        <f>E9</f>
        <v>SO 311 - KANALIZACE   (úsek Š2-Š7223)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>Brno</v>
      </c>
      <c r="G121" s="33"/>
      <c r="H121" s="33"/>
      <c r="I121" s="28" t="s">
        <v>22</v>
      </c>
      <c r="J121" s="56" t="str">
        <f>IF(J12="","",J12)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23</v>
      </c>
      <c r="D123" s="33"/>
      <c r="E123" s="33"/>
      <c r="F123" s="26" t="str">
        <f>E15</f>
        <v>Statutární město Brno</v>
      </c>
      <c r="G123" s="33"/>
      <c r="H123" s="33"/>
      <c r="I123" s="28" t="s">
        <v>29</v>
      </c>
      <c r="J123" s="31" t="str">
        <f>E21</f>
        <v>AQUA PROCON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28" t="s">
        <v>33</v>
      </c>
      <c r="J124" s="31" t="str">
        <f>E24</f>
        <v>Obrtel M.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2"/>
      <c r="B126" s="123"/>
      <c r="C126" s="124" t="s">
        <v>156</v>
      </c>
      <c r="D126" s="125" t="s">
        <v>62</v>
      </c>
      <c r="E126" s="125" t="s">
        <v>58</v>
      </c>
      <c r="F126" s="125" t="s">
        <v>59</v>
      </c>
      <c r="G126" s="125" t="s">
        <v>157</v>
      </c>
      <c r="H126" s="125" t="s">
        <v>158</v>
      </c>
      <c r="I126" s="125" t="s">
        <v>159</v>
      </c>
      <c r="J126" s="125" t="s">
        <v>137</v>
      </c>
      <c r="K126" s="126" t="s">
        <v>160</v>
      </c>
      <c r="L126" s="127"/>
      <c r="M126" s="63" t="s">
        <v>1</v>
      </c>
      <c r="N126" s="64" t="s">
        <v>41</v>
      </c>
      <c r="O126" s="64" t="s">
        <v>161</v>
      </c>
      <c r="P126" s="64" t="s">
        <v>162</v>
      </c>
      <c r="Q126" s="64" t="s">
        <v>163</v>
      </c>
      <c r="R126" s="64" t="s">
        <v>164</v>
      </c>
      <c r="S126" s="64" t="s">
        <v>165</v>
      </c>
      <c r="T126" s="65" t="s">
        <v>166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</row>
    <row r="127" spans="1:63" s="2" customFormat="1" ht="22.9" customHeight="1">
      <c r="A127" s="33"/>
      <c r="B127" s="34"/>
      <c r="C127" s="70" t="s">
        <v>167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P128+P600</f>
        <v>0</v>
      </c>
      <c r="Q127" s="67"/>
      <c r="R127" s="129">
        <f>R128+R600</f>
        <v>1197.2985150499997</v>
      </c>
      <c r="S127" s="67"/>
      <c r="T127" s="130">
        <f>T128+T600</f>
        <v>1424.1039340000002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139</v>
      </c>
      <c r="BK127" s="131">
        <f>BK128+BK600</f>
        <v>0</v>
      </c>
    </row>
    <row r="128" spans="2:63" s="12" customFormat="1" ht="25.9" customHeight="1">
      <c r="B128" s="132"/>
      <c r="D128" s="133" t="s">
        <v>76</v>
      </c>
      <c r="E128" s="134" t="s">
        <v>168</v>
      </c>
      <c r="F128" s="134" t="s">
        <v>169</v>
      </c>
      <c r="I128" s="135"/>
      <c r="J128" s="136">
        <f>BK128</f>
        <v>0</v>
      </c>
      <c r="L128" s="132"/>
      <c r="M128" s="137"/>
      <c r="N128" s="138"/>
      <c r="O128" s="138"/>
      <c r="P128" s="139">
        <f>P129+P348+P356+P401+P414+P425+P593+P598</f>
        <v>0</v>
      </c>
      <c r="Q128" s="138"/>
      <c r="R128" s="139">
        <f>R129+R348+R356+R401+R414+R425+R593+R598</f>
        <v>1196.1295344499997</v>
      </c>
      <c r="S128" s="138"/>
      <c r="T128" s="140">
        <f>T129+T348+T356+T401+T414+T425+T593+T598</f>
        <v>1424.1039340000002</v>
      </c>
      <c r="AR128" s="133" t="s">
        <v>32</v>
      </c>
      <c r="AT128" s="141" t="s">
        <v>76</v>
      </c>
      <c r="AU128" s="141" t="s">
        <v>77</v>
      </c>
      <c r="AY128" s="133" t="s">
        <v>170</v>
      </c>
      <c r="BK128" s="142">
        <f>BK129+BK348+BK356+BK401+BK414+BK425+BK593+BK598</f>
        <v>0</v>
      </c>
    </row>
    <row r="129" spans="2:63" s="12" customFormat="1" ht="22.9" customHeight="1">
      <c r="B129" s="132"/>
      <c r="D129" s="133" t="s">
        <v>76</v>
      </c>
      <c r="E129" s="143" t="s">
        <v>32</v>
      </c>
      <c r="F129" s="143" t="s">
        <v>171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SUM(P130:P347)</f>
        <v>0</v>
      </c>
      <c r="Q129" s="138"/>
      <c r="R129" s="139">
        <f>SUM(R130:R347)</f>
        <v>7.7831203800000015</v>
      </c>
      <c r="S129" s="138"/>
      <c r="T129" s="140">
        <f>SUM(T130:T347)</f>
        <v>1117.871294</v>
      </c>
      <c r="AR129" s="133" t="s">
        <v>32</v>
      </c>
      <c r="AT129" s="141" t="s">
        <v>76</v>
      </c>
      <c r="AU129" s="141" t="s">
        <v>32</v>
      </c>
      <c r="AY129" s="133" t="s">
        <v>170</v>
      </c>
      <c r="BK129" s="142">
        <f>SUM(BK130:BK347)</f>
        <v>0</v>
      </c>
    </row>
    <row r="130" spans="1:65" s="2" customFormat="1" ht="16.5" customHeight="1">
      <c r="A130" s="33"/>
      <c r="B130" s="145"/>
      <c r="C130" s="146" t="s">
        <v>32</v>
      </c>
      <c r="D130" s="146" t="s">
        <v>172</v>
      </c>
      <c r="E130" s="147" t="s">
        <v>1164</v>
      </c>
      <c r="F130" s="148" t="s">
        <v>1165</v>
      </c>
      <c r="G130" s="149" t="s">
        <v>175</v>
      </c>
      <c r="H130" s="150">
        <v>308.55</v>
      </c>
      <c r="I130" s="151"/>
      <c r="J130" s="152">
        <f>ROUND(I130*H130,2)</f>
        <v>0</v>
      </c>
      <c r="K130" s="148" t="s">
        <v>176</v>
      </c>
      <c r="L130" s="34"/>
      <c r="M130" s="153" t="s">
        <v>1</v>
      </c>
      <c r="N130" s="154" t="s">
        <v>42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0.3</v>
      </c>
      <c r="T130" s="156">
        <f>S130*H130</f>
        <v>92.565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177</v>
      </c>
      <c r="AT130" s="157" t="s">
        <v>172</v>
      </c>
      <c r="AU130" s="157" t="s">
        <v>87</v>
      </c>
      <c r="AY130" s="18" t="s">
        <v>170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8" t="s">
        <v>32</v>
      </c>
      <c r="BK130" s="158">
        <f>ROUND(I130*H130,2)</f>
        <v>0</v>
      </c>
      <c r="BL130" s="18" t="s">
        <v>177</v>
      </c>
      <c r="BM130" s="157" t="s">
        <v>1166</v>
      </c>
    </row>
    <row r="131" spans="2:51" s="14" customFormat="1" ht="12">
      <c r="B131" s="167"/>
      <c r="D131" s="160" t="s">
        <v>179</v>
      </c>
      <c r="E131" s="168" t="s">
        <v>1</v>
      </c>
      <c r="F131" s="169" t="s">
        <v>1167</v>
      </c>
      <c r="H131" s="170">
        <v>308.55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8" t="s">
        <v>179</v>
      </c>
      <c r="AU131" s="168" t="s">
        <v>87</v>
      </c>
      <c r="AV131" s="14" t="s">
        <v>87</v>
      </c>
      <c r="AW131" s="14" t="s">
        <v>31</v>
      </c>
      <c r="AX131" s="14" t="s">
        <v>32</v>
      </c>
      <c r="AY131" s="168" t="s">
        <v>170</v>
      </c>
    </row>
    <row r="132" spans="1:65" s="2" customFormat="1" ht="16.5" customHeight="1">
      <c r="A132" s="33"/>
      <c r="B132" s="145"/>
      <c r="C132" s="146" t="s">
        <v>87</v>
      </c>
      <c r="D132" s="146" t="s">
        <v>172</v>
      </c>
      <c r="E132" s="147" t="s">
        <v>1168</v>
      </c>
      <c r="F132" s="148" t="s">
        <v>1169</v>
      </c>
      <c r="G132" s="149" t="s">
        <v>175</v>
      </c>
      <c r="H132" s="150">
        <v>308.55</v>
      </c>
      <c r="I132" s="151"/>
      <c r="J132" s="152">
        <f>ROUND(I132*H132,2)</f>
        <v>0</v>
      </c>
      <c r="K132" s="148" t="s">
        <v>193</v>
      </c>
      <c r="L132" s="34"/>
      <c r="M132" s="153" t="s">
        <v>1</v>
      </c>
      <c r="N132" s="154" t="s">
        <v>42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0.93</v>
      </c>
      <c r="T132" s="156">
        <f>S132*H132</f>
        <v>286.9515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177</v>
      </c>
      <c r="AT132" s="157" t="s">
        <v>172</v>
      </c>
      <c r="AU132" s="157" t="s">
        <v>87</v>
      </c>
      <c r="AY132" s="18" t="s">
        <v>170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8" t="s">
        <v>32</v>
      </c>
      <c r="BK132" s="158">
        <f>ROUND(I132*H132,2)</f>
        <v>0</v>
      </c>
      <c r="BL132" s="18" t="s">
        <v>177</v>
      </c>
      <c r="BM132" s="157" t="s">
        <v>1170</v>
      </c>
    </row>
    <row r="133" spans="2:51" s="14" customFormat="1" ht="12">
      <c r="B133" s="167"/>
      <c r="D133" s="160" t="s">
        <v>179</v>
      </c>
      <c r="E133" s="168" t="s">
        <v>1</v>
      </c>
      <c r="F133" s="169" t="s">
        <v>1167</v>
      </c>
      <c r="H133" s="170">
        <v>308.55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8" t="s">
        <v>179</v>
      </c>
      <c r="AU133" s="168" t="s">
        <v>87</v>
      </c>
      <c r="AV133" s="14" t="s">
        <v>87</v>
      </c>
      <c r="AW133" s="14" t="s">
        <v>31</v>
      </c>
      <c r="AX133" s="14" t="s">
        <v>32</v>
      </c>
      <c r="AY133" s="168" t="s">
        <v>170</v>
      </c>
    </row>
    <row r="134" spans="1:65" s="2" customFormat="1" ht="16.5" customHeight="1">
      <c r="A134" s="33"/>
      <c r="B134" s="145"/>
      <c r="C134" s="146" t="s">
        <v>187</v>
      </c>
      <c r="D134" s="146" t="s">
        <v>172</v>
      </c>
      <c r="E134" s="147" t="s">
        <v>1171</v>
      </c>
      <c r="F134" s="148" t="s">
        <v>1172</v>
      </c>
      <c r="G134" s="149" t="s">
        <v>175</v>
      </c>
      <c r="H134" s="150">
        <v>258.486</v>
      </c>
      <c r="I134" s="151"/>
      <c r="J134" s="152">
        <f>ROUND(I134*H134,2)</f>
        <v>0</v>
      </c>
      <c r="K134" s="148" t="s">
        <v>193</v>
      </c>
      <c r="L134" s="34"/>
      <c r="M134" s="153" t="s">
        <v>1</v>
      </c>
      <c r="N134" s="154" t="s">
        <v>42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0.625</v>
      </c>
      <c r="T134" s="156">
        <f>S134*H134</f>
        <v>161.55374999999998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177</v>
      </c>
      <c r="AT134" s="157" t="s">
        <v>172</v>
      </c>
      <c r="AU134" s="157" t="s">
        <v>87</v>
      </c>
      <c r="AY134" s="18" t="s">
        <v>170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32</v>
      </c>
      <c r="BK134" s="158">
        <f>ROUND(I134*H134,2)</f>
        <v>0</v>
      </c>
      <c r="BL134" s="18" t="s">
        <v>177</v>
      </c>
      <c r="BM134" s="157" t="s">
        <v>1173</v>
      </c>
    </row>
    <row r="135" spans="2:51" s="14" customFormat="1" ht="12">
      <c r="B135" s="167"/>
      <c r="D135" s="160" t="s">
        <v>179</v>
      </c>
      <c r="E135" s="168" t="s">
        <v>1</v>
      </c>
      <c r="F135" s="169" t="s">
        <v>1174</v>
      </c>
      <c r="H135" s="170">
        <v>258.486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179</v>
      </c>
      <c r="AU135" s="168" t="s">
        <v>87</v>
      </c>
      <c r="AV135" s="14" t="s">
        <v>87</v>
      </c>
      <c r="AW135" s="14" t="s">
        <v>31</v>
      </c>
      <c r="AX135" s="14" t="s">
        <v>32</v>
      </c>
      <c r="AY135" s="168" t="s">
        <v>170</v>
      </c>
    </row>
    <row r="136" spans="1:65" s="2" customFormat="1" ht="16.5" customHeight="1">
      <c r="A136" s="33"/>
      <c r="B136" s="145"/>
      <c r="C136" s="146" t="s">
        <v>177</v>
      </c>
      <c r="D136" s="146" t="s">
        <v>172</v>
      </c>
      <c r="E136" s="147" t="s">
        <v>1175</v>
      </c>
      <c r="F136" s="148" t="s">
        <v>1176</v>
      </c>
      <c r="G136" s="149" t="s">
        <v>175</v>
      </c>
      <c r="H136" s="150">
        <v>162.221</v>
      </c>
      <c r="I136" s="151"/>
      <c r="J136" s="152">
        <f>ROUND(I136*H136,2)</f>
        <v>0</v>
      </c>
      <c r="K136" s="148" t="s">
        <v>1</v>
      </c>
      <c r="L136" s="34"/>
      <c r="M136" s="153" t="s">
        <v>1</v>
      </c>
      <c r="N136" s="154" t="s">
        <v>42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1.12</v>
      </c>
      <c r="T136" s="156">
        <f>S136*H136</f>
        <v>181.68752000000003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177</v>
      </c>
      <c r="AT136" s="157" t="s">
        <v>172</v>
      </c>
      <c r="AU136" s="157" t="s">
        <v>87</v>
      </c>
      <c r="AY136" s="18" t="s">
        <v>170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8" t="s">
        <v>32</v>
      </c>
      <c r="BK136" s="158">
        <f>ROUND(I136*H136,2)</f>
        <v>0</v>
      </c>
      <c r="BL136" s="18" t="s">
        <v>177</v>
      </c>
      <c r="BM136" s="157" t="s">
        <v>1177</v>
      </c>
    </row>
    <row r="137" spans="2:51" s="14" customFormat="1" ht="12">
      <c r="B137" s="167"/>
      <c r="D137" s="160" t="s">
        <v>179</v>
      </c>
      <c r="E137" s="168" t="s">
        <v>1</v>
      </c>
      <c r="F137" s="169" t="s">
        <v>1178</v>
      </c>
      <c r="H137" s="170">
        <v>162.221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179</v>
      </c>
      <c r="AU137" s="168" t="s">
        <v>87</v>
      </c>
      <c r="AV137" s="14" t="s">
        <v>87</v>
      </c>
      <c r="AW137" s="14" t="s">
        <v>31</v>
      </c>
      <c r="AX137" s="14" t="s">
        <v>32</v>
      </c>
      <c r="AY137" s="168" t="s">
        <v>170</v>
      </c>
    </row>
    <row r="138" spans="1:65" s="2" customFormat="1" ht="16.5" customHeight="1">
      <c r="A138" s="33"/>
      <c r="B138" s="145"/>
      <c r="C138" s="146" t="s">
        <v>196</v>
      </c>
      <c r="D138" s="146" t="s">
        <v>172</v>
      </c>
      <c r="E138" s="147" t="s">
        <v>1179</v>
      </c>
      <c r="F138" s="148" t="s">
        <v>1180</v>
      </c>
      <c r="G138" s="149" t="s">
        <v>185</v>
      </c>
      <c r="H138" s="150">
        <v>626.96</v>
      </c>
      <c r="I138" s="151"/>
      <c r="J138" s="152">
        <f>ROUND(I138*H138,2)</f>
        <v>0</v>
      </c>
      <c r="K138" s="148" t="s">
        <v>176</v>
      </c>
      <c r="L138" s="34"/>
      <c r="M138" s="153" t="s">
        <v>1</v>
      </c>
      <c r="N138" s="154" t="s">
        <v>42</v>
      </c>
      <c r="O138" s="59"/>
      <c r="P138" s="155">
        <f>O138*H138</f>
        <v>0</v>
      </c>
      <c r="Q138" s="155">
        <v>8E-05</v>
      </c>
      <c r="R138" s="155">
        <f>Q138*H138</f>
        <v>0.05015680000000001</v>
      </c>
      <c r="S138" s="155">
        <v>0</v>
      </c>
      <c r="T138" s="15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177</v>
      </c>
      <c r="AT138" s="157" t="s">
        <v>172</v>
      </c>
      <c r="AU138" s="157" t="s">
        <v>87</v>
      </c>
      <c r="AY138" s="18" t="s">
        <v>170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32</v>
      </c>
      <c r="BK138" s="158">
        <f>ROUND(I138*H138,2)</f>
        <v>0</v>
      </c>
      <c r="BL138" s="18" t="s">
        <v>177</v>
      </c>
      <c r="BM138" s="157" t="s">
        <v>1181</v>
      </c>
    </row>
    <row r="139" spans="2:51" s="14" customFormat="1" ht="12">
      <c r="B139" s="167"/>
      <c r="D139" s="160" t="s">
        <v>179</v>
      </c>
      <c r="E139" s="168" t="s">
        <v>1</v>
      </c>
      <c r="F139" s="169" t="s">
        <v>1182</v>
      </c>
      <c r="H139" s="170">
        <v>626.96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179</v>
      </c>
      <c r="AU139" s="168" t="s">
        <v>87</v>
      </c>
      <c r="AV139" s="14" t="s">
        <v>87</v>
      </c>
      <c r="AW139" s="14" t="s">
        <v>31</v>
      </c>
      <c r="AX139" s="14" t="s">
        <v>32</v>
      </c>
      <c r="AY139" s="168" t="s">
        <v>170</v>
      </c>
    </row>
    <row r="140" spans="1:65" s="2" customFormat="1" ht="16.5" customHeight="1">
      <c r="A140" s="33"/>
      <c r="B140" s="145"/>
      <c r="C140" s="146" t="s">
        <v>200</v>
      </c>
      <c r="D140" s="146" t="s">
        <v>172</v>
      </c>
      <c r="E140" s="147" t="s">
        <v>247</v>
      </c>
      <c r="F140" s="148" t="s">
        <v>248</v>
      </c>
      <c r="G140" s="149" t="s">
        <v>249</v>
      </c>
      <c r="H140" s="150">
        <v>722.758</v>
      </c>
      <c r="I140" s="151"/>
      <c r="J140" s="152">
        <f>ROUND(I140*H140,2)</f>
        <v>0</v>
      </c>
      <c r="K140" s="148" t="s">
        <v>176</v>
      </c>
      <c r="L140" s="34"/>
      <c r="M140" s="153" t="s">
        <v>1</v>
      </c>
      <c r="N140" s="154" t="s">
        <v>42</v>
      </c>
      <c r="O140" s="59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177</v>
      </c>
      <c r="AT140" s="157" t="s">
        <v>172</v>
      </c>
      <c r="AU140" s="157" t="s">
        <v>87</v>
      </c>
      <c r="AY140" s="18" t="s">
        <v>170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8" t="s">
        <v>32</v>
      </c>
      <c r="BK140" s="158">
        <f>ROUND(I140*H140,2)</f>
        <v>0</v>
      </c>
      <c r="BL140" s="18" t="s">
        <v>177</v>
      </c>
      <c r="BM140" s="157" t="s">
        <v>250</v>
      </c>
    </row>
    <row r="141" spans="1:65" s="2" customFormat="1" ht="16.5" customHeight="1">
      <c r="A141" s="33"/>
      <c r="B141" s="145"/>
      <c r="C141" s="146" t="s">
        <v>205</v>
      </c>
      <c r="D141" s="146" t="s">
        <v>172</v>
      </c>
      <c r="E141" s="147" t="s">
        <v>252</v>
      </c>
      <c r="F141" s="148" t="s">
        <v>253</v>
      </c>
      <c r="G141" s="149" t="s">
        <v>249</v>
      </c>
      <c r="H141" s="150">
        <v>8673.096</v>
      </c>
      <c r="I141" s="151"/>
      <c r="J141" s="152">
        <f>ROUND(I141*H141,2)</f>
        <v>0</v>
      </c>
      <c r="K141" s="148" t="s">
        <v>176</v>
      </c>
      <c r="L141" s="34"/>
      <c r="M141" s="153" t="s">
        <v>1</v>
      </c>
      <c r="N141" s="154" t="s">
        <v>42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177</v>
      </c>
      <c r="AT141" s="157" t="s">
        <v>172</v>
      </c>
      <c r="AU141" s="157" t="s">
        <v>87</v>
      </c>
      <c r="AY141" s="18" t="s">
        <v>170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8" t="s">
        <v>32</v>
      </c>
      <c r="BK141" s="158">
        <f>ROUND(I141*H141,2)</f>
        <v>0</v>
      </c>
      <c r="BL141" s="18" t="s">
        <v>177</v>
      </c>
      <c r="BM141" s="157" t="s">
        <v>254</v>
      </c>
    </row>
    <row r="142" spans="2:51" s="14" customFormat="1" ht="12">
      <c r="B142" s="167"/>
      <c r="D142" s="160" t="s">
        <v>179</v>
      </c>
      <c r="F142" s="169" t="s">
        <v>1183</v>
      </c>
      <c r="H142" s="170">
        <v>8673.096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179</v>
      </c>
      <c r="AU142" s="168" t="s">
        <v>87</v>
      </c>
      <c r="AV142" s="14" t="s">
        <v>87</v>
      </c>
      <c r="AW142" s="14" t="s">
        <v>3</v>
      </c>
      <c r="AX142" s="14" t="s">
        <v>32</v>
      </c>
      <c r="AY142" s="168" t="s">
        <v>170</v>
      </c>
    </row>
    <row r="143" spans="1:65" s="2" customFormat="1" ht="16.5" customHeight="1">
      <c r="A143" s="33"/>
      <c r="B143" s="145"/>
      <c r="C143" s="146" t="s">
        <v>210</v>
      </c>
      <c r="D143" s="146" t="s">
        <v>172</v>
      </c>
      <c r="E143" s="147" t="s">
        <v>257</v>
      </c>
      <c r="F143" s="148" t="s">
        <v>258</v>
      </c>
      <c r="G143" s="149" t="s">
        <v>249</v>
      </c>
      <c r="H143" s="150">
        <v>722.758</v>
      </c>
      <c r="I143" s="151"/>
      <c r="J143" s="152">
        <f>ROUND(I143*H143,2)</f>
        <v>0</v>
      </c>
      <c r="K143" s="148" t="s">
        <v>193</v>
      </c>
      <c r="L143" s="34"/>
      <c r="M143" s="153" t="s">
        <v>1</v>
      </c>
      <c r="N143" s="154" t="s">
        <v>42</v>
      </c>
      <c r="O143" s="59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177</v>
      </c>
      <c r="AT143" s="157" t="s">
        <v>172</v>
      </c>
      <c r="AU143" s="157" t="s">
        <v>87</v>
      </c>
      <c r="AY143" s="18" t="s">
        <v>170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8" t="s">
        <v>32</v>
      </c>
      <c r="BK143" s="158">
        <f>ROUND(I143*H143,2)</f>
        <v>0</v>
      </c>
      <c r="BL143" s="18" t="s">
        <v>177</v>
      </c>
      <c r="BM143" s="157" t="s">
        <v>259</v>
      </c>
    </row>
    <row r="144" spans="1:65" s="2" customFormat="1" ht="16.5" customHeight="1">
      <c r="A144" s="33"/>
      <c r="B144" s="145"/>
      <c r="C144" s="146" t="s">
        <v>214</v>
      </c>
      <c r="D144" s="146" t="s">
        <v>172</v>
      </c>
      <c r="E144" s="147" t="s">
        <v>275</v>
      </c>
      <c r="F144" s="148" t="s">
        <v>276</v>
      </c>
      <c r="G144" s="149" t="s">
        <v>175</v>
      </c>
      <c r="H144" s="150">
        <v>470.771</v>
      </c>
      <c r="I144" s="151"/>
      <c r="J144" s="152">
        <f>ROUND(I144*H144,2)</f>
        <v>0</v>
      </c>
      <c r="K144" s="148" t="s">
        <v>176</v>
      </c>
      <c r="L144" s="34"/>
      <c r="M144" s="153" t="s">
        <v>1</v>
      </c>
      <c r="N144" s="154" t="s">
        <v>42</v>
      </c>
      <c r="O144" s="59"/>
      <c r="P144" s="155">
        <f>O144*H144</f>
        <v>0</v>
      </c>
      <c r="Q144" s="155">
        <v>0</v>
      </c>
      <c r="R144" s="155">
        <f>Q144*H144</f>
        <v>0</v>
      </c>
      <c r="S144" s="155">
        <v>0.45</v>
      </c>
      <c r="T144" s="156">
        <f>S144*H144</f>
        <v>211.84695000000002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177</v>
      </c>
      <c r="AT144" s="157" t="s">
        <v>172</v>
      </c>
      <c r="AU144" s="157" t="s">
        <v>87</v>
      </c>
      <c r="AY144" s="18" t="s">
        <v>170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8" t="s">
        <v>32</v>
      </c>
      <c r="BK144" s="158">
        <f>ROUND(I144*H144,2)</f>
        <v>0</v>
      </c>
      <c r="BL144" s="18" t="s">
        <v>177</v>
      </c>
      <c r="BM144" s="157" t="s">
        <v>1184</v>
      </c>
    </row>
    <row r="145" spans="2:51" s="13" customFormat="1" ht="12">
      <c r="B145" s="159"/>
      <c r="D145" s="160" t="s">
        <v>179</v>
      </c>
      <c r="E145" s="161" t="s">
        <v>1</v>
      </c>
      <c r="F145" s="162" t="s">
        <v>868</v>
      </c>
      <c r="H145" s="161" t="s">
        <v>1</v>
      </c>
      <c r="I145" s="163"/>
      <c r="L145" s="159"/>
      <c r="M145" s="164"/>
      <c r="N145" s="165"/>
      <c r="O145" s="165"/>
      <c r="P145" s="165"/>
      <c r="Q145" s="165"/>
      <c r="R145" s="165"/>
      <c r="S145" s="165"/>
      <c r="T145" s="166"/>
      <c r="AT145" s="161" t="s">
        <v>179</v>
      </c>
      <c r="AU145" s="161" t="s">
        <v>87</v>
      </c>
      <c r="AV145" s="13" t="s">
        <v>32</v>
      </c>
      <c r="AW145" s="13" t="s">
        <v>31</v>
      </c>
      <c r="AX145" s="13" t="s">
        <v>77</v>
      </c>
      <c r="AY145" s="161" t="s">
        <v>170</v>
      </c>
    </row>
    <row r="146" spans="2:51" s="14" customFormat="1" ht="12">
      <c r="B146" s="167"/>
      <c r="D146" s="160" t="s">
        <v>179</v>
      </c>
      <c r="E146" s="168" t="s">
        <v>1</v>
      </c>
      <c r="F146" s="169" t="s">
        <v>1185</v>
      </c>
      <c r="H146" s="170">
        <v>272.55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179</v>
      </c>
      <c r="AU146" s="168" t="s">
        <v>87</v>
      </c>
      <c r="AV146" s="14" t="s">
        <v>87</v>
      </c>
      <c r="AW146" s="14" t="s">
        <v>31</v>
      </c>
      <c r="AX146" s="14" t="s">
        <v>77</v>
      </c>
      <c r="AY146" s="168" t="s">
        <v>170</v>
      </c>
    </row>
    <row r="147" spans="2:51" s="14" customFormat="1" ht="12">
      <c r="B147" s="167"/>
      <c r="D147" s="160" t="s">
        <v>179</v>
      </c>
      <c r="E147" s="168" t="s">
        <v>1</v>
      </c>
      <c r="F147" s="169" t="s">
        <v>1186</v>
      </c>
      <c r="H147" s="170">
        <v>36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179</v>
      </c>
      <c r="AU147" s="168" t="s">
        <v>87</v>
      </c>
      <c r="AV147" s="14" t="s">
        <v>87</v>
      </c>
      <c r="AW147" s="14" t="s">
        <v>31</v>
      </c>
      <c r="AX147" s="14" t="s">
        <v>77</v>
      </c>
      <c r="AY147" s="168" t="s">
        <v>170</v>
      </c>
    </row>
    <row r="148" spans="2:51" s="16" customFormat="1" ht="12">
      <c r="B148" s="198"/>
      <c r="D148" s="160" t="s">
        <v>179</v>
      </c>
      <c r="E148" s="199" t="s">
        <v>1126</v>
      </c>
      <c r="F148" s="200" t="s">
        <v>893</v>
      </c>
      <c r="H148" s="201">
        <v>308.55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179</v>
      </c>
      <c r="AU148" s="199" t="s">
        <v>87</v>
      </c>
      <c r="AV148" s="16" t="s">
        <v>187</v>
      </c>
      <c r="AW148" s="16" t="s">
        <v>31</v>
      </c>
      <c r="AX148" s="16" t="s">
        <v>77</v>
      </c>
      <c r="AY148" s="199" t="s">
        <v>170</v>
      </c>
    </row>
    <row r="149" spans="2:51" s="13" customFormat="1" ht="12">
      <c r="B149" s="159"/>
      <c r="D149" s="160" t="s">
        <v>179</v>
      </c>
      <c r="E149" s="161" t="s">
        <v>1</v>
      </c>
      <c r="F149" s="162" t="s">
        <v>1187</v>
      </c>
      <c r="H149" s="161" t="s">
        <v>1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1" t="s">
        <v>179</v>
      </c>
      <c r="AU149" s="161" t="s">
        <v>87</v>
      </c>
      <c r="AV149" s="13" t="s">
        <v>32</v>
      </c>
      <c r="AW149" s="13" t="s">
        <v>31</v>
      </c>
      <c r="AX149" s="13" t="s">
        <v>77</v>
      </c>
      <c r="AY149" s="161" t="s">
        <v>170</v>
      </c>
    </row>
    <row r="150" spans="2:51" s="14" customFormat="1" ht="12">
      <c r="B150" s="167"/>
      <c r="D150" s="160" t="s">
        <v>179</v>
      </c>
      <c r="E150" s="168" t="s">
        <v>1</v>
      </c>
      <c r="F150" s="169" t="s">
        <v>1188</v>
      </c>
      <c r="H150" s="170">
        <v>153.221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179</v>
      </c>
      <c r="AU150" s="168" t="s">
        <v>87</v>
      </c>
      <c r="AV150" s="14" t="s">
        <v>87</v>
      </c>
      <c r="AW150" s="14" t="s">
        <v>31</v>
      </c>
      <c r="AX150" s="14" t="s">
        <v>77</v>
      </c>
      <c r="AY150" s="168" t="s">
        <v>170</v>
      </c>
    </row>
    <row r="151" spans="2:51" s="14" customFormat="1" ht="12">
      <c r="B151" s="167"/>
      <c r="D151" s="160" t="s">
        <v>179</v>
      </c>
      <c r="E151" s="168" t="s">
        <v>1</v>
      </c>
      <c r="F151" s="169" t="s">
        <v>1189</v>
      </c>
      <c r="H151" s="170">
        <v>9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179</v>
      </c>
      <c r="AU151" s="168" t="s">
        <v>87</v>
      </c>
      <c r="AV151" s="14" t="s">
        <v>87</v>
      </c>
      <c r="AW151" s="14" t="s">
        <v>31</v>
      </c>
      <c r="AX151" s="14" t="s">
        <v>77</v>
      </c>
      <c r="AY151" s="168" t="s">
        <v>170</v>
      </c>
    </row>
    <row r="152" spans="2:51" s="16" customFormat="1" ht="12">
      <c r="B152" s="198"/>
      <c r="D152" s="160" t="s">
        <v>179</v>
      </c>
      <c r="E152" s="199" t="s">
        <v>1130</v>
      </c>
      <c r="F152" s="200" t="s">
        <v>893</v>
      </c>
      <c r="H152" s="201">
        <v>162.221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179</v>
      </c>
      <c r="AU152" s="199" t="s">
        <v>87</v>
      </c>
      <c r="AV152" s="16" t="s">
        <v>187</v>
      </c>
      <c r="AW152" s="16" t="s">
        <v>31</v>
      </c>
      <c r="AX152" s="16" t="s">
        <v>77</v>
      </c>
      <c r="AY152" s="199" t="s">
        <v>170</v>
      </c>
    </row>
    <row r="153" spans="2:51" s="15" customFormat="1" ht="12">
      <c r="B153" s="175"/>
      <c r="D153" s="160" t="s">
        <v>179</v>
      </c>
      <c r="E153" s="176" t="s">
        <v>1</v>
      </c>
      <c r="F153" s="177" t="s">
        <v>239</v>
      </c>
      <c r="H153" s="178">
        <v>470.771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179</v>
      </c>
      <c r="AU153" s="176" t="s">
        <v>87</v>
      </c>
      <c r="AV153" s="15" t="s">
        <v>177</v>
      </c>
      <c r="AW153" s="15" t="s">
        <v>31</v>
      </c>
      <c r="AX153" s="15" t="s">
        <v>32</v>
      </c>
      <c r="AY153" s="176" t="s">
        <v>170</v>
      </c>
    </row>
    <row r="154" spans="1:65" s="2" customFormat="1" ht="16.5" customHeight="1">
      <c r="A154" s="33"/>
      <c r="B154" s="145"/>
      <c r="C154" s="146" t="s">
        <v>8</v>
      </c>
      <c r="D154" s="146" t="s">
        <v>172</v>
      </c>
      <c r="E154" s="147" t="s">
        <v>261</v>
      </c>
      <c r="F154" s="148" t="s">
        <v>262</v>
      </c>
      <c r="G154" s="149" t="s">
        <v>185</v>
      </c>
      <c r="H154" s="150">
        <v>405.08</v>
      </c>
      <c r="I154" s="151"/>
      <c r="J154" s="152">
        <f>ROUND(I154*H154,2)</f>
        <v>0</v>
      </c>
      <c r="K154" s="148" t="s">
        <v>176</v>
      </c>
      <c r="L154" s="34"/>
      <c r="M154" s="153" t="s">
        <v>1</v>
      </c>
      <c r="N154" s="154" t="s">
        <v>42</v>
      </c>
      <c r="O154" s="59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177</v>
      </c>
      <c r="AT154" s="157" t="s">
        <v>172</v>
      </c>
      <c r="AU154" s="157" t="s">
        <v>87</v>
      </c>
      <c r="AY154" s="18" t="s">
        <v>170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32</v>
      </c>
      <c r="BK154" s="158">
        <f>ROUND(I154*H154,2)</f>
        <v>0</v>
      </c>
      <c r="BL154" s="18" t="s">
        <v>177</v>
      </c>
      <c r="BM154" s="157" t="s">
        <v>1190</v>
      </c>
    </row>
    <row r="155" spans="2:51" s="13" customFormat="1" ht="12">
      <c r="B155" s="159"/>
      <c r="D155" s="160" t="s">
        <v>179</v>
      </c>
      <c r="E155" s="161" t="s">
        <v>1</v>
      </c>
      <c r="F155" s="162" t="s">
        <v>868</v>
      </c>
      <c r="H155" s="161" t="s">
        <v>1</v>
      </c>
      <c r="I155" s="163"/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179</v>
      </c>
      <c r="AU155" s="161" t="s">
        <v>87</v>
      </c>
      <c r="AV155" s="13" t="s">
        <v>32</v>
      </c>
      <c r="AW155" s="13" t="s">
        <v>31</v>
      </c>
      <c r="AX155" s="13" t="s">
        <v>77</v>
      </c>
      <c r="AY155" s="161" t="s">
        <v>170</v>
      </c>
    </row>
    <row r="156" spans="2:51" s="14" customFormat="1" ht="12">
      <c r="B156" s="167"/>
      <c r="D156" s="160" t="s">
        <v>179</v>
      </c>
      <c r="E156" s="168" t="s">
        <v>1</v>
      </c>
      <c r="F156" s="169" t="s">
        <v>1191</v>
      </c>
      <c r="H156" s="170">
        <v>230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179</v>
      </c>
      <c r="AU156" s="168" t="s">
        <v>87</v>
      </c>
      <c r="AV156" s="14" t="s">
        <v>87</v>
      </c>
      <c r="AW156" s="14" t="s">
        <v>31</v>
      </c>
      <c r="AX156" s="14" t="s">
        <v>77</v>
      </c>
      <c r="AY156" s="168" t="s">
        <v>170</v>
      </c>
    </row>
    <row r="157" spans="2:51" s="14" customFormat="1" ht="12">
      <c r="B157" s="167"/>
      <c r="D157" s="160" t="s">
        <v>179</v>
      </c>
      <c r="E157" s="168" t="s">
        <v>1</v>
      </c>
      <c r="F157" s="169" t="s">
        <v>1192</v>
      </c>
      <c r="H157" s="170">
        <v>38.52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179</v>
      </c>
      <c r="AU157" s="168" t="s">
        <v>87</v>
      </c>
      <c r="AV157" s="14" t="s">
        <v>87</v>
      </c>
      <c r="AW157" s="14" t="s">
        <v>31</v>
      </c>
      <c r="AX157" s="14" t="s">
        <v>77</v>
      </c>
      <c r="AY157" s="168" t="s">
        <v>170</v>
      </c>
    </row>
    <row r="158" spans="2:51" s="16" customFormat="1" ht="12">
      <c r="B158" s="198"/>
      <c r="D158" s="160" t="s">
        <v>179</v>
      </c>
      <c r="E158" s="199" t="s">
        <v>1152</v>
      </c>
      <c r="F158" s="200" t="s">
        <v>893</v>
      </c>
      <c r="H158" s="201">
        <v>268.52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199" t="s">
        <v>179</v>
      </c>
      <c r="AU158" s="199" t="s">
        <v>87</v>
      </c>
      <c r="AV158" s="16" t="s">
        <v>187</v>
      </c>
      <c r="AW158" s="16" t="s">
        <v>31</v>
      </c>
      <c r="AX158" s="16" t="s">
        <v>77</v>
      </c>
      <c r="AY158" s="199" t="s">
        <v>170</v>
      </c>
    </row>
    <row r="159" spans="2:51" s="13" customFormat="1" ht="12">
      <c r="B159" s="159"/>
      <c r="D159" s="160" t="s">
        <v>179</v>
      </c>
      <c r="E159" s="161" t="s">
        <v>1</v>
      </c>
      <c r="F159" s="162" t="s">
        <v>1187</v>
      </c>
      <c r="H159" s="161" t="s">
        <v>1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179</v>
      </c>
      <c r="AU159" s="161" t="s">
        <v>87</v>
      </c>
      <c r="AV159" s="13" t="s">
        <v>32</v>
      </c>
      <c r="AW159" s="13" t="s">
        <v>31</v>
      </c>
      <c r="AX159" s="13" t="s">
        <v>77</v>
      </c>
      <c r="AY159" s="161" t="s">
        <v>170</v>
      </c>
    </row>
    <row r="160" spans="2:51" s="14" customFormat="1" ht="12">
      <c r="B160" s="167"/>
      <c r="D160" s="160" t="s">
        <v>179</v>
      </c>
      <c r="E160" s="168" t="s">
        <v>1</v>
      </c>
      <c r="F160" s="169" t="s">
        <v>1193</v>
      </c>
      <c r="H160" s="170">
        <v>129.3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179</v>
      </c>
      <c r="AU160" s="168" t="s">
        <v>87</v>
      </c>
      <c r="AV160" s="14" t="s">
        <v>87</v>
      </c>
      <c r="AW160" s="14" t="s">
        <v>31</v>
      </c>
      <c r="AX160" s="14" t="s">
        <v>77</v>
      </c>
      <c r="AY160" s="168" t="s">
        <v>170</v>
      </c>
    </row>
    <row r="161" spans="2:51" s="14" customFormat="1" ht="12">
      <c r="B161" s="167"/>
      <c r="D161" s="160" t="s">
        <v>179</v>
      </c>
      <c r="E161" s="168" t="s">
        <v>1</v>
      </c>
      <c r="F161" s="169" t="s">
        <v>1194</v>
      </c>
      <c r="H161" s="170">
        <v>7.26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179</v>
      </c>
      <c r="AU161" s="168" t="s">
        <v>87</v>
      </c>
      <c r="AV161" s="14" t="s">
        <v>87</v>
      </c>
      <c r="AW161" s="14" t="s">
        <v>31</v>
      </c>
      <c r="AX161" s="14" t="s">
        <v>77</v>
      </c>
      <c r="AY161" s="168" t="s">
        <v>170</v>
      </c>
    </row>
    <row r="162" spans="2:51" s="16" customFormat="1" ht="12">
      <c r="B162" s="198"/>
      <c r="D162" s="160" t="s">
        <v>179</v>
      </c>
      <c r="E162" s="199" t="s">
        <v>1156</v>
      </c>
      <c r="F162" s="200" t="s">
        <v>893</v>
      </c>
      <c r="H162" s="201">
        <v>136.56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199" t="s">
        <v>179</v>
      </c>
      <c r="AU162" s="199" t="s">
        <v>87</v>
      </c>
      <c r="AV162" s="16" t="s">
        <v>187</v>
      </c>
      <c r="AW162" s="16" t="s">
        <v>31</v>
      </c>
      <c r="AX162" s="16" t="s">
        <v>77</v>
      </c>
      <c r="AY162" s="199" t="s">
        <v>170</v>
      </c>
    </row>
    <row r="163" spans="2:51" s="15" customFormat="1" ht="12">
      <c r="B163" s="175"/>
      <c r="D163" s="160" t="s">
        <v>179</v>
      </c>
      <c r="E163" s="176" t="s">
        <v>1</v>
      </c>
      <c r="F163" s="177" t="s">
        <v>239</v>
      </c>
      <c r="H163" s="178">
        <v>405.08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179</v>
      </c>
      <c r="AU163" s="176" t="s">
        <v>87</v>
      </c>
      <c r="AV163" s="15" t="s">
        <v>177</v>
      </c>
      <c r="AW163" s="15" t="s">
        <v>31</v>
      </c>
      <c r="AX163" s="15" t="s">
        <v>32</v>
      </c>
      <c r="AY163" s="176" t="s">
        <v>170</v>
      </c>
    </row>
    <row r="164" spans="1:65" s="2" customFormat="1" ht="16.5" customHeight="1">
      <c r="A164" s="33"/>
      <c r="B164" s="145"/>
      <c r="C164" s="146" t="s">
        <v>219</v>
      </c>
      <c r="D164" s="146" t="s">
        <v>172</v>
      </c>
      <c r="E164" s="147" t="s">
        <v>1195</v>
      </c>
      <c r="F164" s="148" t="s">
        <v>1196</v>
      </c>
      <c r="G164" s="149" t="s">
        <v>175</v>
      </c>
      <c r="H164" s="150">
        <v>258.486</v>
      </c>
      <c r="I164" s="151"/>
      <c r="J164" s="152">
        <f>ROUND(I164*H164,2)</f>
        <v>0</v>
      </c>
      <c r="K164" s="148" t="s">
        <v>176</v>
      </c>
      <c r="L164" s="34"/>
      <c r="M164" s="153" t="s">
        <v>1</v>
      </c>
      <c r="N164" s="154" t="s">
        <v>42</v>
      </c>
      <c r="O164" s="59"/>
      <c r="P164" s="155">
        <f>O164*H164</f>
        <v>0</v>
      </c>
      <c r="Q164" s="155">
        <v>0</v>
      </c>
      <c r="R164" s="155">
        <f>Q164*H164</f>
        <v>0</v>
      </c>
      <c r="S164" s="155">
        <v>0.709</v>
      </c>
      <c r="T164" s="156">
        <f>S164*H164</f>
        <v>183.266574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177</v>
      </c>
      <c r="AT164" s="157" t="s">
        <v>172</v>
      </c>
      <c r="AU164" s="157" t="s">
        <v>87</v>
      </c>
      <c r="AY164" s="18" t="s">
        <v>170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32</v>
      </c>
      <c r="BK164" s="158">
        <f>ROUND(I164*H164,2)</f>
        <v>0</v>
      </c>
      <c r="BL164" s="18" t="s">
        <v>177</v>
      </c>
      <c r="BM164" s="157" t="s">
        <v>1197</v>
      </c>
    </row>
    <row r="165" spans="2:51" s="13" customFormat="1" ht="12">
      <c r="B165" s="159"/>
      <c r="D165" s="160" t="s">
        <v>179</v>
      </c>
      <c r="E165" s="161" t="s">
        <v>1</v>
      </c>
      <c r="F165" s="162" t="s">
        <v>1198</v>
      </c>
      <c r="H165" s="161" t="s">
        <v>1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179</v>
      </c>
      <c r="AU165" s="161" t="s">
        <v>87</v>
      </c>
      <c r="AV165" s="13" t="s">
        <v>32</v>
      </c>
      <c r="AW165" s="13" t="s">
        <v>31</v>
      </c>
      <c r="AX165" s="13" t="s">
        <v>77</v>
      </c>
      <c r="AY165" s="161" t="s">
        <v>170</v>
      </c>
    </row>
    <row r="166" spans="2:51" s="13" customFormat="1" ht="12">
      <c r="B166" s="159"/>
      <c r="D166" s="160" t="s">
        <v>179</v>
      </c>
      <c r="E166" s="161" t="s">
        <v>1</v>
      </c>
      <c r="F166" s="162" t="s">
        <v>1199</v>
      </c>
      <c r="H166" s="161" t="s">
        <v>1</v>
      </c>
      <c r="I166" s="163"/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179</v>
      </c>
      <c r="AU166" s="161" t="s">
        <v>87</v>
      </c>
      <c r="AV166" s="13" t="s">
        <v>32</v>
      </c>
      <c r="AW166" s="13" t="s">
        <v>31</v>
      </c>
      <c r="AX166" s="13" t="s">
        <v>77</v>
      </c>
      <c r="AY166" s="161" t="s">
        <v>170</v>
      </c>
    </row>
    <row r="167" spans="2:51" s="14" customFormat="1" ht="12">
      <c r="B167" s="167"/>
      <c r="D167" s="160" t="s">
        <v>179</v>
      </c>
      <c r="E167" s="168" t="s">
        <v>1</v>
      </c>
      <c r="F167" s="169" t="s">
        <v>1200</v>
      </c>
      <c r="H167" s="170">
        <v>212.826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8" t="s">
        <v>179</v>
      </c>
      <c r="AU167" s="168" t="s">
        <v>87</v>
      </c>
      <c r="AV167" s="14" t="s">
        <v>87</v>
      </c>
      <c r="AW167" s="14" t="s">
        <v>31</v>
      </c>
      <c r="AX167" s="14" t="s">
        <v>77</v>
      </c>
      <c r="AY167" s="168" t="s">
        <v>170</v>
      </c>
    </row>
    <row r="168" spans="2:51" s="14" customFormat="1" ht="12">
      <c r="B168" s="167"/>
      <c r="D168" s="160" t="s">
        <v>179</v>
      </c>
      <c r="E168" s="168" t="s">
        <v>1</v>
      </c>
      <c r="F168" s="169" t="s">
        <v>1201</v>
      </c>
      <c r="H168" s="170">
        <v>18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179</v>
      </c>
      <c r="AU168" s="168" t="s">
        <v>87</v>
      </c>
      <c r="AV168" s="14" t="s">
        <v>87</v>
      </c>
      <c r="AW168" s="14" t="s">
        <v>31</v>
      </c>
      <c r="AX168" s="14" t="s">
        <v>77</v>
      </c>
      <c r="AY168" s="168" t="s">
        <v>170</v>
      </c>
    </row>
    <row r="169" spans="2:51" s="14" customFormat="1" ht="12">
      <c r="B169" s="167"/>
      <c r="D169" s="160" t="s">
        <v>179</v>
      </c>
      <c r="E169" s="168" t="s">
        <v>1</v>
      </c>
      <c r="F169" s="169" t="s">
        <v>1202</v>
      </c>
      <c r="H169" s="170">
        <v>12.16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179</v>
      </c>
      <c r="AU169" s="168" t="s">
        <v>87</v>
      </c>
      <c r="AV169" s="14" t="s">
        <v>87</v>
      </c>
      <c r="AW169" s="14" t="s">
        <v>31</v>
      </c>
      <c r="AX169" s="14" t="s">
        <v>77</v>
      </c>
      <c r="AY169" s="168" t="s">
        <v>170</v>
      </c>
    </row>
    <row r="170" spans="2:51" s="13" customFormat="1" ht="12">
      <c r="B170" s="159"/>
      <c r="D170" s="160" t="s">
        <v>179</v>
      </c>
      <c r="E170" s="161" t="s">
        <v>1</v>
      </c>
      <c r="F170" s="162" t="s">
        <v>1203</v>
      </c>
      <c r="H170" s="161" t="s">
        <v>1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179</v>
      </c>
      <c r="AU170" s="161" t="s">
        <v>87</v>
      </c>
      <c r="AV170" s="13" t="s">
        <v>32</v>
      </c>
      <c r="AW170" s="13" t="s">
        <v>31</v>
      </c>
      <c r="AX170" s="13" t="s">
        <v>77</v>
      </c>
      <c r="AY170" s="161" t="s">
        <v>170</v>
      </c>
    </row>
    <row r="171" spans="2:51" s="14" customFormat="1" ht="12">
      <c r="B171" s="167"/>
      <c r="D171" s="160" t="s">
        <v>179</v>
      </c>
      <c r="E171" s="168" t="s">
        <v>1</v>
      </c>
      <c r="F171" s="169" t="s">
        <v>1204</v>
      </c>
      <c r="H171" s="170">
        <v>6.4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8" t="s">
        <v>179</v>
      </c>
      <c r="AU171" s="168" t="s">
        <v>87</v>
      </c>
      <c r="AV171" s="14" t="s">
        <v>87</v>
      </c>
      <c r="AW171" s="14" t="s">
        <v>31</v>
      </c>
      <c r="AX171" s="14" t="s">
        <v>77</v>
      </c>
      <c r="AY171" s="168" t="s">
        <v>170</v>
      </c>
    </row>
    <row r="172" spans="2:51" s="14" customFormat="1" ht="12">
      <c r="B172" s="167"/>
      <c r="D172" s="160" t="s">
        <v>179</v>
      </c>
      <c r="E172" s="168" t="s">
        <v>1</v>
      </c>
      <c r="F172" s="169" t="s">
        <v>1205</v>
      </c>
      <c r="H172" s="170">
        <v>9.1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179</v>
      </c>
      <c r="AU172" s="168" t="s">
        <v>87</v>
      </c>
      <c r="AV172" s="14" t="s">
        <v>87</v>
      </c>
      <c r="AW172" s="14" t="s">
        <v>31</v>
      </c>
      <c r="AX172" s="14" t="s">
        <v>77</v>
      </c>
      <c r="AY172" s="168" t="s">
        <v>170</v>
      </c>
    </row>
    <row r="173" spans="2:51" s="15" customFormat="1" ht="12">
      <c r="B173" s="175"/>
      <c r="D173" s="160" t="s">
        <v>179</v>
      </c>
      <c r="E173" s="176" t="s">
        <v>1128</v>
      </c>
      <c r="F173" s="177" t="s">
        <v>239</v>
      </c>
      <c r="H173" s="178">
        <v>258.486</v>
      </c>
      <c r="I173" s="179"/>
      <c r="L173" s="175"/>
      <c r="M173" s="180"/>
      <c r="N173" s="181"/>
      <c r="O173" s="181"/>
      <c r="P173" s="181"/>
      <c r="Q173" s="181"/>
      <c r="R173" s="181"/>
      <c r="S173" s="181"/>
      <c r="T173" s="182"/>
      <c r="AT173" s="176" t="s">
        <v>179</v>
      </c>
      <c r="AU173" s="176" t="s">
        <v>87</v>
      </c>
      <c r="AV173" s="15" t="s">
        <v>177</v>
      </c>
      <c r="AW173" s="15" t="s">
        <v>31</v>
      </c>
      <c r="AX173" s="15" t="s">
        <v>32</v>
      </c>
      <c r="AY173" s="176" t="s">
        <v>170</v>
      </c>
    </row>
    <row r="174" spans="1:65" s="2" customFormat="1" ht="16.5" customHeight="1">
      <c r="A174" s="33"/>
      <c r="B174" s="145"/>
      <c r="C174" s="146" t="s">
        <v>225</v>
      </c>
      <c r="D174" s="146" t="s">
        <v>172</v>
      </c>
      <c r="E174" s="147" t="s">
        <v>1206</v>
      </c>
      <c r="F174" s="148" t="s">
        <v>1207</v>
      </c>
      <c r="G174" s="149" t="s">
        <v>185</v>
      </c>
      <c r="H174" s="150">
        <v>221.88</v>
      </c>
      <c r="I174" s="151"/>
      <c r="J174" s="152">
        <f>ROUND(I174*H174,2)</f>
        <v>0</v>
      </c>
      <c r="K174" s="148" t="s">
        <v>176</v>
      </c>
      <c r="L174" s="34"/>
      <c r="M174" s="153" t="s">
        <v>1</v>
      </c>
      <c r="N174" s="154" t="s">
        <v>42</v>
      </c>
      <c r="O174" s="59"/>
      <c r="P174" s="155">
        <f>O174*H174</f>
        <v>0</v>
      </c>
      <c r="Q174" s="155">
        <v>2E-05</v>
      </c>
      <c r="R174" s="155">
        <f>Q174*H174</f>
        <v>0.0044376</v>
      </c>
      <c r="S174" s="155">
        <v>0</v>
      </c>
      <c r="T174" s="15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177</v>
      </c>
      <c r="AT174" s="157" t="s">
        <v>172</v>
      </c>
      <c r="AU174" s="157" t="s">
        <v>87</v>
      </c>
      <c r="AY174" s="18" t="s">
        <v>170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8" t="s">
        <v>32</v>
      </c>
      <c r="BK174" s="158">
        <f>ROUND(I174*H174,2)</f>
        <v>0</v>
      </c>
      <c r="BL174" s="18" t="s">
        <v>177</v>
      </c>
      <c r="BM174" s="157" t="s">
        <v>1208</v>
      </c>
    </row>
    <row r="175" spans="2:51" s="13" customFormat="1" ht="12">
      <c r="B175" s="159"/>
      <c r="D175" s="160" t="s">
        <v>179</v>
      </c>
      <c r="E175" s="161" t="s">
        <v>1</v>
      </c>
      <c r="F175" s="162" t="s">
        <v>1198</v>
      </c>
      <c r="H175" s="161" t="s">
        <v>1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1" t="s">
        <v>179</v>
      </c>
      <c r="AU175" s="161" t="s">
        <v>87</v>
      </c>
      <c r="AV175" s="13" t="s">
        <v>32</v>
      </c>
      <c r="AW175" s="13" t="s">
        <v>31</v>
      </c>
      <c r="AX175" s="13" t="s">
        <v>77</v>
      </c>
      <c r="AY175" s="161" t="s">
        <v>170</v>
      </c>
    </row>
    <row r="176" spans="2:51" s="13" customFormat="1" ht="12">
      <c r="B176" s="159"/>
      <c r="D176" s="160" t="s">
        <v>179</v>
      </c>
      <c r="E176" s="161" t="s">
        <v>1</v>
      </c>
      <c r="F176" s="162" t="s">
        <v>1199</v>
      </c>
      <c r="H176" s="161" t="s">
        <v>1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1" t="s">
        <v>179</v>
      </c>
      <c r="AU176" s="161" t="s">
        <v>87</v>
      </c>
      <c r="AV176" s="13" t="s">
        <v>32</v>
      </c>
      <c r="AW176" s="13" t="s">
        <v>31</v>
      </c>
      <c r="AX176" s="13" t="s">
        <v>77</v>
      </c>
      <c r="AY176" s="161" t="s">
        <v>170</v>
      </c>
    </row>
    <row r="177" spans="2:51" s="14" customFormat="1" ht="12">
      <c r="B177" s="167"/>
      <c r="D177" s="160" t="s">
        <v>179</v>
      </c>
      <c r="E177" s="168" t="s">
        <v>1</v>
      </c>
      <c r="F177" s="169" t="s">
        <v>1209</v>
      </c>
      <c r="H177" s="170">
        <v>179.6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179</v>
      </c>
      <c r="AU177" s="168" t="s">
        <v>87</v>
      </c>
      <c r="AV177" s="14" t="s">
        <v>87</v>
      </c>
      <c r="AW177" s="14" t="s">
        <v>31</v>
      </c>
      <c r="AX177" s="14" t="s">
        <v>77</v>
      </c>
      <c r="AY177" s="168" t="s">
        <v>170</v>
      </c>
    </row>
    <row r="178" spans="2:51" s="14" customFormat="1" ht="12">
      <c r="B178" s="167"/>
      <c r="D178" s="160" t="s">
        <v>179</v>
      </c>
      <c r="E178" s="168" t="s">
        <v>1</v>
      </c>
      <c r="F178" s="169" t="s">
        <v>1210</v>
      </c>
      <c r="H178" s="170">
        <v>14.52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8" t="s">
        <v>179</v>
      </c>
      <c r="AU178" s="168" t="s">
        <v>87</v>
      </c>
      <c r="AV178" s="14" t="s">
        <v>87</v>
      </c>
      <c r="AW178" s="14" t="s">
        <v>31</v>
      </c>
      <c r="AX178" s="14" t="s">
        <v>77</v>
      </c>
      <c r="AY178" s="168" t="s">
        <v>170</v>
      </c>
    </row>
    <row r="179" spans="2:51" s="14" customFormat="1" ht="12">
      <c r="B179" s="167"/>
      <c r="D179" s="160" t="s">
        <v>179</v>
      </c>
      <c r="E179" s="168" t="s">
        <v>1</v>
      </c>
      <c r="F179" s="169" t="s">
        <v>1211</v>
      </c>
      <c r="H179" s="170">
        <v>9.26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179</v>
      </c>
      <c r="AU179" s="168" t="s">
        <v>87</v>
      </c>
      <c r="AV179" s="14" t="s">
        <v>87</v>
      </c>
      <c r="AW179" s="14" t="s">
        <v>31</v>
      </c>
      <c r="AX179" s="14" t="s">
        <v>77</v>
      </c>
      <c r="AY179" s="168" t="s">
        <v>170</v>
      </c>
    </row>
    <row r="180" spans="2:51" s="13" customFormat="1" ht="12">
      <c r="B180" s="159"/>
      <c r="D180" s="160" t="s">
        <v>179</v>
      </c>
      <c r="E180" s="161" t="s">
        <v>1</v>
      </c>
      <c r="F180" s="162" t="s">
        <v>1203</v>
      </c>
      <c r="H180" s="161" t="s">
        <v>1</v>
      </c>
      <c r="I180" s="163"/>
      <c r="L180" s="159"/>
      <c r="M180" s="164"/>
      <c r="N180" s="165"/>
      <c r="O180" s="165"/>
      <c r="P180" s="165"/>
      <c r="Q180" s="165"/>
      <c r="R180" s="165"/>
      <c r="S180" s="165"/>
      <c r="T180" s="166"/>
      <c r="AT180" s="161" t="s">
        <v>179</v>
      </c>
      <c r="AU180" s="161" t="s">
        <v>87</v>
      </c>
      <c r="AV180" s="13" t="s">
        <v>32</v>
      </c>
      <c r="AW180" s="13" t="s">
        <v>31</v>
      </c>
      <c r="AX180" s="13" t="s">
        <v>77</v>
      </c>
      <c r="AY180" s="161" t="s">
        <v>170</v>
      </c>
    </row>
    <row r="181" spans="2:51" s="14" customFormat="1" ht="12">
      <c r="B181" s="167"/>
      <c r="D181" s="160" t="s">
        <v>179</v>
      </c>
      <c r="E181" s="168" t="s">
        <v>1</v>
      </c>
      <c r="F181" s="169" t="s">
        <v>1212</v>
      </c>
      <c r="H181" s="170">
        <v>8</v>
      </c>
      <c r="I181" s="171"/>
      <c r="L181" s="167"/>
      <c r="M181" s="172"/>
      <c r="N181" s="173"/>
      <c r="O181" s="173"/>
      <c r="P181" s="173"/>
      <c r="Q181" s="173"/>
      <c r="R181" s="173"/>
      <c r="S181" s="173"/>
      <c r="T181" s="174"/>
      <c r="AT181" s="168" t="s">
        <v>179</v>
      </c>
      <c r="AU181" s="168" t="s">
        <v>87</v>
      </c>
      <c r="AV181" s="14" t="s">
        <v>87</v>
      </c>
      <c r="AW181" s="14" t="s">
        <v>31</v>
      </c>
      <c r="AX181" s="14" t="s">
        <v>77</v>
      </c>
      <c r="AY181" s="168" t="s">
        <v>170</v>
      </c>
    </row>
    <row r="182" spans="2:51" s="14" customFormat="1" ht="12">
      <c r="B182" s="167"/>
      <c r="D182" s="160" t="s">
        <v>179</v>
      </c>
      <c r="E182" s="168" t="s">
        <v>1</v>
      </c>
      <c r="F182" s="169" t="s">
        <v>1213</v>
      </c>
      <c r="H182" s="170">
        <v>10.5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8" t="s">
        <v>179</v>
      </c>
      <c r="AU182" s="168" t="s">
        <v>87</v>
      </c>
      <c r="AV182" s="14" t="s">
        <v>87</v>
      </c>
      <c r="AW182" s="14" t="s">
        <v>31</v>
      </c>
      <c r="AX182" s="14" t="s">
        <v>77</v>
      </c>
      <c r="AY182" s="168" t="s">
        <v>170</v>
      </c>
    </row>
    <row r="183" spans="2:51" s="15" customFormat="1" ht="12">
      <c r="B183" s="175"/>
      <c r="D183" s="160" t="s">
        <v>179</v>
      </c>
      <c r="E183" s="176" t="s">
        <v>1154</v>
      </c>
      <c r="F183" s="177" t="s">
        <v>239</v>
      </c>
      <c r="H183" s="178">
        <v>221.88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179</v>
      </c>
      <c r="AU183" s="176" t="s">
        <v>87</v>
      </c>
      <c r="AV183" s="15" t="s">
        <v>177</v>
      </c>
      <c r="AW183" s="15" t="s">
        <v>31</v>
      </c>
      <c r="AX183" s="15" t="s">
        <v>32</v>
      </c>
      <c r="AY183" s="176" t="s">
        <v>170</v>
      </c>
    </row>
    <row r="184" spans="1:65" s="2" customFormat="1" ht="16.5" customHeight="1">
      <c r="A184" s="33"/>
      <c r="B184" s="145"/>
      <c r="C184" s="146" t="s">
        <v>240</v>
      </c>
      <c r="D184" s="146" t="s">
        <v>172</v>
      </c>
      <c r="E184" s="147" t="s">
        <v>247</v>
      </c>
      <c r="F184" s="148" t="s">
        <v>248</v>
      </c>
      <c r="G184" s="149" t="s">
        <v>249</v>
      </c>
      <c r="H184" s="150">
        <v>395.114</v>
      </c>
      <c r="I184" s="151"/>
      <c r="J184" s="152">
        <f>ROUND(I184*H184,2)</f>
        <v>0</v>
      </c>
      <c r="K184" s="148" t="s">
        <v>176</v>
      </c>
      <c r="L184" s="34"/>
      <c r="M184" s="153" t="s">
        <v>1</v>
      </c>
      <c r="N184" s="154" t="s">
        <v>42</v>
      </c>
      <c r="O184" s="59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177</v>
      </c>
      <c r="AT184" s="157" t="s">
        <v>172</v>
      </c>
      <c r="AU184" s="157" t="s">
        <v>87</v>
      </c>
      <c r="AY184" s="18" t="s">
        <v>170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8" t="s">
        <v>32</v>
      </c>
      <c r="BK184" s="158">
        <f>ROUND(I184*H184,2)</f>
        <v>0</v>
      </c>
      <c r="BL184" s="18" t="s">
        <v>177</v>
      </c>
      <c r="BM184" s="157" t="s">
        <v>282</v>
      </c>
    </row>
    <row r="185" spans="1:65" s="2" customFormat="1" ht="16.5" customHeight="1">
      <c r="A185" s="33"/>
      <c r="B185" s="145"/>
      <c r="C185" s="146" t="s">
        <v>246</v>
      </c>
      <c r="D185" s="146" t="s">
        <v>172</v>
      </c>
      <c r="E185" s="147" t="s">
        <v>252</v>
      </c>
      <c r="F185" s="148" t="s">
        <v>253</v>
      </c>
      <c r="G185" s="149" t="s">
        <v>249</v>
      </c>
      <c r="H185" s="150">
        <v>4741.368</v>
      </c>
      <c r="I185" s="151"/>
      <c r="J185" s="152">
        <f>ROUND(I185*H185,2)</f>
        <v>0</v>
      </c>
      <c r="K185" s="148" t="s">
        <v>176</v>
      </c>
      <c r="L185" s="34"/>
      <c r="M185" s="153" t="s">
        <v>1</v>
      </c>
      <c r="N185" s="154" t="s">
        <v>42</v>
      </c>
      <c r="O185" s="59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7" t="s">
        <v>177</v>
      </c>
      <c r="AT185" s="157" t="s">
        <v>172</v>
      </c>
      <c r="AU185" s="157" t="s">
        <v>87</v>
      </c>
      <c r="AY185" s="18" t="s">
        <v>170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32</v>
      </c>
      <c r="BK185" s="158">
        <f>ROUND(I185*H185,2)</f>
        <v>0</v>
      </c>
      <c r="BL185" s="18" t="s">
        <v>177</v>
      </c>
      <c r="BM185" s="157" t="s">
        <v>283</v>
      </c>
    </row>
    <row r="186" spans="2:51" s="14" customFormat="1" ht="12">
      <c r="B186" s="167"/>
      <c r="D186" s="160" t="s">
        <v>179</v>
      </c>
      <c r="F186" s="169" t="s">
        <v>1214</v>
      </c>
      <c r="H186" s="170">
        <v>4741.368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179</v>
      </c>
      <c r="AU186" s="168" t="s">
        <v>87</v>
      </c>
      <c r="AV186" s="14" t="s">
        <v>87</v>
      </c>
      <c r="AW186" s="14" t="s">
        <v>3</v>
      </c>
      <c r="AX186" s="14" t="s">
        <v>32</v>
      </c>
      <c r="AY186" s="168" t="s">
        <v>170</v>
      </c>
    </row>
    <row r="187" spans="1:65" s="2" customFormat="1" ht="16.5" customHeight="1">
      <c r="A187" s="33"/>
      <c r="B187" s="145"/>
      <c r="C187" s="146" t="s">
        <v>251</v>
      </c>
      <c r="D187" s="146" t="s">
        <v>172</v>
      </c>
      <c r="E187" s="147" t="s">
        <v>286</v>
      </c>
      <c r="F187" s="148" t="s">
        <v>287</v>
      </c>
      <c r="G187" s="149" t="s">
        <v>249</v>
      </c>
      <c r="H187" s="150">
        <v>395.114</v>
      </c>
      <c r="I187" s="151"/>
      <c r="J187" s="152">
        <f>ROUND(I187*H187,2)</f>
        <v>0</v>
      </c>
      <c r="K187" s="148" t="s">
        <v>193</v>
      </c>
      <c r="L187" s="34"/>
      <c r="M187" s="153" t="s">
        <v>1</v>
      </c>
      <c r="N187" s="154" t="s">
        <v>42</v>
      </c>
      <c r="O187" s="59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7" t="s">
        <v>177</v>
      </c>
      <c r="AT187" s="157" t="s">
        <v>172</v>
      </c>
      <c r="AU187" s="157" t="s">
        <v>87</v>
      </c>
      <c r="AY187" s="18" t="s">
        <v>170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8" t="s">
        <v>32</v>
      </c>
      <c r="BK187" s="158">
        <f>ROUND(I187*H187,2)</f>
        <v>0</v>
      </c>
      <c r="BL187" s="18" t="s">
        <v>177</v>
      </c>
      <c r="BM187" s="157" t="s">
        <v>288</v>
      </c>
    </row>
    <row r="188" spans="1:65" s="2" customFormat="1" ht="16.5" customHeight="1">
      <c r="A188" s="33"/>
      <c r="B188" s="145"/>
      <c r="C188" s="146" t="s">
        <v>256</v>
      </c>
      <c r="D188" s="146" t="s">
        <v>172</v>
      </c>
      <c r="E188" s="147" t="s">
        <v>1215</v>
      </c>
      <c r="F188" s="148" t="s">
        <v>1216</v>
      </c>
      <c r="G188" s="149" t="s">
        <v>642</v>
      </c>
      <c r="H188" s="150">
        <v>1</v>
      </c>
      <c r="I188" s="151"/>
      <c r="J188" s="152">
        <f>ROUND(I188*H188,2)</f>
        <v>0</v>
      </c>
      <c r="K188" s="148" t="s">
        <v>193</v>
      </c>
      <c r="L188" s="34"/>
      <c r="M188" s="153" t="s">
        <v>1</v>
      </c>
      <c r="N188" s="154" t="s">
        <v>42</v>
      </c>
      <c r="O188" s="59"/>
      <c r="P188" s="155">
        <f>O188*H188</f>
        <v>0</v>
      </c>
      <c r="Q188" s="155">
        <v>0.0105</v>
      </c>
      <c r="R188" s="155">
        <f>Q188*H188</f>
        <v>0.0105</v>
      </c>
      <c r="S188" s="155">
        <v>0</v>
      </c>
      <c r="T188" s="156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7" t="s">
        <v>177</v>
      </c>
      <c r="AT188" s="157" t="s">
        <v>172</v>
      </c>
      <c r="AU188" s="157" t="s">
        <v>87</v>
      </c>
      <c r="AY188" s="18" t="s">
        <v>170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8" t="s">
        <v>32</v>
      </c>
      <c r="BK188" s="158">
        <f>ROUND(I188*H188,2)</f>
        <v>0</v>
      </c>
      <c r="BL188" s="18" t="s">
        <v>177</v>
      </c>
      <c r="BM188" s="157" t="s">
        <v>1217</v>
      </c>
    </row>
    <row r="189" spans="2:51" s="14" customFormat="1" ht="12">
      <c r="B189" s="167"/>
      <c r="D189" s="160" t="s">
        <v>179</v>
      </c>
      <c r="E189" s="168" t="s">
        <v>1</v>
      </c>
      <c r="F189" s="169" t="s">
        <v>1218</v>
      </c>
      <c r="H189" s="170">
        <v>1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179</v>
      </c>
      <c r="AU189" s="168" t="s">
        <v>87</v>
      </c>
      <c r="AV189" s="14" t="s">
        <v>87</v>
      </c>
      <c r="AW189" s="14" t="s">
        <v>31</v>
      </c>
      <c r="AX189" s="14" t="s">
        <v>32</v>
      </c>
      <c r="AY189" s="168" t="s">
        <v>170</v>
      </c>
    </row>
    <row r="190" spans="1:65" s="2" customFormat="1" ht="16.5" customHeight="1">
      <c r="A190" s="33"/>
      <c r="B190" s="145"/>
      <c r="C190" s="146" t="s">
        <v>260</v>
      </c>
      <c r="D190" s="146" t="s">
        <v>172</v>
      </c>
      <c r="E190" s="147" t="s">
        <v>1219</v>
      </c>
      <c r="F190" s="148" t="s">
        <v>1220</v>
      </c>
      <c r="G190" s="149" t="s">
        <v>642</v>
      </c>
      <c r="H190" s="150">
        <v>1</v>
      </c>
      <c r="I190" s="151"/>
      <c r="J190" s="152">
        <f>ROUND(I190*H190,2)</f>
        <v>0</v>
      </c>
      <c r="K190" s="148" t="s">
        <v>193</v>
      </c>
      <c r="L190" s="34"/>
      <c r="M190" s="153" t="s">
        <v>1</v>
      </c>
      <c r="N190" s="154" t="s">
        <v>42</v>
      </c>
      <c r="O190" s="59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177</v>
      </c>
      <c r="AT190" s="157" t="s">
        <v>172</v>
      </c>
      <c r="AU190" s="157" t="s">
        <v>87</v>
      </c>
      <c r="AY190" s="18" t="s">
        <v>170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8" t="s">
        <v>32</v>
      </c>
      <c r="BK190" s="158">
        <f>ROUND(I190*H190,2)</f>
        <v>0</v>
      </c>
      <c r="BL190" s="18" t="s">
        <v>177</v>
      </c>
      <c r="BM190" s="157" t="s">
        <v>1221</v>
      </c>
    </row>
    <row r="191" spans="2:51" s="14" customFormat="1" ht="12">
      <c r="B191" s="167"/>
      <c r="D191" s="160" t="s">
        <v>179</v>
      </c>
      <c r="E191" s="168" t="s">
        <v>1</v>
      </c>
      <c r="F191" s="169" t="s">
        <v>1222</v>
      </c>
      <c r="H191" s="170">
        <v>1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179</v>
      </c>
      <c r="AU191" s="168" t="s">
        <v>87</v>
      </c>
      <c r="AV191" s="14" t="s">
        <v>87</v>
      </c>
      <c r="AW191" s="14" t="s">
        <v>31</v>
      </c>
      <c r="AX191" s="14" t="s">
        <v>32</v>
      </c>
      <c r="AY191" s="168" t="s">
        <v>170</v>
      </c>
    </row>
    <row r="192" spans="1:65" s="2" customFormat="1" ht="16.5" customHeight="1">
      <c r="A192" s="33"/>
      <c r="B192" s="145"/>
      <c r="C192" s="146" t="s">
        <v>264</v>
      </c>
      <c r="D192" s="146" t="s">
        <v>172</v>
      </c>
      <c r="E192" s="147" t="s">
        <v>1223</v>
      </c>
      <c r="F192" s="148" t="s">
        <v>1224</v>
      </c>
      <c r="G192" s="149" t="s">
        <v>1225</v>
      </c>
      <c r="H192" s="150">
        <v>1560</v>
      </c>
      <c r="I192" s="151"/>
      <c r="J192" s="152">
        <f>ROUND(I192*H192,2)</f>
        <v>0</v>
      </c>
      <c r="K192" s="148" t="s">
        <v>176</v>
      </c>
      <c r="L192" s="34"/>
      <c r="M192" s="153" t="s">
        <v>1</v>
      </c>
      <c r="N192" s="154" t="s">
        <v>42</v>
      </c>
      <c r="O192" s="59"/>
      <c r="P192" s="155">
        <f>O192*H192</f>
        <v>0</v>
      </c>
      <c r="Q192" s="155">
        <v>3E-05</v>
      </c>
      <c r="R192" s="155">
        <f>Q192*H192</f>
        <v>0.0468</v>
      </c>
      <c r="S192" s="155">
        <v>0</v>
      </c>
      <c r="T192" s="15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177</v>
      </c>
      <c r="AT192" s="157" t="s">
        <v>172</v>
      </c>
      <c r="AU192" s="157" t="s">
        <v>87</v>
      </c>
      <c r="AY192" s="18" t="s">
        <v>170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8" t="s">
        <v>32</v>
      </c>
      <c r="BK192" s="158">
        <f>ROUND(I192*H192,2)</f>
        <v>0</v>
      </c>
      <c r="BL192" s="18" t="s">
        <v>177</v>
      </c>
      <c r="BM192" s="157" t="s">
        <v>1226</v>
      </c>
    </row>
    <row r="193" spans="2:51" s="14" customFormat="1" ht="12">
      <c r="B193" s="167"/>
      <c r="D193" s="160" t="s">
        <v>179</v>
      </c>
      <c r="E193" s="168" t="s">
        <v>1</v>
      </c>
      <c r="F193" s="169" t="s">
        <v>1227</v>
      </c>
      <c r="H193" s="170">
        <v>1500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8" t="s">
        <v>179</v>
      </c>
      <c r="AU193" s="168" t="s">
        <v>87</v>
      </c>
      <c r="AV193" s="14" t="s">
        <v>87</v>
      </c>
      <c r="AW193" s="14" t="s">
        <v>31</v>
      </c>
      <c r="AX193" s="14" t="s">
        <v>77</v>
      </c>
      <c r="AY193" s="168" t="s">
        <v>170</v>
      </c>
    </row>
    <row r="194" spans="2:51" s="14" customFormat="1" ht="12">
      <c r="B194" s="167"/>
      <c r="D194" s="160" t="s">
        <v>179</v>
      </c>
      <c r="E194" s="168" t="s">
        <v>1</v>
      </c>
      <c r="F194" s="169" t="s">
        <v>1228</v>
      </c>
      <c r="H194" s="170">
        <v>60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179</v>
      </c>
      <c r="AU194" s="168" t="s">
        <v>87</v>
      </c>
      <c r="AV194" s="14" t="s">
        <v>87</v>
      </c>
      <c r="AW194" s="14" t="s">
        <v>31</v>
      </c>
      <c r="AX194" s="14" t="s">
        <v>77</v>
      </c>
      <c r="AY194" s="168" t="s">
        <v>170</v>
      </c>
    </row>
    <row r="195" spans="2:51" s="15" customFormat="1" ht="12">
      <c r="B195" s="175"/>
      <c r="D195" s="160" t="s">
        <v>179</v>
      </c>
      <c r="E195" s="176" t="s">
        <v>1</v>
      </c>
      <c r="F195" s="177" t="s">
        <v>239</v>
      </c>
      <c r="H195" s="178">
        <v>1560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179</v>
      </c>
      <c r="AU195" s="176" t="s">
        <v>87</v>
      </c>
      <c r="AV195" s="15" t="s">
        <v>177</v>
      </c>
      <c r="AW195" s="15" t="s">
        <v>31</v>
      </c>
      <c r="AX195" s="15" t="s">
        <v>32</v>
      </c>
      <c r="AY195" s="176" t="s">
        <v>170</v>
      </c>
    </row>
    <row r="196" spans="1:65" s="2" customFormat="1" ht="16.5" customHeight="1">
      <c r="A196" s="33"/>
      <c r="B196" s="145"/>
      <c r="C196" s="146" t="s">
        <v>274</v>
      </c>
      <c r="D196" s="146" t="s">
        <v>172</v>
      </c>
      <c r="E196" s="147" t="s">
        <v>1229</v>
      </c>
      <c r="F196" s="148" t="s">
        <v>1230</v>
      </c>
      <c r="G196" s="149" t="s">
        <v>1231</v>
      </c>
      <c r="H196" s="150">
        <v>280</v>
      </c>
      <c r="I196" s="151"/>
      <c r="J196" s="152">
        <f>ROUND(I196*H196,2)</f>
        <v>0</v>
      </c>
      <c r="K196" s="148" t="s">
        <v>176</v>
      </c>
      <c r="L196" s="34"/>
      <c r="M196" s="153" t="s">
        <v>1</v>
      </c>
      <c r="N196" s="154" t="s">
        <v>42</v>
      </c>
      <c r="O196" s="59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177</v>
      </c>
      <c r="AT196" s="157" t="s">
        <v>172</v>
      </c>
      <c r="AU196" s="157" t="s">
        <v>87</v>
      </c>
      <c r="AY196" s="18" t="s">
        <v>170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8" t="s">
        <v>32</v>
      </c>
      <c r="BK196" s="158">
        <f>ROUND(I196*H196,2)</f>
        <v>0</v>
      </c>
      <c r="BL196" s="18" t="s">
        <v>177</v>
      </c>
      <c r="BM196" s="157" t="s">
        <v>1232</v>
      </c>
    </row>
    <row r="197" spans="2:51" s="14" customFormat="1" ht="12">
      <c r="B197" s="167"/>
      <c r="D197" s="160" t="s">
        <v>179</v>
      </c>
      <c r="E197" s="168" t="s">
        <v>1</v>
      </c>
      <c r="F197" s="169" t="s">
        <v>1233</v>
      </c>
      <c r="H197" s="170">
        <v>140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179</v>
      </c>
      <c r="AU197" s="168" t="s">
        <v>87</v>
      </c>
      <c r="AV197" s="14" t="s">
        <v>87</v>
      </c>
      <c r="AW197" s="14" t="s">
        <v>31</v>
      </c>
      <c r="AX197" s="14" t="s">
        <v>77</v>
      </c>
      <c r="AY197" s="168" t="s">
        <v>170</v>
      </c>
    </row>
    <row r="198" spans="2:51" s="14" customFormat="1" ht="12">
      <c r="B198" s="167"/>
      <c r="D198" s="160" t="s">
        <v>179</v>
      </c>
      <c r="E198" s="168" t="s">
        <v>1</v>
      </c>
      <c r="F198" s="169" t="s">
        <v>1234</v>
      </c>
      <c r="H198" s="170">
        <v>140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179</v>
      </c>
      <c r="AU198" s="168" t="s">
        <v>87</v>
      </c>
      <c r="AV198" s="14" t="s">
        <v>87</v>
      </c>
      <c r="AW198" s="14" t="s">
        <v>31</v>
      </c>
      <c r="AX198" s="14" t="s">
        <v>77</v>
      </c>
      <c r="AY198" s="168" t="s">
        <v>170</v>
      </c>
    </row>
    <row r="199" spans="2:51" s="15" customFormat="1" ht="12">
      <c r="B199" s="175"/>
      <c r="D199" s="160" t="s">
        <v>179</v>
      </c>
      <c r="E199" s="176" t="s">
        <v>1</v>
      </c>
      <c r="F199" s="177" t="s">
        <v>239</v>
      </c>
      <c r="H199" s="178">
        <v>280</v>
      </c>
      <c r="I199" s="179"/>
      <c r="L199" s="175"/>
      <c r="M199" s="180"/>
      <c r="N199" s="181"/>
      <c r="O199" s="181"/>
      <c r="P199" s="181"/>
      <c r="Q199" s="181"/>
      <c r="R199" s="181"/>
      <c r="S199" s="181"/>
      <c r="T199" s="182"/>
      <c r="AT199" s="176" t="s">
        <v>179</v>
      </c>
      <c r="AU199" s="176" t="s">
        <v>87</v>
      </c>
      <c r="AV199" s="15" t="s">
        <v>177</v>
      </c>
      <c r="AW199" s="15" t="s">
        <v>31</v>
      </c>
      <c r="AX199" s="15" t="s">
        <v>32</v>
      </c>
      <c r="AY199" s="176" t="s">
        <v>170</v>
      </c>
    </row>
    <row r="200" spans="1:65" s="2" customFormat="1" ht="16.5" customHeight="1">
      <c r="A200" s="33"/>
      <c r="B200" s="145"/>
      <c r="C200" s="146" t="s">
        <v>281</v>
      </c>
      <c r="D200" s="146" t="s">
        <v>172</v>
      </c>
      <c r="E200" s="147" t="s">
        <v>839</v>
      </c>
      <c r="F200" s="148" t="s">
        <v>840</v>
      </c>
      <c r="G200" s="149" t="s">
        <v>185</v>
      </c>
      <c r="H200" s="150">
        <v>41.12</v>
      </c>
      <c r="I200" s="151"/>
      <c r="J200" s="152">
        <f>ROUND(I200*H200,2)</f>
        <v>0</v>
      </c>
      <c r="K200" s="148" t="s">
        <v>176</v>
      </c>
      <c r="L200" s="34"/>
      <c r="M200" s="153" t="s">
        <v>1</v>
      </c>
      <c r="N200" s="154" t="s">
        <v>42</v>
      </c>
      <c r="O200" s="59"/>
      <c r="P200" s="155">
        <f>O200*H200</f>
        <v>0</v>
      </c>
      <c r="Q200" s="155">
        <v>0.00868</v>
      </c>
      <c r="R200" s="155">
        <f>Q200*H200</f>
        <v>0.3569216</v>
      </c>
      <c r="S200" s="155">
        <v>0</v>
      </c>
      <c r="T200" s="15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7" t="s">
        <v>177</v>
      </c>
      <c r="AT200" s="157" t="s">
        <v>172</v>
      </c>
      <c r="AU200" s="157" t="s">
        <v>87</v>
      </c>
      <c r="AY200" s="18" t="s">
        <v>170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8" t="s">
        <v>32</v>
      </c>
      <c r="BK200" s="158">
        <f>ROUND(I200*H200,2)</f>
        <v>0</v>
      </c>
      <c r="BL200" s="18" t="s">
        <v>177</v>
      </c>
      <c r="BM200" s="157" t="s">
        <v>1235</v>
      </c>
    </row>
    <row r="201" spans="2:51" s="14" customFormat="1" ht="12">
      <c r="B201" s="167"/>
      <c r="D201" s="160" t="s">
        <v>179</v>
      </c>
      <c r="E201" s="168" t="s">
        <v>1</v>
      </c>
      <c r="F201" s="169" t="s">
        <v>1236</v>
      </c>
      <c r="H201" s="170">
        <v>37.15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179</v>
      </c>
      <c r="AU201" s="168" t="s">
        <v>87</v>
      </c>
      <c r="AV201" s="14" t="s">
        <v>87</v>
      </c>
      <c r="AW201" s="14" t="s">
        <v>31</v>
      </c>
      <c r="AX201" s="14" t="s">
        <v>77</v>
      </c>
      <c r="AY201" s="168" t="s">
        <v>170</v>
      </c>
    </row>
    <row r="202" spans="2:51" s="14" customFormat="1" ht="12">
      <c r="B202" s="167"/>
      <c r="D202" s="160" t="s">
        <v>179</v>
      </c>
      <c r="E202" s="168" t="s">
        <v>1</v>
      </c>
      <c r="F202" s="169" t="s">
        <v>1237</v>
      </c>
      <c r="H202" s="170">
        <v>3.97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8" t="s">
        <v>179</v>
      </c>
      <c r="AU202" s="168" t="s">
        <v>87</v>
      </c>
      <c r="AV202" s="14" t="s">
        <v>87</v>
      </c>
      <c r="AW202" s="14" t="s">
        <v>31</v>
      </c>
      <c r="AX202" s="14" t="s">
        <v>77</v>
      </c>
      <c r="AY202" s="168" t="s">
        <v>170</v>
      </c>
    </row>
    <row r="203" spans="2:51" s="15" customFormat="1" ht="12">
      <c r="B203" s="175"/>
      <c r="D203" s="160" t="s">
        <v>179</v>
      </c>
      <c r="E203" s="176" t="s">
        <v>827</v>
      </c>
      <c r="F203" s="177" t="s">
        <v>239</v>
      </c>
      <c r="H203" s="178">
        <v>41.12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179</v>
      </c>
      <c r="AU203" s="176" t="s">
        <v>87</v>
      </c>
      <c r="AV203" s="15" t="s">
        <v>177</v>
      </c>
      <c r="AW203" s="15" t="s">
        <v>31</v>
      </c>
      <c r="AX203" s="15" t="s">
        <v>32</v>
      </c>
      <c r="AY203" s="176" t="s">
        <v>170</v>
      </c>
    </row>
    <row r="204" spans="1:65" s="2" customFormat="1" ht="16.5" customHeight="1">
      <c r="A204" s="33"/>
      <c r="B204" s="145"/>
      <c r="C204" s="146" t="s">
        <v>7</v>
      </c>
      <c r="D204" s="146" t="s">
        <v>172</v>
      </c>
      <c r="E204" s="147" t="s">
        <v>844</v>
      </c>
      <c r="F204" s="148" t="s">
        <v>845</v>
      </c>
      <c r="G204" s="149" t="s">
        <v>185</v>
      </c>
      <c r="H204" s="150">
        <v>14.22</v>
      </c>
      <c r="I204" s="151"/>
      <c r="J204" s="152">
        <f>ROUND(I204*H204,2)</f>
        <v>0</v>
      </c>
      <c r="K204" s="148" t="s">
        <v>176</v>
      </c>
      <c r="L204" s="34"/>
      <c r="M204" s="153" t="s">
        <v>1</v>
      </c>
      <c r="N204" s="154" t="s">
        <v>42</v>
      </c>
      <c r="O204" s="59"/>
      <c r="P204" s="155">
        <f>O204*H204</f>
        <v>0</v>
      </c>
      <c r="Q204" s="155">
        <v>0.0369</v>
      </c>
      <c r="R204" s="155">
        <f>Q204*H204</f>
        <v>0.524718</v>
      </c>
      <c r="S204" s="155">
        <v>0</v>
      </c>
      <c r="T204" s="15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177</v>
      </c>
      <c r="AT204" s="157" t="s">
        <v>172</v>
      </c>
      <c r="AU204" s="157" t="s">
        <v>87</v>
      </c>
      <c r="AY204" s="18" t="s">
        <v>170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8" t="s">
        <v>32</v>
      </c>
      <c r="BK204" s="158">
        <f>ROUND(I204*H204,2)</f>
        <v>0</v>
      </c>
      <c r="BL204" s="18" t="s">
        <v>177</v>
      </c>
      <c r="BM204" s="157" t="s">
        <v>1238</v>
      </c>
    </row>
    <row r="205" spans="2:51" s="14" customFormat="1" ht="12">
      <c r="B205" s="167"/>
      <c r="D205" s="160" t="s">
        <v>179</v>
      </c>
      <c r="E205" s="168" t="s">
        <v>1</v>
      </c>
      <c r="F205" s="169" t="s">
        <v>1239</v>
      </c>
      <c r="H205" s="170">
        <v>6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179</v>
      </c>
      <c r="AU205" s="168" t="s">
        <v>87</v>
      </c>
      <c r="AV205" s="14" t="s">
        <v>87</v>
      </c>
      <c r="AW205" s="14" t="s">
        <v>31</v>
      </c>
      <c r="AX205" s="14" t="s">
        <v>77</v>
      </c>
      <c r="AY205" s="168" t="s">
        <v>170</v>
      </c>
    </row>
    <row r="206" spans="2:51" s="15" customFormat="1" ht="12">
      <c r="B206" s="175"/>
      <c r="D206" s="160" t="s">
        <v>179</v>
      </c>
      <c r="E206" s="176" t="s">
        <v>816</v>
      </c>
      <c r="F206" s="177" t="s">
        <v>239</v>
      </c>
      <c r="H206" s="178">
        <v>6</v>
      </c>
      <c r="I206" s="179"/>
      <c r="L206" s="175"/>
      <c r="M206" s="180"/>
      <c r="N206" s="181"/>
      <c r="O206" s="181"/>
      <c r="P206" s="181"/>
      <c r="Q206" s="181"/>
      <c r="R206" s="181"/>
      <c r="S206" s="181"/>
      <c r="T206" s="182"/>
      <c r="AT206" s="176" t="s">
        <v>179</v>
      </c>
      <c r="AU206" s="176" t="s">
        <v>87</v>
      </c>
      <c r="AV206" s="15" t="s">
        <v>177</v>
      </c>
      <c r="AW206" s="15" t="s">
        <v>31</v>
      </c>
      <c r="AX206" s="15" t="s">
        <v>77</v>
      </c>
      <c r="AY206" s="176" t="s">
        <v>170</v>
      </c>
    </row>
    <row r="207" spans="2:51" s="14" customFormat="1" ht="12">
      <c r="B207" s="167"/>
      <c r="D207" s="160" t="s">
        <v>179</v>
      </c>
      <c r="E207" s="168" t="s">
        <v>1</v>
      </c>
      <c r="F207" s="169" t="s">
        <v>1240</v>
      </c>
      <c r="H207" s="170">
        <v>14.22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8" t="s">
        <v>179</v>
      </c>
      <c r="AU207" s="168" t="s">
        <v>87</v>
      </c>
      <c r="AV207" s="14" t="s">
        <v>87</v>
      </c>
      <c r="AW207" s="14" t="s">
        <v>31</v>
      </c>
      <c r="AX207" s="14" t="s">
        <v>77</v>
      </c>
      <c r="AY207" s="168" t="s">
        <v>170</v>
      </c>
    </row>
    <row r="208" spans="2:51" s="15" customFormat="1" ht="12">
      <c r="B208" s="175"/>
      <c r="D208" s="160" t="s">
        <v>179</v>
      </c>
      <c r="E208" s="176" t="s">
        <v>817</v>
      </c>
      <c r="F208" s="177" t="s">
        <v>239</v>
      </c>
      <c r="H208" s="178">
        <v>14.22</v>
      </c>
      <c r="I208" s="179"/>
      <c r="L208" s="175"/>
      <c r="M208" s="180"/>
      <c r="N208" s="181"/>
      <c r="O208" s="181"/>
      <c r="P208" s="181"/>
      <c r="Q208" s="181"/>
      <c r="R208" s="181"/>
      <c r="S208" s="181"/>
      <c r="T208" s="182"/>
      <c r="AT208" s="176" t="s">
        <v>179</v>
      </c>
      <c r="AU208" s="176" t="s">
        <v>87</v>
      </c>
      <c r="AV208" s="15" t="s">
        <v>177</v>
      </c>
      <c r="AW208" s="15" t="s">
        <v>31</v>
      </c>
      <c r="AX208" s="15" t="s">
        <v>32</v>
      </c>
      <c r="AY208" s="176" t="s">
        <v>170</v>
      </c>
    </row>
    <row r="209" spans="1:65" s="2" customFormat="1" ht="16.5" customHeight="1">
      <c r="A209" s="33"/>
      <c r="B209" s="145"/>
      <c r="C209" s="146" t="s">
        <v>285</v>
      </c>
      <c r="D209" s="146" t="s">
        <v>172</v>
      </c>
      <c r="E209" s="147" t="s">
        <v>849</v>
      </c>
      <c r="F209" s="148" t="s">
        <v>850</v>
      </c>
      <c r="G209" s="149" t="s">
        <v>222</v>
      </c>
      <c r="H209" s="150">
        <v>0</v>
      </c>
      <c r="I209" s="151"/>
      <c r="J209" s="152">
        <f>ROUND(I209*H209,2)</f>
        <v>0</v>
      </c>
      <c r="K209" s="148" t="s">
        <v>176</v>
      </c>
      <c r="L209" s="34"/>
      <c r="M209" s="153" t="s">
        <v>1</v>
      </c>
      <c r="N209" s="154" t="s">
        <v>42</v>
      </c>
      <c r="O209" s="59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177</v>
      </c>
      <c r="AT209" s="157" t="s">
        <v>172</v>
      </c>
      <c r="AU209" s="157" t="s">
        <v>87</v>
      </c>
      <c r="AY209" s="18" t="s">
        <v>170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8" t="s">
        <v>32</v>
      </c>
      <c r="BK209" s="158">
        <f>ROUND(I209*H209,2)</f>
        <v>0</v>
      </c>
      <c r="BL209" s="18" t="s">
        <v>177</v>
      </c>
      <c r="BM209" s="157" t="s">
        <v>1241</v>
      </c>
    </row>
    <row r="210" spans="2:51" s="14" customFormat="1" ht="12">
      <c r="B210" s="167"/>
      <c r="D210" s="160" t="s">
        <v>179</v>
      </c>
      <c r="E210" s="168" t="s">
        <v>1</v>
      </c>
      <c r="F210" s="169" t="s">
        <v>1242</v>
      </c>
      <c r="H210" s="170">
        <v>0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179</v>
      </c>
      <c r="AU210" s="168" t="s">
        <v>87</v>
      </c>
      <c r="AV210" s="14" t="s">
        <v>87</v>
      </c>
      <c r="AW210" s="14" t="s">
        <v>31</v>
      </c>
      <c r="AX210" s="14" t="s">
        <v>32</v>
      </c>
      <c r="AY210" s="168" t="s">
        <v>170</v>
      </c>
    </row>
    <row r="211" spans="1:65" s="2" customFormat="1" ht="24.2" customHeight="1">
      <c r="A211" s="33"/>
      <c r="B211" s="145"/>
      <c r="C211" s="146" t="s">
        <v>289</v>
      </c>
      <c r="D211" s="146" t="s">
        <v>172</v>
      </c>
      <c r="E211" s="147" t="s">
        <v>1243</v>
      </c>
      <c r="F211" s="148" t="s">
        <v>1244</v>
      </c>
      <c r="G211" s="149" t="s">
        <v>222</v>
      </c>
      <c r="H211" s="150">
        <v>84.961</v>
      </c>
      <c r="I211" s="151"/>
      <c r="J211" s="152">
        <f>ROUND(I211*H211,2)</f>
        <v>0</v>
      </c>
      <c r="K211" s="148" t="s">
        <v>176</v>
      </c>
      <c r="L211" s="34"/>
      <c r="M211" s="153" t="s">
        <v>1</v>
      </c>
      <c r="N211" s="154" t="s">
        <v>42</v>
      </c>
      <c r="O211" s="59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177</v>
      </c>
      <c r="AT211" s="157" t="s">
        <v>172</v>
      </c>
      <c r="AU211" s="157" t="s">
        <v>87</v>
      </c>
      <c r="AY211" s="18" t="s">
        <v>170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8" t="s">
        <v>32</v>
      </c>
      <c r="BK211" s="158">
        <f>ROUND(I211*H211,2)</f>
        <v>0</v>
      </c>
      <c r="BL211" s="18" t="s">
        <v>177</v>
      </c>
      <c r="BM211" s="157" t="s">
        <v>1245</v>
      </c>
    </row>
    <row r="212" spans="2:51" s="14" customFormat="1" ht="12">
      <c r="B212" s="167"/>
      <c r="D212" s="160" t="s">
        <v>179</v>
      </c>
      <c r="E212" s="168" t="s">
        <v>1</v>
      </c>
      <c r="F212" s="169" t="s">
        <v>1246</v>
      </c>
      <c r="H212" s="170">
        <v>109.379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8" t="s">
        <v>179</v>
      </c>
      <c r="AU212" s="168" t="s">
        <v>87</v>
      </c>
      <c r="AV212" s="14" t="s">
        <v>87</v>
      </c>
      <c r="AW212" s="14" t="s">
        <v>31</v>
      </c>
      <c r="AX212" s="14" t="s">
        <v>77</v>
      </c>
      <c r="AY212" s="168" t="s">
        <v>170</v>
      </c>
    </row>
    <row r="213" spans="2:51" s="14" customFormat="1" ht="12">
      <c r="B213" s="167"/>
      <c r="D213" s="160" t="s">
        <v>179</v>
      </c>
      <c r="E213" s="168" t="s">
        <v>1</v>
      </c>
      <c r="F213" s="169" t="s">
        <v>1247</v>
      </c>
      <c r="H213" s="170">
        <v>21.33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179</v>
      </c>
      <c r="AU213" s="168" t="s">
        <v>87</v>
      </c>
      <c r="AV213" s="14" t="s">
        <v>87</v>
      </c>
      <c r="AW213" s="14" t="s">
        <v>31</v>
      </c>
      <c r="AX213" s="14" t="s">
        <v>77</v>
      </c>
      <c r="AY213" s="168" t="s">
        <v>170</v>
      </c>
    </row>
    <row r="214" spans="2:51" s="15" customFormat="1" ht="12">
      <c r="B214" s="175"/>
      <c r="D214" s="160" t="s">
        <v>179</v>
      </c>
      <c r="E214" s="176" t="s">
        <v>1</v>
      </c>
      <c r="F214" s="177" t="s">
        <v>239</v>
      </c>
      <c r="H214" s="178">
        <v>130.709</v>
      </c>
      <c r="I214" s="179"/>
      <c r="L214" s="175"/>
      <c r="M214" s="180"/>
      <c r="N214" s="181"/>
      <c r="O214" s="181"/>
      <c r="P214" s="181"/>
      <c r="Q214" s="181"/>
      <c r="R214" s="181"/>
      <c r="S214" s="181"/>
      <c r="T214" s="182"/>
      <c r="AT214" s="176" t="s">
        <v>179</v>
      </c>
      <c r="AU214" s="176" t="s">
        <v>87</v>
      </c>
      <c r="AV214" s="15" t="s">
        <v>177</v>
      </c>
      <c r="AW214" s="15" t="s">
        <v>31</v>
      </c>
      <c r="AX214" s="15" t="s">
        <v>77</v>
      </c>
      <c r="AY214" s="176" t="s">
        <v>170</v>
      </c>
    </row>
    <row r="215" spans="2:51" s="13" customFormat="1" ht="12">
      <c r="B215" s="159"/>
      <c r="D215" s="160" t="s">
        <v>179</v>
      </c>
      <c r="E215" s="161" t="s">
        <v>1</v>
      </c>
      <c r="F215" s="162" t="s">
        <v>859</v>
      </c>
      <c r="H215" s="161" t="s">
        <v>1</v>
      </c>
      <c r="I215" s="163"/>
      <c r="L215" s="159"/>
      <c r="M215" s="164"/>
      <c r="N215" s="165"/>
      <c r="O215" s="165"/>
      <c r="P215" s="165"/>
      <c r="Q215" s="165"/>
      <c r="R215" s="165"/>
      <c r="S215" s="165"/>
      <c r="T215" s="166"/>
      <c r="AT215" s="161" t="s">
        <v>179</v>
      </c>
      <c r="AU215" s="161" t="s">
        <v>87</v>
      </c>
      <c r="AV215" s="13" t="s">
        <v>32</v>
      </c>
      <c r="AW215" s="13" t="s">
        <v>31</v>
      </c>
      <c r="AX215" s="13" t="s">
        <v>77</v>
      </c>
      <c r="AY215" s="161" t="s">
        <v>170</v>
      </c>
    </row>
    <row r="216" spans="2:51" s="14" customFormat="1" ht="12">
      <c r="B216" s="167"/>
      <c r="D216" s="160" t="s">
        <v>179</v>
      </c>
      <c r="E216" s="168" t="s">
        <v>1</v>
      </c>
      <c r="F216" s="169" t="s">
        <v>1248</v>
      </c>
      <c r="H216" s="170">
        <v>84.961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179</v>
      </c>
      <c r="AU216" s="168" t="s">
        <v>87</v>
      </c>
      <c r="AV216" s="14" t="s">
        <v>87</v>
      </c>
      <c r="AW216" s="14" t="s">
        <v>31</v>
      </c>
      <c r="AX216" s="14" t="s">
        <v>32</v>
      </c>
      <c r="AY216" s="168" t="s">
        <v>170</v>
      </c>
    </row>
    <row r="217" spans="1:65" s="2" customFormat="1" ht="24.2" customHeight="1">
      <c r="A217" s="33"/>
      <c r="B217" s="145"/>
      <c r="C217" s="146" t="s">
        <v>293</v>
      </c>
      <c r="D217" s="146" t="s">
        <v>172</v>
      </c>
      <c r="E217" s="147" t="s">
        <v>1249</v>
      </c>
      <c r="F217" s="148" t="s">
        <v>1250</v>
      </c>
      <c r="G217" s="149" t="s">
        <v>222</v>
      </c>
      <c r="H217" s="150">
        <v>45.748</v>
      </c>
      <c r="I217" s="151"/>
      <c r="J217" s="152">
        <f>ROUND(I217*H217,2)</f>
        <v>0</v>
      </c>
      <c r="K217" s="148" t="s">
        <v>176</v>
      </c>
      <c r="L217" s="34"/>
      <c r="M217" s="153" t="s">
        <v>1</v>
      </c>
      <c r="N217" s="154" t="s">
        <v>42</v>
      </c>
      <c r="O217" s="59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7" t="s">
        <v>177</v>
      </c>
      <c r="AT217" s="157" t="s">
        <v>172</v>
      </c>
      <c r="AU217" s="157" t="s">
        <v>87</v>
      </c>
      <c r="AY217" s="18" t="s">
        <v>170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8" t="s">
        <v>32</v>
      </c>
      <c r="BK217" s="158">
        <f>ROUND(I217*H217,2)</f>
        <v>0</v>
      </c>
      <c r="BL217" s="18" t="s">
        <v>177</v>
      </c>
      <c r="BM217" s="157" t="s">
        <v>1251</v>
      </c>
    </row>
    <row r="218" spans="2:51" s="14" customFormat="1" ht="12">
      <c r="B218" s="167"/>
      <c r="D218" s="160" t="s">
        <v>179</v>
      </c>
      <c r="E218" s="168" t="s">
        <v>1</v>
      </c>
      <c r="F218" s="169" t="s">
        <v>1252</v>
      </c>
      <c r="H218" s="170">
        <v>45.748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8" t="s">
        <v>179</v>
      </c>
      <c r="AU218" s="168" t="s">
        <v>87</v>
      </c>
      <c r="AV218" s="14" t="s">
        <v>87</v>
      </c>
      <c r="AW218" s="14" t="s">
        <v>31</v>
      </c>
      <c r="AX218" s="14" t="s">
        <v>32</v>
      </c>
      <c r="AY218" s="168" t="s">
        <v>170</v>
      </c>
    </row>
    <row r="219" spans="1:65" s="2" customFormat="1" ht="24.2" customHeight="1">
      <c r="A219" s="33"/>
      <c r="B219" s="145"/>
      <c r="C219" s="146" t="s">
        <v>299</v>
      </c>
      <c r="D219" s="146" t="s">
        <v>172</v>
      </c>
      <c r="E219" s="147" t="s">
        <v>1253</v>
      </c>
      <c r="F219" s="148" t="s">
        <v>1254</v>
      </c>
      <c r="G219" s="149" t="s">
        <v>222</v>
      </c>
      <c r="H219" s="150">
        <v>1175.936</v>
      </c>
      <c r="I219" s="151"/>
      <c r="J219" s="152">
        <f>ROUND(I219*H219,2)</f>
        <v>0</v>
      </c>
      <c r="K219" s="148" t="s">
        <v>176</v>
      </c>
      <c r="L219" s="34"/>
      <c r="M219" s="153" t="s">
        <v>1</v>
      </c>
      <c r="N219" s="154" t="s">
        <v>42</v>
      </c>
      <c r="O219" s="59"/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177</v>
      </c>
      <c r="AT219" s="157" t="s">
        <v>172</v>
      </c>
      <c r="AU219" s="157" t="s">
        <v>87</v>
      </c>
      <c r="AY219" s="18" t="s">
        <v>170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8" t="s">
        <v>32</v>
      </c>
      <c r="BK219" s="158">
        <f>ROUND(I219*H219,2)</f>
        <v>0</v>
      </c>
      <c r="BL219" s="18" t="s">
        <v>177</v>
      </c>
      <c r="BM219" s="157" t="s">
        <v>223</v>
      </c>
    </row>
    <row r="220" spans="2:51" s="13" customFormat="1" ht="12">
      <c r="B220" s="159"/>
      <c r="D220" s="160" t="s">
        <v>179</v>
      </c>
      <c r="E220" s="161" t="s">
        <v>1</v>
      </c>
      <c r="F220" s="162" t="s">
        <v>1255</v>
      </c>
      <c r="H220" s="161" t="s">
        <v>1</v>
      </c>
      <c r="I220" s="163"/>
      <c r="L220" s="159"/>
      <c r="M220" s="164"/>
      <c r="N220" s="165"/>
      <c r="O220" s="165"/>
      <c r="P220" s="165"/>
      <c r="Q220" s="165"/>
      <c r="R220" s="165"/>
      <c r="S220" s="165"/>
      <c r="T220" s="166"/>
      <c r="AT220" s="161" t="s">
        <v>179</v>
      </c>
      <c r="AU220" s="161" t="s">
        <v>87</v>
      </c>
      <c r="AV220" s="13" t="s">
        <v>32</v>
      </c>
      <c r="AW220" s="13" t="s">
        <v>31</v>
      </c>
      <c r="AX220" s="13" t="s">
        <v>77</v>
      </c>
      <c r="AY220" s="161" t="s">
        <v>170</v>
      </c>
    </row>
    <row r="221" spans="2:51" s="14" customFormat="1" ht="12">
      <c r="B221" s="167"/>
      <c r="D221" s="160" t="s">
        <v>179</v>
      </c>
      <c r="E221" s="168" t="s">
        <v>1</v>
      </c>
      <c r="F221" s="169" t="s">
        <v>1256</v>
      </c>
      <c r="H221" s="170">
        <v>263.165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8" t="s">
        <v>179</v>
      </c>
      <c r="AU221" s="168" t="s">
        <v>87</v>
      </c>
      <c r="AV221" s="14" t="s">
        <v>87</v>
      </c>
      <c r="AW221" s="14" t="s">
        <v>31</v>
      </c>
      <c r="AX221" s="14" t="s">
        <v>77</v>
      </c>
      <c r="AY221" s="168" t="s">
        <v>170</v>
      </c>
    </row>
    <row r="222" spans="2:51" s="14" customFormat="1" ht="12">
      <c r="B222" s="167"/>
      <c r="D222" s="160" t="s">
        <v>179</v>
      </c>
      <c r="E222" s="168" t="s">
        <v>1</v>
      </c>
      <c r="F222" s="169" t="s">
        <v>1257</v>
      </c>
      <c r="H222" s="170">
        <v>231.656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8" t="s">
        <v>179</v>
      </c>
      <c r="AU222" s="168" t="s">
        <v>87</v>
      </c>
      <c r="AV222" s="14" t="s">
        <v>87</v>
      </c>
      <c r="AW222" s="14" t="s">
        <v>31</v>
      </c>
      <c r="AX222" s="14" t="s">
        <v>77</v>
      </c>
      <c r="AY222" s="168" t="s">
        <v>170</v>
      </c>
    </row>
    <row r="223" spans="2:51" s="14" customFormat="1" ht="12">
      <c r="B223" s="167"/>
      <c r="D223" s="160" t="s">
        <v>179</v>
      </c>
      <c r="E223" s="168" t="s">
        <v>1</v>
      </c>
      <c r="F223" s="169" t="s">
        <v>1258</v>
      </c>
      <c r="H223" s="170">
        <v>125.234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8" t="s">
        <v>179</v>
      </c>
      <c r="AU223" s="168" t="s">
        <v>87</v>
      </c>
      <c r="AV223" s="14" t="s">
        <v>87</v>
      </c>
      <c r="AW223" s="14" t="s">
        <v>31</v>
      </c>
      <c r="AX223" s="14" t="s">
        <v>77</v>
      </c>
      <c r="AY223" s="168" t="s">
        <v>170</v>
      </c>
    </row>
    <row r="224" spans="2:51" s="14" customFormat="1" ht="12">
      <c r="B224" s="167"/>
      <c r="D224" s="160" t="s">
        <v>179</v>
      </c>
      <c r="E224" s="168" t="s">
        <v>1</v>
      </c>
      <c r="F224" s="169" t="s">
        <v>1259</v>
      </c>
      <c r="H224" s="170">
        <v>343.911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179</v>
      </c>
      <c r="AU224" s="168" t="s">
        <v>87</v>
      </c>
      <c r="AV224" s="14" t="s">
        <v>87</v>
      </c>
      <c r="AW224" s="14" t="s">
        <v>31</v>
      </c>
      <c r="AX224" s="14" t="s">
        <v>77</v>
      </c>
      <c r="AY224" s="168" t="s">
        <v>170</v>
      </c>
    </row>
    <row r="225" spans="2:51" s="14" customFormat="1" ht="12">
      <c r="B225" s="167"/>
      <c r="D225" s="160" t="s">
        <v>179</v>
      </c>
      <c r="E225" s="168" t="s">
        <v>1</v>
      </c>
      <c r="F225" s="169" t="s">
        <v>1260</v>
      </c>
      <c r="H225" s="170">
        <v>354.512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8" t="s">
        <v>179</v>
      </c>
      <c r="AU225" s="168" t="s">
        <v>87</v>
      </c>
      <c r="AV225" s="14" t="s">
        <v>87</v>
      </c>
      <c r="AW225" s="14" t="s">
        <v>31</v>
      </c>
      <c r="AX225" s="14" t="s">
        <v>77</v>
      </c>
      <c r="AY225" s="168" t="s">
        <v>170</v>
      </c>
    </row>
    <row r="226" spans="2:51" s="14" customFormat="1" ht="12">
      <c r="B226" s="167"/>
      <c r="D226" s="160" t="s">
        <v>179</v>
      </c>
      <c r="E226" s="168" t="s">
        <v>1</v>
      </c>
      <c r="F226" s="169" t="s">
        <v>1261</v>
      </c>
      <c r="H226" s="170">
        <v>311.77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179</v>
      </c>
      <c r="AU226" s="168" t="s">
        <v>87</v>
      </c>
      <c r="AV226" s="14" t="s">
        <v>87</v>
      </c>
      <c r="AW226" s="14" t="s">
        <v>31</v>
      </c>
      <c r="AX226" s="14" t="s">
        <v>77</v>
      </c>
      <c r="AY226" s="168" t="s">
        <v>170</v>
      </c>
    </row>
    <row r="227" spans="2:51" s="14" customFormat="1" ht="12">
      <c r="B227" s="167"/>
      <c r="D227" s="160" t="s">
        <v>179</v>
      </c>
      <c r="E227" s="168" t="s">
        <v>1</v>
      </c>
      <c r="F227" s="169" t="s">
        <v>1262</v>
      </c>
      <c r="H227" s="170">
        <v>312.176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179</v>
      </c>
      <c r="AU227" s="168" t="s">
        <v>87</v>
      </c>
      <c r="AV227" s="14" t="s">
        <v>87</v>
      </c>
      <c r="AW227" s="14" t="s">
        <v>31</v>
      </c>
      <c r="AX227" s="14" t="s">
        <v>77</v>
      </c>
      <c r="AY227" s="168" t="s">
        <v>170</v>
      </c>
    </row>
    <row r="228" spans="2:51" s="14" customFormat="1" ht="12">
      <c r="B228" s="167"/>
      <c r="D228" s="160" t="s">
        <v>179</v>
      </c>
      <c r="E228" s="168" t="s">
        <v>1</v>
      </c>
      <c r="F228" s="169" t="s">
        <v>1263</v>
      </c>
      <c r="H228" s="170">
        <v>74.598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179</v>
      </c>
      <c r="AU228" s="168" t="s">
        <v>87</v>
      </c>
      <c r="AV228" s="14" t="s">
        <v>87</v>
      </c>
      <c r="AW228" s="14" t="s">
        <v>31</v>
      </c>
      <c r="AX228" s="14" t="s">
        <v>77</v>
      </c>
      <c r="AY228" s="168" t="s">
        <v>170</v>
      </c>
    </row>
    <row r="229" spans="2:51" s="14" customFormat="1" ht="12">
      <c r="B229" s="167"/>
      <c r="D229" s="160" t="s">
        <v>179</v>
      </c>
      <c r="E229" s="168" t="s">
        <v>1</v>
      </c>
      <c r="F229" s="169" t="s">
        <v>1264</v>
      </c>
      <c r="H229" s="170">
        <v>185.966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179</v>
      </c>
      <c r="AU229" s="168" t="s">
        <v>87</v>
      </c>
      <c r="AV229" s="14" t="s">
        <v>87</v>
      </c>
      <c r="AW229" s="14" t="s">
        <v>31</v>
      </c>
      <c r="AX229" s="14" t="s">
        <v>77</v>
      </c>
      <c r="AY229" s="168" t="s">
        <v>170</v>
      </c>
    </row>
    <row r="230" spans="2:51" s="14" customFormat="1" ht="12">
      <c r="B230" s="167"/>
      <c r="D230" s="160" t="s">
        <v>179</v>
      </c>
      <c r="E230" s="168" t="s">
        <v>1</v>
      </c>
      <c r="F230" s="169" t="s">
        <v>1265</v>
      </c>
      <c r="H230" s="170">
        <v>70.398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179</v>
      </c>
      <c r="AU230" s="168" t="s">
        <v>87</v>
      </c>
      <c r="AV230" s="14" t="s">
        <v>87</v>
      </c>
      <c r="AW230" s="14" t="s">
        <v>31</v>
      </c>
      <c r="AX230" s="14" t="s">
        <v>77</v>
      </c>
      <c r="AY230" s="168" t="s">
        <v>170</v>
      </c>
    </row>
    <row r="231" spans="2:51" s="13" customFormat="1" ht="12">
      <c r="B231" s="159"/>
      <c r="D231" s="160" t="s">
        <v>179</v>
      </c>
      <c r="E231" s="161" t="s">
        <v>1</v>
      </c>
      <c r="F231" s="162" t="s">
        <v>1203</v>
      </c>
      <c r="H231" s="161" t="s">
        <v>1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1" t="s">
        <v>179</v>
      </c>
      <c r="AU231" s="161" t="s">
        <v>87</v>
      </c>
      <c r="AV231" s="13" t="s">
        <v>32</v>
      </c>
      <c r="AW231" s="13" t="s">
        <v>31</v>
      </c>
      <c r="AX231" s="13" t="s">
        <v>77</v>
      </c>
      <c r="AY231" s="161" t="s">
        <v>170</v>
      </c>
    </row>
    <row r="232" spans="2:51" s="14" customFormat="1" ht="12">
      <c r="B232" s="167"/>
      <c r="D232" s="160" t="s">
        <v>179</v>
      </c>
      <c r="E232" s="168" t="s">
        <v>1</v>
      </c>
      <c r="F232" s="169" t="s">
        <v>1266</v>
      </c>
      <c r="H232" s="170">
        <v>19.811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8" t="s">
        <v>179</v>
      </c>
      <c r="AU232" s="168" t="s">
        <v>87</v>
      </c>
      <c r="AV232" s="14" t="s">
        <v>87</v>
      </c>
      <c r="AW232" s="14" t="s">
        <v>31</v>
      </c>
      <c r="AX232" s="14" t="s">
        <v>77</v>
      </c>
      <c r="AY232" s="168" t="s">
        <v>170</v>
      </c>
    </row>
    <row r="233" spans="2:51" s="13" customFormat="1" ht="12">
      <c r="B233" s="159"/>
      <c r="D233" s="160" t="s">
        <v>179</v>
      </c>
      <c r="E233" s="161" t="s">
        <v>1</v>
      </c>
      <c r="F233" s="162" t="s">
        <v>1267</v>
      </c>
      <c r="H233" s="161" t="s">
        <v>1</v>
      </c>
      <c r="I233" s="163"/>
      <c r="L233" s="159"/>
      <c r="M233" s="164"/>
      <c r="N233" s="165"/>
      <c r="O233" s="165"/>
      <c r="P233" s="165"/>
      <c r="Q233" s="165"/>
      <c r="R233" s="165"/>
      <c r="S233" s="165"/>
      <c r="T233" s="166"/>
      <c r="AT233" s="161" t="s">
        <v>179</v>
      </c>
      <c r="AU233" s="161" t="s">
        <v>87</v>
      </c>
      <c r="AV233" s="13" t="s">
        <v>32</v>
      </c>
      <c r="AW233" s="13" t="s">
        <v>31</v>
      </c>
      <c r="AX233" s="13" t="s">
        <v>77</v>
      </c>
      <c r="AY233" s="161" t="s">
        <v>170</v>
      </c>
    </row>
    <row r="234" spans="2:51" s="14" customFormat="1" ht="12">
      <c r="B234" s="167"/>
      <c r="D234" s="160" t="s">
        <v>179</v>
      </c>
      <c r="E234" s="168" t="s">
        <v>1</v>
      </c>
      <c r="F234" s="169" t="s">
        <v>1268</v>
      </c>
      <c r="H234" s="170">
        <v>31.5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8" t="s">
        <v>179</v>
      </c>
      <c r="AU234" s="168" t="s">
        <v>87</v>
      </c>
      <c r="AV234" s="14" t="s">
        <v>87</v>
      </c>
      <c r="AW234" s="14" t="s">
        <v>31</v>
      </c>
      <c r="AX234" s="14" t="s">
        <v>77</v>
      </c>
      <c r="AY234" s="168" t="s">
        <v>170</v>
      </c>
    </row>
    <row r="235" spans="2:51" s="14" customFormat="1" ht="12">
      <c r="B235" s="167"/>
      <c r="D235" s="160" t="s">
        <v>179</v>
      </c>
      <c r="E235" s="168" t="s">
        <v>1</v>
      </c>
      <c r="F235" s="169" t="s">
        <v>1269</v>
      </c>
      <c r="H235" s="170">
        <v>31.41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179</v>
      </c>
      <c r="AU235" s="168" t="s">
        <v>87</v>
      </c>
      <c r="AV235" s="14" t="s">
        <v>87</v>
      </c>
      <c r="AW235" s="14" t="s">
        <v>31</v>
      </c>
      <c r="AX235" s="14" t="s">
        <v>77</v>
      </c>
      <c r="AY235" s="168" t="s">
        <v>170</v>
      </c>
    </row>
    <row r="236" spans="2:51" s="14" customFormat="1" ht="12">
      <c r="B236" s="167"/>
      <c r="D236" s="160" t="s">
        <v>179</v>
      </c>
      <c r="E236" s="168" t="s">
        <v>1</v>
      </c>
      <c r="F236" s="169" t="s">
        <v>1270</v>
      </c>
      <c r="H236" s="170">
        <v>31.14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179</v>
      </c>
      <c r="AU236" s="168" t="s">
        <v>87</v>
      </c>
      <c r="AV236" s="14" t="s">
        <v>87</v>
      </c>
      <c r="AW236" s="14" t="s">
        <v>31</v>
      </c>
      <c r="AX236" s="14" t="s">
        <v>77</v>
      </c>
      <c r="AY236" s="168" t="s">
        <v>170</v>
      </c>
    </row>
    <row r="237" spans="2:51" s="14" customFormat="1" ht="12">
      <c r="B237" s="167"/>
      <c r="D237" s="160" t="s">
        <v>179</v>
      </c>
      <c r="E237" s="168" t="s">
        <v>1</v>
      </c>
      <c r="F237" s="169" t="s">
        <v>1271</v>
      </c>
      <c r="H237" s="170">
        <v>28.44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179</v>
      </c>
      <c r="AU237" s="168" t="s">
        <v>87</v>
      </c>
      <c r="AV237" s="14" t="s">
        <v>87</v>
      </c>
      <c r="AW237" s="14" t="s">
        <v>31</v>
      </c>
      <c r="AX237" s="14" t="s">
        <v>77</v>
      </c>
      <c r="AY237" s="168" t="s">
        <v>170</v>
      </c>
    </row>
    <row r="238" spans="2:51" s="14" customFormat="1" ht="12">
      <c r="B238" s="167"/>
      <c r="D238" s="160" t="s">
        <v>179</v>
      </c>
      <c r="E238" s="168" t="s">
        <v>1</v>
      </c>
      <c r="F238" s="169" t="s">
        <v>1272</v>
      </c>
      <c r="H238" s="170">
        <v>28.89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8" t="s">
        <v>179</v>
      </c>
      <c r="AU238" s="168" t="s">
        <v>87</v>
      </c>
      <c r="AV238" s="14" t="s">
        <v>87</v>
      </c>
      <c r="AW238" s="14" t="s">
        <v>31</v>
      </c>
      <c r="AX238" s="14" t="s">
        <v>77</v>
      </c>
      <c r="AY238" s="168" t="s">
        <v>170</v>
      </c>
    </row>
    <row r="239" spans="2:51" s="14" customFormat="1" ht="12">
      <c r="B239" s="167"/>
      <c r="D239" s="160" t="s">
        <v>179</v>
      </c>
      <c r="E239" s="168" t="s">
        <v>1</v>
      </c>
      <c r="F239" s="169" t="s">
        <v>1273</v>
      </c>
      <c r="H239" s="170">
        <v>48.154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179</v>
      </c>
      <c r="AU239" s="168" t="s">
        <v>87</v>
      </c>
      <c r="AV239" s="14" t="s">
        <v>87</v>
      </c>
      <c r="AW239" s="14" t="s">
        <v>31</v>
      </c>
      <c r="AX239" s="14" t="s">
        <v>77</v>
      </c>
      <c r="AY239" s="168" t="s">
        <v>170</v>
      </c>
    </row>
    <row r="240" spans="2:51" s="14" customFormat="1" ht="12">
      <c r="B240" s="167"/>
      <c r="D240" s="160" t="s">
        <v>179</v>
      </c>
      <c r="E240" s="168" t="s">
        <v>1</v>
      </c>
      <c r="F240" s="169" t="s">
        <v>1274</v>
      </c>
      <c r="H240" s="170">
        <v>36.127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179</v>
      </c>
      <c r="AU240" s="168" t="s">
        <v>87</v>
      </c>
      <c r="AV240" s="14" t="s">
        <v>87</v>
      </c>
      <c r="AW240" s="14" t="s">
        <v>31</v>
      </c>
      <c r="AX240" s="14" t="s">
        <v>77</v>
      </c>
      <c r="AY240" s="168" t="s">
        <v>170</v>
      </c>
    </row>
    <row r="241" spans="2:51" s="16" customFormat="1" ht="12">
      <c r="B241" s="198"/>
      <c r="D241" s="160" t="s">
        <v>179</v>
      </c>
      <c r="E241" s="199" t="s">
        <v>831</v>
      </c>
      <c r="F241" s="200" t="s">
        <v>893</v>
      </c>
      <c r="H241" s="201">
        <v>2528.858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179</v>
      </c>
      <c r="AU241" s="199" t="s">
        <v>87</v>
      </c>
      <c r="AV241" s="16" t="s">
        <v>187</v>
      </c>
      <c r="AW241" s="16" t="s">
        <v>31</v>
      </c>
      <c r="AX241" s="16" t="s">
        <v>77</v>
      </c>
      <c r="AY241" s="199" t="s">
        <v>170</v>
      </c>
    </row>
    <row r="242" spans="2:51" s="14" customFormat="1" ht="12">
      <c r="B242" s="167"/>
      <c r="D242" s="160" t="s">
        <v>179</v>
      </c>
      <c r="E242" s="168" t="s">
        <v>1</v>
      </c>
      <c r="F242" s="169" t="s">
        <v>1275</v>
      </c>
      <c r="H242" s="170">
        <v>-50.1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8" t="s">
        <v>179</v>
      </c>
      <c r="AU242" s="168" t="s">
        <v>87</v>
      </c>
      <c r="AV242" s="14" t="s">
        <v>87</v>
      </c>
      <c r="AW242" s="14" t="s">
        <v>31</v>
      </c>
      <c r="AX242" s="14" t="s">
        <v>77</v>
      </c>
      <c r="AY242" s="168" t="s">
        <v>170</v>
      </c>
    </row>
    <row r="243" spans="2:51" s="14" customFormat="1" ht="12">
      <c r="B243" s="167"/>
      <c r="D243" s="160" t="s">
        <v>179</v>
      </c>
      <c r="E243" s="168" t="s">
        <v>1</v>
      </c>
      <c r="F243" s="169" t="s">
        <v>1276</v>
      </c>
      <c r="H243" s="170">
        <v>-93.526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179</v>
      </c>
      <c r="AU243" s="168" t="s">
        <v>87</v>
      </c>
      <c r="AV243" s="14" t="s">
        <v>87</v>
      </c>
      <c r="AW243" s="14" t="s">
        <v>31</v>
      </c>
      <c r="AX243" s="14" t="s">
        <v>77</v>
      </c>
      <c r="AY243" s="168" t="s">
        <v>170</v>
      </c>
    </row>
    <row r="244" spans="2:51" s="13" customFormat="1" ht="12">
      <c r="B244" s="159"/>
      <c r="D244" s="160" t="s">
        <v>179</v>
      </c>
      <c r="E244" s="161" t="s">
        <v>1</v>
      </c>
      <c r="F244" s="162" t="s">
        <v>1277</v>
      </c>
      <c r="H244" s="161" t="s">
        <v>1</v>
      </c>
      <c r="I244" s="163"/>
      <c r="L244" s="159"/>
      <c r="M244" s="164"/>
      <c r="N244" s="165"/>
      <c r="O244" s="165"/>
      <c r="P244" s="165"/>
      <c r="Q244" s="165"/>
      <c r="R244" s="165"/>
      <c r="S244" s="165"/>
      <c r="T244" s="166"/>
      <c r="AT244" s="161" t="s">
        <v>179</v>
      </c>
      <c r="AU244" s="161" t="s">
        <v>87</v>
      </c>
      <c r="AV244" s="13" t="s">
        <v>32</v>
      </c>
      <c r="AW244" s="13" t="s">
        <v>31</v>
      </c>
      <c r="AX244" s="13" t="s">
        <v>77</v>
      </c>
      <c r="AY244" s="161" t="s">
        <v>170</v>
      </c>
    </row>
    <row r="245" spans="2:51" s="13" customFormat="1" ht="12">
      <c r="B245" s="159"/>
      <c r="D245" s="160" t="s">
        <v>179</v>
      </c>
      <c r="E245" s="161" t="s">
        <v>1</v>
      </c>
      <c r="F245" s="162" t="s">
        <v>1278</v>
      </c>
      <c r="H245" s="161" t="s">
        <v>1</v>
      </c>
      <c r="I245" s="163"/>
      <c r="L245" s="159"/>
      <c r="M245" s="164"/>
      <c r="N245" s="165"/>
      <c r="O245" s="165"/>
      <c r="P245" s="165"/>
      <c r="Q245" s="165"/>
      <c r="R245" s="165"/>
      <c r="S245" s="165"/>
      <c r="T245" s="166"/>
      <c r="AT245" s="161" t="s">
        <v>179</v>
      </c>
      <c r="AU245" s="161" t="s">
        <v>87</v>
      </c>
      <c r="AV245" s="13" t="s">
        <v>32</v>
      </c>
      <c r="AW245" s="13" t="s">
        <v>31</v>
      </c>
      <c r="AX245" s="13" t="s">
        <v>77</v>
      </c>
      <c r="AY245" s="161" t="s">
        <v>170</v>
      </c>
    </row>
    <row r="246" spans="2:51" s="14" customFormat="1" ht="12">
      <c r="B246" s="167"/>
      <c r="D246" s="160" t="s">
        <v>179</v>
      </c>
      <c r="E246" s="168" t="s">
        <v>1</v>
      </c>
      <c r="F246" s="169" t="s">
        <v>1279</v>
      </c>
      <c r="H246" s="170">
        <v>-12.125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8" t="s">
        <v>179</v>
      </c>
      <c r="AU246" s="168" t="s">
        <v>87</v>
      </c>
      <c r="AV246" s="14" t="s">
        <v>87</v>
      </c>
      <c r="AW246" s="14" t="s">
        <v>31</v>
      </c>
      <c r="AX246" s="14" t="s">
        <v>77</v>
      </c>
      <c r="AY246" s="168" t="s">
        <v>170</v>
      </c>
    </row>
    <row r="247" spans="2:51" s="13" customFormat="1" ht="12">
      <c r="B247" s="159"/>
      <c r="D247" s="160" t="s">
        <v>179</v>
      </c>
      <c r="E247" s="161" t="s">
        <v>1</v>
      </c>
      <c r="F247" s="162" t="s">
        <v>1280</v>
      </c>
      <c r="H247" s="161" t="s">
        <v>1</v>
      </c>
      <c r="I247" s="163"/>
      <c r="L247" s="159"/>
      <c r="M247" s="164"/>
      <c r="N247" s="165"/>
      <c r="O247" s="165"/>
      <c r="P247" s="165"/>
      <c r="Q247" s="165"/>
      <c r="R247" s="165"/>
      <c r="S247" s="165"/>
      <c r="T247" s="166"/>
      <c r="AT247" s="161" t="s">
        <v>179</v>
      </c>
      <c r="AU247" s="161" t="s">
        <v>87</v>
      </c>
      <c r="AV247" s="13" t="s">
        <v>32</v>
      </c>
      <c r="AW247" s="13" t="s">
        <v>31</v>
      </c>
      <c r="AX247" s="13" t="s">
        <v>77</v>
      </c>
      <c r="AY247" s="161" t="s">
        <v>170</v>
      </c>
    </row>
    <row r="248" spans="2:51" s="14" customFormat="1" ht="12">
      <c r="B248" s="167"/>
      <c r="D248" s="160" t="s">
        <v>179</v>
      </c>
      <c r="E248" s="168" t="s">
        <v>1</v>
      </c>
      <c r="F248" s="169" t="s">
        <v>1281</v>
      </c>
      <c r="H248" s="170">
        <v>-3.559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179</v>
      </c>
      <c r="AU248" s="168" t="s">
        <v>87</v>
      </c>
      <c r="AV248" s="14" t="s">
        <v>87</v>
      </c>
      <c r="AW248" s="14" t="s">
        <v>31</v>
      </c>
      <c r="AX248" s="14" t="s">
        <v>77</v>
      </c>
      <c r="AY248" s="168" t="s">
        <v>170</v>
      </c>
    </row>
    <row r="249" spans="2:51" s="13" customFormat="1" ht="12">
      <c r="B249" s="159"/>
      <c r="D249" s="160" t="s">
        <v>179</v>
      </c>
      <c r="E249" s="161" t="s">
        <v>1</v>
      </c>
      <c r="F249" s="162" t="s">
        <v>1282</v>
      </c>
      <c r="H249" s="161" t="s">
        <v>1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1" t="s">
        <v>179</v>
      </c>
      <c r="AU249" s="161" t="s">
        <v>87</v>
      </c>
      <c r="AV249" s="13" t="s">
        <v>32</v>
      </c>
      <c r="AW249" s="13" t="s">
        <v>31</v>
      </c>
      <c r="AX249" s="13" t="s">
        <v>77</v>
      </c>
      <c r="AY249" s="161" t="s">
        <v>170</v>
      </c>
    </row>
    <row r="250" spans="2:51" s="14" customFormat="1" ht="12">
      <c r="B250" s="167"/>
      <c r="D250" s="160" t="s">
        <v>179</v>
      </c>
      <c r="E250" s="168" t="s">
        <v>1</v>
      </c>
      <c r="F250" s="169" t="s">
        <v>1283</v>
      </c>
      <c r="H250" s="170">
        <v>-44.928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179</v>
      </c>
      <c r="AU250" s="168" t="s">
        <v>87</v>
      </c>
      <c r="AV250" s="14" t="s">
        <v>87</v>
      </c>
      <c r="AW250" s="14" t="s">
        <v>31</v>
      </c>
      <c r="AX250" s="14" t="s">
        <v>77</v>
      </c>
      <c r="AY250" s="168" t="s">
        <v>170</v>
      </c>
    </row>
    <row r="251" spans="2:51" s="13" customFormat="1" ht="12">
      <c r="B251" s="159"/>
      <c r="D251" s="160" t="s">
        <v>179</v>
      </c>
      <c r="E251" s="161" t="s">
        <v>1</v>
      </c>
      <c r="F251" s="162" t="s">
        <v>1284</v>
      </c>
      <c r="H251" s="161" t="s">
        <v>1</v>
      </c>
      <c r="I251" s="163"/>
      <c r="L251" s="159"/>
      <c r="M251" s="164"/>
      <c r="N251" s="165"/>
      <c r="O251" s="165"/>
      <c r="P251" s="165"/>
      <c r="Q251" s="165"/>
      <c r="R251" s="165"/>
      <c r="S251" s="165"/>
      <c r="T251" s="166"/>
      <c r="AT251" s="161" t="s">
        <v>179</v>
      </c>
      <c r="AU251" s="161" t="s">
        <v>87</v>
      </c>
      <c r="AV251" s="13" t="s">
        <v>32</v>
      </c>
      <c r="AW251" s="13" t="s">
        <v>31</v>
      </c>
      <c r="AX251" s="13" t="s">
        <v>77</v>
      </c>
      <c r="AY251" s="161" t="s">
        <v>170</v>
      </c>
    </row>
    <row r="252" spans="2:51" s="14" customFormat="1" ht="12">
      <c r="B252" s="167"/>
      <c r="D252" s="160" t="s">
        <v>179</v>
      </c>
      <c r="E252" s="168" t="s">
        <v>1</v>
      </c>
      <c r="F252" s="169" t="s">
        <v>1285</v>
      </c>
      <c r="H252" s="170">
        <v>-246.84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179</v>
      </c>
      <c r="AU252" s="168" t="s">
        <v>87</v>
      </c>
      <c r="AV252" s="14" t="s">
        <v>87</v>
      </c>
      <c r="AW252" s="14" t="s">
        <v>31</v>
      </c>
      <c r="AX252" s="14" t="s">
        <v>77</v>
      </c>
      <c r="AY252" s="168" t="s">
        <v>170</v>
      </c>
    </row>
    <row r="253" spans="2:51" s="14" customFormat="1" ht="12">
      <c r="B253" s="167"/>
      <c r="D253" s="160" t="s">
        <v>179</v>
      </c>
      <c r="E253" s="168" t="s">
        <v>1</v>
      </c>
      <c r="F253" s="169" t="s">
        <v>1286</v>
      </c>
      <c r="H253" s="170">
        <v>-155.092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179</v>
      </c>
      <c r="AU253" s="168" t="s">
        <v>87</v>
      </c>
      <c r="AV253" s="14" t="s">
        <v>87</v>
      </c>
      <c r="AW253" s="14" t="s">
        <v>31</v>
      </c>
      <c r="AX253" s="14" t="s">
        <v>77</v>
      </c>
      <c r="AY253" s="168" t="s">
        <v>170</v>
      </c>
    </row>
    <row r="254" spans="2:51" s="14" customFormat="1" ht="12">
      <c r="B254" s="167"/>
      <c r="D254" s="160" t="s">
        <v>179</v>
      </c>
      <c r="E254" s="168" t="s">
        <v>1</v>
      </c>
      <c r="F254" s="169" t="s">
        <v>1287</v>
      </c>
      <c r="H254" s="170">
        <v>-113.555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8" t="s">
        <v>179</v>
      </c>
      <c r="AU254" s="168" t="s">
        <v>87</v>
      </c>
      <c r="AV254" s="14" t="s">
        <v>87</v>
      </c>
      <c r="AW254" s="14" t="s">
        <v>31</v>
      </c>
      <c r="AX254" s="14" t="s">
        <v>77</v>
      </c>
      <c r="AY254" s="168" t="s">
        <v>170</v>
      </c>
    </row>
    <row r="255" spans="2:51" s="14" customFormat="1" ht="12">
      <c r="B255" s="167"/>
      <c r="D255" s="160" t="s">
        <v>179</v>
      </c>
      <c r="E255" s="168" t="s">
        <v>1</v>
      </c>
      <c r="F255" s="169" t="s">
        <v>894</v>
      </c>
      <c r="H255" s="170">
        <v>0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179</v>
      </c>
      <c r="AU255" s="168" t="s">
        <v>87</v>
      </c>
      <c r="AV255" s="14" t="s">
        <v>87</v>
      </c>
      <c r="AW255" s="14" t="s">
        <v>31</v>
      </c>
      <c r="AX255" s="14" t="s">
        <v>77</v>
      </c>
      <c r="AY255" s="168" t="s">
        <v>170</v>
      </c>
    </row>
    <row r="256" spans="2:51" s="15" customFormat="1" ht="12">
      <c r="B256" s="175"/>
      <c r="D256" s="160" t="s">
        <v>179</v>
      </c>
      <c r="E256" s="176" t="s">
        <v>830</v>
      </c>
      <c r="F256" s="177" t="s">
        <v>239</v>
      </c>
      <c r="H256" s="178">
        <v>1809.133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179</v>
      </c>
      <c r="AU256" s="176" t="s">
        <v>87</v>
      </c>
      <c r="AV256" s="15" t="s">
        <v>177</v>
      </c>
      <c r="AW256" s="15" t="s">
        <v>31</v>
      </c>
      <c r="AX256" s="15" t="s">
        <v>77</v>
      </c>
      <c r="AY256" s="176" t="s">
        <v>170</v>
      </c>
    </row>
    <row r="257" spans="2:51" s="14" customFormat="1" ht="12">
      <c r="B257" s="167"/>
      <c r="D257" s="160" t="s">
        <v>179</v>
      </c>
      <c r="E257" s="168" t="s">
        <v>1</v>
      </c>
      <c r="F257" s="169" t="s">
        <v>895</v>
      </c>
      <c r="H257" s="170">
        <v>1175.936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8" t="s">
        <v>179</v>
      </c>
      <c r="AU257" s="168" t="s">
        <v>87</v>
      </c>
      <c r="AV257" s="14" t="s">
        <v>87</v>
      </c>
      <c r="AW257" s="14" t="s">
        <v>31</v>
      </c>
      <c r="AX257" s="14" t="s">
        <v>32</v>
      </c>
      <c r="AY257" s="168" t="s">
        <v>170</v>
      </c>
    </row>
    <row r="258" spans="1:65" s="2" customFormat="1" ht="24.2" customHeight="1">
      <c r="A258" s="33"/>
      <c r="B258" s="145"/>
      <c r="C258" s="146" t="s">
        <v>304</v>
      </c>
      <c r="D258" s="146" t="s">
        <v>172</v>
      </c>
      <c r="E258" s="147" t="s">
        <v>1288</v>
      </c>
      <c r="F258" s="148" t="s">
        <v>1289</v>
      </c>
      <c r="G258" s="149" t="s">
        <v>222</v>
      </c>
      <c r="H258" s="150">
        <v>633.197</v>
      </c>
      <c r="I258" s="151"/>
      <c r="J258" s="152">
        <f>ROUND(I258*H258,2)</f>
        <v>0</v>
      </c>
      <c r="K258" s="148" t="s">
        <v>176</v>
      </c>
      <c r="L258" s="34"/>
      <c r="M258" s="153" t="s">
        <v>1</v>
      </c>
      <c r="N258" s="154" t="s">
        <v>42</v>
      </c>
      <c r="O258" s="59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177</v>
      </c>
      <c r="AT258" s="157" t="s">
        <v>172</v>
      </c>
      <c r="AU258" s="157" t="s">
        <v>87</v>
      </c>
      <c r="AY258" s="18" t="s">
        <v>170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8" t="s">
        <v>32</v>
      </c>
      <c r="BK258" s="158">
        <f>ROUND(I258*H258,2)</f>
        <v>0</v>
      </c>
      <c r="BL258" s="18" t="s">
        <v>177</v>
      </c>
      <c r="BM258" s="157" t="s">
        <v>1290</v>
      </c>
    </row>
    <row r="259" spans="2:51" s="14" customFormat="1" ht="12">
      <c r="B259" s="167"/>
      <c r="D259" s="160" t="s">
        <v>179</v>
      </c>
      <c r="E259" s="168" t="s">
        <v>1</v>
      </c>
      <c r="F259" s="169" t="s">
        <v>899</v>
      </c>
      <c r="H259" s="170">
        <v>633.197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179</v>
      </c>
      <c r="AU259" s="168" t="s">
        <v>87</v>
      </c>
      <c r="AV259" s="14" t="s">
        <v>87</v>
      </c>
      <c r="AW259" s="14" t="s">
        <v>31</v>
      </c>
      <c r="AX259" s="14" t="s">
        <v>32</v>
      </c>
      <c r="AY259" s="168" t="s">
        <v>170</v>
      </c>
    </row>
    <row r="260" spans="1:65" s="2" customFormat="1" ht="16.5" customHeight="1">
      <c r="A260" s="33"/>
      <c r="B260" s="145"/>
      <c r="C260" s="146" t="s">
        <v>310</v>
      </c>
      <c r="D260" s="146" t="s">
        <v>172</v>
      </c>
      <c r="E260" s="147" t="s">
        <v>1291</v>
      </c>
      <c r="F260" s="148" t="s">
        <v>1292</v>
      </c>
      <c r="G260" s="149" t="s">
        <v>175</v>
      </c>
      <c r="H260" s="150">
        <v>2248.55</v>
      </c>
      <c r="I260" s="151"/>
      <c r="J260" s="152">
        <f>ROUND(I260*H260,2)</f>
        <v>0</v>
      </c>
      <c r="K260" s="148" t="s">
        <v>176</v>
      </c>
      <c r="L260" s="34"/>
      <c r="M260" s="153" t="s">
        <v>1</v>
      </c>
      <c r="N260" s="154" t="s">
        <v>42</v>
      </c>
      <c r="O260" s="59"/>
      <c r="P260" s="155">
        <f>O260*H260</f>
        <v>0</v>
      </c>
      <c r="Q260" s="155">
        <v>0.00149</v>
      </c>
      <c r="R260" s="155">
        <f>Q260*H260</f>
        <v>3.3503395000000005</v>
      </c>
      <c r="S260" s="155">
        <v>0</v>
      </c>
      <c r="T260" s="156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7" t="s">
        <v>177</v>
      </c>
      <c r="AT260" s="157" t="s">
        <v>172</v>
      </c>
      <c r="AU260" s="157" t="s">
        <v>87</v>
      </c>
      <c r="AY260" s="18" t="s">
        <v>170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8" t="s">
        <v>32</v>
      </c>
      <c r="BK260" s="158">
        <f>ROUND(I260*H260,2)</f>
        <v>0</v>
      </c>
      <c r="BL260" s="18" t="s">
        <v>177</v>
      </c>
      <c r="BM260" s="157" t="s">
        <v>1293</v>
      </c>
    </row>
    <row r="261" spans="2:51" s="13" customFormat="1" ht="12">
      <c r="B261" s="159"/>
      <c r="D261" s="160" t="s">
        <v>179</v>
      </c>
      <c r="E261" s="161" t="s">
        <v>1</v>
      </c>
      <c r="F261" s="162" t="s">
        <v>1255</v>
      </c>
      <c r="H261" s="161" t="s">
        <v>1</v>
      </c>
      <c r="I261" s="163"/>
      <c r="L261" s="159"/>
      <c r="M261" s="164"/>
      <c r="N261" s="165"/>
      <c r="O261" s="165"/>
      <c r="P261" s="165"/>
      <c r="Q261" s="165"/>
      <c r="R261" s="165"/>
      <c r="S261" s="165"/>
      <c r="T261" s="166"/>
      <c r="AT261" s="161" t="s">
        <v>179</v>
      </c>
      <c r="AU261" s="161" t="s">
        <v>87</v>
      </c>
      <c r="AV261" s="13" t="s">
        <v>32</v>
      </c>
      <c r="AW261" s="13" t="s">
        <v>31</v>
      </c>
      <c r="AX261" s="13" t="s">
        <v>77</v>
      </c>
      <c r="AY261" s="161" t="s">
        <v>170</v>
      </c>
    </row>
    <row r="262" spans="2:51" s="14" customFormat="1" ht="12">
      <c r="B262" s="167"/>
      <c r="D262" s="160" t="s">
        <v>179</v>
      </c>
      <c r="E262" s="168" t="s">
        <v>1</v>
      </c>
      <c r="F262" s="169" t="s">
        <v>1294</v>
      </c>
      <c r="H262" s="170">
        <v>222.08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179</v>
      </c>
      <c r="AU262" s="168" t="s">
        <v>87</v>
      </c>
      <c r="AV262" s="14" t="s">
        <v>87</v>
      </c>
      <c r="AW262" s="14" t="s">
        <v>31</v>
      </c>
      <c r="AX262" s="14" t="s">
        <v>77</v>
      </c>
      <c r="AY262" s="168" t="s">
        <v>170</v>
      </c>
    </row>
    <row r="263" spans="2:51" s="14" customFormat="1" ht="12">
      <c r="B263" s="167"/>
      <c r="D263" s="160" t="s">
        <v>179</v>
      </c>
      <c r="E263" s="168" t="s">
        <v>1</v>
      </c>
      <c r="F263" s="169" t="s">
        <v>1295</v>
      </c>
      <c r="H263" s="170">
        <v>195.49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8" t="s">
        <v>179</v>
      </c>
      <c r="AU263" s="168" t="s">
        <v>87</v>
      </c>
      <c r="AV263" s="14" t="s">
        <v>87</v>
      </c>
      <c r="AW263" s="14" t="s">
        <v>31</v>
      </c>
      <c r="AX263" s="14" t="s">
        <v>77</v>
      </c>
      <c r="AY263" s="168" t="s">
        <v>170</v>
      </c>
    </row>
    <row r="264" spans="2:51" s="14" customFormat="1" ht="12">
      <c r="B264" s="167"/>
      <c r="D264" s="160" t="s">
        <v>179</v>
      </c>
      <c r="E264" s="168" t="s">
        <v>1</v>
      </c>
      <c r="F264" s="169" t="s">
        <v>1296</v>
      </c>
      <c r="H264" s="170">
        <v>105.683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179</v>
      </c>
      <c r="AU264" s="168" t="s">
        <v>87</v>
      </c>
      <c r="AV264" s="14" t="s">
        <v>87</v>
      </c>
      <c r="AW264" s="14" t="s">
        <v>31</v>
      </c>
      <c r="AX264" s="14" t="s">
        <v>77</v>
      </c>
      <c r="AY264" s="168" t="s">
        <v>170</v>
      </c>
    </row>
    <row r="265" spans="2:51" s="14" customFormat="1" ht="12">
      <c r="B265" s="167"/>
      <c r="D265" s="160" t="s">
        <v>179</v>
      </c>
      <c r="E265" s="168" t="s">
        <v>1</v>
      </c>
      <c r="F265" s="169" t="s">
        <v>1297</v>
      </c>
      <c r="H265" s="170">
        <v>290.22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179</v>
      </c>
      <c r="AU265" s="168" t="s">
        <v>87</v>
      </c>
      <c r="AV265" s="14" t="s">
        <v>87</v>
      </c>
      <c r="AW265" s="14" t="s">
        <v>31</v>
      </c>
      <c r="AX265" s="14" t="s">
        <v>77</v>
      </c>
      <c r="AY265" s="168" t="s">
        <v>170</v>
      </c>
    </row>
    <row r="266" spans="2:51" s="14" customFormat="1" ht="12">
      <c r="B266" s="167"/>
      <c r="D266" s="160" t="s">
        <v>179</v>
      </c>
      <c r="E266" s="168" t="s">
        <v>1</v>
      </c>
      <c r="F266" s="169" t="s">
        <v>1298</v>
      </c>
      <c r="H266" s="170">
        <v>299.166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179</v>
      </c>
      <c r="AU266" s="168" t="s">
        <v>87</v>
      </c>
      <c r="AV266" s="14" t="s">
        <v>87</v>
      </c>
      <c r="AW266" s="14" t="s">
        <v>31</v>
      </c>
      <c r="AX266" s="14" t="s">
        <v>77</v>
      </c>
      <c r="AY266" s="168" t="s">
        <v>170</v>
      </c>
    </row>
    <row r="267" spans="2:51" s="14" customFormat="1" ht="12">
      <c r="B267" s="167"/>
      <c r="D267" s="160" t="s">
        <v>179</v>
      </c>
      <c r="E267" s="168" t="s">
        <v>1</v>
      </c>
      <c r="F267" s="169" t="s">
        <v>1299</v>
      </c>
      <c r="H267" s="170">
        <v>263.097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179</v>
      </c>
      <c r="AU267" s="168" t="s">
        <v>87</v>
      </c>
      <c r="AV267" s="14" t="s">
        <v>87</v>
      </c>
      <c r="AW267" s="14" t="s">
        <v>31</v>
      </c>
      <c r="AX267" s="14" t="s">
        <v>77</v>
      </c>
      <c r="AY267" s="168" t="s">
        <v>170</v>
      </c>
    </row>
    <row r="268" spans="2:51" s="14" customFormat="1" ht="12">
      <c r="B268" s="167"/>
      <c r="D268" s="160" t="s">
        <v>179</v>
      </c>
      <c r="E268" s="168" t="s">
        <v>1</v>
      </c>
      <c r="F268" s="169" t="s">
        <v>1300</v>
      </c>
      <c r="H268" s="170">
        <v>263.44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8" t="s">
        <v>179</v>
      </c>
      <c r="AU268" s="168" t="s">
        <v>87</v>
      </c>
      <c r="AV268" s="14" t="s">
        <v>87</v>
      </c>
      <c r="AW268" s="14" t="s">
        <v>31</v>
      </c>
      <c r="AX268" s="14" t="s">
        <v>77</v>
      </c>
      <c r="AY268" s="168" t="s">
        <v>170</v>
      </c>
    </row>
    <row r="269" spans="2:51" s="14" customFormat="1" ht="12">
      <c r="B269" s="167"/>
      <c r="D269" s="160" t="s">
        <v>179</v>
      </c>
      <c r="E269" s="168" t="s">
        <v>1</v>
      </c>
      <c r="F269" s="169" t="s">
        <v>1301</v>
      </c>
      <c r="H269" s="170">
        <v>62.952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179</v>
      </c>
      <c r="AU269" s="168" t="s">
        <v>87</v>
      </c>
      <c r="AV269" s="14" t="s">
        <v>87</v>
      </c>
      <c r="AW269" s="14" t="s">
        <v>31</v>
      </c>
      <c r="AX269" s="14" t="s">
        <v>77</v>
      </c>
      <c r="AY269" s="168" t="s">
        <v>170</v>
      </c>
    </row>
    <row r="270" spans="2:51" s="14" customFormat="1" ht="12">
      <c r="B270" s="167"/>
      <c r="D270" s="160" t="s">
        <v>179</v>
      </c>
      <c r="E270" s="168" t="s">
        <v>1</v>
      </c>
      <c r="F270" s="169" t="s">
        <v>1302</v>
      </c>
      <c r="H270" s="170">
        <v>156.933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179</v>
      </c>
      <c r="AU270" s="168" t="s">
        <v>87</v>
      </c>
      <c r="AV270" s="14" t="s">
        <v>87</v>
      </c>
      <c r="AW270" s="14" t="s">
        <v>31</v>
      </c>
      <c r="AX270" s="14" t="s">
        <v>77</v>
      </c>
      <c r="AY270" s="168" t="s">
        <v>170</v>
      </c>
    </row>
    <row r="271" spans="2:51" s="14" customFormat="1" ht="12">
      <c r="B271" s="167"/>
      <c r="D271" s="160" t="s">
        <v>179</v>
      </c>
      <c r="E271" s="168" t="s">
        <v>1</v>
      </c>
      <c r="F271" s="169" t="s">
        <v>1303</v>
      </c>
      <c r="H271" s="170">
        <v>59.408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8" t="s">
        <v>179</v>
      </c>
      <c r="AU271" s="168" t="s">
        <v>87</v>
      </c>
      <c r="AV271" s="14" t="s">
        <v>87</v>
      </c>
      <c r="AW271" s="14" t="s">
        <v>31</v>
      </c>
      <c r="AX271" s="14" t="s">
        <v>77</v>
      </c>
      <c r="AY271" s="168" t="s">
        <v>170</v>
      </c>
    </row>
    <row r="272" spans="2:51" s="13" customFormat="1" ht="12">
      <c r="B272" s="159"/>
      <c r="D272" s="160" t="s">
        <v>179</v>
      </c>
      <c r="E272" s="161" t="s">
        <v>1</v>
      </c>
      <c r="F272" s="162" t="s">
        <v>1203</v>
      </c>
      <c r="H272" s="161" t="s">
        <v>1</v>
      </c>
      <c r="I272" s="163"/>
      <c r="L272" s="159"/>
      <c r="M272" s="164"/>
      <c r="N272" s="165"/>
      <c r="O272" s="165"/>
      <c r="P272" s="165"/>
      <c r="Q272" s="165"/>
      <c r="R272" s="165"/>
      <c r="S272" s="165"/>
      <c r="T272" s="166"/>
      <c r="AT272" s="161" t="s">
        <v>179</v>
      </c>
      <c r="AU272" s="161" t="s">
        <v>87</v>
      </c>
      <c r="AV272" s="13" t="s">
        <v>32</v>
      </c>
      <c r="AW272" s="13" t="s">
        <v>31</v>
      </c>
      <c r="AX272" s="13" t="s">
        <v>77</v>
      </c>
      <c r="AY272" s="161" t="s">
        <v>170</v>
      </c>
    </row>
    <row r="273" spans="2:51" s="14" customFormat="1" ht="12">
      <c r="B273" s="167"/>
      <c r="D273" s="160" t="s">
        <v>179</v>
      </c>
      <c r="E273" s="168" t="s">
        <v>1</v>
      </c>
      <c r="F273" s="169" t="s">
        <v>1304</v>
      </c>
      <c r="H273" s="170">
        <v>24.764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8" t="s">
        <v>179</v>
      </c>
      <c r="AU273" s="168" t="s">
        <v>87</v>
      </c>
      <c r="AV273" s="14" t="s">
        <v>87</v>
      </c>
      <c r="AW273" s="14" t="s">
        <v>31</v>
      </c>
      <c r="AX273" s="14" t="s">
        <v>77</v>
      </c>
      <c r="AY273" s="168" t="s">
        <v>170</v>
      </c>
    </row>
    <row r="274" spans="2:51" s="13" customFormat="1" ht="12">
      <c r="B274" s="159"/>
      <c r="D274" s="160" t="s">
        <v>179</v>
      </c>
      <c r="E274" s="161" t="s">
        <v>1</v>
      </c>
      <c r="F274" s="162" t="s">
        <v>1267</v>
      </c>
      <c r="H274" s="161" t="s">
        <v>1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1" t="s">
        <v>179</v>
      </c>
      <c r="AU274" s="161" t="s">
        <v>87</v>
      </c>
      <c r="AV274" s="13" t="s">
        <v>32</v>
      </c>
      <c r="AW274" s="13" t="s">
        <v>31</v>
      </c>
      <c r="AX274" s="13" t="s">
        <v>77</v>
      </c>
      <c r="AY274" s="161" t="s">
        <v>170</v>
      </c>
    </row>
    <row r="275" spans="2:51" s="14" customFormat="1" ht="12">
      <c r="B275" s="167"/>
      <c r="D275" s="160" t="s">
        <v>179</v>
      </c>
      <c r="E275" s="168" t="s">
        <v>1</v>
      </c>
      <c r="F275" s="169" t="s">
        <v>1305</v>
      </c>
      <c r="H275" s="170">
        <v>42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179</v>
      </c>
      <c r="AU275" s="168" t="s">
        <v>87</v>
      </c>
      <c r="AV275" s="14" t="s">
        <v>87</v>
      </c>
      <c r="AW275" s="14" t="s">
        <v>31</v>
      </c>
      <c r="AX275" s="14" t="s">
        <v>77</v>
      </c>
      <c r="AY275" s="168" t="s">
        <v>170</v>
      </c>
    </row>
    <row r="276" spans="2:51" s="14" customFormat="1" ht="12">
      <c r="B276" s="167"/>
      <c r="D276" s="160" t="s">
        <v>179</v>
      </c>
      <c r="E276" s="168" t="s">
        <v>1</v>
      </c>
      <c r="F276" s="169" t="s">
        <v>1306</v>
      </c>
      <c r="H276" s="170">
        <v>41.88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179</v>
      </c>
      <c r="AU276" s="168" t="s">
        <v>87</v>
      </c>
      <c r="AV276" s="14" t="s">
        <v>87</v>
      </c>
      <c r="AW276" s="14" t="s">
        <v>31</v>
      </c>
      <c r="AX276" s="14" t="s">
        <v>77</v>
      </c>
      <c r="AY276" s="168" t="s">
        <v>170</v>
      </c>
    </row>
    <row r="277" spans="2:51" s="14" customFormat="1" ht="12">
      <c r="B277" s="167"/>
      <c r="D277" s="160" t="s">
        <v>179</v>
      </c>
      <c r="E277" s="168" t="s">
        <v>1</v>
      </c>
      <c r="F277" s="169" t="s">
        <v>1307</v>
      </c>
      <c r="H277" s="170">
        <v>41.52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179</v>
      </c>
      <c r="AU277" s="168" t="s">
        <v>87</v>
      </c>
      <c r="AV277" s="14" t="s">
        <v>87</v>
      </c>
      <c r="AW277" s="14" t="s">
        <v>31</v>
      </c>
      <c r="AX277" s="14" t="s">
        <v>77</v>
      </c>
      <c r="AY277" s="168" t="s">
        <v>170</v>
      </c>
    </row>
    <row r="278" spans="2:51" s="14" customFormat="1" ht="12">
      <c r="B278" s="167"/>
      <c r="D278" s="160" t="s">
        <v>179</v>
      </c>
      <c r="E278" s="168" t="s">
        <v>1</v>
      </c>
      <c r="F278" s="169" t="s">
        <v>1308</v>
      </c>
      <c r="H278" s="170">
        <v>37.92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179</v>
      </c>
      <c r="AU278" s="168" t="s">
        <v>87</v>
      </c>
      <c r="AV278" s="14" t="s">
        <v>87</v>
      </c>
      <c r="AW278" s="14" t="s">
        <v>31</v>
      </c>
      <c r="AX278" s="14" t="s">
        <v>77</v>
      </c>
      <c r="AY278" s="168" t="s">
        <v>170</v>
      </c>
    </row>
    <row r="279" spans="2:51" s="14" customFormat="1" ht="12">
      <c r="B279" s="167"/>
      <c r="D279" s="160" t="s">
        <v>179</v>
      </c>
      <c r="E279" s="168" t="s">
        <v>1</v>
      </c>
      <c r="F279" s="169" t="s">
        <v>1309</v>
      </c>
      <c r="H279" s="170">
        <v>38.52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179</v>
      </c>
      <c r="AU279" s="168" t="s">
        <v>87</v>
      </c>
      <c r="AV279" s="14" t="s">
        <v>87</v>
      </c>
      <c r="AW279" s="14" t="s">
        <v>31</v>
      </c>
      <c r="AX279" s="14" t="s">
        <v>77</v>
      </c>
      <c r="AY279" s="168" t="s">
        <v>170</v>
      </c>
    </row>
    <row r="280" spans="2:51" s="14" customFormat="1" ht="12">
      <c r="B280" s="167"/>
      <c r="D280" s="160" t="s">
        <v>179</v>
      </c>
      <c r="E280" s="168" t="s">
        <v>1</v>
      </c>
      <c r="F280" s="169" t="s">
        <v>1310</v>
      </c>
      <c r="H280" s="170">
        <v>55.44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179</v>
      </c>
      <c r="AU280" s="168" t="s">
        <v>87</v>
      </c>
      <c r="AV280" s="14" t="s">
        <v>87</v>
      </c>
      <c r="AW280" s="14" t="s">
        <v>31</v>
      </c>
      <c r="AX280" s="14" t="s">
        <v>77</v>
      </c>
      <c r="AY280" s="168" t="s">
        <v>170</v>
      </c>
    </row>
    <row r="281" spans="2:51" s="14" customFormat="1" ht="12">
      <c r="B281" s="167"/>
      <c r="D281" s="160" t="s">
        <v>179</v>
      </c>
      <c r="E281" s="168" t="s">
        <v>1</v>
      </c>
      <c r="F281" s="169" t="s">
        <v>1311</v>
      </c>
      <c r="H281" s="170">
        <v>48.037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179</v>
      </c>
      <c r="AU281" s="168" t="s">
        <v>87</v>
      </c>
      <c r="AV281" s="14" t="s">
        <v>87</v>
      </c>
      <c r="AW281" s="14" t="s">
        <v>31</v>
      </c>
      <c r="AX281" s="14" t="s">
        <v>77</v>
      </c>
      <c r="AY281" s="168" t="s">
        <v>170</v>
      </c>
    </row>
    <row r="282" spans="2:51" s="15" customFormat="1" ht="12">
      <c r="B282" s="175"/>
      <c r="D282" s="160" t="s">
        <v>179</v>
      </c>
      <c r="E282" s="176" t="s">
        <v>1</v>
      </c>
      <c r="F282" s="177" t="s">
        <v>239</v>
      </c>
      <c r="H282" s="178">
        <v>2248.55</v>
      </c>
      <c r="I282" s="179"/>
      <c r="L282" s="175"/>
      <c r="M282" s="180"/>
      <c r="N282" s="181"/>
      <c r="O282" s="181"/>
      <c r="P282" s="181"/>
      <c r="Q282" s="181"/>
      <c r="R282" s="181"/>
      <c r="S282" s="181"/>
      <c r="T282" s="182"/>
      <c r="AT282" s="176" t="s">
        <v>179</v>
      </c>
      <c r="AU282" s="176" t="s">
        <v>87</v>
      </c>
      <c r="AV282" s="15" t="s">
        <v>177</v>
      </c>
      <c r="AW282" s="15" t="s">
        <v>31</v>
      </c>
      <c r="AX282" s="15" t="s">
        <v>32</v>
      </c>
      <c r="AY282" s="176" t="s">
        <v>170</v>
      </c>
    </row>
    <row r="283" spans="1:65" s="2" customFormat="1" ht="16.5" customHeight="1">
      <c r="A283" s="33"/>
      <c r="B283" s="145"/>
      <c r="C283" s="146" t="s">
        <v>315</v>
      </c>
      <c r="D283" s="146" t="s">
        <v>172</v>
      </c>
      <c r="E283" s="147" t="s">
        <v>1312</v>
      </c>
      <c r="F283" s="148" t="s">
        <v>1313</v>
      </c>
      <c r="G283" s="149" t="s">
        <v>175</v>
      </c>
      <c r="H283" s="150">
        <v>2248.55</v>
      </c>
      <c r="I283" s="151"/>
      <c r="J283" s="152">
        <f>ROUND(I283*H283,2)</f>
        <v>0</v>
      </c>
      <c r="K283" s="148" t="s">
        <v>176</v>
      </c>
      <c r="L283" s="34"/>
      <c r="M283" s="153" t="s">
        <v>1</v>
      </c>
      <c r="N283" s="154" t="s">
        <v>42</v>
      </c>
      <c r="O283" s="59"/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7" t="s">
        <v>177</v>
      </c>
      <c r="AT283" s="157" t="s">
        <v>172</v>
      </c>
      <c r="AU283" s="157" t="s">
        <v>87</v>
      </c>
      <c r="AY283" s="18" t="s">
        <v>170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8" t="s">
        <v>32</v>
      </c>
      <c r="BK283" s="158">
        <f>ROUND(I283*H283,2)</f>
        <v>0</v>
      </c>
      <c r="BL283" s="18" t="s">
        <v>177</v>
      </c>
      <c r="BM283" s="157" t="s">
        <v>1314</v>
      </c>
    </row>
    <row r="284" spans="1:65" s="2" customFormat="1" ht="16.5" customHeight="1">
      <c r="A284" s="33"/>
      <c r="B284" s="145"/>
      <c r="C284" s="146" t="s">
        <v>325</v>
      </c>
      <c r="D284" s="146" t="s">
        <v>172</v>
      </c>
      <c r="E284" s="147" t="s">
        <v>1315</v>
      </c>
      <c r="F284" s="148" t="s">
        <v>1316</v>
      </c>
      <c r="G284" s="149" t="s">
        <v>222</v>
      </c>
      <c r="H284" s="150">
        <v>2528.858</v>
      </c>
      <c r="I284" s="151"/>
      <c r="J284" s="152">
        <f>ROUND(I284*H284,2)</f>
        <v>0</v>
      </c>
      <c r="K284" s="148" t="s">
        <v>176</v>
      </c>
      <c r="L284" s="34"/>
      <c r="M284" s="153" t="s">
        <v>1</v>
      </c>
      <c r="N284" s="154" t="s">
        <v>42</v>
      </c>
      <c r="O284" s="59"/>
      <c r="P284" s="155">
        <f>O284*H284</f>
        <v>0</v>
      </c>
      <c r="Q284" s="155">
        <v>0.00136</v>
      </c>
      <c r="R284" s="155">
        <f>Q284*H284</f>
        <v>3.4392468800000007</v>
      </c>
      <c r="S284" s="155">
        <v>0</v>
      </c>
      <c r="T284" s="156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7" t="s">
        <v>177</v>
      </c>
      <c r="AT284" s="157" t="s">
        <v>172</v>
      </c>
      <c r="AU284" s="157" t="s">
        <v>87</v>
      </c>
      <c r="AY284" s="18" t="s">
        <v>170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8" t="s">
        <v>32</v>
      </c>
      <c r="BK284" s="158">
        <f>ROUND(I284*H284,2)</f>
        <v>0</v>
      </c>
      <c r="BL284" s="18" t="s">
        <v>177</v>
      </c>
      <c r="BM284" s="157" t="s">
        <v>1317</v>
      </c>
    </row>
    <row r="285" spans="2:51" s="14" customFormat="1" ht="12">
      <c r="B285" s="167"/>
      <c r="D285" s="160" t="s">
        <v>179</v>
      </c>
      <c r="E285" s="168" t="s">
        <v>1</v>
      </c>
      <c r="F285" s="169" t="s">
        <v>831</v>
      </c>
      <c r="H285" s="170">
        <v>2528.858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179</v>
      </c>
      <c r="AU285" s="168" t="s">
        <v>87</v>
      </c>
      <c r="AV285" s="14" t="s">
        <v>87</v>
      </c>
      <c r="AW285" s="14" t="s">
        <v>31</v>
      </c>
      <c r="AX285" s="14" t="s">
        <v>32</v>
      </c>
      <c r="AY285" s="168" t="s">
        <v>170</v>
      </c>
    </row>
    <row r="286" spans="1:65" s="2" customFormat="1" ht="16.5" customHeight="1">
      <c r="A286" s="33"/>
      <c r="B286" s="145"/>
      <c r="C286" s="146" t="s">
        <v>330</v>
      </c>
      <c r="D286" s="146" t="s">
        <v>172</v>
      </c>
      <c r="E286" s="147" t="s">
        <v>1318</v>
      </c>
      <c r="F286" s="148" t="s">
        <v>1319</v>
      </c>
      <c r="G286" s="149" t="s">
        <v>222</v>
      </c>
      <c r="H286" s="150">
        <v>2528.858</v>
      </c>
      <c r="I286" s="151"/>
      <c r="J286" s="152">
        <f>ROUND(I286*H286,2)</f>
        <v>0</v>
      </c>
      <c r="K286" s="148" t="s">
        <v>176</v>
      </c>
      <c r="L286" s="34"/>
      <c r="M286" s="153" t="s">
        <v>1</v>
      </c>
      <c r="N286" s="154" t="s">
        <v>42</v>
      </c>
      <c r="O286" s="59"/>
      <c r="P286" s="155">
        <f>O286*H286</f>
        <v>0</v>
      </c>
      <c r="Q286" s="155">
        <v>0</v>
      </c>
      <c r="R286" s="155">
        <f>Q286*H286</f>
        <v>0</v>
      </c>
      <c r="S286" s="155">
        <v>0</v>
      </c>
      <c r="T286" s="156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7" t="s">
        <v>177</v>
      </c>
      <c r="AT286" s="157" t="s">
        <v>172</v>
      </c>
      <c r="AU286" s="157" t="s">
        <v>87</v>
      </c>
      <c r="AY286" s="18" t="s">
        <v>170</v>
      </c>
      <c r="BE286" s="158">
        <f>IF(N286="základní",J286,0)</f>
        <v>0</v>
      </c>
      <c r="BF286" s="158">
        <f>IF(N286="snížená",J286,0)</f>
        <v>0</v>
      </c>
      <c r="BG286" s="158">
        <f>IF(N286="zákl. přenesená",J286,0)</f>
        <v>0</v>
      </c>
      <c r="BH286" s="158">
        <f>IF(N286="sníž. přenesená",J286,0)</f>
        <v>0</v>
      </c>
      <c r="BI286" s="158">
        <f>IF(N286="nulová",J286,0)</f>
        <v>0</v>
      </c>
      <c r="BJ286" s="18" t="s">
        <v>32</v>
      </c>
      <c r="BK286" s="158">
        <f>ROUND(I286*H286,2)</f>
        <v>0</v>
      </c>
      <c r="BL286" s="18" t="s">
        <v>177</v>
      </c>
      <c r="BM286" s="157" t="s">
        <v>1320</v>
      </c>
    </row>
    <row r="287" spans="1:65" s="2" customFormat="1" ht="16.5" customHeight="1">
      <c r="A287" s="33"/>
      <c r="B287" s="145"/>
      <c r="C287" s="146" t="s">
        <v>335</v>
      </c>
      <c r="D287" s="146" t="s">
        <v>172</v>
      </c>
      <c r="E287" s="147" t="s">
        <v>316</v>
      </c>
      <c r="F287" s="148" t="s">
        <v>317</v>
      </c>
      <c r="G287" s="149" t="s">
        <v>222</v>
      </c>
      <c r="H287" s="150">
        <v>1175.936</v>
      </c>
      <c r="I287" s="151"/>
      <c r="J287" s="152">
        <f>ROUND(I287*H287,2)</f>
        <v>0</v>
      </c>
      <c r="K287" s="148" t="s">
        <v>176</v>
      </c>
      <c r="L287" s="34"/>
      <c r="M287" s="153" t="s">
        <v>1</v>
      </c>
      <c r="N287" s="154" t="s">
        <v>42</v>
      </c>
      <c r="O287" s="59"/>
      <c r="P287" s="155">
        <f>O287*H287</f>
        <v>0</v>
      </c>
      <c r="Q287" s="155">
        <v>0</v>
      </c>
      <c r="R287" s="155">
        <f>Q287*H287</f>
        <v>0</v>
      </c>
      <c r="S287" s="155">
        <v>0</v>
      </c>
      <c r="T287" s="156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7" t="s">
        <v>177</v>
      </c>
      <c r="AT287" s="157" t="s">
        <v>172</v>
      </c>
      <c r="AU287" s="157" t="s">
        <v>87</v>
      </c>
      <c r="AY287" s="18" t="s">
        <v>170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8" t="s">
        <v>32</v>
      </c>
      <c r="BK287" s="158">
        <f>ROUND(I287*H287,2)</f>
        <v>0</v>
      </c>
      <c r="BL287" s="18" t="s">
        <v>177</v>
      </c>
      <c r="BM287" s="157" t="s">
        <v>318</v>
      </c>
    </row>
    <row r="288" spans="2:51" s="13" customFormat="1" ht="12">
      <c r="B288" s="159"/>
      <c r="D288" s="160" t="s">
        <v>179</v>
      </c>
      <c r="E288" s="161" t="s">
        <v>1</v>
      </c>
      <c r="F288" s="162" t="s">
        <v>1321</v>
      </c>
      <c r="H288" s="161" t="s">
        <v>1</v>
      </c>
      <c r="I288" s="163"/>
      <c r="L288" s="159"/>
      <c r="M288" s="164"/>
      <c r="N288" s="165"/>
      <c r="O288" s="165"/>
      <c r="P288" s="165"/>
      <c r="Q288" s="165"/>
      <c r="R288" s="165"/>
      <c r="S288" s="165"/>
      <c r="T288" s="166"/>
      <c r="AT288" s="161" t="s">
        <v>179</v>
      </c>
      <c r="AU288" s="161" t="s">
        <v>87</v>
      </c>
      <c r="AV288" s="13" t="s">
        <v>32</v>
      </c>
      <c r="AW288" s="13" t="s">
        <v>31</v>
      </c>
      <c r="AX288" s="13" t="s">
        <v>77</v>
      </c>
      <c r="AY288" s="161" t="s">
        <v>170</v>
      </c>
    </row>
    <row r="289" spans="2:51" s="14" customFormat="1" ht="12">
      <c r="B289" s="167"/>
      <c r="D289" s="160" t="s">
        <v>179</v>
      </c>
      <c r="E289" s="168" t="s">
        <v>1</v>
      </c>
      <c r="F289" s="169" t="s">
        <v>1322</v>
      </c>
      <c r="H289" s="170">
        <v>1809.133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8" t="s">
        <v>179</v>
      </c>
      <c r="AU289" s="168" t="s">
        <v>87</v>
      </c>
      <c r="AV289" s="14" t="s">
        <v>87</v>
      </c>
      <c r="AW289" s="14" t="s">
        <v>31</v>
      </c>
      <c r="AX289" s="14" t="s">
        <v>77</v>
      </c>
      <c r="AY289" s="168" t="s">
        <v>170</v>
      </c>
    </row>
    <row r="290" spans="2:51" s="15" customFormat="1" ht="12">
      <c r="B290" s="175"/>
      <c r="D290" s="160" t="s">
        <v>179</v>
      </c>
      <c r="E290" s="176" t="s">
        <v>825</v>
      </c>
      <c r="F290" s="177" t="s">
        <v>239</v>
      </c>
      <c r="H290" s="178">
        <v>1809.133</v>
      </c>
      <c r="I290" s="179"/>
      <c r="L290" s="175"/>
      <c r="M290" s="180"/>
      <c r="N290" s="181"/>
      <c r="O290" s="181"/>
      <c r="P290" s="181"/>
      <c r="Q290" s="181"/>
      <c r="R290" s="181"/>
      <c r="S290" s="181"/>
      <c r="T290" s="182"/>
      <c r="AT290" s="176" t="s">
        <v>179</v>
      </c>
      <c r="AU290" s="176" t="s">
        <v>87</v>
      </c>
      <c r="AV290" s="15" t="s">
        <v>177</v>
      </c>
      <c r="AW290" s="15" t="s">
        <v>31</v>
      </c>
      <c r="AX290" s="15" t="s">
        <v>77</v>
      </c>
      <c r="AY290" s="176" t="s">
        <v>170</v>
      </c>
    </row>
    <row r="291" spans="2:51" s="13" customFormat="1" ht="12">
      <c r="B291" s="159"/>
      <c r="D291" s="160" t="s">
        <v>179</v>
      </c>
      <c r="E291" s="161" t="s">
        <v>1</v>
      </c>
      <c r="F291" s="162" t="s">
        <v>323</v>
      </c>
      <c r="H291" s="161" t="s">
        <v>1</v>
      </c>
      <c r="I291" s="163"/>
      <c r="L291" s="159"/>
      <c r="M291" s="164"/>
      <c r="N291" s="165"/>
      <c r="O291" s="165"/>
      <c r="P291" s="165"/>
      <c r="Q291" s="165"/>
      <c r="R291" s="165"/>
      <c r="S291" s="165"/>
      <c r="T291" s="166"/>
      <c r="AT291" s="161" t="s">
        <v>179</v>
      </c>
      <c r="AU291" s="161" t="s">
        <v>87</v>
      </c>
      <c r="AV291" s="13" t="s">
        <v>32</v>
      </c>
      <c r="AW291" s="13" t="s">
        <v>31</v>
      </c>
      <c r="AX291" s="13" t="s">
        <v>77</v>
      </c>
      <c r="AY291" s="161" t="s">
        <v>170</v>
      </c>
    </row>
    <row r="292" spans="2:51" s="14" customFormat="1" ht="12">
      <c r="B292" s="167"/>
      <c r="D292" s="160" t="s">
        <v>179</v>
      </c>
      <c r="E292" s="168" t="s">
        <v>1</v>
      </c>
      <c r="F292" s="169" t="s">
        <v>931</v>
      </c>
      <c r="H292" s="170">
        <v>1175.936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179</v>
      </c>
      <c r="AU292" s="168" t="s">
        <v>87</v>
      </c>
      <c r="AV292" s="14" t="s">
        <v>87</v>
      </c>
      <c r="AW292" s="14" t="s">
        <v>31</v>
      </c>
      <c r="AX292" s="14" t="s">
        <v>32</v>
      </c>
      <c r="AY292" s="168" t="s">
        <v>170</v>
      </c>
    </row>
    <row r="293" spans="1:65" s="2" customFormat="1" ht="24.2" customHeight="1">
      <c r="A293" s="33"/>
      <c r="B293" s="145"/>
      <c r="C293" s="146" t="s">
        <v>340</v>
      </c>
      <c r="D293" s="146" t="s">
        <v>172</v>
      </c>
      <c r="E293" s="147" t="s">
        <v>326</v>
      </c>
      <c r="F293" s="148" t="s">
        <v>327</v>
      </c>
      <c r="G293" s="149" t="s">
        <v>222</v>
      </c>
      <c r="H293" s="150">
        <v>3527.809</v>
      </c>
      <c r="I293" s="151"/>
      <c r="J293" s="152">
        <f>ROUND(I293*H293,2)</f>
        <v>0</v>
      </c>
      <c r="K293" s="148" t="s">
        <v>176</v>
      </c>
      <c r="L293" s="34"/>
      <c r="M293" s="153" t="s">
        <v>1</v>
      </c>
      <c r="N293" s="154" t="s">
        <v>42</v>
      </c>
      <c r="O293" s="59"/>
      <c r="P293" s="155">
        <f>O293*H293</f>
        <v>0</v>
      </c>
      <c r="Q293" s="155">
        <v>0</v>
      </c>
      <c r="R293" s="155">
        <f>Q293*H293</f>
        <v>0</v>
      </c>
      <c r="S293" s="155">
        <v>0</v>
      </c>
      <c r="T293" s="156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7" t="s">
        <v>177</v>
      </c>
      <c r="AT293" s="157" t="s">
        <v>172</v>
      </c>
      <c r="AU293" s="157" t="s">
        <v>87</v>
      </c>
      <c r="AY293" s="18" t="s">
        <v>170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8" t="s">
        <v>32</v>
      </c>
      <c r="BK293" s="158">
        <f>ROUND(I293*H293,2)</f>
        <v>0</v>
      </c>
      <c r="BL293" s="18" t="s">
        <v>177</v>
      </c>
      <c r="BM293" s="157" t="s">
        <v>328</v>
      </c>
    </row>
    <row r="294" spans="2:51" s="14" customFormat="1" ht="12">
      <c r="B294" s="167"/>
      <c r="D294" s="160" t="s">
        <v>179</v>
      </c>
      <c r="E294" s="168" t="s">
        <v>1</v>
      </c>
      <c r="F294" s="169" t="s">
        <v>932</v>
      </c>
      <c r="H294" s="170">
        <v>3527.809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179</v>
      </c>
      <c r="AU294" s="168" t="s">
        <v>87</v>
      </c>
      <c r="AV294" s="14" t="s">
        <v>87</v>
      </c>
      <c r="AW294" s="14" t="s">
        <v>31</v>
      </c>
      <c r="AX294" s="14" t="s">
        <v>32</v>
      </c>
      <c r="AY294" s="168" t="s">
        <v>170</v>
      </c>
    </row>
    <row r="295" spans="1:65" s="2" customFormat="1" ht="16.5" customHeight="1">
      <c r="A295" s="33"/>
      <c r="B295" s="145"/>
      <c r="C295" s="146" t="s">
        <v>344</v>
      </c>
      <c r="D295" s="146" t="s">
        <v>172</v>
      </c>
      <c r="E295" s="147" t="s">
        <v>331</v>
      </c>
      <c r="F295" s="148" t="s">
        <v>332</v>
      </c>
      <c r="G295" s="149" t="s">
        <v>222</v>
      </c>
      <c r="H295" s="150">
        <v>633.197</v>
      </c>
      <c r="I295" s="151"/>
      <c r="J295" s="152">
        <f>ROUND(I295*H295,2)</f>
        <v>0</v>
      </c>
      <c r="K295" s="148" t="s">
        <v>176</v>
      </c>
      <c r="L295" s="34"/>
      <c r="M295" s="153" t="s">
        <v>1</v>
      </c>
      <c r="N295" s="154" t="s">
        <v>42</v>
      </c>
      <c r="O295" s="59"/>
      <c r="P295" s="155">
        <f>O295*H295</f>
        <v>0</v>
      </c>
      <c r="Q295" s="155">
        <v>0</v>
      </c>
      <c r="R295" s="155">
        <f>Q295*H295</f>
        <v>0</v>
      </c>
      <c r="S295" s="155">
        <v>0</v>
      </c>
      <c r="T295" s="156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7" t="s">
        <v>177</v>
      </c>
      <c r="AT295" s="157" t="s">
        <v>172</v>
      </c>
      <c r="AU295" s="157" t="s">
        <v>87</v>
      </c>
      <c r="AY295" s="18" t="s">
        <v>170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8" t="s">
        <v>32</v>
      </c>
      <c r="BK295" s="158">
        <f>ROUND(I295*H295,2)</f>
        <v>0</v>
      </c>
      <c r="BL295" s="18" t="s">
        <v>177</v>
      </c>
      <c r="BM295" s="157" t="s">
        <v>333</v>
      </c>
    </row>
    <row r="296" spans="2:51" s="14" customFormat="1" ht="12">
      <c r="B296" s="167"/>
      <c r="D296" s="160" t="s">
        <v>179</v>
      </c>
      <c r="E296" s="168" t="s">
        <v>1</v>
      </c>
      <c r="F296" s="169" t="s">
        <v>933</v>
      </c>
      <c r="H296" s="170">
        <v>633.197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179</v>
      </c>
      <c r="AU296" s="168" t="s">
        <v>87</v>
      </c>
      <c r="AV296" s="14" t="s">
        <v>87</v>
      </c>
      <c r="AW296" s="14" t="s">
        <v>31</v>
      </c>
      <c r="AX296" s="14" t="s">
        <v>32</v>
      </c>
      <c r="AY296" s="168" t="s">
        <v>170</v>
      </c>
    </row>
    <row r="297" spans="1:65" s="2" customFormat="1" ht="24.2" customHeight="1">
      <c r="A297" s="33"/>
      <c r="B297" s="145"/>
      <c r="C297" s="146" t="s">
        <v>348</v>
      </c>
      <c r="D297" s="146" t="s">
        <v>172</v>
      </c>
      <c r="E297" s="147" t="s">
        <v>336</v>
      </c>
      <c r="F297" s="148" t="s">
        <v>337</v>
      </c>
      <c r="G297" s="149" t="s">
        <v>222</v>
      </c>
      <c r="H297" s="150">
        <v>1899.59</v>
      </c>
      <c r="I297" s="151"/>
      <c r="J297" s="152">
        <f>ROUND(I297*H297,2)</f>
        <v>0</v>
      </c>
      <c r="K297" s="148" t="s">
        <v>176</v>
      </c>
      <c r="L297" s="34"/>
      <c r="M297" s="153" t="s">
        <v>1</v>
      </c>
      <c r="N297" s="154" t="s">
        <v>42</v>
      </c>
      <c r="O297" s="59"/>
      <c r="P297" s="155">
        <f>O297*H297</f>
        <v>0</v>
      </c>
      <c r="Q297" s="155">
        <v>0</v>
      </c>
      <c r="R297" s="155">
        <f>Q297*H297</f>
        <v>0</v>
      </c>
      <c r="S297" s="155">
        <v>0</v>
      </c>
      <c r="T297" s="156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7" t="s">
        <v>177</v>
      </c>
      <c r="AT297" s="157" t="s">
        <v>172</v>
      </c>
      <c r="AU297" s="157" t="s">
        <v>87</v>
      </c>
      <c r="AY297" s="18" t="s">
        <v>170</v>
      </c>
      <c r="BE297" s="158">
        <f>IF(N297="základní",J297,0)</f>
        <v>0</v>
      </c>
      <c r="BF297" s="158">
        <f>IF(N297="snížená",J297,0)</f>
        <v>0</v>
      </c>
      <c r="BG297" s="158">
        <f>IF(N297="zákl. přenesená",J297,0)</f>
        <v>0</v>
      </c>
      <c r="BH297" s="158">
        <f>IF(N297="sníž. přenesená",J297,0)</f>
        <v>0</v>
      </c>
      <c r="BI297" s="158">
        <f>IF(N297="nulová",J297,0)</f>
        <v>0</v>
      </c>
      <c r="BJ297" s="18" t="s">
        <v>32</v>
      </c>
      <c r="BK297" s="158">
        <f>ROUND(I297*H297,2)</f>
        <v>0</v>
      </c>
      <c r="BL297" s="18" t="s">
        <v>177</v>
      </c>
      <c r="BM297" s="157" t="s">
        <v>338</v>
      </c>
    </row>
    <row r="298" spans="2:51" s="14" customFormat="1" ht="12">
      <c r="B298" s="167"/>
      <c r="D298" s="160" t="s">
        <v>179</v>
      </c>
      <c r="E298" s="168" t="s">
        <v>1</v>
      </c>
      <c r="F298" s="169" t="s">
        <v>934</v>
      </c>
      <c r="H298" s="170">
        <v>1899.59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179</v>
      </c>
      <c r="AU298" s="168" t="s">
        <v>87</v>
      </c>
      <c r="AV298" s="14" t="s">
        <v>87</v>
      </c>
      <c r="AW298" s="14" t="s">
        <v>31</v>
      </c>
      <c r="AX298" s="14" t="s">
        <v>32</v>
      </c>
      <c r="AY298" s="168" t="s">
        <v>170</v>
      </c>
    </row>
    <row r="299" spans="1:65" s="2" customFormat="1" ht="16.5" customHeight="1">
      <c r="A299" s="33"/>
      <c r="B299" s="145"/>
      <c r="C299" s="146" t="s">
        <v>353</v>
      </c>
      <c r="D299" s="146" t="s">
        <v>172</v>
      </c>
      <c r="E299" s="147" t="s">
        <v>341</v>
      </c>
      <c r="F299" s="148" t="s">
        <v>342</v>
      </c>
      <c r="G299" s="149" t="s">
        <v>222</v>
      </c>
      <c r="H299" s="150">
        <v>1809.133</v>
      </c>
      <c r="I299" s="151"/>
      <c r="J299" s="152">
        <f>ROUND(I299*H299,2)</f>
        <v>0</v>
      </c>
      <c r="K299" s="148" t="s">
        <v>176</v>
      </c>
      <c r="L299" s="34"/>
      <c r="M299" s="153" t="s">
        <v>1</v>
      </c>
      <c r="N299" s="154" t="s">
        <v>42</v>
      </c>
      <c r="O299" s="59"/>
      <c r="P299" s="155">
        <f>O299*H299</f>
        <v>0</v>
      </c>
      <c r="Q299" s="155">
        <v>0</v>
      </c>
      <c r="R299" s="155">
        <f>Q299*H299</f>
        <v>0</v>
      </c>
      <c r="S299" s="155">
        <v>0</v>
      </c>
      <c r="T299" s="156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7" t="s">
        <v>177</v>
      </c>
      <c r="AT299" s="157" t="s">
        <v>172</v>
      </c>
      <c r="AU299" s="157" t="s">
        <v>87</v>
      </c>
      <c r="AY299" s="18" t="s">
        <v>170</v>
      </c>
      <c r="BE299" s="158">
        <f>IF(N299="základní",J299,0)</f>
        <v>0</v>
      </c>
      <c r="BF299" s="158">
        <f>IF(N299="snížená",J299,0)</f>
        <v>0</v>
      </c>
      <c r="BG299" s="158">
        <f>IF(N299="zákl. přenesená",J299,0)</f>
        <v>0</v>
      </c>
      <c r="BH299" s="158">
        <f>IF(N299="sníž. přenesená",J299,0)</f>
        <v>0</v>
      </c>
      <c r="BI299" s="158">
        <f>IF(N299="nulová",J299,0)</f>
        <v>0</v>
      </c>
      <c r="BJ299" s="18" t="s">
        <v>32</v>
      </c>
      <c r="BK299" s="158">
        <f>ROUND(I299*H299,2)</f>
        <v>0</v>
      </c>
      <c r="BL299" s="18" t="s">
        <v>177</v>
      </c>
      <c r="BM299" s="157" t="s">
        <v>1323</v>
      </c>
    </row>
    <row r="300" spans="2:51" s="14" customFormat="1" ht="12">
      <c r="B300" s="167"/>
      <c r="D300" s="160" t="s">
        <v>179</v>
      </c>
      <c r="E300" s="168" t="s">
        <v>1</v>
      </c>
      <c r="F300" s="169" t="s">
        <v>825</v>
      </c>
      <c r="H300" s="170">
        <v>1809.133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179</v>
      </c>
      <c r="AU300" s="168" t="s">
        <v>87</v>
      </c>
      <c r="AV300" s="14" t="s">
        <v>87</v>
      </c>
      <c r="AW300" s="14" t="s">
        <v>31</v>
      </c>
      <c r="AX300" s="14" t="s">
        <v>32</v>
      </c>
      <c r="AY300" s="168" t="s">
        <v>170</v>
      </c>
    </row>
    <row r="301" spans="1:65" s="2" customFormat="1" ht="16.5" customHeight="1">
      <c r="A301" s="33"/>
      <c r="B301" s="145"/>
      <c r="C301" s="146" t="s">
        <v>358</v>
      </c>
      <c r="D301" s="146" t="s">
        <v>172</v>
      </c>
      <c r="E301" s="147" t="s">
        <v>345</v>
      </c>
      <c r="F301" s="148" t="s">
        <v>346</v>
      </c>
      <c r="G301" s="149" t="s">
        <v>222</v>
      </c>
      <c r="H301" s="150">
        <v>1175.936</v>
      </c>
      <c r="I301" s="151"/>
      <c r="J301" s="152">
        <f>ROUND(I301*H301,2)</f>
        <v>0</v>
      </c>
      <c r="K301" s="148" t="s">
        <v>193</v>
      </c>
      <c r="L301" s="34"/>
      <c r="M301" s="153" t="s">
        <v>1</v>
      </c>
      <c r="N301" s="154" t="s">
        <v>42</v>
      </c>
      <c r="O301" s="59"/>
      <c r="P301" s="155">
        <f>O301*H301</f>
        <v>0</v>
      </c>
      <c r="Q301" s="155">
        <v>0</v>
      </c>
      <c r="R301" s="155">
        <f>Q301*H301</f>
        <v>0</v>
      </c>
      <c r="S301" s="155">
        <v>0</v>
      </c>
      <c r="T301" s="156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7" t="s">
        <v>177</v>
      </c>
      <c r="AT301" s="157" t="s">
        <v>172</v>
      </c>
      <c r="AU301" s="157" t="s">
        <v>87</v>
      </c>
      <c r="AY301" s="18" t="s">
        <v>170</v>
      </c>
      <c r="BE301" s="158">
        <f>IF(N301="základní",J301,0)</f>
        <v>0</v>
      </c>
      <c r="BF301" s="158">
        <f>IF(N301="snížená",J301,0)</f>
        <v>0</v>
      </c>
      <c r="BG301" s="158">
        <f>IF(N301="zákl. přenesená",J301,0)</f>
        <v>0</v>
      </c>
      <c r="BH301" s="158">
        <f>IF(N301="sníž. přenesená",J301,0)</f>
        <v>0</v>
      </c>
      <c r="BI301" s="158">
        <f>IF(N301="nulová",J301,0)</f>
        <v>0</v>
      </c>
      <c r="BJ301" s="18" t="s">
        <v>32</v>
      </c>
      <c r="BK301" s="158">
        <f>ROUND(I301*H301,2)</f>
        <v>0</v>
      </c>
      <c r="BL301" s="18" t="s">
        <v>177</v>
      </c>
      <c r="BM301" s="157" t="s">
        <v>347</v>
      </c>
    </row>
    <row r="302" spans="2:51" s="14" customFormat="1" ht="12">
      <c r="B302" s="167"/>
      <c r="D302" s="160" t="s">
        <v>179</v>
      </c>
      <c r="E302" s="168" t="s">
        <v>1</v>
      </c>
      <c r="F302" s="169" t="s">
        <v>931</v>
      </c>
      <c r="H302" s="170">
        <v>1175.936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179</v>
      </c>
      <c r="AU302" s="168" t="s">
        <v>87</v>
      </c>
      <c r="AV302" s="14" t="s">
        <v>87</v>
      </c>
      <c r="AW302" s="14" t="s">
        <v>31</v>
      </c>
      <c r="AX302" s="14" t="s">
        <v>32</v>
      </c>
      <c r="AY302" s="168" t="s">
        <v>170</v>
      </c>
    </row>
    <row r="303" spans="1:65" s="2" customFormat="1" ht="16.5" customHeight="1">
      <c r="A303" s="33"/>
      <c r="B303" s="145"/>
      <c r="C303" s="146" t="s">
        <v>363</v>
      </c>
      <c r="D303" s="146" t="s">
        <v>172</v>
      </c>
      <c r="E303" s="147" t="s">
        <v>349</v>
      </c>
      <c r="F303" s="148" t="s">
        <v>350</v>
      </c>
      <c r="G303" s="149" t="s">
        <v>222</v>
      </c>
      <c r="H303" s="150">
        <v>633.197</v>
      </c>
      <c r="I303" s="151"/>
      <c r="J303" s="152">
        <f>ROUND(I303*H303,2)</f>
        <v>0</v>
      </c>
      <c r="K303" s="148" t="s">
        <v>193</v>
      </c>
      <c r="L303" s="34"/>
      <c r="M303" s="153" t="s">
        <v>1</v>
      </c>
      <c r="N303" s="154" t="s">
        <v>42</v>
      </c>
      <c r="O303" s="59"/>
      <c r="P303" s="155">
        <f>O303*H303</f>
        <v>0</v>
      </c>
      <c r="Q303" s="155">
        <v>0</v>
      </c>
      <c r="R303" s="155">
        <f>Q303*H303</f>
        <v>0</v>
      </c>
      <c r="S303" s="155">
        <v>0</v>
      </c>
      <c r="T303" s="156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7" t="s">
        <v>177</v>
      </c>
      <c r="AT303" s="157" t="s">
        <v>172</v>
      </c>
      <c r="AU303" s="157" t="s">
        <v>87</v>
      </c>
      <c r="AY303" s="18" t="s">
        <v>170</v>
      </c>
      <c r="BE303" s="158">
        <f>IF(N303="základní",J303,0)</f>
        <v>0</v>
      </c>
      <c r="BF303" s="158">
        <f>IF(N303="snížená",J303,0)</f>
        <v>0</v>
      </c>
      <c r="BG303" s="158">
        <f>IF(N303="zákl. přenesená",J303,0)</f>
        <v>0</v>
      </c>
      <c r="BH303" s="158">
        <f>IF(N303="sníž. přenesená",J303,0)</f>
        <v>0</v>
      </c>
      <c r="BI303" s="158">
        <f>IF(N303="nulová",J303,0)</f>
        <v>0</v>
      </c>
      <c r="BJ303" s="18" t="s">
        <v>32</v>
      </c>
      <c r="BK303" s="158">
        <f>ROUND(I303*H303,2)</f>
        <v>0</v>
      </c>
      <c r="BL303" s="18" t="s">
        <v>177</v>
      </c>
      <c r="BM303" s="157" t="s">
        <v>351</v>
      </c>
    </row>
    <row r="304" spans="2:51" s="13" customFormat="1" ht="12">
      <c r="B304" s="159"/>
      <c r="D304" s="160" t="s">
        <v>179</v>
      </c>
      <c r="E304" s="161" t="s">
        <v>1</v>
      </c>
      <c r="F304" s="162" t="s">
        <v>352</v>
      </c>
      <c r="H304" s="161" t="s">
        <v>1</v>
      </c>
      <c r="I304" s="163"/>
      <c r="L304" s="159"/>
      <c r="M304" s="164"/>
      <c r="N304" s="165"/>
      <c r="O304" s="165"/>
      <c r="P304" s="165"/>
      <c r="Q304" s="165"/>
      <c r="R304" s="165"/>
      <c r="S304" s="165"/>
      <c r="T304" s="166"/>
      <c r="AT304" s="161" t="s">
        <v>179</v>
      </c>
      <c r="AU304" s="161" t="s">
        <v>87</v>
      </c>
      <c r="AV304" s="13" t="s">
        <v>32</v>
      </c>
      <c r="AW304" s="13" t="s">
        <v>31</v>
      </c>
      <c r="AX304" s="13" t="s">
        <v>77</v>
      </c>
      <c r="AY304" s="161" t="s">
        <v>170</v>
      </c>
    </row>
    <row r="305" spans="2:51" s="14" customFormat="1" ht="12">
      <c r="B305" s="167"/>
      <c r="D305" s="160" t="s">
        <v>179</v>
      </c>
      <c r="E305" s="168" t="s">
        <v>1</v>
      </c>
      <c r="F305" s="169" t="s">
        <v>933</v>
      </c>
      <c r="H305" s="170">
        <v>633.197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179</v>
      </c>
      <c r="AU305" s="168" t="s">
        <v>87</v>
      </c>
      <c r="AV305" s="14" t="s">
        <v>87</v>
      </c>
      <c r="AW305" s="14" t="s">
        <v>31</v>
      </c>
      <c r="AX305" s="14" t="s">
        <v>32</v>
      </c>
      <c r="AY305" s="168" t="s">
        <v>170</v>
      </c>
    </row>
    <row r="306" spans="1:65" s="2" customFormat="1" ht="16.5" customHeight="1">
      <c r="A306" s="33"/>
      <c r="B306" s="145"/>
      <c r="C306" s="146" t="s">
        <v>367</v>
      </c>
      <c r="D306" s="146" t="s">
        <v>172</v>
      </c>
      <c r="E306" s="147" t="s">
        <v>372</v>
      </c>
      <c r="F306" s="148" t="s">
        <v>373</v>
      </c>
      <c r="G306" s="149" t="s">
        <v>222</v>
      </c>
      <c r="H306" s="150">
        <v>809.715</v>
      </c>
      <c r="I306" s="151"/>
      <c r="J306" s="152">
        <f>ROUND(I306*H306,2)</f>
        <v>0</v>
      </c>
      <c r="K306" s="148" t="s">
        <v>176</v>
      </c>
      <c r="L306" s="34"/>
      <c r="M306" s="153" t="s">
        <v>1</v>
      </c>
      <c r="N306" s="154" t="s">
        <v>42</v>
      </c>
      <c r="O306" s="59"/>
      <c r="P306" s="155">
        <f>O306*H306</f>
        <v>0</v>
      </c>
      <c r="Q306" s="155">
        <v>0</v>
      </c>
      <c r="R306" s="155">
        <f>Q306*H306</f>
        <v>0</v>
      </c>
      <c r="S306" s="155">
        <v>0</v>
      </c>
      <c r="T306" s="156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7" t="s">
        <v>177</v>
      </c>
      <c r="AT306" s="157" t="s">
        <v>172</v>
      </c>
      <c r="AU306" s="157" t="s">
        <v>87</v>
      </c>
      <c r="AY306" s="18" t="s">
        <v>170</v>
      </c>
      <c r="BE306" s="158">
        <f>IF(N306="základní",J306,0)</f>
        <v>0</v>
      </c>
      <c r="BF306" s="158">
        <f>IF(N306="snížená",J306,0)</f>
        <v>0</v>
      </c>
      <c r="BG306" s="158">
        <f>IF(N306="zákl. přenesená",J306,0)</f>
        <v>0</v>
      </c>
      <c r="BH306" s="158">
        <f>IF(N306="sníž. přenesená",J306,0)</f>
        <v>0</v>
      </c>
      <c r="BI306" s="158">
        <f>IF(N306="nulová",J306,0)</f>
        <v>0</v>
      </c>
      <c r="BJ306" s="18" t="s">
        <v>32</v>
      </c>
      <c r="BK306" s="158">
        <f>ROUND(I306*H306,2)</f>
        <v>0</v>
      </c>
      <c r="BL306" s="18" t="s">
        <v>177</v>
      </c>
      <c r="BM306" s="157" t="s">
        <v>374</v>
      </c>
    </row>
    <row r="307" spans="2:51" s="14" customFormat="1" ht="12">
      <c r="B307" s="167"/>
      <c r="D307" s="160" t="s">
        <v>179</v>
      </c>
      <c r="E307" s="168" t="s">
        <v>1</v>
      </c>
      <c r="F307" s="169" t="s">
        <v>936</v>
      </c>
      <c r="H307" s="170">
        <v>2528.858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8" t="s">
        <v>179</v>
      </c>
      <c r="AU307" s="168" t="s">
        <v>87</v>
      </c>
      <c r="AV307" s="14" t="s">
        <v>87</v>
      </c>
      <c r="AW307" s="14" t="s">
        <v>31</v>
      </c>
      <c r="AX307" s="14" t="s">
        <v>77</v>
      </c>
      <c r="AY307" s="168" t="s">
        <v>170</v>
      </c>
    </row>
    <row r="308" spans="2:51" s="13" customFormat="1" ht="12">
      <c r="B308" s="159"/>
      <c r="D308" s="160" t="s">
        <v>179</v>
      </c>
      <c r="E308" s="161" t="s">
        <v>1</v>
      </c>
      <c r="F308" s="162" t="s">
        <v>937</v>
      </c>
      <c r="H308" s="161" t="s">
        <v>1</v>
      </c>
      <c r="I308" s="163"/>
      <c r="L308" s="159"/>
      <c r="M308" s="164"/>
      <c r="N308" s="165"/>
      <c r="O308" s="165"/>
      <c r="P308" s="165"/>
      <c r="Q308" s="165"/>
      <c r="R308" s="165"/>
      <c r="S308" s="165"/>
      <c r="T308" s="166"/>
      <c r="AT308" s="161" t="s">
        <v>179</v>
      </c>
      <c r="AU308" s="161" t="s">
        <v>87</v>
      </c>
      <c r="AV308" s="13" t="s">
        <v>32</v>
      </c>
      <c r="AW308" s="13" t="s">
        <v>31</v>
      </c>
      <c r="AX308" s="13" t="s">
        <v>77</v>
      </c>
      <c r="AY308" s="161" t="s">
        <v>170</v>
      </c>
    </row>
    <row r="309" spans="2:51" s="14" customFormat="1" ht="12">
      <c r="B309" s="167"/>
      <c r="D309" s="160" t="s">
        <v>179</v>
      </c>
      <c r="E309" s="168" t="s">
        <v>1</v>
      </c>
      <c r="F309" s="169" t="s">
        <v>1324</v>
      </c>
      <c r="H309" s="170">
        <v>-1272.441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8" t="s">
        <v>179</v>
      </c>
      <c r="AU309" s="168" t="s">
        <v>87</v>
      </c>
      <c r="AV309" s="14" t="s">
        <v>87</v>
      </c>
      <c r="AW309" s="14" t="s">
        <v>31</v>
      </c>
      <c r="AX309" s="14" t="s">
        <v>77</v>
      </c>
      <c r="AY309" s="168" t="s">
        <v>170</v>
      </c>
    </row>
    <row r="310" spans="2:51" s="14" customFormat="1" ht="12">
      <c r="B310" s="167"/>
      <c r="D310" s="160" t="s">
        <v>179</v>
      </c>
      <c r="E310" s="168" t="s">
        <v>1</v>
      </c>
      <c r="F310" s="169" t="s">
        <v>1325</v>
      </c>
      <c r="H310" s="170">
        <v>-11.981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179</v>
      </c>
      <c r="AU310" s="168" t="s">
        <v>87</v>
      </c>
      <c r="AV310" s="14" t="s">
        <v>87</v>
      </c>
      <c r="AW310" s="14" t="s">
        <v>31</v>
      </c>
      <c r="AX310" s="14" t="s">
        <v>77</v>
      </c>
      <c r="AY310" s="168" t="s">
        <v>170</v>
      </c>
    </row>
    <row r="311" spans="2:51" s="13" customFormat="1" ht="12">
      <c r="B311" s="159"/>
      <c r="D311" s="160" t="s">
        <v>179</v>
      </c>
      <c r="E311" s="161" t="s">
        <v>1</v>
      </c>
      <c r="F311" s="162" t="s">
        <v>1326</v>
      </c>
      <c r="H311" s="161" t="s">
        <v>1</v>
      </c>
      <c r="I311" s="163"/>
      <c r="L311" s="159"/>
      <c r="M311" s="164"/>
      <c r="N311" s="165"/>
      <c r="O311" s="165"/>
      <c r="P311" s="165"/>
      <c r="Q311" s="165"/>
      <c r="R311" s="165"/>
      <c r="S311" s="165"/>
      <c r="T311" s="166"/>
      <c r="AT311" s="161" t="s">
        <v>179</v>
      </c>
      <c r="AU311" s="161" t="s">
        <v>87</v>
      </c>
      <c r="AV311" s="13" t="s">
        <v>32</v>
      </c>
      <c r="AW311" s="13" t="s">
        <v>31</v>
      </c>
      <c r="AX311" s="13" t="s">
        <v>77</v>
      </c>
      <c r="AY311" s="161" t="s">
        <v>170</v>
      </c>
    </row>
    <row r="312" spans="2:51" s="14" customFormat="1" ht="12">
      <c r="B312" s="167"/>
      <c r="D312" s="160" t="s">
        <v>179</v>
      </c>
      <c r="E312" s="168" t="s">
        <v>1</v>
      </c>
      <c r="F312" s="169" t="s">
        <v>1327</v>
      </c>
      <c r="H312" s="170">
        <v>-9.735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179</v>
      </c>
      <c r="AU312" s="168" t="s">
        <v>87</v>
      </c>
      <c r="AV312" s="14" t="s">
        <v>87</v>
      </c>
      <c r="AW312" s="14" t="s">
        <v>31</v>
      </c>
      <c r="AX312" s="14" t="s">
        <v>77</v>
      </c>
      <c r="AY312" s="168" t="s">
        <v>170</v>
      </c>
    </row>
    <row r="313" spans="2:51" s="14" customFormat="1" ht="12">
      <c r="B313" s="167"/>
      <c r="D313" s="160" t="s">
        <v>179</v>
      </c>
      <c r="E313" s="168" t="s">
        <v>1</v>
      </c>
      <c r="F313" s="169" t="s">
        <v>1328</v>
      </c>
      <c r="H313" s="170">
        <v>-2.925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8" t="s">
        <v>179</v>
      </c>
      <c r="AU313" s="168" t="s">
        <v>87</v>
      </c>
      <c r="AV313" s="14" t="s">
        <v>87</v>
      </c>
      <c r="AW313" s="14" t="s">
        <v>31</v>
      </c>
      <c r="AX313" s="14" t="s">
        <v>77</v>
      </c>
      <c r="AY313" s="168" t="s">
        <v>170</v>
      </c>
    </row>
    <row r="314" spans="2:51" s="14" customFormat="1" ht="12">
      <c r="B314" s="167"/>
      <c r="D314" s="160" t="s">
        <v>179</v>
      </c>
      <c r="E314" s="168" t="s">
        <v>1</v>
      </c>
      <c r="F314" s="169" t="s">
        <v>1329</v>
      </c>
      <c r="H314" s="170">
        <v>-12.398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8" t="s">
        <v>179</v>
      </c>
      <c r="AU314" s="168" t="s">
        <v>87</v>
      </c>
      <c r="AV314" s="14" t="s">
        <v>87</v>
      </c>
      <c r="AW314" s="14" t="s">
        <v>31</v>
      </c>
      <c r="AX314" s="14" t="s">
        <v>77</v>
      </c>
      <c r="AY314" s="168" t="s">
        <v>170</v>
      </c>
    </row>
    <row r="315" spans="2:51" s="14" customFormat="1" ht="12">
      <c r="B315" s="167"/>
      <c r="D315" s="160" t="s">
        <v>179</v>
      </c>
      <c r="E315" s="168" t="s">
        <v>1</v>
      </c>
      <c r="F315" s="169" t="s">
        <v>1330</v>
      </c>
      <c r="H315" s="170">
        <v>-9.446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8" t="s">
        <v>179</v>
      </c>
      <c r="AU315" s="168" t="s">
        <v>87</v>
      </c>
      <c r="AV315" s="14" t="s">
        <v>87</v>
      </c>
      <c r="AW315" s="14" t="s">
        <v>31</v>
      </c>
      <c r="AX315" s="14" t="s">
        <v>77</v>
      </c>
      <c r="AY315" s="168" t="s">
        <v>170</v>
      </c>
    </row>
    <row r="316" spans="2:51" s="14" customFormat="1" ht="12">
      <c r="B316" s="167"/>
      <c r="D316" s="160" t="s">
        <v>179</v>
      </c>
      <c r="E316" s="168" t="s">
        <v>1</v>
      </c>
      <c r="F316" s="169" t="s">
        <v>1331</v>
      </c>
      <c r="H316" s="170">
        <v>-33.777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8" t="s">
        <v>179</v>
      </c>
      <c r="AU316" s="168" t="s">
        <v>87</v>
      </c>
      <c r="AV316" s="14" t="s">
        <v>87</v>
      </c>
      <c r="AW316" s="14" t="s">
        <v>31</v>
      </c>
      <c r="AX316" s="14" t="s">
        <v>77</v>
      </c>
      <c r="AY316" s="168" t="s">
        <v>170</v>
      </c>
    </row>
    <row r="317" spans="2:51" s="13" customFormat="1" ht="12">
      <c r="B317" s="159"/>
      <c r="D317" s="160" t="s">
        <v>179</v>
      </c>
      <c r="E317" s="161" t="s">
        <v>1</v>
      </c>
      <c r="F317" s="162" t="s">
        <v>1332</v>
      </c>
      <c r="H317" s="161" t="s">
        <v>1</v>
      </c>
      <c r="I317" s="163"/>
      <c r="L317" s="159"/>
      <c r="M317" s="164"/>
      <c r="N317" s="165"/>
      <c r="O317" s="165"/>
      <c r="P317" s="165"/>
      <c r="Q317" s="165"/>
      <c r="R317" s="165"/>
      <c r="S317" s="165"/>
      <c r="T317" s="166"/>
      <c r="AT317" s="161" t="s">
        <v>179</v>
      </c>
      <c r="AU317" s="161" t="s">
        <v>87</v>
      </c>
      <c r="AV317" s="13" t="s">
        <v>32</v>
      </c>
      <c r="AW317" s="13" t="s">
        <v>31</v>
      </c>
      <c r="AX317" s="13" t="s">
        <v>77</v>
      </c>
      <c r="AY317" s="161" t="s">
        <v>170</v>
      </c>
    </row>
    <row r="318" spans="2:51" s="14" customFormat="1" ht="12">
      <c r="B318" s="167"/>
      <c r="D318" s="160" t="s">
        <v>179</v>
      </c>
      <c r="E318" s="168" t="s">
        <v>1</v>
      </c>
      <c r="F318" s="169" t="s">
        <v>1333</v>
      </c>
      <c r="H318" s="170">
        <v>-1.811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179</v>
      </c>
      <c r="AU318" s="168" t="s">
        <v>87</v>
      </c>
      <c r="AV318" s="14" t="s">
        <v>87</v>
      </c>
      <c r="AW318" s="14" t="s">
        <v>31</v>
      </c>
      <c r="AX318" s="14" t="s">
        <v>77</v>
      </c>
      <c r="AY318" s="168" t="s">
        <v>170</v>
      </c>
    </row>
    <row r="319" spans="2:51" s="13" customFormat="1" ht="12">
      <c r="B319" s="159"/>
      <c r="D319" s="160" t="s">
        <v>179</v>
      </c>
      <c r="E319" s="161" t="s">
        <v>1</v>
      </c>
      <c r="F319" s="162" t="s">
        <v>1334</v>
      </c>
      <c r="H319" s="161" t="s">
        <v>1</v>
      </c>
      <c r="I319" s="163"/>
      <c r="L319" s="159"/>
      <c r="M319" s="164"/>
      <c r="N319" s="165"/>
      <c r="O319" s="165"/>
      <c r="P319" s="165"/>
      <c r="Q319" s="165"/>
      <c r="R319" s="165"/>
      <c r="S319" s="165"/>
      <c r="T319" s="166"/>
      <c r="AT319" s="161" t="s">
        <v>179</v>
      </c>
      <c r="AU319" s="161" t="s">
        <v>87</v>
      </c>
      <c r="AV319" s="13" t="s">
        <v>32</v>
      </c>
      <c r="AW319" s="13" t="s">
        <v>31</v>
      </c>
      <c r="AX319" s="13" t="s">
        <v>77</v>
      </c>
      <c r="AY319" s="161" t="s">
        <v>170</v>
      </c>
    </row>
    <row r="320" spans="2:51" s="13" customFormat="1" ht="12">
      <c r="B320" s="159"/>
      <c r="D320" s="160" t="s">
        <v>179</v>
      </c>
      <c r="E320" s="161" t="s">
        <v>1</v>
      </c>
      <c r="F320" s="162" t="s">
        <v>1335</v>
      </c>
      <c r="H320" s="161" t="s">
        <v>1</v>
      </c>
      <c r="I320" s="163"/>
      <c r="L320" s="159"/>
      <c r="M320" s="164"/>
      <c r="N320" s="165"/>
      <c r="O320" s="165"/>
      <c r="P320" s="165"/>
      <c r="Q320" s="165"/>
      <c r="R320" s="165"/>
      <c r="S320" s="165"/>
      <c r="T320" s="166"/>
      <c r="AT320" s="161" t="s">
        <v>179</v>
      </c>
      <c r="AU320" s="161" t="s">
        <v>87</v>
      </c>
      <c r="AV320" s="13" t="s">
        <v>32</v>
      </c>
      <c r="AW320" s="13" t="s">
        <v>31</v>
      </c>
      <c r="AX320" s="13" t="s">
        <v>77</v>
      </c>
      <c r="AY320" s="161" t="s">
        <v>170</v>
      </c>
    </row>
    <row r="321" spans="2:51" s="14" customFormat="1" ht="12">
      <c r="B321" s="167"/>
      <c r="D321" s="160" t="s">
        <v>179</v>
      </c>
      <c r="E321" s="168" t="s">
        <v>1</v>
      </c>
      <c r="F321" s="169" t="s">
        <v>1336</v>
      </c>
      <c r="H321" s="170">
        <v>-364.629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8" t="s">
        <v>179</v>
      </c>
      <c r="AU321" s="168" t="s">
        <v>87</v>
      </c>
      <c r="AV321" s="14" t="s">
        <v>87</v>
      </c>
      <c r="AW321" s="14" t="s">
        <v>31</v>
      </c>
      <c r="AX321" s="14" t="s">
        <v>77</v>
      </c>
      <c r="AY321" s="168" t="s">
        <v>170</v>
      </c>
    </row>
    <row r="322" spans="2:51" s="15" customFormat="1" ht="12">
      <c r="B322" s="175"/>
      <c r="D322" s="160" t="s">
        <v>179</v>
      </c>
      <c r="E322" s="176" t="s">
        <v>133</v>
      </c>
      <c r="F322" s="177" t="s">
        <v>239</v>
      </c>
      <c r="H322" s="178">
        <v>809.715</v>
      </c>
      <c r="I322" s="179"/>
      <c r="L322" s="175"/>
      <c r="M322" s="180"/>
      <c r="N322" s="181"/>
      <c r="O322" s="181"/>
      <c r="P322" s="181"/>
      <c r="Q322" s="181"/>
      <c r="R322" s="181"/>
      <c r="S322" s="181"/>
      <c r="T322" s="182"/>
      <c r="AT322" s="176" t="s">
        <v>179</v>
      </c>
      <c r="AU322" s="176" t="s">
        <v>87</v>
      </c>
      <c r="AV322" s="15" t="s">
        <v>177</v>
      </c>
      <c r="AW322" s="15" t="s">
        <v>31</v>
      </c>
      <c r="AX322" s="15" t="s">
        <v>32</v>
      </c>
      <c r="AY322" s="176" t="s">
        <v>170</v>
      </c>
    </row>
    <row r="323" spans="1:65" s="2" customFormat="1" ht="16.5" customHeight="1">
      <c r="A323" s="33"/>
      <c r="B323" s="145"/>
      <c r="C323" s="183" t="s">
        <v>371</v>
      </c>
      <c r="D323" s="183" t="s">
        <v>379</v>
      </c>
      <c r="E323" s="184" t="s">
        <v>941</v>
      </c>
      <c r="F323" s="185" t="s">
        <v>942</v>
      </c>
      <c r="G323" s="186" t="s">
        <v>249</v>
      </c>
      <c r="H323" s="187">
        <v>1683.397</v>
      </c>
      <c r="I323" s="188"/>
      <c r="J323" s="189">
        <f>ROUND(I323*H323,2)</f>
        <v>0</v>
      </c>
      <c r="K323" s="185" t="s">
        <v>193</v>
      </c>
      <c r="L323" s="190"/>
      <c r="M323" s="191" t="s">
        <v>1</v>
      </c>
      <c r="N323" s="192" t="s">
        <v>42</v>
      </c>
      <c r="O323" s="59"/>
      <c r="P323" s="155">
        <f>O323*H323</f>
        <v>0</v>
      </c>
      <c r="Q323" s="155">
        <v>0</v>
      </c>
      <c r="R323" s="155">
        <f>Q323*H323</f>
        <v>0</v>
      </c>
      <c r="S323" s="155">
        <v>0</v>
      </c>
      <c r="T323" s="156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7" t="s">
        <v>210</v>
      </c>
      <c r="AT323" s="157" t="s">
        <v>379</v>
      </c>
      <c r="AU323" s="157" t="s">
        <v>87</v>
      </c>
      <c r="AY323" s="18" t="s">
        <v>170</v>
      </c>
      <c r="BE323" s="158">
        <f>IF(N323="základní",J323,0)</f>
        <v>0</v>
      </c>
      <c r="BF323" s="158">
        <f>IF(N323="snížená",J323,0)</f>
        <v>0</v>
      </c>
      <c r="BG323" s="158">
        <f>IF(N323="zákl. přenesená",J323,0)</f>
        <v>0</v>
      </c>
      <c r="BH323" s="158">
        <f>IF(N323="sníž. přenesená",J323,0)</f>
        <v>0</v>
      </c>
      <c r="BI323" s="158">
        <f>IF(N323="nulová",J323,0)</f>
        <v>0</v>
      </c>
      <c r="BJ323" s="18" t="s">
        <v>32</v>
      </c>
      <c r="BK323" s="158">
        <f>ROUND(I323*H323,2)</f>
        <v>0</v>
      </c>
      <c r="BL323" s="18" t="s">
        <v>177</v>
      </c>
      <c r="BM323" s="157" t="s">
        <v>943</v>
      </c>
    </row>
    <row r="324" spans="2:51" s="14" customFormat="1" ht="12">
      <c r="B324" s="167"/>
      <c r="D324" s="160" t="s">
        <v>179</v>
      </c>
      <c r="E324" s="168" t="s">
        <v>1</v>
      </c>
      <c r="F324" s="169" t="s">
        <v>944</v>
      </c>
      <c r="H324" s="170">
        <v>1683.397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8" t="s">
        <v>179</v>
      </c>
      <c r="AU324" s="168" t="s">
        <v>87</v>
      </c>
      <c r="AV324" s="14" t="s">
        <v>87</v>
      </c>
      <c r="AW324" s="14" t="s">
        <v>31</v>
      </c>
      <c r="AX324" s="14" t="s">
        <v>77</v>
      </c>
      <c r="AY324" s="168" t="s">
        <v>170</v>
      </c>
    </row>
    <row r="325" spans="2:51" s="15" customFormat="1" ht="12">
      <c r="B325" s="175"/>
      <c r="D325" s="160" t="s">
        <v>179</v>
      </c>
      <c r="E325" s="176" t="s">
        <v>1</v>
      </c>
      <c r="F325" s="177" t="s">
        <v>239</v>
      </c>
      <c r="H325" s="178">
        <v>1683.397</v>
      </c>
      <c r="I325" s="179"/>
      <c r="L325" s="175"/>
      <c r="M325" s="180"/>
      <c r="N325" s="181"/>
      <c r="O325" s="181"/>
      <c r="P325" s="181"/>
      <c r="Q325" s="181"/>
      <c r="R325" s="181"/>
      <c r="S325" s="181"/>
      <c r="T325" s="182"/>
      <c r="AT325" s="176" t="s">
        <v>179</v>
      </c>
      <c r="AU325" s="176" t="s">
        <v>87</v>
      </c>
      <c r="AV325" s="15" t="s">
        <v>177</v>
      </c>
      <c r="AW325" s="15" t="s">
        <v>31</v>
      </c>
      <c r="AX325" s="15" t="s">
        <v>32</v>
      </c>
      <c r="AY325" s="176" t="s">
        <v>170</v>
      </c>
    </row>
    <row r="326" spans="1:65" s="2" customFormat="1" ht="16.5" customHeight="1">
      <c r="A326" s="33"/>
      <c r="B326" s="145"/>
      <c r="C326" s="146" t="s">
        <v>378</v>
      </c>
      <c r="D326" s="146" t="s">
        <v>172</v>
      </c>
      <c r="E326" s="147" t="s">
        <v>385</v>
      </c>
      <c r="F326" s="148" t="s">
        <v>386</v>
      </c>
      <c r="G326" s="149" t="s">
        <v>222</v>
      </c>
      <c r="H326" s="150">
        <v>935.221</v>
      </c>
      <c r="I326" s="151"/>
      <c r="J326" s="152">
        <f>ROUND(I326*H326,2)</f>
        <v>0</v>
      </c>
      <c r="K326" s="148" t="s">
        <v>176</v>
      </c>
      <c r="L326" s="34"/>
      <c r="M326" s="153" t="s">
        <v>1</v>
      </c>
      <c r="N326" s="154" t="s">
        <v>42</v>
      </c>
      <c r="O326" s="59"/>
      <c r="P326" s="155">
        <f>O326*H326</f>
        <v>0</v>
      </c>
      <c r="Q326" s="155">
        <v>0</v>
      </c>
      <c r="R326" s="155">
        <f>Q326*H326</f>
        <v>0</v>
      </c>
      <c r="S326" s="155">
        <v>0</v>
      </c>
      <c r="T326" s="156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7" t="s">
        <v>177</v>
      </c>
      <c r="AT326" s="157" t="s">
        <v>172</v>
      </c>
      <c r="AU326" s="157" t="s">
        <v>87</v>
      </c>
      <c r="AY326" s="18" t="s">
        <v>170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8" t="s">
        <v>32</v>
      </c>
      <c r="BK326" s="158">
        <f>ROUND(I326*H326,2)</f>
        <v>0</v>
      </c>
      <c r="BL326" s="18" t="s">
        <v>177</v>
      </c>
      <c r="BM326" s="157" t="s">
        <v>387</v>
      </c>
    </row>
    <row r="327" spans="2:51" s="14" customFormat="1" ht="12">
      <c r="B327" s="167"/>
      <c r="D327" s="160" t="s">
        <v>179</v>
      </c>
      <c r="E327" s="168" t="s">
        <v>1</v>
      </c>
      <c r="F327" s="169" t="s">
        <v>388</v>
      </c>
      <c r="H327" s="170">
        <v>935.221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8" t="s">
        <v>179</v>
      </c>
      <c r="AU327" s="168" t="s">
        <v>87</v>
      </c>
      <c r="AV327" s="14" t="s">
        <v>87</v>
      </c>
      <c r="AW327" s="14" t="s">
        <v>31</v>
      </c>
      <c r="AX327" s="14" t="s">
        <v>77</v>
      </c>
      <c r="AY327" s="168" t="s">
        <v>170</v>
      </c>
    </row>
    <row r="328" spans="2:51" s="15" customFormat="1" ht="12">
      <c r="B328" s="175"/>
      <c r="D328" s="160" t="s">
        <v>179</v>
      </c>
      <c r="E328" s="176" t="s">
        <v>1</v>
      </c>
      <c r="F328" s="177" t="s">
        <v>239</v>
      </c>
      <c r="H328" s="178">
        <v>935.221</v>
      </c>
      <c r="I328" s="179"/>
      <c r="L328" s="175"/>
      <c r="M328" s="180"/>
      <c r="N328" s="181"/>
      <c r="O328" s="181"/>
      <c r="P328" s="181"/>
      <c r="Q328" s="181"/>
      <c r="R328" s="181"/>
      <c r="S328" s="181"/>
      <c r="T328" s="182"/>
      <c r="AT328" s="176" t="s">
        <v>179</v>
      </c>
      <c r="AU328" s="176" t="s">
        <v>87</v>
      </c>
      <c r="AV328" s="15" t="s">
        <v>177</v>
      </c>
      <c r="AW328" s="15" t="s">
        <v>31</v>
      </c>
      <c r="AX328" s="15" t="s">
        <v>32</v>
      </c>
      <c r="AY328" s="176" t="s">
        <v>170</v>
      </c>
    </row>
    <row r="329" spans="1:65" s="2" customFormat="1" ht="16.5" customHeight="1">
      <c r="A329" s="33"/>
      <c r="B329" s="145"/>
      <c r="C329" s="146" t="s">
        <v>384</v>
      </c>
      <c r="D329" s="146" t="s">
        <v>172</v>
      </c>
      <c r="E329" s="147" t="s">
        <v>948</v>
      </c>
      <c r="F329" s="148" t="s">
        <v>1337</v>
      </c>
      <c r="G329" s="149" t="s">
        <v>222</v>
      </c>
      <c r="H329" s="150">
        <v>935.221</v>
      </c>
      <c r="I329" s="151"/>
      <c r="J329" s="152">
        <f>ROUND(I329*H329,2)</f>
        <v>0</v>
      </c>
      <c r="K329" s="148" t="s">
        <v>176</v>
      </c>
      <c r="L329" s="34"/>
      <c r="M329" s="153" t="s">
        <v>1</v>
      </c>
      <c r="N329" s="154" t="s">
        <v>42</v>
      </c>
      <c r="O329" s="59"/>
      <c r="P329" s="155">
        <f>O329*H329</f>
        <v>0</v>
      </c>
      <c r="Q329" s="155">
        <v>0</v>
      </c>
      <c r="R329" s="155">
        <f>Q329*H329</f>
        <v>0</v>
      </c>
      <c r="S329" s="155">
        <v>0</v>
      </c>
      <c r="T329" s="156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7" t="s">
        <v>177</v>
      </c>
      <c r="AT329" s="157" t="s">
        <v>172</v>
      </c>
      <c r="AU329" s="157" t="s">
        <v>87</v>
      </c>
      <c r="AY329" s="18" t="s">
        <v>170</v>
      </c>
      <c r="BE329" s="158">
        <f>IF(N329="základní",J329,0)</f>
        <v>0</v>
      </c>
      <c r="BF329" s="158">
        <f>IF(N329="snížená",J329,0)</f>
        <v>0</v>
      </c>
      <c r="BG329" s="158">
        <f>IF(N329="zákl. přenesená",J329,0)</f>
        <v>0</v>
      </c>
      <c r="BH329" s="158">
        <f>IF(N329="sníž. přenesená",J329,0)</f>
        <v>0</v>
      </c>
      <c r="BI329" s="158">
        <f>IF(N329="nulová",J329,0)</f>
        <v>0</v>
      </c>
      <c r="BJ329" s="18" t="s">
        <v>32</v>
      </c>
      <c r="BK329" s="158">
        <f>ROUND(I329*H329,2)</f>
        <v>0</v>
      </c>
      <c r="BL329" s="18" t="s">
        <v>177</v>
      </c>
      <c r="BM329" s="157" t="s">
        <v>1338</v>
      </c>
    </row>
    <row r="330" spans="2:51" s="14" customFormat="1" ht="12">
      <c r="B330" s="167"/>
      <c r="D330" s="160" t="s">
        <v>179</v>
      </c>
      <c r="E330" s="168" t="s">
        <v>1</v>
      </c>
      <c r="F330" s="169" t="s">
        <v>1339</v>
      </c>
      <c r="H330" s="170">
        <v>935.221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179</v>
      </c>
      <c r="AU330" s="168" t="s">
        <v>87</v>
      </c>
      <c r="AV330" s="14" t="s">
        <v>87</v>
      </c>
      <c r="AW330" s="14" t="s">
        <v>31</v>
      </c>
      <c r="AX330" s="14" t="s">
        <v>32</v>
      </c>
      <c r="AY330" s="168" t="s">
        <v>170</v>
      </c>
    </row>
    <row r="331" spans="1:65" s="2" customFormat="1" ht="16.5" customHeight="1">
      <c r="A331" s="33"/>
      <c r="B331" s="145"/>
      <c r="C331" s="146" t="s">
        <v>389</v>
      </c>
      <c r="D331" s="146" t="s">
        <v>172</v>
      </c>
      <c r="E331" s="147" t="s">
        <v>1340</v>
      </c>
      <c r="F331" s="148" t="s">
        <v>1341</v>
      </c>
      <c r="G331" s="149" t="s">
        <v>222</v>
      </c>
      <c r="H331" s="150">
        <v>527.422</v>
      </c>
      <c r="I331" s="151"/>
      <c r="J331" s="152">
        <f>ROUND(I331*H331,2)</f>
        <v>0</v>
      </c>
      <c r="K331" s="148" t="s">
        <v>176</v>
      </c>
      <c r="L331" s="34"/>
      <c r="M331" s="153" t="s">
        <v>1</v>
      </c>
      <c r="N331" s="154" t="s">
        <v>42</v>
      </c>
      <c r="O331" s="59"/>
      <c r="P331" s="155">
        <f>O331*H331</f>
        <v>0</v>
      </c>
      <c r="Q331" s="155">
        <v>0</v>
      </c>
      <c r="R331" s="155">
        <f>Q331*H331</f>
        <v>0</v>
      </c>
      <c r="S331" s="155">
        <v>0</v>
      </c>
      <c r="T331" s="156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7" t="s">
        <v>177</v>
      </c>
      <c r="AT331" s="157" t="s">
        <v>172</v>
      </c>
      <c r="AU331" s="157" t="s">
        <v>87</v>
      </c>
      <c r="AY331" s="18" t="s">
        <v>170</v>
      </c>
      <c r="BE331" s="158">
        <f>IF(N331="základní",J331,0)</f>
        <v>0</v>
      </c>
      <c r="BF331" s="158">
        <f>IF(N331="snížená",J331,0)</f>
        <v>0</v>
      </c>
      <c r="BG331" s="158">
        <f>IF(N331="zákl. přenesená",J331,0)</f>
        <v>0</v>
      </c>
      <c r="BH331" s="158">
        <f>IF(N331="sníž. přenesená",J331,0)</f>
        <v>0</v>
      </c>
      <c r="BI331" s="158">
        <f>IF(N331="nulová",J331,0)</f>
        <v>0</v>
      </c>
      <c r="BJ331" s="18" t="s">
        <v>32</v>
      </c>
      <c r="BK331" s="158">
        <f>ROUND(I331*H331,2)</f>
        <v>0</v>
      </c>
      <c r="BL331" s="18" t="s">
        <v>177</v>
      </c>
      <c r="BM331" s="157" t="s">
        <v>1342</v>
      </c>
    </row>
    <row r="332" spans="2:51" s="14" customFormat="1" ht="12">
      <c r="B332" s="167"/>
      <c r="D332" s="160" t="s">
        <v>179</v>
      </c>
      <c r="E332" s="168" t="s">
        <v>1</v>
      </c>
      <c r="F332" s="169" t="s">
        <v>1343</v>
      </c>
      <c r="H332" s="170">
        <v>1141.262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8" t="s">
        <v>179</v>
      </c>
      <c r="AU332" s="168" t="s">
        <v>87</v>
      </c>
      <c r="AV332" s="14" t="s">
        <v>87</v>
      </c>
      <c r="AW332" s="14" t="s">
        <v>31</v>
      </c>
      <c r="AX332" s="14" t="s">
        <v>77</v>
      </c>
      <c r="AY332" s="168" t="s">
        <v>170</v>
      </c>
    </row>
    <row r="333" spans="2:51" s="14" customFormat="1" ht="12">
      <c r="B333" s="167"/>
      <c r="D333" s="160" t="s">
        <v>179</v>
      </c>
      <c r="E333" s="168" t="s">
        <v>1</v>
      </c>
      <c r="F333" s="169" t="s">
        <v>1344</v>
      </c>
      <c r="H333" s="170">
        <v>-378.726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8" t="s">
        <v>179</v>
      </c>
      <c r="AU333" s="168" t="s">
        <v>87</v>
      </c>
      <c r="AV333" s="14" t="s">
        <v>87</v>
      </c>
      <c r="AW333" s="14" t="s">
        <v>31</v>
      </c>
      <c r="AX333" s="14" t="s">
        <v>77</v>
      </c>
      <c r="AY333" s="168" t="s">
        <v>170</v>
      </c>
    </row>
    <row r="334" spans="2:51" s="14" customFormat="1" ht="12">
      <c r="B334" s="167"/>
      <c r="D334" s="160" t="s">
        <v>179</v>
      </c>
      <c r="E334" s="168" t="s">
        <v>1</v>
      </c>
      <c r="F334" s="169" t="s">
        <v>1345</v>
      </c>
      <c r="H334" s="170">
        <v>-236.494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8" t="s">
        <v>179</v>
      </c>
      <c r="AU334" s="168" t="s">
        <v>87</v>
      </c>
      <c r="AV334" s="14" t="s">
        <v>87</v>
      </c>
      <c r="AW334" s="14" t="s">
        <v>31</v>
      </c>
      <c r="AX334" s="14" t="s">
        <v>77</v>
      </c>
      <c r="AY334" s="168" t="s">
        <v>170</v>
      </c>
    </row>
    <row r="335" spans="2:51" s="16" customFormat="1" ht="12">
      <c r="B335" s="198"/>
      <c r="D335" s="160" t="s">
        <v>179</v>
      </c>
      <c r="E335" s="199" t="s">
        <v>1</v>
      </c>
      <c r="F335" s="200" t="s">
        <v>893</v>
      </c>
      <c r="H335" s="201">
        <v>526.042</v>
      </c>
      <c r="I335" s="202"/>
      <c r="L335" s="198"/>
      <c r="M335" s="203"/>
      <c r="N335" s="204"/>
      <c r="O335" s="204"/>
      <c r="P335" s="204"/>
      <c r="Q335" s="204"/>
      <c r="R335" s="204"/>
      <c r="S335" s="204"/>
      <c r="T335" s="205"/>
      <c r="AT335" s="199" t="s">
        <v>179</v>
      </c>
      <c r="AU335" s="199" t="s">
        <v>87</v>
      </c>
      <c r="AV335" s="16" t="s">
        <v>187</v>
      </c>
      <c r="AW335" s="16" t="s">
        <v>31</v>
      </c>
      <c r="AX335" s="16" t="s">
        <v>77</v>
      </c>
      <c r="AY335" s="199" t="s">
        <v>170</v>
      </c>
    </row>
    <row r="336" spans="2:51" s="14" customFormat="1" ht="12">
      <c r="B336" s="167"/>
      <c r="D336" s="160" t="s">
        <v>179</v>
      </c>
      <c r="E336" s="168" t="s">
        <v>1</v>
      </c>
      <c r="F336" s="169" t="s">
        <v>1346</v>
      </c>
      <c r="H336" s="170">
        <v>2.304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8" t="s">
        <v>179</v>
      </c>
      <c r="AU336" s="168" t="s">
        <v>87</v>
      </c>
      <c r="AV336" s="14" t="s">
        <v>87</v>
      </c>
      <c r="AW336" s="14" t="s">
        <v>31</v>
      </c>
      <c r="AX336" s="14" t="s">
        <v>77</v>
      </c>
      <c r="AY336" s="168" t="s">
        <v>170</v>
      </c>
    </row>
    <row r="337" spans="2:51" s="14" customFormat="1" ht="12">
      <c r="B337" s="167"/>
      <c r="D337" s="160" t="s">
        <v>179</v>
      </c>
      <c r="E337" s="168" t="s">
        <v>1</v>
      </c>
      <c r="F337" s="169" t="s">
        <v>1347</v>
      </c>
      <c r="H337" s="170">
        <v>-0.924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179</v>
      </c>
      <c r="AU337" s="168" t="s">
        <v>87</v>
      </c>
      <c r="AV337" s="14" t="s">
        <v>87</v>
      </c>
      <c r="AW337" s="14" t="s">
        <v>31</v>
      </c>
      <c r="AX337" s="14" t="s">
        <v>77</v>
      </c>
      <c r="AY337" s="168" t="s">
        <v>170</v>
      </c>
    </row>
    <row r="338" spans="2:51" s="16" customFormat="1" ht="12">
      <c r="B338" s="198"/>
      <c r="D338" s="160" t="s">
        <v>179</v>
      </c>
      <c r="E338" s="199" t="s">
        <v>1</v>
      </c>
      <c r="F338" s="200" t="s">
        <v>893</v>
      </c>
      <c r="H338" s="201">
        <v>1.38</v>
      </c>
      <c r="I338" s="202"/>
      <c r="L338" s="198"/>
      <c r="M338" s="203"/>
      <c r="N338" s="204"/>
      <c r="O338" s="204"/>
      <c r="P338" s="204"/>
      <c r="Q338" s="204"/>
      <c r="R338" s="204"/>
      <c r="S338" s="204"/>
      <c r="T338" s="205"/>
      <c r="AT338" s="199" t="s">
        <v>179</v>
      </c>
      <c r="AU338" s="199" t="s">
        <v>87</v>
      </c>
      <c r="AV338" s="16" t="s">
        <v>187</v>
      </c>
      <c r="AW338" s="16" t="s">
        <v>31</v>
      </c>
      <c r="AX338" s="16" t="s">
        <v>77</v>
      </c>
      <c r="AY338" s="199" t="s">
        <v>170</v>
      </c>
    </row>
    <row r="339" spans="2:51" s="15" customFormat="1" ht="12">
      <c r="B339" s="175"/>
      <c r="D339" s="160" t="s">
        <v>179</v>
      </c>
      <c r="E339" s="176" t="s">
        <v>1146</v>
      </c>
      <c r="F339" s="177" t="s">
        <v>239</v>
      </c>
      <c r="H339" s="178">
        <v>527.422</v>
      </c>
      <c r="I339" s="179"/>
      <c r="L339" s="175"/>
      <c r="M339" s="180"/>
      <c r="N339" s="181"/>
      <c r="O339" s="181"/>
      <c r="P339" s="181"/>
      <c r="Q339" s="181"/>
      <c r="R339" s="181"/>
      <c r="S339" s="181"/>
      <c r="T339" s="182"/>
      <c r="AT339" s="176" t="s">
        <v>179</v>
      </c>
      <c r="AU339" s="176" t="s">
        <v>87</v>
      </c>
      <c r="AV339" s="15" t="s">
        <v>177</v>
      </c>
      <c r="AW339" s="15" t="s">
        <v>31</v>
      </c>
      <c r="AX339" s="15" t="s">
        <v>32</v>
      </c>
      <c r="AY339" s="176" t="s">
        <v>170</v>
      </c>
    </row>
    <row r="340" spans="1:65" s="2" customFormat="1" ht="16.5" customHeight="1">
      <c r="A340" s="33"/>
      <c r="B340" s="145"/>
      <c r="C340" s="183" t="s">
        <v>393</v>
      </c>
      <c r="D340" s="183" t="s">
        <v>379</v>
      </c>
      <c r="E340" s="184" t="s">
        <v>941</v>
      </c>
      <c r="F340" s="185" t="s">
        <v>942</v>
      </c>
      <c r="G340" s="186" t="s">
        <v>249</v>
      </c>
      <c r="H340" s="187">
        <v>1096.51</v>
      </c>
      <c r="I340" s="188"/>
      <c r="J340" s="189">
        <f>ROUND(I340*H340,2)</f>
        <v>0</v>
      </c>
      <c r="K340" s="185" t="s">
        <v>193</v>
      </c>
      <c r="L340" s="190"/>
      <c r="M340" s="191" t="s">
        <v>1</v>
      </c>
      <c r="N340" s="192" t="s">
        <v>42</v>
      </c>
      <c r="O340" s="59"/>
      <c r="P340" s="155">
        <f>O340*H340</f>
        <v>0</v>
      </c>
      <c r="Q340" s="155">
        <v>0</v>
      </c>
      <c r="R340" s="155">
        <f>Q340*H340</f>
        <v>0</v>
      </c>
      <c r="S340" s="155">
        <v>0</v>
      </c>
      <c r="T340" s="156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7" t="s">
        <v>210</v>
      </c>
      <c r="AT340" s="157" t="s">
        <v>379</v>
      </c>
      <c r="AU340" s="157" t="s">
        <v>87</v>
      </c>
      <c r="AY340" s="18" t="s">
        <v>170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8" t="s">
        <v>32</v>
      </c>
      <c r="BK340" s="158">
        <f>ROUND(I340*H340,2)</f>
        <v>0</v>
      </c>
      <c r="BL340" s="18" t="s">
        <v>177</v>
      </c>
      <c r="BM340" s="157" t="s">
        <v>1348</v>
      </c>
    </row>
    <row r="341" spans="2:51" s="14" customFormat="1" ht="12">
      <c r="B341" s="167"/>
      <c r="D341" s="160" t="s">
        <v>179</v>
      </c>
      <c r="E341" s="168" t="s">
        <v>1</v>
      </c>
      <c r="F341" s="169" t="s">
        <v>1349</v>
      </c>
      <c r="H341" s="170">
        <v>1096.51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8" t="s">
        <v>179</v>
      </c>
      <c r="AU341" s="168" t="s">
        <v>87</v>
      </c>
      <c r="AV341" s="14" t="s">
        <v>87</v>
      </c>
      <c r="AW341" s="14" t="s">
        <v>31</v>
      </c>
      <c r="AX341" s="14" t="s">
        <v>77</v>
      </c>
      <c r="AY341" s="168" t="s">
        <v>170</v>
      </c>
    </row>
    <row r="342" spans="2:51" s="15" customFormat="1" ht="12">
      <c r="B342" s="175"/>
      <c r="D342" s="160" t="s">
        <v>179</v>
      </c>
      <c r="E342" s="176" t="s">
        <v>1</v>
      </c>
      <c r="F342" s="177" t="s">
        <v>239</v>
      </c>
      <c r="H342" s="178">
        <v>1096.51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179</v>
      </c>
      <c r="AU342" s="176" t="s">
        <v>87</v>
      </c>
      <c r="AV342" s="15" t="s">
        <v>177</v>
      </c>
      <c r="AW342" s="15" t="s">
        <v>31</v>
      </c>
      <c r="AX342" s="15" t="s">
        <v>32</v>
      </c>
      <c r="AY342" s="176" t="s">
        <v>170</v>
      </c>
    </row>
    <row r="343" spans="1:65" s="2" customFormat="1" ht="16.5" customHeight="1">
      <c r="A343" s="33"/>
      <c r="B343" s="145"/>
      <c r="C343" s="146" t="s">
        <v>399</v>
      </c>
      <c r="D343" s="146" t="s">
        <v>172</v>
      </c>
      <c r="E343" s="147" t="s">
        <v>385</v>
      </c>
      <c r="F343" s="148" t="s">
        <v>386</v>
      </c>
      <c r="G343" s="149" t="s">
        <v>222</v>
      </c>
      <c r="H343" s="150">
        <v>609.172</v>
      </c>
      <c r="I343" s="151"/>
      <c r="J343" s="152">
        <f>ROUND(I343*H343,2)</f>
        <v>0</v>
      </c>
      <c r="K343" s="148" t="s">
        <v>176</v>
      </c>
      <c r="L343" s="34"/>
      <c r="M343" s="153" t="s">
        <v>1</v>
      </c>
      <c r="N343" s="154" t="s">
        <v>42</v>
      </c>
      <c r="O343" s="59"/>
      <c r="P343" s="155">
        <f>O343*H343</f>
        <v>0</v>
      </c>
      <c r="Q343" s="155">
        <v>0</v>
      </c>
      <c r="R343" s="155">
        <f>Q343*H343</f>
        <v>0</v>
      </c>
      <c r="S343" s="155">
        <v>0</v>
      </c>
      <c r="T343" s="156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7" t="s">
        <v>177</v>
      </c>
      <c r="AT343" s="157" t="s">
        <v>172</v>
      </c>
      <c r="AU343" s="157" t="s">
        <v>87</v>
      </c>
      <c r="AY343" s="18" t="s">
        <v>170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8" t="s">
        <v>32</v>
      </c>
      <c r="BK343" s="158">
        <f>ROUND(I343*H343,2)</f>
        <v>0</v>
      </c>
      <c r="BL343" s="18" t="s">
        <v>177</v>
      </c>
      <c r="BM343" s="157" t="s">
        <v>1350</v>
      </c>
    </row>
    <row r="344" spans="2:51" s="14" customFormat="1" ht="12">
      <c r="B344" s="167"/>
      <c r="D344" s="160" t="s">
        <v>179</v>
      </c>
      <c r="E344" s="168" t="s">
        <v>1</v>
      </c>
      <c r="F344" s="169" t="s">
        <v>1351</v>
      </c>
      <c r="H344" s="170">
        <v>609.172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8" t="s">
        <v>179</v>
      </c>
      <c r="AU344" s="168" t="s">
        <v>87</v>
      </c>
      <c r="AV344" s="14" t="s">
        <v>87</v>
      </c>
      <c r="AW344" s="14" t="s">
        <v>31</v>
      </c>
      <c r="AX344" s="14" t="s">
        <v>77</v>
      </c>
      <c r="AY344" s="168" t="s">
        <v>170</v>
      </c>
    </row>
    <row r="345" spans="2:51" s="15" customFormat="1" ht="12">
      <c r="B345" s="175"/>
      <c r="D345" s="160" t="s">
        <v>179</v>
      </c>
      <c r="E345" s="176" t="s">
        <v>1</v>
      </c>
      <c r="F345" s="177" t="s">
        <v>239</v>
      </c>
      <c r="H345" s="178">
        <v>609.172</v>
      </c>
      <c r="I345" s="179"/>
      <c r="L345" s="175"/>
      <c r="M345" s="180"/>
      <c r="N345" s="181"/>
      <c r="O345" s="181"/>
      <c r="P345" s="181"/>
      <c r="Q345" s="181"/>
      <c r="R345" s="181"/>
      <c r="S345" s="181"/>
      <c r="T345" s="182"/>
      <c r="AT345" s="176" t="s">
        <v>179</v>
      </c>
      <c r="AU345" s="176" t="s">
        <v>87</v>
      </c>
      <c r="AV345" s="15" t="s">
        <v>177</v>
      </c>
      <c r="AW345" s="15" t="s">
        <v>31</v>
      </c>
      <c r="AX345" s="15" t="s">
        <v>32</v>
      </c>
      <c r="AY345" s="176" t="s">
        <v>170</v>
      </c>
    </row>
    <row r="346" spans="1:65" s="2" customFormat="1" ht="16.5" customHeight="1">
      <c r="A346" s="33"/>
      <c r="B346" s="145"/>
      <c r="C346" s="146" t="s">
        <v>406</v>
      </c>
      <c r="D346" s="146" t="s">
        <v>172</v>
      </c>
      <c r="E346" s="147" t="s">
        <v>948</v>
      </c>
      <c r="F346" s="148" t="s">
        <v>1337</v>
      </c>
      <c r="G346" s="149" t="s">
        <v>222</v>
      </c>
      <c r="H346" s="150">
        <v>609.172</v>
      </c>
      <c r="I346" s="151"/>
      <c r="J346" s="152">
        <f>ROUND(I346*H346,2)</f>
        <v>0</v>
      </c>
      <c r="K346" s="148" t="s">
        <v>176</v>
      </c>
      <c r="L346" s="34"/>
      <c r="M346" s="153" t="s">
        <v>1</v>
      </c>
      <c r="N346" s="154" t="s">
        <v>42</v>
      </c>
      <c r="O346" s="59"/>
      <c r="P346" s="155">
        <f>O346*H346</f>
        <v>0</v>
      </c>
      <c r="Q346" s="155">
        <v>0</v>
      </c>
      <c r="R346" s="155">
        <f>Q346*H346</f>
        <v>0</v>
      </c>
      <c r="S346" s="155">
        <v>0</v>
      </c>
      <c r="T346" s="156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7" t="s">
        <v>177</v>
      </c>
      <c r="AT346" s="157" t="s">
        <v>172</v>
      </c>
      <c r="AU346" s="157" t="s">
        <v>87</v>
      </c>
      <c r="AY346" s="18" t="s">
        <v>170</v>
      </c>
      <c r="BE346" s="158">
        <f>IF(N346="základní",J346,0)</f>
        <v>0</v>
      </c>
      <c r="BF346" s="158">
        <f>IF(N346="snížená",J346,0)</f>
        <v>0</v>
      </c>
      <c r="BG346" s="158">
        <f>IF(N346="zákl. přenesená",J346,0)</f>
        <v>0</v>
      </c>
      <c r="BH346" s="158">
        <f>IF(N346="sníž. přenesená",J346,0)</f>
        <v>0</v>
      </c>
      <c r="BI346" s="158">
        <f>IF(N346="nulová",J346,0)</f>
        <v>0</v>
      </c>
      <c r="BJ346" s="18" t="s">
        <v>32</v>
      </c>
      <c r="BK346" s="158">
        <f>ROUND(I346*H346,2)</f>
        <v>0</v>
      </c>
      <c r="BL346" s="18" t="s">
        <v>177</v>
      </c>
      <c r="BM346" s="157" t="s">
        <v>1352</v>
      </c>
    </row>
    <row r="347" spans="2:51" s="14" customFormat="1" ht="12">
      <c r="B347" s="167"/>
      <c r="D347" s="160" t="s">
        <v>179</v>
      </c>
      <c r="E347" s="168" t="s">
        <v>1</v>
      </c>
      <c r="F347" s="169" t="s">
        <v>1353</v>
      </c>
      <c r="H347" s="170">
        <v>609.172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179</v>
      </c>
      <c r="AU347" s="168" t="s">
        <v>87</v>
      </c>
      <c r="AV347" s="14" t="s">
        <v>87</v>
      </c>
      <c r="AW347" s="14" t="s">
        <v>31</v>
      </c>
      <c r="AX347" s="14" t="s">
        <v>32</v>
      </c>
      <c r="AY347" s="168" t="s">
        <v>170</v>
      </c>
    </row>
    <row r="348" spans="2:63" s="12" customFormat="1" ht="22.9" customHeight="1">
      <c r="B348" s="132"/>
      <c r="D348" s="133" t="s">
        <v>76</v>
      </c>
      <c r="E348" s="143" t="s">
        <v>187</v>
      </c>
      <c r="F348" s="143" t="s">
        <v>952</v>
      </c>
      <c r="I348" s="135"/>
      <c r="J348" s="144">
        <f>BK348</f>
        <v>0</v>
      </c>
      <c r="L348" s="132"/>
      <c r="M348" s="137"/>
      <c r="N348" s="138"/>
      <c r="O348" s="138"/>
      <c r="P348" s="139">
        <f>SUM(P349:P355)</f>
        <v>0</v>
      </c>
      <c r="Q348" s="138"/>
      <c r="R348" s="139">
        <f>SUM(R349:R355)</f>
        <v>0</v>
      </c>
      <c r="S348" s="138"/>
      <c r="T348" s="140">
        <f>SUM(T349:T355)</f>
        <v>0</v>
      </c>
      <c r="AR348" s="133" t="s">
        <v>32</v>
      </c>
      <c r="AT348" s="141" t="s">
        <v>76</v>
      </c>
      <c r="AU348" s="141" t="s">
        <v>32</v>
      </c>
      <c r="AY348" s="133" t="s">
        <v>170</v>
      </c>
      <c r="BK348" s="142">
        <f>SUM(BK349:BK355)</f>
        <v>0</v>
      </c>
    </row>
    <row r="349" spans="1:65" s="2" customFormat="1" ht="21.75" customHeight="1">
      <c r="A349" s="33"/>
      <c r="B349" s="145"/>
      <c r="C349" s="146" t="s">
        <v>411</v>
      </c>
      <c r="D349" s="146" t="s">
        <v>172</v>
      </c>
      <c r="E349" s="147" t="s">
        <v>953</v>
      </c>
      <c r="F349" s="148" t="s">
        <v>954</v>
      </c>
      <c r="G349" s="149" t="s">
        <v>222</v>
      </c>
      <c r="H349" s="150">
        <v>25.477</v>
      </c>
      <c r="I349" s="151"/>
      <c r="J349" s="152">
        <f>ROUND(I349*H349,2)</f>
        <v>0</v>
      </c>
      <c r="K349" s="148" t="s">
        <v>193</v>
      </c>
      <c r="L349" s="34"/>
      <c r="M349" s="153" t="s">
        <v>1</v>
      </c>
      <c r="N349" s="154" t="s">
        <v>42</v>
      </c>
      <c r="O349" s="59"/>
      <c r="P349" s="155">
        <f>O349*H349</f>
        <v>0</v>
      </c>
      <c r="Q349" s="155">
        <v>0</v>
      </c>
      <c r="R349" s="155">
        <f>Q349*H349</f>
        <v>0</v>
      </c>
      <c r="S349" s="155">
        <v>0</v>
      </c>
      <c r="T349" s="156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7" t="s">
        <v>177</v>
      </c>
      <c r="AT349" s="157" t="s">
        <v>172</v>
      </c>
      <c r="AU349" s="157" t="s">
        <v>87</v>
      </c>
      <c r="AY349" s="18" t="s">
        <v>170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8" t="s">
        <v>32</v>
      </c>
      <c r="BK349" s="158">
        <f>ROUND(I349*H349,2)</f>
        <v>0</v>
      </c>
      <c r="BL349" s="18" t="s">
        <v>177</v>
      </c>
      <c r="BM349" s="157" t="s">
        <v>1354</v>
      </c>
    </row>
    <row r="350" spans="2:51" s="13" customFormat="1" ht="12">
      <c r="B350" s="159"/>
      <c r="D350" s="160" t="s">
        <v>179</v>
      </c>
      <c r="E350" s="161" t="s">
        <v>1</v>
      </c>
      <c r="F350" s="162" t="s">
        <v>1355</v>
      </c>
      <c r="H350" s="161" t="s">
        <v>1</v>
      </c>
      <c r="I350" s="163"/>
      <c r="L350" s="159"/>
      <c r="M350" s="164"/>
      <c r="N350" s="165"/>
      <c r="O350" s="165"/>
      <c r="P350" s="165"/>
      <c r="Q350" s="165"/>
      <c r="R350" s="165"/>
      <c r="S350" s="165"/>
      <c r="T350" s="166"/>
      <c r="AT350" s="161" t="s">
        <v>179</v>
      </c>
      <c r="AU350" s="161" t="s">
        <v>87</v>
      </c>
      <c r="AV350" s="13" t="s">
        <v>32</v>
      </c>
      <c r="AW350" s="13" t="s">
        <v>31</v>
      </c>
      <c r="AX350" s="13" t="s">
        <v>77</v>
      </c>
      <c r="AY350" s="161" t="s">
        <v>170</v>
      </c>
    </row>
    <row r="351" spans="2:51" s="14" customFormat="1" ht="12">
      <c r="B351" s="167"/>
      <c r="D351" s="160" t="s">
        <v>179</v>
      </c>
      <c r="E351" s="168" t="s">
        <v>1</v>
      </c>
      <c r="F351" s="169" t="s">
        <v>1356</v>
      </c>
      <c r="H351" s="170">
        <v>2.416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179</v>
      </c>
      <c r="AU351" s="168" t="s">
        <v>87</v>
      </c>
      <c r="AV351" s="14" t="s">
        <v>87</v>
      </c>
      <c r="AW351" s="14" t="s">
        <v>31</v>
      </c>
      <c r="AX351" s="14" t="s">
        <v>77</v>
      </c>
      <c r="AY351" s="168" t="s">
        <v>170</v>
      </c>
    </row>
    <row r="352" spans="2:51" s="14" customFormat="1" ht="12">
      <c r="B352" s="167"/>
      <c r="D352" s="160" t="s">
        <v>179</v>
      </c>
      <c r="E352" s="168" t="s">
        <v>1</v>
      </c>
      <c r="F352" s="169" t="s">
        <v>1357</v>
      </c>
      <c r="H352" s="170">
        <v>23.061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8" t="s">
        <v>179</v>
      </c>
      <c r="AU352" s="168" t="s">
        <v>87</v>
      </c>
      <c r="AV352" s="14" t="s">
        <v>87</v>
      </c>
      <c r="AW352" s="14" t="s">
        <v>31</v>
      </c>
      <c r="AX352" s="14" t="s">
        <v>77</v>
      </c>
      <c r="AY352" s="168" t="s">
        <v>170</v>
      </c>
    </row>
    <row r="353" spans="2:51" s="15" customFormat="1" ht="12">
      <c r="B353" s="175"/>
      <c r="D353" s="160" t="s">
        <v>179</v>
      </c>
      <c r="E353" s="176" t="s">
        <v>1</v>
      </c>
      <c r="F353" s="177" t="s">
        <v>239</v>
      </c>
      <c r="H353" s="178">
        <v>25.477</v>
      </c>
      <c r="I353" s="179"/>
      <c r="L353" s="175"/>
      <c r="M353" s="180"/>
      <c r="N353" s="181"/>
      <c r="O353" s="181"/>
      <c r="P353" s="181"/>
      <c r="Q353" s="181"/>
      <c r="R353" s="181"/>
      <c r="S353" s="181"/>
      <c r="T353" s="182"/>
      <c r="AT353" s="176" t="s">
        <v>179</v>
      </c>
      <c r="AU353" s="176" t="s">
        <v>87</v>
      </c>
      <c r="AV353" s="15" t="s">
        <v>177</v>
      </c>
      <c r="AW353" s="15" t="s">
        <v>31</v>
      </c>
      <c r="AX353" s="15" t="s">
        <v>32</v>
      </c>
      <c r="AY353" s="176" t="s">
        <v>170</v>
      </c>
    </row>
    <row r="354" spans="1:65" s="2" customFormat="1" ht="21.75" customHeight="1">
      <c r="A354" s="33"/>
      <c r="B354" s="145"/>
      <c r="C354" s="146" t="s">
        <v>414</v>
      </c>
      <c r="D354" s="146" t="s">
        <v>172</v>
      </c>
      <c r="E354" s="147" t="s">
        <v>1358</v>
      </c>
      <c r="F354" s="148" t="s">
        <v>954</v>
      </c>
      <c r="G354" s="149" t="s">
        <v>222</v>
      </c>
      <c r="H354" s="150">
        <v>3.839</v>
      </c>
      <c r="I354" s="151"/>
      <c r="J354" s="152">
        <f>ROUND(I354*H354,2)</f>
        <v>0</v>
      </c>
      <c r="K354" s="148" t="s">
        <v>193</v>
      </c>
      <c r="L354" s="34"/>
      <c r="M354" s="153" t="s">
        <v>1</v>
      </c>
      <c r="N354" s="154" t="s">
        <v>42</v>
      </c>
      <c r="O354" s="59"/>
      <c r="P354" s="155">
        <f>O354*H354</f>
        <v>0</v>
      </c>
      <c r="Q354" s="155">
        <v>0</v>
      </c>
      <c r="R354" s="155">
        <f>Q354*H354</f>
        <v>0</v>
      </c>
      <c r="S354" s="155">
        <v>0</v>
      </c>
      <c r="T354" s="156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7" t="s">
        <v>177</v>
      </c>
      <c r="AT354" s="157" t="s">
        <v>172</v>
      </c>
      <c r="AU354" s="157" t="s">
        <v>87</v>
      </c>
      <c r="AY354" s="18" t="s">
        <v>170</v>
      </c>
      <c r="BE354" s="158">
        <f>IF(N354="základní",J354,0)</f>
        <v>0</v>
      </c>
      <c r="BF354" s="158">
        <f>IF(N354="snížená",J354,0)</f>
        <v>0</v>
      </c>
      <c r="BG354" s="158">
        <f>IF(N354="zákl. přenesená",J354,0)</f>
        <v>0</v>
      </c>
      <c r="BH354" s="158">
        <f>IF(N354="sníž. přenesená",J354,0)</f>
        <v>0</v>
      </c>
      <c r="BI354" s="158">
        <f>IF(N354="nulová",J354,0)</f>
        <v>0</v>
      </c>
      <c r="BJ354" s="18" t="s">
        <v>32</v>
      </c>
      <c r="BK354" s="158">
        <f>ROUND(I354*H354,2)</f>
        <v>0</v>
      </c>
      <c r="BL354" s="18" t="s">
        <v>177</v>
      </c>
      <c r="BM354" s="157" t="s">
        <v>1359</v>
      </c>
    </row>
    <row r="355" spans="2:51" s="14" customFormat="1" ht="12">
      <c r="B355" s="167"/>
      <c r="D355" s="160" t="s">
        <v>179</v>
      </c>
      <c r="E355" s="168" t="s">
        <v>1</v>
      </c>
      <c r="F355" s="169" t="s">
        <v>1360</v>
      </c>
      <c r="H355" s="170">
        <v>3.839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179</v>
      </c>
      <c r="AU355" s="168" t="s">
        <v>87</v>
      </c>
      <c r="AV355" s="14" t="s">
        <v>87</v>
      </c>
      <c r="AW355" s="14" t="s">
        <v>31</v>
      </c>
      <c r="AX355" s="14" t="s">
        <v>32</v>
      </c>
      <c r="AY355" s="168" t="s">
        <v>170</v>
      </c>
    </row>
    <row r="356" spans="2:63" s="12" customFormat="1" ht="22.9" customHeight="1">
      <c r="B356" s="132"/>
      <c r="D356" s="133" t="s">
        <v>76</v>
      </c>
      <c r="E356" s="143" t="s">
        <v>177</v>
      </c>
      <c r="F356" s="143" t="s">
        <v>959</v>
      </c>
      <c r="I356" s="135"/>
      <c r="J356" s="144">
        <f>BK356</f>
        <v>0</v>
      </c>
      <c r="L356" s="132"/>
      <c r="M356" s="137"/>
      <c r="N356" s="138"/>
      <c r="O356" s="138"/>
      <c r="P356" s="139">
        <f>SUM(P357:P400)</f>
        <v>0</v>
      </c>
      <c r="Q356" s="138"/>
      <c r="R356" s="139">
        <f>SUM(R357:R400)</f>
        <v>706.5536075999999</v>
      </c>
      <c r="S356" s="138"/>
      <c r="T356" s="140">
        <f>SUM(T357:T400)</f>
        <v>0</v>
      </c>
      <c r="AR356" s="133" t="s">
        <v>32</v>
      </c>
      <c r="AT356" s="141" t="s">
        <v>76</v>
      </c>
      <c r="AU356" s="141" t="s">
        <v>32</v>
      </c>
      <c r="AY356" s="133" t="s">
        <v>170</v>
      </c>
      <c r="BK356" s="142">
        <f>SUM(BK357:BK400)</f>
        <v>0</v>
      </c>
    </row>
    <row r="357" spans="1:65" s="2" customFormat="1" ht="16.5" customHeight="1">
      <c r="A357" s="33"/>
      <c r="B357" s="145"/>
      <c r="C357" s="146" t="s">
        <v>417</v>
      </c>
      <c r="D357" s="146" t="s">
        <v>172</v>
      </c>
      <c r="E357" s="147" t="s">
        <v>960</v>
      </c>
      <c r="F357" s="148" t="s">
        <v>961</v>
      </c>
      <c r="G357" s="149" t="s">
        <v>222</v>
      </c>
      <c r="H357" s="150">
        <v>76.093</v>
      </c>
      <c r="I357" s="151"/>
      <c r="J357" s="152">
        <f>ROUND(I357*H357,2)</f>
        <v>0</v>
      </c>
      <c r="K357" s="148" t="s">
        <v>176</v>
      </c>
      <c r="L357" s="34"/>
      <c r="M357" s="153" t="s">
        <v>1</v>
      </c>
      <c r="N357" s="154" t="s">
        <v>42</v>
      </c>
      <c r="O357" s="59"/>
      <c r="P357" s="155">
        <f>O357*H357</f>
        <v>0</v>
      </c>
      <c r="Q357" s="155">
        <v>0</v>
      </c>
      <c r="R357" s="155">
        <f>Q357*H357</f>
        <v>0</v>
      </c>
      <c r="S357" s="155">
        <v>0</v>
      </c>
      <c r="T357" s="156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7" t="s">
        <v>177</v>
      </c>
      <c r="AT357" s="157" t="s">
        <v>172</v>
      </c>
      <c r="AU357" s="157" t="s">
        <v>87</v>
      </c>
      <c r="AY357" s="18" t="s">
        <v>170</v>
      </c>
      <c r="BE357" s="158">
        <f>IF(N357="základní",J357,0)</f>
        <v>0</v>
      </c>
      <c r="BF357" s="158">
        <f>IF(N357="snížená",J357,0)</f>
        <v>0</v>
      </c>
      <c r="BG357" s="158">
        <f>IF(N357="zákl. přenesená",J357,0)</f>
        <v>0</v>
      </c>
      <c r="BH357" s="158">
        <f>IF(N357="sníž. přenesená",J357,0)</f>
        <v>0</v>
      </c>
      <c r="BI357" s="158">
        <f>IF(N357="nulová",J357,0)</f>
        <v>0</v>
      </c>
      <c r="BJ357" s="18" t="s">
        <v>32</v>
      </c>
      <c r="BK357" s="158">
        <f>ROUND(I357*H357,2)</f>
        <v>0</v>
      </c>
      <c r="BL357" s="18" t="s">
        <v>177</v>
      </c>
      <c r="BM357" s="157" t="s">
        <v>1361</v>
      </c>
    </row>
    <row r="358" spans="2:51" s="14" customFormat="1" ht="12">
      <c r="B358" s="167"/>
      <c r="D358" s="160" t="s">
        <v>179</v>
      </c>
      <c r="E358" s="168" t="s">
        <v>1</v>
      </c>
      <c r="F358" s="169" t="s">
        <v>1362</v>
      </c>
      <c r="H358" s="170">
        <v>65.59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179</v>
      </c>
      <c r="AU358" s="168" t="s">
        <v>87</v>
      </c>
      <c r="AV358" s="14" t="s">
        <v>87</v>
      </c>
      <c r="AW358" s="14" t="s">
        <v>31</v>
      </c>
      <c r="AX358" s="14" t="s">
        <v>77</v>
      </c>
      <c r="AY358" s="168" t="s">
        <v>170</v>
      </c>
    </row>
    <row r="359" spans="2:51" s="14" customFormat="1" ht="12">
      <c r="B359" s="167"/>
      <c r="D359" s="160" t="s">
        <v>179</v>
      </c>
      <c r="E359" s="168" t="s">
        <v>1</v>
      </c>
      <c r="F359" s="169" t="s">
        <v>1363</v>
      </c>
      <c r="H359" s="170">
        <v>0.768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179</v>
      </c>
      <c r="AU359" s="168" t="s">
        <v>87</v>
      </c>
      <c r="AV359" s="14" t="s">
        <v>87</v>
      </c>
      <c r="AW359" s="14" t="s">
        <v>31</v>
      </c>
      <c r="AX359" s="14" t="s">
        <v>77</v>
      </c>
      <c r="AY359" s="168" t="s">
        <v>170</v>
      </c>
    </row>
    <row r="360" spans="2:51" s="16" customFormat="1" ht="12">
      <c r="B360" s="198"/>
      <c r="D360" s="160" t="s">
        <v>179</v>
      </c>
      <c r="E360" s="199" t="s">
        <v>1</v>
      </c>
      <c r="F360" s="200" t="s">
        <v>893</v>
      </c>
      <c r="H360" s="201">
        <v>66.358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199" t="s">
        <v>179</v>
      </c>
      <c r="AU360" s="199" t="s">
        <v>87</v>
      </c>
      <c r="AV360" s="16" t="s">
        <v>187</v>
      </c>
      <c r="AW360" s="16" t="s">
        <v>31</v>
      </c>
      <c r="AX360" s="16" t="s">
        <v>77</v>
      </c>
      <c r="AY360" s="199" t="s">
        <v>170</v>
      </c>
    </row>
    <row r="361" spans="2:51" s="14" customFormat="1" ht="12">
      <c r="B361" s="167"/>
      <c r="D361" s="160" t="s">
        <v>179</v>
      </c>
      <c r="E361" s="168" t="s">
        <v>1</v>
      </c>
      <c r="F361" s="169" t="s">
        <v>1364</v>
      </c>
      <c r="H361" s="170">
        <v>6.75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8" t="s">
        <v>179</v>
      </c>
      <c r="AU361" s="168" t="s">
        <v>87</v>
      </c>
      <c r="AV361" s="14" t="s">
        <v>87</v>
      </c>
      <c r="AW361" s="14" t="s">
        <v>31</v>
      </c>
      <c r="AX361" s="14" t="s">
        <v>77</v>
      </c>
      <c r="AY361" s="168" t="s">
        <v>170</v>
      </c>
    </row>
    <row r="362" spans="2:51" s="14" customFormat="1" ht="12">
      <c r="B362" s="167"/>
      <c r="D362" s="160" t="s">
        <v>179</v>
      </c>
      <c r="E362" s="168" t="s">
        <v>1</v>
      </c>
      <c r="F362" s="169" t="s">
        <v>1365</v>
      </c>
      <c r="H362" s="170">
        <v>1.62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8" t="s">
        <v>179</v>
      </c>
      <c r="AU362" s="168" t="s">
        <v>87</v>
      </c>
      <c r="AV362" s="14" t="s">
        <v>87</v>
      </c>
      <c r="AW362" s="14" t="s">
        <v>31</v>
      </c>
      <c r="AX362" s="14" t="s">
        <v>77</v>
      </c>
      <c r="AY362" s="168" t="s">
        <v>170</v>
      </c>
    </row>
    <row r="363" spans="2:51" s="14" customFormat="1" ht="12">
      <c r="B363" s="167"/>
      <c r="D363" s="160" t="s">
        <v>179</v>
      </c>
      <c r="E363" s="168" t="s">
        <v>1</v>
      </c>
      <c r="F363" s="169" t="s">
        <v>1366</v>
      </c>
      <c r="H363" s="170">
        <v>1.365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8" t="s">
        <v>179</v>
      </c>
      <c r="AU363" s="168" t="s">
        <v>87</v>
      </c>
      <c r="AV363" s="14" t="s">
        <v>87</v>
      </c>
      <c r="AW363" s="14" t="s">
        <v>31</v>
      </c>
      <c r="AX363" s="14" t="s">
        <v>77</v>
      </c>
      <c r="AY363" s="168" t="s">
        <v>170</v>
      </c>
    </row>
    <row r="364" spans="2:51" s="16" customFormat="1" ht="12">
      <c r="B364" s="198"/>
      <c r="D364" s="160" t="s">
        <v>179</v>
      </c>
      <c r="E364" s="199" t="s">
        <v>1144</v>
      </c>
      <c r="F364" s="200" t="s">
        <v>893</v>
      </c>
      <c r="H364" s="201">
        <v>9.735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199" t="s">
        <v>179</v>
      </c>
      <c r="AU364" s="199" t="s">
        <v>87</v>
      </c>
      <c r="AV364" s="16" t="s">
        <v>187</v>
      </c>
      <c r="AW364" s="16" t="s">
        <v>31</v>
      </c>
      <c r="AX364" s="16" t="s">
        <v>77</v>
      </c>
      <c r="AY364" s="199" t="s">
        <v>170</v>
      </c>
    </row>
    <row r="365" spans="2:51" s="15" customFormat="1" ht="12">
      <c r="B365" s="175"/>
      <c r="D365" s="160" t="s">
        <v>179</v>
      </c>
      <c r="E365" s="176" t="s">
        <v>1140</v>
      </c>
      <c r="F365" s="177" t="s">
        <v>239</v>
      </c>
      <c r="H365" s="178">
        <v>76.093</v>
      </c>
      <c r="I365" s="179"/>
      <c r="L365" s="175"/>
      <c r="M365" s="180"/>
      <c r="N365" s="181"/>
      <c r="O365" s="181"/>
      <c r="P365" s="181"/>
      <c r="Q365" s="181"/>
      <c r="R365" s="181"/>
      <c r="S365" s="181"/>
      <c r="T365" s="182"/>
      <c r="AT365" s="176" t="s">
        <v>179</v>
      </c>
      <c r="AU365" s="176" t="s">
        <v>87</v>
      </c>
      <c r="AV365" s="15" t="s">
        <v>177</v>
      </c>
      <c r="AW365" s="15" t="s">
        <v>31</v>
      </c>
      <c r="AX365" s="15" t="s">
        <v>32</v>
      </c>
      <c r="AY365" s="176" t="s">
        <v>170</v>
      </c>
    </row>
    <row r="366" spans="1:65" s="2" customFormat="1" ht="16.5" customHeight="1">
      <c r="A366" s="33"/>
      <c r="B366" s="145"/>
      <c r="C366" s="146" t="s">
        <v>420</v>
      </c>
      <c r="D366" s="146" t="s">
        <v>172</v>
      </c>
      <c r="E366" s="147" t="s">
        <v>965</v>
      </c>
      <c r="F366" s="148" t="s">
        <v>966</v>
      </c>
      <c r="G366" s="149" t="s">
        <v>222</v>
      </c>
      <c r="H366" s="150">
        <v>76.093</v>
      </c>
      <c r="I366" s="151"/>
      <c r="J366" s="152">
        <f>ROUND(I366*H366,2)</f>
        <v>0</v>
      </c>
      <c r="K366" s="148" t="s">
        <v>176</v>
      </c>
      <c r="L366" s="34"/>
      <c r="M366" s="153" t="s">
        <v>1</v>
      </c>
      <c r="N366" s="154" t="s">
        <v>42</v>
      </c>
      <c r="O366" s="59"/>
      <c r="P366" s="155">
        <f>O366*H366</f>
        <v>0</v>
      </c>
      <c r="Q366" s="155">
        <v>0</v>
      </c>
      <c r="R366" s="155">
        <f>Q366*H366</f>
        <v>0</v>
      </c>
      <c r="S366" s="155">
        <v>0</v>
      </c>
      <c r="T366" s="156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7" t="s">
        <v>177</v>
      </c>
      <c r="AT366" s="157" t="s">
        <v>172</v>
      </c>
      <c r="AU366" s="157" t="s">
        <v>87</v>
      </c>
      <c r="AY366" s="18" t="s">
        <v>170</v>
      </c>
      <c r="BE366" s="158">
        <f>IF(N366="základní",J366,0)</f>
        <v>0</v>
      </c>
      <c r="BF366" s="158">
        <f>IF(N366="snížená",J366,0)</f>
        <v>0</v>
      </c>
      <c r="BG366" s="158">
        <f>IF(N366="zákl. přenesená",J366,0)</f>
        <v>0</v>
      </c>
      <c r="BH366" s="158">
        <f>IF(N366="sníž. přenesená",J366,0)</f>
        <v>0</v>
      </c>
      <c r="BI366" s="158">
        <f>IF(N366="nulová",J366,0)</f>
        <v>0</v>
      </c>
      <c r="BJ366" s="18" t="s">
        <v>32</v>
      </c>
      <c r="BK366" s="158">
        <f>ROUND(I366*H366,2)</f>
        <v>0</v>
      </c>
      <c r="BL366" s="18" t="s">
        <v>177</v>
      </c>
      <c r="BM366" s="157" t="s">
        <v>1367</v>
      </c>
    </row>
    <row r="367" spans="2:51" s="14" customFormat="1" ht="12">
      <c r="B367" s="167"/>
      <c r="D367" s="160" t="s">
        <v>179</v>
      </c>
      <c r="E367" s="168" t="s">
        <v>1</v>
      </c>
      <c r="F367" s="169" t="s">
        <v>1368</v>
      </c>
      <c r="H367" s="170">
        <v>76.093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8" t="s">
        <v>179</v>
      </c>
      <c r="AU367" s="168" t="s">
        <v>87</v>
      </c>
      <c r="AV367" s="14" t="s">
        <v>87</v>
      </c>
      <c r="AW367" s="14" t="s">
        <v>31</v>
      </c>
      <c r="AX367" s="14" t="s">
        <v>32</v>
      </c>
      <c r="AY367" s="168" t="s">
        <v>170</v>
      </c>
    </row>
    <row r="368" spans="1:65" s="2" customFormat="1" ht="16.5" customHeight="1">
      <c r="A368" s="33"/>
      <c r="B368" s="145"/>
      <c r="C368" s="146" t="s">
        <v>423</v>
      </c>
      <c r="D368" s="146" t="s">
        <v>172</v>
      </c>
      <c r="E368" s="147" t="s">
        <v>948</v>
      </c>
      <c r="F368" s="148" t="s">
        <v>1337</v>
      </c>
      <c r="G368" s="149" t="s">
        <v>222</v>
      </c>
      <c r="H368" s="150">
        <v>76.093</v>
      </c>
      <c r="I368" s="151"/>
      <c r="J368" s="152">
        <f>ROUND(I368*H368,2)</f>
        <v>0</v>
      </c>
      <c r="K368" s="148" t="s">
        <v>176</v>
      </c>
      <c r="L368" s="34"/>
      <c r="M368" s="153" t="s">
        <v>1</v>
      </c>
      <c r="N368" s="154" t="s">
        <v>42</v>
      </c>
      <c r="O368" s="59"/>
      <c r="P368" s="155">
        <f>O368*H368</f>
        <v>0</v>
      </c>
      <c r="Q368" s="155">
        <v>0</v>
      </c>
      <c r="R368" s="155">
        <f>Q368*H368</f>
        <v>0</v>
      </c>
      <c r="S368" s="155">
        <v>0</v>
      </c>
      <c r="T368" s="156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7" t="s">
        <v>177</v>
      </c>
      <c r="AT368" s="157" t="s">
        <v>172</v>
      </c>
      <c r="AU368" s="157" t="s">
        <v>87</v>
      </c>
      <c r="AY368" s="18" t="s">
        <v>170</v>
      </c>
      <c r="BE368" s="158">
        <f>IF(N368="základní",J368,0)</f>
        <v>0</v>
      </c>
      <c r="BF368" s="158">
        <f>IF(N368="snížená",J368,0)</f>
        <v>0</v>
      </c>
      <c r="BG368" s="158">
        <f>IF(N368="zákl. přenesená",J368,0)</f>
        <v>0</v>
      </c>
      <c r="BH368" s="158">
        <f>IF(N368="sníž. přenesená",J368,0)</f>
        <v>0</v>
      </c>
      <c r="BI368" s="158">
        <f>IF(N368="nulová",J368,0)</f>
        <v>0</v>
      </c>
      <c r="BJ368" s="18" t="s">
        <v>32</v>
      </c>
      <c r="BK368" s="158">
        <f>ROUND(I368*H368,2)</f>
        <v>0</v>
      </c>
      <c r="BL368" s="18" t="s">
        <v>177</v>
      </c>
      <c r="BM368" s="157" t="s">
        <v>1369</v>
      </c>
    </row>
    <row r="369" spans="1:65" s="2" customFormat="1" ht="16.5" customHeight="1">
      <c r="A369" s="33"/>
      <c r="B369" s="145"/>
      <c r="C369" s="146" t="s">
        <v>426</v>
      </c>
      <c r="D369" s="146" t="s">
        <v>172</v>
      </c>
      <c r="E369" s="147" t="s">
        <v>1370</v>
      </c>
      <c r="F369" s="148" t="s">
        <v>1371</v>
      </c>
      <c r="G369" s="149" t="s">
        <v>642</v>
      </c>
      <c r="H369" s="150">
        <v>222</v>
      </c>
      <c r="I369" s="151"/>
      <c r="J369" s="152">
        <f>ROUND(I369*H369,2)</f>
        <v>0</v>
      </c>
      <c r="K369" s="148" t="s">
        <v>176</v>
      </c>
      <c r="L369" s="34"/>
      <c r="M369" s="153" t="s">
        <v>1</v>
      </c>
      <c r="N369" s="154" t="s">
        <v>42</v>
      </c>
      <c r="O369" s="59"/>
      <c r="P369" s="155">
        <f>O369*H369</f>
        <v>0</v>
      </c>
      <c r="Q369" s="155">
        <v>0.00165</v>
      </c>
      <c r="R369" s="155">
        <f>Q369*H369</f>
        <v>0.3663</v>
      </c>
      <c r="S369" s="155">
        <v>0</v>
      </c>
      <c r="T369" s="15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7" t="s">
        <v>177</v>
      </c>
      <c r="AT369" s="157" t="s">
        <v>172</v>
      </c>
      <c r="AU369" s="157" t="s">
        <v>87</v>
      </c>
      <c r="AY369" s="18" t="s">
        <v>170</v>
      </c>
      <c r="BE369" s="158">
        <f>IF(N369="základní",J369,0)</f>
        <v>0</v>
      </c>
      <c r="BF369" s="158">
        <f>IF(N369="snížená",J369,0)</f>
        <v>0</v>
      </c>
      <c r="BG369" s="158">
        <f>IF(N369="zákl. přenesená",J369,0)</f>
        <v>0</v>
      </c>
      <c r="BH369" s="158">
        <f>IF(N369="sníž. přenesená",J369,0)</f>
        <v>0</v>
      </c>
      <c r="BI369" s="158">
        <f>IF(N369="nulová",J369,0)</f>
        <v>0</v>
      </c>
      <c r="BJ369" s="18" t="s">
        <v>32</v>
      </c>
      <c r="BK369" s="158">
        <f>ROUND(I369*H369,2)</f>
        <v>0</v>
      </c>
      <c r="BL369" s="18" t="s">
        <v>177</v>
      </c>
      <c r="BM369" s="157" t="s">
        <v>1372</v>
      </c>
    </row>
    <row r="370" spans="2:51" s="14" customFormat="1" ht="12">
      <c r="B370" s="167"/>
      <c r="D370" s="160" t="s">
        <v>179</v>
      </c>
      <c r="E370" s="168" t="s">
        <v>1</v>
      </c>
      <c r="F370" s="169" t="s">
        <v>1373</v>
      </c>
      <c r="H370" s="170">
        <v>222</v>
      </c>
      <c r="I370" s="171"/>
      <c r="L370" s="167"/>
      <c r="M370" s="172"/>
      <c r="N370" s="173"/>
      <c r="O370" s="173"/>
      <c r="P370" s="173"/>
      <c r="Q370" s="173"/>
      <c r="R370" s="173"/>
      <c r="S370" s="173"/>
      <c r="T370" s="174"/>
      <c r="AT370" s="168" t="s">
        <v>179</v>
      </c>
      <c r="AU370" s="168" t="s">
        <v>87</v>
      </c>
      <c r="AV370" s="14" t="s">
        <v>87</v>
      </c>
      <c r="AW370" s="14" t="s">
        <v>31</v>
      </c>
      <c r="AX370" s="14" t="s">
        <v>32</v>
      </c>
      <c r="AY370" s="168" t="s">
        <v>170</v>
      </c>
    </row>
    <row r="371" spans="1:65" s="2" customFormat="1" ht="16.5" customHeight="1">
      <c r="A371" s="33"/>
      <c r="B371" s="145"/>
      <c r="C371" s="183" t="s">
        <v>428</v>
      </c>
      <c r="D371" s="183" t="s">
        <v>379</v>
      </c>
      <c r="E371" s="184" t="s">
        <v>1374</v>
      </c>
      <c r="F371" s="185" t="s">
        <v>1375</v>
      </c>
      <c r="G371" s="186" t="s">
        <v>642</v>
      </c>
      <c r="H371" s="187">
        <v>224.22</v>
      </c>
      <c r="I371" s="188"/>
      <c r="J371" s="189">
        <f>ROUND(I371*H371,2)</f>
        <v>0</v>
      </c>
      <c r="K371" s="185" t="s">
        <v>176</v>
      </c>
      <c r="L371" s="190"/>
      <c r="M371" s="191" t="s">
        <v>1</v>
      </c>
      <c r="N371" s="192" t="s">
        <v>42</v>
      </c>
      <c r="O371" s="59"/>
      <c r="P371" s="155">
        <f>O371*H371</f>
        <v>0</v>
      </c>
      <c r="Q371" s="155">
        <v>0.085</v>
      </c>
      <c r="R371" s="155">
        <f>Q371*H371</f>
        <v>19.0587</v>
      </c>
      <c r="S371" s="155">
        <v>0</v>
      </c>
      <c r="T371" s="156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7" t="s">
        <v>210</v>
      </c>
      <c r="AT371" s="157" t="s">
        <v>379</v>
      </c>
      <c r="AU371" s="157" t="s">
        <v>87</v>
      </c>
      <c r="AY371" s="18" t="s">
        <v>170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8" t="s">
        <v>32</v>
      </c>
      <c r="BK371" s="158">
        <f>ROUND(I371*H371,2)</f>
        <v>0</v>
      </c>
      <c r="BL371" s="18" t="s">
        <v>177</v>
      </c>
      <c r="BM371" s="157" t="s">
        <v>1376</v>
      </c>
    </row>
    <row r="372" spans="2:51" s="14" customFormat="1" ht="12">
      <c r="B372" s="167"/>
      <c r="D372" s="160" t="s">
        <v>179</v>
      </c>
      <c r="F372" s="169" t="s">
        <v>1377</v>
      </c>
      <c r="H372" s="170">
        <v>224.22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179</v>
      </c>
      <c r="AU372" s="168" t="s">
        <v>87</v>
      </c>
      <c r="AV372" s="14" t="s">
        <v>87</v>
      </c>
      <c r="AW372" s="14" t="s">
        <v>3</v>
      </c>
      <c r="AX372" s="14" t="s">
        <v>32</v>
      </c>
      <c r="AY372" s="168" t="s">
        <v>170</v>
      </c>
    </row>
    <row r="373" spans="1:65" s="2" customFormat="1" ht="16.5" customHeight="1">
      <c r="A373" s="33"/>
      <c r="B373" s="145"/>
      <c r="C373" s="146" t="s">
        <v>431</v>
      </c>
      <c r="D373" s="146" t="s">
        <v>172</v>
      </c>
      <c r="E373" s="147" t="s">
        <v>982</v>
      </c>
      <c r="F373" s="148" t="s">
        <v>983</v>
      </c>
      <c r="G373" s="149" t="s">
        <v>642</v>
      </c>
      <c r="H373" s="150">
        <v>10</v>
      </c>
      <c r="I373" s="151"/>
      <c r="J373" s="152">
        <f>ROUND(I373*H373,2)</f>
        <v>0</v>
      </c>
      <c r="K373" s="148" t="s">
        <v>176</v>
      </c>
      <c r="L373" s="34"/>
      <c r="M373" s="153" t="s">
        <v>1</v>
      </c>
      <c r="N373" s="154" t="s">
        <v>42</v>
      </c>
      <c r="O373" s="59"/>
      <c r="P373" s="155">
        <f>O373*H373</f>
        <v>0</v>
      </c>
      <c r="Q373" s="155">
        <v>0.22394</v>
      </c>
      <c r="R373" s="155">
        <f>Q373*H373</f>
        <v>2.2394</v>
      </c>
      <c r="S373" s="155">
        <v>0</v>
      </c>
      <c r="T373" s="156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7" t="s">
        <v>177</v>
      </c>
      <c r="AT373" s="157" t="s">
        <v>172</v>
      </c>
      <c r="AU373" s="157" t="s">
        <v>87</v>
      </c>
      <c r="AY373" s="18" t="s">
        <v>170</v>
      </c>
      <c r="BE373" s="158">
        <f>IF(N373="základní",J373,0)</f>
        <v>0</v>
      </c>
      <c r="BF373" s="158">
        <f>IF(N373="snížená",J373,0)</f>
        <v>0</v>
      </c>
      <c r="BG373" s="158">
        <f>IF(N373="zákl. přenesená",J373,0)</f>
        <v>0</v>
      </c>
      <c r="BH373" s="158">
        <f>IF(N373="sníž. přenesená",J373,0)</f>
        <v>0</v>
      </c>
      <c r="BI373" s="158">
        <f>IF(N373="nulová",J373,0)</f>
        <v>0</v>
      </c>
      <c r="BJ373" s="18" t="s">
        <v>32</v>
      </c>
      <c r="BK373" s="158">
        <f>ROUND(I373*H373,2)</f>
        <v>0</v>
      </c>
      <c r="BL373" s="18" t="s">
        <v>177</v>
      </c>
      <c r="BM373" s="157" t="s">
        <v>1378</v>
      </c>
    </row>
    <row r="374" spans="2:51" s="14" customFormat="1" ht="12">
      <c r="B374" s="167"/>
      <c r="D374" s="160" t="s">
        <v>179</v>
      </c>
      <c r="E374" s="168" t="s">
        <v>1</v>
      </c>
      <c r="F374" s="169" t="s">
        <v>1379</v>
      </c>
      <c r="H374" s="170">
        <v>10</v>
      </c>
      <c r="I374" s="171"/>
      <c r="L374" s="167"/>
      <c r="M374" s="172"/>
      <c r="N374" s="173"/>
      <c r="O374" s="173"/>
      <c r="P374" s="173"/>
      <c r="Q374" s="173"/>
      <c r="R374" s="173"/>
      <c r="S374" s="173"/>
      <c r="T374" s="174"/>
      <c r="AT374" s="168" t="s">
        <v>179</v>
      </c>
      <c r="AU374" s="168" t="s">
        <v>87</v>
      </c>
      <c r="AV374" s="14" t="s">
        <v>87</v>
      </c>
      <c r="AW374" s="14" t="s">
        <v>31</v>
      </c>
      <c r="AX374" s="14" t="s">
        <v>32</v>
      </c>
      <c r="AY374" s="168" t="s">
        <v>170</v>
      </c>
    </row>
    <row r="375" spans="1:65" s="2" customFormat="1" ht="16.5" customHeight="1">
      <c r="A375" s="33"/>
      <c r="B375" s="145"/>
      <c r="C375" s="183" t="s">
        <v>434</v>
      </c>
      <c r="D375" s="183" t="s">
        <v>379</v>
      </c>
      <c r="E375" s="184" t="s">
        <v>1380</v>
      </c>
      <c r="F375" s="185" t="s">
        <v>1381</v>
      </c>
      <c r="G375" s="186" t="s">
        <v>642</v>
      </c>
      <c r="H375" s="187">
        <v>4.04</v>
      </c>
      <c r="I375" s="188"/>
      <c r="J375" s="189">
        <f>ROUND(I375*H375,2)</f>
        <v>0</v>
      </c>
      <c r="K375" s="185" t="s">
        <v>176</v>
      </c>
      <c r="L375" s="190"/>
      <c r="M375" s="191" t="s">
        <v>1</v>
      </c>
      <c r="N375" s="192" t="s">
        <v>42</v>
      </c>
      <c r="O375" s="59"/>
      <c r="P375" s="155">
        <f>O375*H375</f>
        <v>0</v>
      </c>
      <c r="Q375" s="155">
        <v>0.051</v>
      </c>
      <c r="R375" s="155">
        <f>Q375*H375</f>
        <v>0.20604</v>
      </c>
      <c r="S375" s="155">
        <v>0</v>
      </c>
      <c r="T375" s="156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7" t="s">
        <v>210</v>
      </c>
      <c r="AT375" s="157" t="s">
        <v>379</v>
      </c>
      <c r="AU375" s="157" t="s">
        <v>87</v>
      </c>
      <c r="AY375" s="18" t="s">
        <v>170</v>
      </c>
      <c r="BE375" s="158">
        <f>IF(N375="základní",J375,0)</f>
        <v>0</v>
      </c>
      <c r="BF375" s="158">
        <f>IF(N375="snížená",J375,0)</f>
        <v>0</v>
      </c>
      <c r="BG375" s="158">
        <f>IF(N375="zákl. přenesená",J375,0)</f>
        <v>0</v>
      </c>
      <c r="BH375" s="158">
        <f>IF(N375="sníž. přenesená",J375,0)</f>
        <v>0</v>
      </c>
      <c r="BI375" s="158">
        <f>IF(N375="nulová",J375,0)</f>
        <v>0</v>
      </c>
      <c r="BJ375" s="18" t="s">
        <v>32</v>
      </c>
      <c r="BK375" s="158">
        <f>ROUND(I375*H375,2)</f>
        <v>0</v>
      </c>
      <c r="BL375" s="18" t="s">
        <v>177</v>
      </c>
      <c r="BM375" s="157" t="s">
        <v>1382</v>
      </c>
    </row>
    <row r="376" spans="1:65" s="2" customFormat="1" ht="16.5" customHeight="1">
      <c r="A376" s="33"/>
      <c r="B376" s="145"/>
      <c r="C376" s="183" t="s">
        <v>439</v>
      </c>
      <c r="D376" s="183" t="s">
        <v>379</v>
      </c>
      <c r="E376" s="184" t="s">
        <v>1383</v>
      </c>
      <c r="F376" s="185" t="s">
        <v>1384</v>
      </c>
      <c r="G376" s="186" t="s">
        <v>642</v>
      </c>
      <c r="H376" s="187">
        <v>6.06</v>
      </c>
      <c r="I376" s="188"/>
      <c r="J376" s="189">
        <f>ROUND(I376*H376,2)</f>
        <v>0</v>
      </c>
      <c r="K376" s="185" t="s">
        <v>176</v>
      </c>
      <c r="L376" s="190"/>
      <c r="M376" s="191" t="s">
        <v>1</v>
      </c>
      <c r="N376" s="192" t="s">
        <v>42</v>
      </c>
      <c r="O376" s="59"/>
      <c r="P376" s="155">
        <f>O376*H376</f>
        <v>0</v>
      </c>
      <c r="Q376" s="155">
        <v>0.068</v>
      </c>
      <c r="R376" s="155">
        <f>Q376*H376</f>
        <v>0.41208</v>
      </c>
      <c r="S376" s="155">
        <v>0</v>
      </c>
      <c r="T376" s="156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57" t="s">
        <v>210</v>
      </c>
      <c r="AT376" s="157" t="s">
        <v>379</v>
      </c>
      <c r="AU376" s="157" t="s">
        <v>87</v>
      </c>
      <c r="AY376" s="18" t="s">
        <v>170</v>
      </c>
      <c r="BE376" s="158">
        <f>IF(N376="základní",J376,0)</f>
        <v>0</v>
      </c>
      <c r="BF376" s="158">
        <f>IF(N376="snížená",J376,0)</f>
        <v>0</v>
      </c>
      <c r="BG376" s="158">
        <f>IF(N376="zákl. přenesená",J376,0)</f>
        <v>0</v>
      </c>
      <c r="BH376" s="158">
        <f>IF(N376="sníž. přenesená",J376,0)</f>
        <v>0</v>
      </c>
      <c r="BI376" s="158">
        <f>IF(N376="nulová",J376,0)</f>
        <v>0</v>
      </c>
      <c r="BJ376" s="18" t="s">
        <v>32</v>
      </c>
      <c r="BK376" s="158">
        <f>ROUND(I376*H376,2)</f>
        <v>0</v>
      </c>
      <c r="BL376" s="18" t="s">
        <v>177</v>
      </c>
      <c r="BM376" s="157" t="s">
        <v>1385</v>
      </c>
    </row>
    <row r="377" spans="1:65" s="2" customFormat="1" ht="16.5" customHeight="1">
      <c r="A377" s="33"/>
      <c r="B377" s="145"/>
      <c r="C377" s="146" t="s">
        <v>445</v>
      </c>
      <c r="D377" s="146" t="s">
        <v>172</v>
      </c>
      <c r="E377" s="147" t="s">
        <v>1386</v>
      </c>
      <c r="F377" s="148" t="s">
        <v>1387</v>
      </c>
      <c r="G377" s="149" t="s">
        <v>642</v>
      </c>
      <c r="H377" s="150">
        <v>2</v>
      </c>
      <c r="I377" s="151"/>
      <c r="J377" s="152">
        <f>ROUND(I377*H377,2)</f>
        <v>0</v>
      </c>
      <c r="K377" s="148" t="s">
        <v>176</v>
      </c>
      <c r="L377" s="34"/>
      <c r="M377" s="153" t="s">
        <v>1</v>
      </c>
      <c r="N377" s="154" t="s">
        <v>42</v>
      </c>
      <c r="O377" s="59"/>
      <c r="P377" s="155">
        <f>O377*H377</f>
        <v>0</v>
      </c>
      <c r="Q377" s="155">
        <v>0.22394</v>
      </c>
      <c r="R377" s="155">
        <f>Q377*H377</f>
        <v>0.44788</v>
      </c>
      <c r="S377" s="155">
        <v>0</v>
      </c>
      <c r="T377" s="156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7" t="s">
        <v>177</v>
      </c>
      <c r="AT377" s="157" t="s">
        <v>172</v>
      </c>
      <c r="AU377" s="157" t="s">
        <v>87</v>
      </c>
      <c r="AY377" s="18" t="s">
        <v>170</v>
      </c>
      <c r="BE377" s="158">
        <f>IF(N377="základní",J377,0)</f>
        <v>0</v>
      </c>
      <c r="BF377" s="158">
        <f>IF(N377="snížená",J377,0)</f>
        <v>0</v>
      </c>
      <c r="BG377" s="158">
        <f>IF(N377="zákl. přenesená",J377,0)</f>
        <v>0</v>
      </c>
      <c r="BH377" s="158">
        <f>IF(N377="sníž. přenesená",J377,0)</f>
        <v>0</v>
      </c>
      <c r="BI377" s="158">
        <f>IF(N377="nulová",J377,0)</f>
        <v>0</v>
      </c>
      <c r="BJ377" s="18" t="s">
        <v>32</v>
      </c>
      <c r="BK377" s="158">
        <f>ROUND(I377*H377,2)</f>
        <v>0</v>
      </c>
      <c r="BL377" s="18" t="s">
        <v>177</v>
      </c>
      <c r="BM377" s="157" t="s">
        <v>1388</v>
      </c>
    </row>
    <row r="378" spans="1:65" s="2" customFormat="1" ht="16.5" customHeight="1">
      <c r="A378" s="33"/>
      <c r="B378" s="145"/>
      <c r="C378" s="183" t="s">
        <v>452</v>
      </c>
      <c r="D378" s="183" t="s">
        <v>379</v>
      </c>
      <c r="E378" s="184" t="s">
        <v>1389</v>
      </c>
      <c r="F378" s="185" t="s">
        <v>1390</v>
      </c>
      <c r="G378" s="186" t="s">
        <v>642</v>
      </c>
      <c r="H378" s="187">
        <v>2.02</v>
      </c>
      <c r="I378" s="188"/>
      <c r="J378" s="189">
        <f>ROUND(I378*H378,2)</f>
        <v>0</v>
      </c>
      <c r="K378" s="185" t="s">
        <v>176</v>
      </c>
      <c r="L378" s="190"/>
      <c r="M378" s="191" t="s">
        <v>1</v>
      </c>
      <c r="N378" s="192" t="s">
        <v>42</v>
      </c>
      <c r="O378" s="59"/>
      <c r="P378" s="155">
        <f>O378*H378</f>
        <v>0</v>
      </c>
      <c r="Q378" s="155">
        <v>0.081</v>
      </c>
      <c r="R378" s="155">
        <f>Q378*H378</f>
        <v>0.16362000000000002</v>
      </c>
      <c r="S378" s="155">
        <v>0</v>
      </c>
      <c r="T378" s="156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7" t="s">
        <v>210</v>
      </c>
      <c r="AT378" s="157" t="s">
        <v>379</v>
      </c>
      <c r="AU378" s="157" t="s">
        <v>87</v>
      </c>
      <c r="AY378" s="18" t="s">
        <v>170</v>
      </c>
      <c r="BE378" s="158">
        <f>IF(N378="základní",J378,0)</f>
        <v>0</v>
      </c>
      <c r="BF378" s="158">
        <f>IF(N378="snížená",J378,0)</f>
        <v>0</v>
      </c>
      <c r="BG378" s="158">
        <f>IF(N378="zákl. přenesená",J378,0)</f>
        <v>0</v>
      </c>
      <c r="BH378" s="158">
        <f>IF(N378="sníž. přenesená",J378,0)</f>
        <v>0</v>
      </c>
      <c r="BI378" s="158">
        <f>IF(N378="nulová",J378,0)</f>
        <v>0</v>
      </c>
      <c r="BJ378" s="18" t="s">
        <v>32</v>
      </c>
      <c r="BK378" s="158">
        <f>ROUND(I378*H378,2)</f>
        <v>0</v>
      </c>
      <c r="BL378" s="18" t="s">
        <v>177</v>
      </c>
      <c r="BM378" s="157" t="s">
        <v>1391</v>
      </c>
    </row>
    <row r="379" spans="1:65" s="2" customFormat="1" ht="16.5" customHeight="1">
      <c r="A379" s="33"/>
      <c r="B379" s="145"/>
      <c r="C379" s="146" t="s">
        <v>457</v>
      </c>
      <c r="D379" s="146" t="s">
        <v>172</v>
      </c>
      <c r="E379" s="147" t="s">
        <v>1392</v>
      </c>
      <c r="F379" s="148" t="s">
        <v>1393</v>
      </c>
      <c r="G379" s="149" t="s">
        <v>222</v>
      </c>
      <c r="H379" s="150">
        <v>236.494</v>
      </c>
      <c r="I379" s="151"/>
      <c r="J379" s="152">
        <f>ROUND(I379*H379,2)</f>
        <v>0</v>
      </c>
      <c r="K379" s="148" t="s">
        <v>176</v>
      </c>
      <c r="L379" s="34"/>
      <c r="M379" s="153" t="s">
        <v>1</v>
      </c>
      <c r="N379" s="154" t="s">
        <v>42</v>
      </c>
      <c r="O379" s="59"/>
      <c r="P379" s="155">
        <f>O379*H379</f>
        <v>0</v>
      </c>
      <c r="Q379" s="155">
        <v>2.234</v>
      </c>
      <c r="R379" s="155">
        <f>Q379*H379</f>
        <v>528.327596</v>
      </c>
      <c r="S379" s="155">
        <v>0</v>
      </c>
      <c r="T379" s="156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7" t="s">
        <v>177</v>
      </c>
      <c r="AT379" s="157" t="s">
        <v>172</v>
      </c>
      <c r="AU379" s="157" t="s">
        <v>87</v>
      </c>
      <c r="AY379" s="18" t="s">
        <v>170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8" t="s">
        <v>32</v>
      </c>
      <c r="BK379" s="158">
        <f>ROUND(I379*H379,2)</f>
        <v>0</v>
      </c>
      <c r="BL379" s="18" t="s">
        <v>177</v>
      </c>
      <c r="BM379" s="157" t="s">
        <v>1394</v>
      </c>
    </row>
    <row r="380" spans="2:51" s="13" customFormat="1" ht="12">
      <c r="B380" s="159"/>
      <c r="D380" s="160" t="s">
        <v>179</v>
      </c>
      <c r="E380" s="161" t="s">
        <v>1</v>
      </c>
      <c r="F380" s="162" t="s">
        <v>1395</v>
      </c>
      <c r="H380" s="161" t="s">
        <v>1</v>
      </c>
      <c r="I380" s="163"/>
      <c r="L380" s="159"/>
      <c r="M380" s="164"/>
      <c r="N380" s="165"/>
      <c r="O380" s="165"/>
      <c r="P380" s="165"/>
      <c r="Q380" s="165"/>
      <c r="R380" s="165"/>
      <c r="S380" s="165"/>
      <c r="T380" s="166"/>
      <c r="AT380" s="161" t="s">
        <v>179</v>
      </c>
      <c r="AU380" s="161" t="s">
        <v>87</v>
      </c>
      <c r="AV380" s="13" t="s">
        <v>32</v>
      </c>
      <c r="AW380" s="13" t="s">
        <v>31</v>
      </c>
      <c r="AX380" s="13" t="s">
        <v>77</v>
      </c>
      <c r="AY380" s="161" t="s">
        <v>170</v>
      </c>
    </row>
    <row r="381" spans="2:51" s="14" customFormat="1" ht="12">
      <c r="B381" s="167"/>
      <c r="D381" s="160" t="s">
        <v>179</v>
      </c>
      <c r="E381" s="168" t="s">
        <v>1</v>
      </c>
      <c r="F381" s="169" t="s">
        <v>1396</v>
      </c>
      <c r="H381" s="170">
        <v>295.154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179</v>
      </c>
      <c r="AU381" s="168" t="s">
        <v>87</v>
      </c>
      <c r="AV381" s="14" t="s">
        <v>87</v>
      </c>
      <c r="AW381" s="14" t="s">
        <v>31</v>
      </c>
      <c r="AX381" s="14" t="s">
        <v>77</v>
      </c>
      <c r="AY381" s="168" t="s">
        <v>170</v>
      </c>
    </row>
    <row r="382" spans="2:51" s="14" customFormat="1" ht="12">
      <c r="B382" s="167"/>
      <c r="D382" s="160" t="s">
        <v>179</v>
      </c>
      <c r="E382" s="168" t="s">
        <v>1</v>
      </c>
      <c r="F382" s="169" t="s">
        <v>1397</v>
      </c>
      <c r="H382" s="170">
        <v>-126.242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8" t="s">
        <v>179</v>
      </c>
      <c r="AU382" s="168" t="s">
        <v>87</v>
      </c>
      <c r="AV382" s="14" t="s">
        <v>87</v>
      </c>
      <c r="AW382" s="14" t="s">
        <v>31</v>
      </c>
      <c r="AX382" s="14" t="s">
        <v>77</v>
      </c>
      <c r="AY382" s="168" t="s">
        <v>170</v>
      </c>
    </row>
    <row r="383" spans="2:51" s="14" customFormat="1" ht="12">
      <c r="B383" s="167"/>
      <c r="D383" s="160" t="s">
        <v>179</v>
      </c>
      <c r="E383" s="168" t="s">
        <v>1</v>
      </c>
      <c r="F383" s="169" t="s">
        <v>1398</v>
      </c>
      <c r="H383" s="170">
        <v>67.582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8" t="s">
        <v>179</v>
      </c>
      <c r="AU383" s="168" t="s">
        <v>87</v>
      </c>
      <c r="AV383" s="14" t="s">
        <v>87</v>
      </c>
      <c r="AW383" s="14" t="s">
        <v>31</v>
      </c>
      <c r="AX383" s="14" t="s">
        <v>77</v>
      </c>
      <c r="AY383" s="168" t="s">
        <v>170</v>
      </c>
    </row>
    <row r="384" spans="2:51" s="15" customFormat="1" ht="12">
      <c r="B384" s="175"/>
      <c r="D384" s="160" t="s">
        <v>179</v>
      </c>
      <c r="E384" s="176" t="s">
        <v>1158</v>
      </c>
      <c r="F384" s="177" t="s">
        <v>239</v>
      </c>
      <c r="H384" s="178">
        <v>236.494</v>
      </c>
      <c r="I384" s="179"/>
      <c r="L384" s="175"/>
      <c r="M384" s="180"/>
      <c r="N384" s="181"/>
      <c r="O384" s="181"/>
      <c r="P384" s="181"/>
      <c r="Q384" s="181"/>
      <c r="R384" s="181"/>
      <c r="S384" s="181"/>
      <c r="T384" s="182"/>
      <c r="AT384" s="176" t="s">
        <v>179</v>
      </c>
      <c r="AU384" s="176" t="s">
        <v>87</v>
      </c>
      <c r="AV384" s="15" t="s">
        <v>177</v>
      </c>
      <c r="AW384" s="15" t="s">
        <v>31</v>
      </c>
      <c r="AX384" s="15" t="s">
        <v>32</v>
      </c>
      <c r="AY384" s="176" t="s">
        <v>170</v>
      </c>
    </row>
    <row r="385" spans="1:65" s="2" customFormat="1" ht="16.5" customHeight="1">
      <c r="A385" s="33"/>
      <c r="B385" s="145"/>
      <c r="C385" s="146" t="s">
        <v>462</v>
      </c>
      <c r="D385" s="146" t="s">
        <v>172</v>
      </c>
      <c r="E385" s="147" t="s">
        <v>1399</v>
      </c>
      <c r="F385" s="148" t="s">
        <v>1400</v>
      </c>
      <c r="G385" s="149" t="s">
        <v>642</v>
      </c>
      <c r="H385" s="150">
        <v>5</v>
      </c>
      <c r="I385" s="151"/>
      <c r="J385" s="152">
        <f>ROUND(I385*H385,2)</f>
        <v>0</v>
      </c>
      <c r="K385" s="148" t="s">
        <v>176</v>
      </c>
      <c r="L385" s="34"/>
      <c r="M385" s="153" t="s">
        <v>1</v>
      </c>
      <c r="N385" s="154" t="s">
        <v>42</v>
      </c>
      <c r="O385" s="59"/>
      <c r="P385" s="155">
        <f>O385*H385</f>
        <v>0</v>
      </c>
      <c r="Q385" s="155">
        <v>0.08832</v>
      </c>
      <c r="R385" s="155">
        <f>Q385*H385</f>
        <v>0.4416</v>
      </c>
      <c r="S385" s="155">
        <v>0</v>
      </c>
      <c r="T385" s="15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7" t="s">
        <v>177</v>
      </c>
      <c r="AT385" s="157" t="s">
        <v>172</v>
      </c>
      <c r="AU385" s="157" t="s">
        <v>87</v>
      </c>
      <c r="AY385" s="18" t="s">
        <v>170</v>
      </c>
      <c r="BE385" s="158">
        <f>IF(N385="základní",J385,0)</f>
        <v>0</v>
      </c>
      <c r="BF385" s="158">
        <f>IF(N385="snížená",J385,0)</f>
        <v>0</v>
      </c>
      <c r="BG385" s="158">
        <f>IF(N385="zákl. přenesená",J385,0)</f>
        <v>0</v>
      </c>
      <c r="BH385" s="158">
        <f>IF(N385="sníž. přenesená",J385,0)</f>
        <v>0</v>
      </c>
      <c r="BI385" s="158">
        <f>IF(N385="nulová",J385,0)</f>
        <v>0</v>
      </c>
      <c r="BJ385" s="18" t="s">
        <v>32</v>
      </c>
      <c r="BK385" s="158">
        <f>ROUND(I385*H385,2)</f>
        <v>0</v>
      </c>
      <c r="BL385" s="18" t="s">
        <v>177</v>
      </c>
      <c r="BM385" s="157" t="s">
        <v>1401</v>
      </c>
    </row>
    <row r="386" spans="2:51" s="14" customFormat="1" ht="12">
      <c r="B386" s="167"/>
      <c r="D386" s="160" t="s">
        <v>179</v>
      </c>
      <c r="E386" s="168" t="s">
        <v>1</v>
      </c>
      <c r="F386" s="169" t="s">
        <v>1402</v>
      </c>
      <c r="H386" s="170">
        <v>5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179</v>
      </c>
      <c r="AU386" s="168" t="s">
        <v>87</v>
      </c>
      <c r="AV386" s="14" t="s">
        <v>87</v>
      </c>
      <c r="AW386" s="14" t="s">
        <v>31</v>
      </c>
      <c r="AX386" s="14" t="s">
        <v>32</v>
      </c>
      <c r="AY386" s="168" t="s">
        <v>170</v>
      </c>
    </row>
    <row r="387" spans="1:65" s="2" customFormat="1" ht="16.5" customHeight="1">
      <c r="A387" s="33"/>
      <c r="B387" s="145"/>
      <c r="C387" s="146" t="s">
        <v>468</v>
      </c>
      <c r="D387" s="146" t="s">
        <v>172</v>
      </c>
      <c r="E387" s="147" t="s">
        <v>1403</v>
      </c>
      <c r="F387" s="148" t="s">
        <v>1404</v>
      </c>
      <c r="G387" s="149" t="s">
        <v>222</v>
      </c>
      <c r="H387" s="150">
        <v>66.392</v>
      </c>
      <c r="I387" s="151"/>
      <c r="J387" s="152">
        <f>ROUND(I387*H387,2)</f>
        <v>0</v>
      </c>
      <c r="K387" s="148" t="s">
        <v>193</v>
      </c>
      <c r="L387" s="34"/>
      <c r="M387" s="153" t="s">
        <v>1</v>
      </c>
      <c r="N387" s="154" t="s">
        <v>42</v>
      </c>
      <c r="O387" s="59"/>
      <c r="P387" s="155">
        <f>O387*H387</f>
        <v>0</v>
      </c>
      <c r="Q387" s="155">
        <v>2.234</v>
      </c>
      <c r="R387" s="155">
        <f>Q387*H387</f>
        <v>148.319728</v>
      </c>
      <c r="S387" s="155">
        <v>0</v>
      </c>
      <c r="T387" s="156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7" t="s">
        <v>177</v>
      </c>
      <c r="AT387" s="157" t="s">
        <v>172</v>
      </c>
      <c r="AU387" s="157" t="s">
        <v>87</v>
      </c>
      <c r="AY387" s="18" t="s">
        <v>170</v>
      </c>
      <c r="BE387" s="158">
        <f>IF(N387="základní",J387,0)</f>
        <v>0</v>
      </c>
      <c r="BF387" s="158">
        <f>IF(N387="snížená",J387,0)</f>
        <v>0</v>
      </c>
      <c r="BG387" s="158">
        <f>IF(N387="zákl. přenesená",J387,0)</f>
        <v>0</v>
      </c>
      <c r="BH387" s="158">
        <f>IF(N387="sníž. přenesená",J387,0)</f>
        <v>0</v>
      </c>
      <c r="BI387" s="158">
        <f>IF(N387="nulová",J387,0)</f>
        <v>0</v>
      </c>
      <c r="BJ387" s="18" t="s">
        <v>32</v>
      </c>
      <c r="BK387" s="158">
        <f>ROUND(I387*H387,2)</f>
        <v>0</v>
      </c>
      <c r="BL387" s="18" t="s">
        <v>177</v>
      </c>
      <c r="BM387" s="157" t="s">
        <v>1405</v>
      </c>
    </row>
    <row r="388" spans="2:51" s="14" customFormat="1" ht="12">
      <c r="B388" s="167"/>
      <c r="D388" s="160" t="s">
        <v>179</v>
      </c>
      <c r="E388" s="168" t="s">
        <v>1</v>
      </c>
      <c r="F388" s="169" t="s">
        <v>1362</v>
      </c>
      <c r="H388" s="170">
        <v>65.59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179</v>
      </c>
      <c r="AU388" s="168" t="s">
        <v>87</v>
      </c>
      <c r="AV388" s="14" t="s">
        <v>87</v>
      </c>
      <c r="AW388" s="14" t="s">
        <v>31</v>
      </c>
      <c r="AX388" s="14" t="s">
        <v>77</v>
      </c>
      <c r="AY388" s="168" t="s">
        <v>170</v>
      </c>
    </row>
    <row r="389" spans="2:51" s="14" customFormat="1" ht="12">
      <c r="B389" s="167"/>
      <c r="D389" s="160" t="s">
        <v>179</v>
      </c>
      <c r="E389" s="168" t="s">
        <v>1</v>
      </c>
      <c r="F389" s="169" t="s">
        <v>1406</v>
      </c>
      <c r="H389" s="170">
        <v>0.802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8" t="s">
        <v>179</v>
      </c>
      <c r="AU389" s="168" t="s">
        <v>87</v>
      </c>
      <c r="AV389" s="14" t="s">
        <v>87</v>
      </c>
      <c r="AW389" s="14" t="s">
        <v>31</v>
      </c>
      <c r="AX389" s="14" t="s">
        <v>77</v>
      </c>
      <c r="AY389" s="168" t="s">
        <v>170</v>
      </c>
    </row>
    <row r="390" spans="2:51" s="15" customFormat="1" ht="12">
      <c r="B390" s="175"/>
      <c r="D390" s="160" t="s">
        <v>179</v>
      </c>
      <c r="E390" s="176" t="s">
        <v>1</v>
      </c>
      <c r="F390" s="177" t="s">
        <v>239</v>
      </c>
      <c r="H390" s="178">
        <v>66.392</v>
      </c>
      <c r="I390" s="179"/>
      <c r="L390" s="175"/>
      <c r="M390" s="180"/>
      <c r="N390" s="181"/>
      <c r="O390" s="181"/>
      <c r="P390" s="181"/>
      <c r="Q390" s="181"/>
      <c r="R390" s="181"/>
      <c r="S390" s="181"/>
      <c r="T390" s="182"/>
      <c r="AT390" s="176" t="s">
        <v>179</v>
      </c>
      <c r="AU390" s="176" t="s">
        <v>87</v>
      </c>
      <c r="AV390" s="15" t="s">
        <v>177</v>
      </c>
      <c r="AW390" s="15" t="s">
        <v>31</v>
      </c>
      <c r="AX390" s="15" t="s">
        <v>32</v>
      </c>
      <c r="AY390" s="176" t="s">
        <v>170</v>
      </c>
    </row>
    <row r="391" spans="1:65" s="2" customFormat="1" ht="16.5" customHeight="1">
      <c r="A391" s="33"/>
      <c r="B391" s="145"/>
      <c r="C391" s="146" t="s">
        <v>473</v>
      </c>
      <c r="D391" s="146" t="s">
        <v>172</v>
      </c>
      <c r="E391" s="147" t="s">
        <v>978</v>
      </c>
      <c r="F391" s="148" t="s">
        <v>979</v>
      </c>
      <c r="G391" s="149" t="s">
        <v>222</v>
      </c>
      <c r="H391" s="150">
        <v>2.925</v>
      </c>
      <c r="I391" s="151"/>
      <c r="J391" s="152">
        <f>ROUND(I391*H391,2)</f>
        <v>0</v>
      </c>
      <c r="K391" s="148" t="s">
        <v>176</v>
      </c>
      <c r="L391" s="34"/>
      <c r="M391" s="153" t="s">
        <v>1</v>
      </c>
      <c r="N391" s="154" t="s">
        <v>42</v>
      </c>
      <c r="O391" s="59"/>
      <c r="P391" s="155">
        <f>O391*H391</f>
        <v>0</v>
      </c>
      <c r="Q391" s="155">
        <v>2.234</v>
      </c>
      <c r="R391" s="155">
        <f>Q391*H391</f>
        <v>6.53445</v>
      </c>
      <c r="S391" s="155">
        <v>0</v>
      </c>
      <c r="T391" s="156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7" t="s">
        <v>177</v>
      </c>
      <c r="AT391" s="157" t="s">
        <v>172</v>
      </c>
      <c r="AU391" s="157" t="s">
        <v>87</v>
      </c>
      <c r="AY391" s="18" t="s">
        <v>170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8" t="s">
        <v>32</v>
      </c>
      <c r="BK391" s="158">
        <f>ROUND(I391*H391,2)</f>
        <v>0</v>
      </c>
      <c r="BL391" s="18" t="s">
        <v>177</v>
      </c>
      <c r="BM391" s="157" t="s">
        <v>1407</v>
      </c>
    </row>
    <row r="392" spans="2:51" s="14" customFormat="1" ht="12">
      <c r="B392" s="167"/>
      <c r="D392" s="160" t="s">
        <v>179</v>
      </c>
      <c r="E392" s="168" t="s">
        <v>1</v>
      </c>
      <c r="F392" s="169" t="s">
        <v>1408</v>
      </c>
      <c r="H392" s="170">
        <v>2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179</v>
      </c>
      <c r="AU392" s="168" t="s">
        <v>87</v>
      </c>
      <c r="AV392" s="14" t="s">
        <v>87</v>
      </c>
      <c r="AW392" s="14" t="s">
        <v>31</v>
      </c>
      <c r="AX392" s="14" t="s">
        <v>77</v>
      </c>
      <c r="AY392" s="168" t="s">
        <v>170</v>
      </c>
    </row>
    <row r="393" spans="2:51" s="14" customFormat="1" ht="12">
      <c r="B393" s="167"/>
      <c r="D393" s="160" t="s">
        <v>179</v>
      </c>
      <c r="E393" s="168" t="s">
        <v>1</v>
      </c>
      <c r="F393" s="169" t="s">
        <v>1409</v>
      </c>
      <c r="H393" s="170">
        <v>0.52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8" t="s">
        <v>179</v>
      </c>
      <c r="AU393" s="168" t="s">
        <v>87</v>
      </c>
      <c r="AV393" s="14" t="s">
        <v>87</v>
      </c>
      <c r="AW393" s="14" t="s">
        <v>31</v>
      </c>
      <c r="AX393" s="14" t="s">
        <v>77</v>
      </c>
      <c r="AY393" s="168" t="s">
        <v>170</v>
      </c>
    </row>
    <row r="394" spans="2:51" s="14" customFormat="1" ht="12">
      <c r="B394" s="167"/>
      <c r="D394" s="160" t="s">
        <v>179</v>
      </c>
      <c r="E394" s="168" t="s">
        <v>1</v>
      </c>
      <c r="F394" s="169" t="s">
        <v>1410</v>
      </c>
      <c r="H394" s="170">
        <v>0.405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8" t="s">
        <v>179</v>
      </c>
      <c r="AU394" s="168" t="s">
        <v>87</v>
      </c>
      <c r="AV394" s="14" t="s">
        <v>87</v>
      </c>
      <c r="AW394" s="14" t="s">
        <v>31</v>
      </c>
      <c r="AX394" s="14" t="s">
        <v>77</v>
      </c>
      <c r="AY394" s="168" t="s">
        <v>170</v>
      </c>
    </row>
    <row r="395" spans="2:51" s="15" customFormat="1" ht="12">
      <c r="B395" s="175"/>
      <c r="D395" s="160" t="s">
        <v>179</v>
      </c>
      <c r="E395" s="176" t="s">
        <v>1142</v>
      </c>
      <c r="F395" s="177" t="s">
        <v>239</v>
      </c>
      <c r="H395" s="178">
        <v>2.925</v>
      </c>
      <c r="I395" s="179"/>
      <c r="L395" s="175"/>
      <c r="M395" s="180"/>
      <c r="N395" s="181"/>
      <c r="O395" s="181"/>
      <c r="P395" s="181"/>
      <c r="Q395" s="181"/>
      <c r="R395" s="181"/>
      <c r="S395" s="181"/>
      <c r="T395" s="182"/>
      <c r="AT395" s="176" t="s">
        <v>179</v>
      </c>
      <c r="AU395" s="176" t="s">
        <v>87</v>
      </c>
      <c r="AV395" s="15" t="s">
        <v>177</v>
      </c>
      <c r="AW395" s="15" t="s">
        <v>31</v>
      </c>
      <c r="AX395" s="15" t="s">
        <v>32</v>
      </c>
      <c r="AY395" s="176" t="s">
        <v>170</v>
      </c>
    </row>
    <row r="396" spans="1:65" s="2" customFormat="1" ht="16.5" customHeight="1">
      <c r="A396" s="33"/>
      <c r="B396" s="145"/>
      <c r="C396" s="146" t="s">
        <v>480</v>
      </c>
      <c r="D396" s="146" t="s">
        <v>172</v>
      </c>
      <c r="E396" s="147" t="s">
        <v>1411</v>
      </c>
      <c r="F396" s="148" t="s">
        <v>1412</v>
      </c>
      <c r="G396" s="149" t="s">
        <v>175</v>
      </c>
      <c r="H396" s="150">
        <v>5.73</v>
      </c>
      <c r="I396" s="151"/>
      <c r="J396" s="152">
        <f>ROUND(I396*H396,2)</f>
        <v>0</v>
      </c>
      <c r="K396" s="148" t="s">
        <v>176</v>
      </c>
      <c r="L396" s="34"/>
      <c r="M396" s="153" t="s">
        <v>1</v>
      </c>
      <c r="N396" s="154" t="s">
        <v>42</v>
      </c>
      <c r="O396" s="59"/>
      <c r="P396" s="155">
        <f>O396*H396</f>
        <v>0</v>
      </c>
      <c r="Q396" s="155">
        <v>0.00632</v>
      </c>
      <c r="R396" s="155">
        <f>Q396*H396</f>
        <v>0.036213600000000006</v>
      </c>
      <c r="S396" s="155">
        <v>0</v>
      </c>
      <c r="T396" s="156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7" t="s">
        <v>177</v>
      </c>
      <c r="AT396" s="157" t="s">
        <v>172</v>
      </c>
      <c r="AU396" s="157" t="s">
        <v>87</v>
      </c>
      <c r="AY396" s="18" t="s">
        <v>170</v>
      </c>
      <c r="BE396" s="158">
        <f>IF(N396="základní",J396,0)</f>
        <v>0</v>
      </c>
      <c r="BF396" s="158">
        <f>IF(N396="snížená",J396,0)</f>
        <v>0</v>
      </c>
      <c r="BG396" s="158">
        <f>IF(N396="zákl. přenesená",J396,0)</f>
        <v>0</v>
      </c>
      <c r="BH396" s="158">
        <f>IF(N396="sníž. přenesená",J396,0)</f>
        <v>0</v>
      </c>
      <c r="BI396" s="158">
        <f>IF(N396="nulová",J396,0)</f>
        <v>0</v>
      </c>
      <c r="BJ396" s="18" t="s">
        <v>32</v>
      </c>
      <c r="BK396" s="158">
        <f>ROUND(I396*H396,2)</f>
        <v>0</v>
      </c>
      <c r="BL396" s="18" t="s">
        <v>177</v>
      </c>
      <c r="BM396" s="157" t="s">
        <v>1413</v>
      </c>
    </row>
    <row r="397" spans="2:51" s="14" customFormat="1" ht="12">
      <c r="B397" s="167"/>
      <c r="D397" s="160" t="s">
        <v>179</v>
      </c>
      <c r="E397" s="168" t="s">
        <v>1</v>
      </c>
      <c r="F397" s="169" t="s">
        <v>1414</v>
      </c>
      <c r="H397" s="170">
        <v>4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8" t="s">
        <v>179</v>
      </c>
      <c r="AU397" s="168" t="s">
        <v>87</v>
      </c>
      <c r="AV397" s="14" t="s">
        <v>87</v>
      </c>
      <c r="AW397" s="14" t="s">
        <v>31</v>
      </c>
      <c r="AX397" s="14" t="s">
        <v>77</v>
      </c>
      <c r="AY397" s="168" t="s">
        <v>170</v>
      </c>
    </row>
    <row r="398" spans="2:51" s="14" customFormat="1" ht="12">
      <c r="B398" s="167"/>
      <c r="D398" s="160" t="s">
        <v>179</v>
      </c>
      <c r="E398" s="168" t="s">
        <v>1</v>
      </c>
      <c r="F398" s="169" t="s">
        <v>1415</v>
      </c>
      <c r="H398" s="170">
        <v>0.92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8" t="s">
        <v>179</v>
      </c>
      <c r="AU398" s="168" t="s">
        <v>87</v>
      </c>
      <c r="AV398" s="14" t="s">
        <v>87</v>
      </c>
      <c r="AW398" s="14" t="s">
        <v>31</v>
      </c>
      <c r="AX398" s="14" t="s">
        <v>77</v>
      </c>
      <c r="AY398" s="168" t="s">
        <v>170</v>
      </c>
    </row>
    <row r="399" spans="2:51" s="14" customFormat="1" ht="12">
      <c r="B399" s="167"/>
      <c r="D399" s="160" t="s">
        <v>179</v>
      </c>
      <c r="E399" s="168" t="s">
        <v>1</v>
      </c>
      <c r="F399" s="169" t="s">
        <v>1416</v>
      </c>
      <c r="H399" s="170">
        <v>0.81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8" t="s">
        <v>179</v>
      </c>
      <c r="AU399" s="168" t="s">
        <v>87</v>
      </c>
      <c r="AV399" s="14" t="s">
        <v>87</v>
      </c>
      <c r="AW399" s="14" t="s">
        <v>31</v>
      </c>
      <c r="AX399" s="14" t="s">
        <v>77</v>
      </c>
      <c r="AY399" s="168" t="s">
        <v>170</v>
      </c>
    </row>
    <row r="400" spans="2:51" s="15" customFormat="1" ht="12">
      <c r="B400" s="175"/>
      <c r="D400" s="160" t="s">
        <v>179</v>
      </c>
      <c r="E400" s="176" t="s">
        <v>1</v>
      </c>
      <c r="F400" s="177" t="s">
        <v>239</v>
      </c>
      <c r="H400" s="178">
        <v>5.73</v>
      </c>
      <c r="I400" s="179"/>
      <c r="L400" s="175"/>
      <c r="M400" s="180"/>
      <c r="N400" s="181"/>
      <c r="O400" s="181"/>
      <c r="P400" s="181"/>
      <c r="Q400" s="181"/>
      <c r="R400" s="181"/>
      <c r="S400" s="181"/>
      <c r="T400" s="182"/>
      <c r="AT400" s="176" t="s">
        <v>179</v>
      </c>
      <c r="AU400" s="176" t="s">
        <v>87</v>
      </c>
      <c r="AV400" s="15" t="s">
        <v>177</v>
      </c>
      <c r="AW400" s="15" t="s">
        <v>31</v>
      </c>
      <c r="AX400" s="15" t="s">
        <v>32</v>
      </c>
      <c r="AY400" s="176" t="s">
        <v>170</v>
      </c>
    </row>
    <row r="401" spans="2:63" s="12" customFormat="1" ht="22.9" customHeight="1">
      <c r="B401" s="132"/>
      <c r="D401" s="133" t="s">
        <v>76</v>
      </c>
      <c r="E401" s="143" t="s">
        <v>196</v>
      </c>
      <c r="F401" s="143" t="s">
        <v>1417</v>
      </c>
      <c r="I401" s="135"/>
      <c r="J401" s="144">
        <f>BK401</f>
        <v>0</v>
      </c>
      <c r="L401" s="132"/>
      <c r="M401" s="137"/>
      <c r="N401" s="138"/>
      <c r="O401" s="138"/>
      <c r="P401" s="139">
        <f>SUM(P402:P413)</f>
        <v>0</v>
      </c>
      <c r="Q401" s="138"/>
      <c r="R401" s="139">
        <f>SUM(R402:R413)</f>
        <v>0</v>
      </c>
      <c r="S401" s="138"/>
      <c r="T401" s="140">
        <f>SUM(T402:T413)</f>
        <v>0</v>
      </c>
      <c r="AR401" s="133" t="s">
        <v>32</v>
      </c>
      <c r="AT401" s="141" t="s">
        <v>76</v>
      </c>
      <c r="AU401" s="141" t="s">
        <v>32</v>
      </c>
      <c r="AY401" s="133" t="s">
        <v>170</v>
      </c>
      <c r="BK401" s="142">
        <f>SUM(BK402:BK413)</f>
        <v>0</v>
      </c>
    </row>
    <row r="402" spans="1:65" s="2" customFormat="1" ht="16.5" customHeight="1">
      <c r="A402" s="33"/>
      <c r="B402" s="145"/>
      <c r="C402" s="146" t="s">
        <v>484</v>
      </c>
      <c r="D402" s="146" t="s">
        <v>172</v>
      </c>
      <c r="E402" s="147" t="s">
        <v>1418</v>
      </c>
      <c r="F402" s="148" t="s">
        <v>1419</v>
      </c>
      <c r="G402" s="149" t="s">
        <v>175</v>
      </c>
      <c r="H402" s="150">
        <v>1458.514</v>
      </c>
      <c r="I402" s="151"/>
      <c r="J402" s="152">
        <f>ROUND(I402*H402,2)</f>
        <v>0</v>
      </c>
      <c r="K402" s="148" t="s">
        <v>193</v>
      </c>
      <c r="L402" s="34"/>
      <c r="M402" s="153" t="s">
        <v>1</v>
      </c>
      <c r="N402" s="154" t="s">
        <v>42</v>
      </c>
      <c r="O402" s="59"/>
      <c r="P402" s="155">
        <f>O402*H402</f>
        <v>0</v>
      </c>
      <c r="Q402" s="155">
        <v>0</v>
      </c>
      <c r="R402" s="155">
        <f>Q402*H402</f>
        <v>0</v>
      </c>
      <c r="S402" s="155">
        <v>0</v>
      </c>
      <c r="T402" s="156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7" t="s">
        <v>177</v>
      </c>
      <c r="AT402" s="157" t="s">
        <v>172</v>
      </c>
      <c r="AU402" s="157" t="s">
        <v>87</v>
      </c>
      <c r="AY402" s="18" t="s">
        <v>170</v>
      </c>
      <c r="BE402" s="158">
        <f>IF(N402="základní",J402,0)</f>
        <v>0</v>
      </c>
      <c r="BF402" s="158">
        <f>IF(N402="snížená",J402,0)</f>
        <v>0</v>
      </c>
      <c r="BG402" s="158">
        <f>IF(N402="zákl. přenesená",J402,0)</f>
        <v>0</v>
      </c>
      <c r="BH402" s="158">
        <f>IF(N402="sníž. přenesená",J402,0)</f>
        <v>0</v>
      </c>
      <c r="BI402" s="158">
        <f>IF(N402="nulová",J402,0)</f>
        <v>0</v>
      </c>
      <c r="BJ402" s="18" t="s">
        <v>32</v>
      </c>
      <c r="BK402" s="158">
        <f>ROUND(I402*H402,2)</f>
        <v>0</v>
      </c>
      <c r="BL402" s="18" t="s">
        <v>177</v>
      </c>
      <c r="BM402" s="157" t="s">
        <v>1420</v>
      </c>
    </row>
    <row r="403" spans="2:51" s="13" customFormat="1" ht="12">
      <c r="B403" s="159"/>
      <c r="D403" s="160" t="s">
        <v>179</v>
      </c>
      <c r="E403" s="161" t="s">
        <v>1</v>
      </c>
      <c r="F403" s="162" t="s">
        <v>1421</v>
      </c>
      <c r="H403" s="161" t="s">
        <v>1</v>
      </c>
      <c r="I403" s="163"/>
      <c r="L403" s="159"/>
      <c r="M403" s="164"/>
      <c r="N403" s="165"/>
      <c r="O403" s="165"/>
      <c r="P403" s="165"/>
      <c r="Q403" s="165"/>
      <c r="R403" s="165"/>
      <c r="S403" s="165"/>
      <c r="T403" s="166"/>
      <c r="AT403" s="161" t="s">
        <v>179</v>
      </c>
      <c r="AU403" s="161" t="s">
        <v>87</v>
      </c>
      <c r="AV403" s="13" t="s">
        <v>32</v>
      </c>
      <c r="AW403" s="13" t="s">
        <v>31</v>
      </c>
      <c r="AX403" s="13" t="s">
        <v>77</v>
      </c>
      <c r="AY403" s="161" t="s">
        <v>170</v>
      </c>
    </row>
    <row r="404" spans="2:51" s="13" customFormat="1" ht="12">
      <c r="B404" s="159"/>
      <c r="D404" s="160" t="s">
        <v>179</v>
      </c>
      <c r="E404" s="161" t="s">
        <v>1</v>
      </c>
      <c r="F404" s="162" t="s">
        <v>1422</v>
      </c>
      <c r="H404" s="161" t="s">
        <v>1</v>
      </c>
      <c r="I404" s="163"/>
      <c r="L404" s="159"/>
      <c r="M404" s="164"/>
      <c r="N404" s="165"/>
      <c r="O404" s="165"/>
      <c r="P404" s="165"/>
      <c r="Q404" s="165"/>
      <c r="R404" s="165"/>
      <c r="S404" s="165"/>
      <c r="T404" s="166"/>
      <c r="AT404" s="161" t="s">
        <v>179</v>
      </c>
      <c r="AU404" s="161" t="s">
        <v>87</v>
      </c>
      <c r="AV404" s="13" t="s">
        <v>32</v>
      </c>
      <c r="AW404" s="13" t="s">
        <v>31</v>
      </c>
      <c r="AX404" s="13" t="s">
        <v>77</v>
      </c>
      <c r="AY404" s="161" t="s">
        <v>170</v>
      </c>
    </row>
    <row r="405" spans="2:51" s="14" customFormat="1" ht="12">
      <c r="B405" s="167"/>
      <c r="D405" s="160" t="s">
        <v>179</v>
      </c>
      <c r="E405" s="168" t="s">
        <v>1</v>
      </c>
      <c r="F405" s="169" t="s">
        <v>1423</v>
      </c>
      <c r="H405" s="170">
        <v>729.257</v>
      </c>
      <c r="I405" s="171"/>
      <c r="L405" s="167"/>
      <c r="M405" s="172"/>
      <c r="N405" s="173"/>
      <c r="O405" s="173"/>
      <c r="P405" s="173"/>
      <c r="Q405" s="173"/>
      <c r="R405" s="173"/>
      <c r="S405" s="173"/>
      <c r="T405" s="174"/>
      <c r="AT405" s="168" t="s">
        <v>179</v>
      </c>
      <c r="AU405" s="168" t="s">
        <v>87</v>
      </c>
      <c r="AV405" s="14" t="s">
        <v>87</v>
      </c>
      <c r="AW405" s="14" t="s">
        <v>31</v>
      </c>
      <c r="AX405" s="14" t="s">
        <v>77</v>
      </c>
      <c r="AY405" s="168" t="s">
        <v>170</v>
      </c>
    </row>
    <row r="406" spans="2:51" s="16" customFormat="1" ht="12">
      <c r="B406" s="198"/>
      <c r="D406" s="160" t="s">
        <v>179</v>
      </c>
      <c r="E406" s="199" t="s">
        <v>1149</v>
      </c>
      <c r="F406" s="200" t="s">
        <v>893</v>
      </c>
      <c r="H406" s="201">
        <v>729.257</v>
      </c>
      <c r="I406" s="202"/>
      <c r="L406" s="198"/>
      <c r="M406" s="203"/>
      <c r="N406" s="204"/>
      <c r="O406" s="204"/>
      <c r="P406" s="204"/>
      <c r="Q406" s="204"/>
      <c r="R406" s="204"/>
      <c r="S406" s="204"/>
      <c r="T406" s="205"/>
      <c r="AT406" s="199" t="s">
        <v>179</v>
      </c>
      <c r="AU406" s="199" t="s">
        <v>87</v>
      </c>
      <c r="AV406" s="16" t="s">
        <v>187</v>
      </c>
      <c r="AW406" s="16" t="s">
        <v>31</v>
      </c>
      <c r="AX406" s="16" t="s">
        <v>77</v>
      </c>
      <c r="AY406" s="199" t="s">
        <v>170</v>
      </c>
    </row>
    <row r="407" spans="2:51" s="15" customFormat="1" ht="12">
      <c r="B407" s="175"/>
      <c r="D407" s="160" t="s">
        <v>179</v>
      </c>
      <c r="E407" s="176" t="s">
        <v>1</v>
      </c>
      <c r="F407" s="177" t="s">
        <v>239</v>
      </c>
      <c r="H407" s="178">
        <v>729.257</v>
      </c>
      <c r="I407" s="179"/>
      <c r="L407" s="175"/>
      <c r="M407" s="180"/>
      <c r="N407" s="181"/>
      <c r="O407" s="181"/>
      <c r="P407" s="181"/>
      <c r="Q407" s="181"/>
      <c r="R407" s="181"/>
      <c r="S407" s="181"/>
      <c r="T407" s="182"/>
      <c r="AT407" s="176" t="s">
        <v>179</v>
      </c>
      <c r="AU407" s="176" t="s">
        <v>87</v>
      </c>
      <c r="AV407" s="15" t="s">
        <v>177</v>
      </c>
      <c r="AW407" s="15" t="s">
        <v>31</v>
      </c>
      <c r="AX407" s="15" t="s">
        <v>77</v>
      </c>
      <c r="AY407" s="176" t="s">
        <v>170</v>
      </c>
    </row>
    <row r="408" spans="2:51" s="13" customFormat="1" ht="12">
      <c r="B408" s="159"/>
      <c r="D408" s="160" t="s">
        <v>179</v>
      </c>
      <c r="E408" s="161" t="s">
        <v>1</v>
      </c>
      <c r="F408" s="162" t="s">
        <v>1424</v>
      </c>
      <c r="H408" s="161" t="s">
        <v>1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1" t="s">
        <v>179</v>
      </c>
      <c r="AU408" s="161" t="s">
        <v>87</v>
      </c>
      <c r="AV408" s="13" t="s">
        <v>32</v>
      </c>
      <c r="AW408" s="13" t="s">
        <v>31</v>
      </c>
      <c r="AX408" s="13" t="s">
        <v>77</v>
      </c>
      <c r="AY408" s="161" t="s">
        <v>170</v>
      </c>
    </row>
    <row r="409" spans="2:51" s="14" customFormat="1" ht="12">
      <c r="B409" s="167"/>
      <c r="D409" s="160" t="s">
        <v>179</v>
      </c>
      <c r="E409" s="168" t="s">
        <v>1</v>
      </c>
      <c r="F409" s="169" t="s">
        <v>1425</v>
      </c>
      <c r="H409" s="170">
        <v>1458.514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179</v>
      </c>
      <c r="AU409" s="168" t="s">
        <v>87</v>
      </c>
      <c r="AV409" s="14" t="s">
        <v>87</v>
      </c>
      <c r="AW409" s="14" t="s">
        <v>31</v>
      </c>
      <c r="AX409" s="14" t="s">
        <v>32</v>
      </c>
      <c r="AY409" s="168" t="s">
        <v>170</v>
      </c>
    </row>
    <row r="410" spans="1:65" s="2" customFormat="1" ht="16.5" customHeight="1">
      <c r="A410" s="33"/>
      <c r="B410" s="145"/>
      <c r="C410" s="146" t="s">
        <v>488</v>
      </c>
      <c r="D410" s="146" t="s">
        <v>172</v>
      </c>
      <c r="E410" s="147" t="s">
        <v>385</v>
      </c>
      <c r="F410" s="148" t="s">
        <v>386</v>
      </c>
      <c r="G410" s="149" t="s">
        <v>222</v>
      </c>
      <c r="H410" s="150">
        <v>364.629</v>
      </c>
      <c r="I410" s="151"/>
      <c r="J410" s="152">
        <f>ROUND(I410*H410,2)</f>
        <v>0</v>
      </c>
      <c r="K410" s="148" t="s">
        <v>176</v>
      </c>
      <c r="L410" s="34"/>
      <c r="M410" s="153" t="s">
        <v>1</v>
      </c>
      <c r="N410" s="154" t="s">
        <v>42</v>
      </c>
      <c r="O410" s="59"/>
      <c r="P410" s="155">
        <f>O410*H410</f>
        <v>0</v>
      </c>
      <c r="Q410" s="155">
        <v>0</v>
      </c>
      <c r="R410" s="155">
        <f>Q410*H410</f>
        <v>0</v>
      </c>
      <c r="S410" s="155">
        <v>0</v>
      </c>
      <c r="T410" s="156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7" t="s">
        <v>177</v>
      </c>
      <c r="AT410" s="157" t="s">
        <v>172</v>
      </c>
      <c r="AU410" s="157" t="s">
        <v>87</v>
      </c>
      <c r="AY410" s="18" t="s">
        <v>170</v>
      </c>
      <c r="BE410" s="158">
        <f>IF(N410="základní",J410,0)</f>
        <v>0</v>
      </c>
      <c r="BF410" s="158">
        <f>IF(N410="snížená",J410,0)</f>
        <v>0</v>
      </c>
      <c r="BG410" s="158">
        <f>IF(N410="zákl. přenesená",J410,0)</f>
        <v>0</v>
      </c>
      <c r="BH410" s="158">
        <f>IF(N410="sníž. přenesená",J410,0)</f>
        <v>0</v>
      </c>
      <c r="BI410" s="158">
        <f>IF(N410="nulová",J410,0)</f>
        <v>0</v>
      </c>
      <c r="BJ410" s="18" t="s">
        <v>32</v>
      </c>
      <c r="BK410" s="158">
        <f>ROUND(I410*H410,2)</f>
        <v>0</v>
      </c>
      <c r="BL410" s="18" t="s">
        <v>177</v>
      </c>
      <c r="BM410" s="157" t="s">
        <v>1426</v>
      </c>
    </row>
    <row r="411" spans="2:51" s="13" customFormat="1" ht="12">
      <c r="B411" s="159"/>
      <c r="D411" s="160" t="s">
        <v>179</v>
      </c>
      <c r="E411" s="161" t="s">
        <v>1</v>
      </c>
      <c r="F411" s="162" t="s">
        <v>1427</v>
      </c>
      <c r="H411" s="161" t="s">
        <v>1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1" t="s">
        <v>179</v>
      </c>
      <c r="AU411" s="161" t="s">
        <v>87</v>
      </c>
      <c r="AV411" s="13" t="s">
        <v>32</v>
      </c>
      <c r="AW411" s="13" t="s">
        <v>31</v>
      </c>
      <c r="AX411" s="13" t="s">
        <v>77</v>
      </c>
      <c r="AY411" s="161" t="s">
        <v>170</v>
      </c>
    </row>
    <row r="412" spans="2:51" s="14" customFormat="1" ht="12">
      <c r="B412" s="167"/>
      <c r="D412" s="160" t="s">
        <v>179</v>
      </c>
      <c r="E412" s="168" t="s">
        <v>1</v>
      </c>
      <c r="F412" s="169" t="s">
        <v>1428</v>
      </c>
      <c r="H412" s="170">
        <v>364.629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8" t="s">
        <v>179</v>
      </c>
      <c r="AU412" s="168" t="s">
        <v>87</v>
      </c>
      <c r="AV412" s="14" t="s">
        <v>87</v>
      </c>
      <c r="AW412" s="14" t="s">
        <v>31</v>
      </c>
      <c r="AX412" s="14" t="s">
        <v>32</v>
      </c>
      <c r="AY412" s="168" t="s">
        <v>170</v>
      </c>
    </row>
    <row r="413" spans="1:65" s="2" customFormat="1" ht="16.5" customHeight="1">
      <c r="A413" s="33"/>
      <c r="B413" s="145"/>
      <c r="C413" s="146" t="s">
        <v>492</v>
      </c>
      <c r="D413" s="146" t="s">
        <v>172</v>
      </c>
      <c r="E413" s="147" t="s">
        <v>948</v>
      </c>
      <c r="F413" s="148" t="s">
        <v>1337</v>
      </c>
      <c r="G413" s="149" t="s">
        <v>222</v>
      </c>
      <c r="H413" s="150">
        <v>364.629</v>
      </c>
      <c r="I413" s="151"/>
      <c r="J413" s="152">
        <f>ROUND(I413*H413,2)</f>
        <v>0</v>
      </c>
      <c r="K413" s="148" t="s">
        <v>176</v>
      </c>
      <c r="L413" s="34"/>
      <c r="M413" s="153" t="s">
        <v>1</v>
      </c>
      <c r="N413" s="154" t="s">
        <v>42</v>
      </c>
      <c r="O413" s="59"/>
      <c r="P413" s="155">
        <f>O413*H413</f>
        <v>0</v>
      </c>
      <c r="Q413" s="155">
        <v>0</v>
      </c>
      <c r="R413" s="155">
        <f>Q413*H413</f>
        <v>0</v>
      </c>
      <c r="S413" s="155">
        <v>0</v>
      </c>
      <c r="T413" s="156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7" t="s">
        <v>177</v>
      </c>
      <c r="AT413" s="157" t="s">
        <v>172</v>
      </c>
      <c r="AU413" s="157" t="s">
        <v>87</v>
      </c>
      <c r="AY413" s="18" t="s">
        <v>170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8" t="s">
        <v>32</v>
      </c>
      <c r="BK413" s="158">
        <f>ROUND(I413*H413,2)</f>
        <v>0</v>
      </c>
      <c r="BL413" s="18" t="s">
        <v>177</v>
      </c>
      <c r="BM413" s="157" t="s">
        <v>1429</v>
      </c>
    </row>
    <row r="414" spans="2:63" s="12" customFormat="1" ht="22.9" customHeight="1">
      <c r="B414" s="132"/>
      <c r="D414" s="133" t="s">
        <v>76</v>
      </c>
      <c r="E414" s="143" t="s">
        <v>200</v>
      </c>
      <c r="F414" s="143" t="s">
        <v>1430</v>
      </c>
      <c r="I414" s="135"/>
      <c r="J414" s="144">
        <f>BK414</f>
        <v>0</v>
      </c>
      <c r="L414" s="132"/>
      <c r="M414" s="137"/>
      <c r="N414" s="138"/>
      <c r="O414" s="138"/>
      <c r="P414" s="139">
        <f>SUM(P415:P424)</f>
        <v>0</v>
      </c>
      <c r="Q414" s="138"/>
      <c r="R414" s="139">
        <f>SUM(R415:R424)</f>
        <v>0.0842944</v>
      </c>
      <c r="S414" s="138"/>
      <c r="T414" s="140">
        <f>SUM(T415:T424)</f>
        <v>0</v>
      </c>
      <c r="AR414" s="133" t="s">
        <v>32</v>
      </c>
      <c r="AT414" s="141" t="s">
        <v>76</v>
      </c>
      <c r="AU414" s="141" t="s">
        <v>32</v>
      </c>
      <c r="AY414" s="133" t="s">
        <v>170</v>
      </c>
      <c r="BK414" s="142">
        <f>SUM(BK415:BK424)</f>
        <v>0</v>
      </c>
    </row>
    <row r="415" spans="1:65" s="2" customFormat="1" ht="16.5" customHeight="1">
      <c r="A415" s="33"/>
      <c r="B415" s="145"/>
      <c r="C415" s="146" t="s">
        <v>496</v>
      </c>
      <c r="D415" s="146" t="s">
        <v>172</v>
      </c>
      <c r="E415" s="147" t="s">
        <v>1431</v>
      </c>
      <c r="F415" s="148" t="s">
        <v>1432</v>
      </c>
      <c r="G415" s="149" t="s">
        <v>175</v>
      </c>
      <c r="H415" s="150">
        <v>26.342</v>
      </c>
      <c r="I415" s="151"/>
      <c r="J415" s="152">
        <f>ROUND(I415*H415,2)</f>
        <v>0</v>
      </c>
      <c r="K415" s="148" t="s">
        <v>193</v>
      </c>
      <c r="L415" s="34"/>
      <c r="M415" s="153" t="s">
        <v>1</v>
      </c>
      <c r="N415" s="154" t="s">
        <v>42</v>
      </c>
      <c r="O415" s="59"/>
      <c r="P415" s="155">
        <f>O415*H415</f>
        <v>0</v>
      </c>
      <c r="Q415" s="155">
        <v>0.0032</v>
      </c>
      <c r="R415" s="155">
        <f>Q415*H415</f>
        <v>0.0842944</v>
      </c>
      <c r="S415" s="155">
        <v>0</v>
      </c>
      <c r="T415" s="156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7" t="s">
        <v>177</v>
      </c>
      <c r="AT415" s="157" t="s">
        <v>172</v>
      </c>
      <c r="AU415" s="157" t="s">
        <v>87</v>
      </c>
      <c r="AY415" s="18" t="s">
        <v>170</v>
      </c>
      <c r="BE415" s="158">
        <f>IF(N415="základní",J415,0)</f>
        <v>0</v>
      </c>
      <c r="BF415" s="158">
        <f>IF(N415="snížená",J415,0)</f>
        <v>0</v>
      </c>
      <c r="BG415" s="158">
        <f>IF(N415="zákl. přenesená",J415,0)</f>
        <v>0</v>
      </c>
      <c r="BH415" s="158">
        <f>IF(N415="sníž. přenesená",J415,0)</f>
        <v>0</v>
      </c>
      <c r="BI415" s="158">
        <f>IF(N415="nulová",J415,0)</f>
        <v>0</v>
      </c>
      <c r="BJ415" s="18" t="s">
        <v>32</v>
      </c>
      <c r="BK415" s="158">
        <f>ROUND(I415*H415,2)</f>
        <v>0</v>
      </c>
      <c r="BL415" s="18" t="s">
        <v>177</v>
      </c>
      <c r="BM415" s="157" t="s">
        <v>1433</v>
      </c>
    </row>
    <row r="416" spans="2:51" s="13" customFormat="1" ht="12">
      <c r="B416" s="159"/>
      <c r="D416" s="160" t="s">
        <v>179</v>
      </c>
      <c r="E416" s="161" t="s">
        <v>1</v>
      </c>
      <c r="F416" s="162" t="s">
        <v>1434</v>
      </c>
      <c r="H416" s="161" t="s">
        <v>1</v>
      </c>
      <c r="I416" s="163"/>
      <c r="L416" s="159"/>
      <c r="M416" s="164"/>
      <c r="N416" s="165"/>
      <c r="O416" s="165"/>
      <c r="P416" s="165"/>
      <c r="Q416" s="165"/>
      <c r="R416" s="165"/>
      <c r="S416" s="165"/>
      <c r="T416" s="166"/>
      <c r="AT416" s="161" t="s">
        <v>179</v>
      </c>
      <c r="AU416" s="161" t="s">
        <v>87</v>
      </c>
      <c r="AV416" s="13" t="s">
        <v>32</v>
      </c>
      <c r="AW416" s="13" t="s">
        <v>31</v>
      </c>
      <c r="AX416" s="13" t="s">
        <v>77</v>
      </c>
      <c r="AY416" s="161" t="s">
        <v>170</v>
      </c>
    </row>
    <row r="417" spans="2:51" s="14" customFormat="1" ht="12">
      <c r="B417" s="167"/>
      <c r="D417" s="160" t="s">
        <v>179</v>
      </c>
      <c r="E417" s="168" t="s">
        <v>1</v>
      </c>
      <c r="F417" s="169" t="s">
        <v>1435</v>
      </c>
      <c r="H417" s="170">
        <v>9.72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179</v>
      </c>
      <c r="AU417" s="168" t="s">
        <v>87</v>
      </c>
      <c r="AV417" s="14" t="s">
        <v>87</v>
      </c>
      <c r="AW417" s="14" t="s">
        <v>31</v>
      </c>
      <c r="AX417" s="14" t="s">
        <v>77</v>
      </c>
      <c r="AY417" s="168" t="s">
        <v>170</v>
      </c>
    </row>
    <row r="418" spans="2:51" s="14" customFormat="1" ht="12">
      <c r="B418" s="167"/>
      <c r="D418" s="160" t="s">
        <v>179</v>
      </c>
      <c r="E418" s="168" t="s">
        <v>1</v>
      </c>
      <c r="F418" s="169" t="s">
        <v>1436</v>
      </c>
      <c r="H418" s="170">
        <v>2.945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8" t="s">
        <v>179</v>
      </c>
      <c r="AU418" s="168" t="s">
        <v>87</v>
      </c>
      <c r="AV418" s="14" t="s">
        <v>87</v>
      </c>
      <c r="AW418" s="14" t="s">
        <v>31</v>
      </c>
      <c r="AX418" s="14" t="s">
        <v>77</v>
      </c>
      <c r="AY418" s="168" t="s">
        <v>170</v>
      </c>
    </row>
    <row r="419" spans="2:51" s="14" customFormat="1" ht="12">
      <c r="B419" s="167"/>
      <c r="D419" s="160" t="s">
        <v>179</v>
      </c>
      <c r="E419" s="168" t="s">
        <v>1</v>
      </c>
      <c r="F419" s="169" t="s">
        <v>1437</v>
      </c>
      <c r="H419" s="170">
        <v>0.96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8" t="s">
        <v>179</v>
      </c>
      <c r="AU419" s="168" t="s">
        <v>87</v>
      </c>
      <c r="AV419" s="14" t="s">
        <v>87</v>
      </c>
      <c r="AW419" s="14" t="s">
        <v>31</v>
      </c>
      <c r="AX419" s="14" t="s">
        <v>77</v>
      </c>
      <c r="AY419" s="168" t="s">
        <v>170</v>
      </c>
    </row>
    <row r="420" spans="2:51" s="13" customFormat="1" ht="12">
      <c r="B420" s="159"/>
      <c r="D420" s="160" t="s">
        <v>179</v>
      </c>
      <c r="E420" s="161" t="s">
        <v>1</v>
      </c>
      <c r="F420" s="162" t="s">
        <v>1438</v>
      </c>
      <c r="H420" s="161" t="s">
        <v>1</v>
      </c>
      <c r="I420" s="163"/>
      <c r="L420" s="159"/>
      <c r="M420" s="164"/>
      <c r="N420" s="165"/>
      <c r="O420" s="165"/>
      <c r="P420" s="165"/>
      <c r="Q420" s="165"/>
      <c r="R420" s="165"/>
      <c r="S420" s="165"/>
      <c r="T420" s="166"/>
      <c r="AT420" s="161" t="s">
        <v>179</v>
      </c>
      <c r="AU420" s="161" t="s">
        <v>87</v>
      </c>
      <c r="AV420" s="13" t="s">
        <v>32</v>
      </c>
      <c r="AW420" s="13" t="s">
        <v>31</v>
      </c>
      <c r="AX420" s="13" t="s">
        <v>77</v>
      </c>
      <c r="AY420" s="161" t="s">
        <v>170</v>
      </c>
    </row>
    <row r="421" spans="2:51" s="14" customFormat="1" ht="12">
      <c r="B421" s="167"/>
      <c r="D421" s="160" t="s">
        <v>179</v>
      </c>
      <c r="E421" s="168" t="s">
        <v>1</v>
      </c>
      <c r="F421" s="169" t="s">
        <v>1439</v>
      </c>
      <c r="H421" s="170">
        <v>8.232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8" t="s">
        <v>179</v>
      </c>
      <c r="AU421" s="168" t="s">
        <v>87</v>
      </c>
      <c r="AV421" s="14" t="s">
        <v>87</v>
      </c>
      <c r="AW421" s="14" t="s">
        <v>31</v>
      </c>
      <c r="AX421" s="14" t="s">
        <v>77</v>
      </c>
      <c r="AY421" s="168" t="s">
        <v>170</v>
      </c>
    </row>
    <row r="422" spans="2:51" s="14" customFormat="1" ht="12">
      <c r="B422" s="167"/>
      <c r="D422" s="160" t="s">
        <v>179</v>
      </c>
      <c r="E422" s="168" t="s">
        <v>1</v>
      </c>
      <c r="F422" s="169" t="s">
        <v>1440</v>
      </c>
      <c r="H422" s="170">
        <v>2.235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179</v>
      </c>
      <c r="AU422" s="168" t="s">
        <v>87</v>
      </c>
      <c r="AV422" s="14" t="s">
        <v>87</v>
      </c>
      <c r="AW422" s="14" t="s">
        <v>31</v>
      </c>
      <c r="AX422" s="14" t="s">
        <v>77</v>
      </c>
      <c r="AY422" s="168" t="s">
        <v>170</v>
      </c>
    </row>
    <row r="423" spans="2:51" s="14" customFormat="1" ht="12">
      <c r="B423" s="167"/>
      <c r="D423" s="160" t="s">
        <v>179</v>
      </c>
      <c r="E423" s="168" t="s">
        <v>1</v>
      </c>
      <c r="F423" s="169" t="s">
        <v>1441</v>
      </c>
      <c r="H423" s="170">
        <v>2.25</v>
      </c>
      <c r="I423" s="171"/>
      <c r="L423" s="167"/>
      <c r="M423" s="172"/>
      <c r="N423" s="173"/>
      <c r="O423" s="173"/>
      <c r="P423" s="173"/>
      <c r="Q423" s="173"/>
      <c r="R423" s="173"/>
      <c r="S423" s="173"/>
      <c r="T423" s="174"/>
      <c r="AT423" s="168" t="s">
        <v>179</v>
      </c>
      <c r="AU423" s="168" t="s">
        <v>87</v>
      </c>
      <c r="AV423" s="14" t="s">
        <v>87</v>
      </c>
      <c r="AW423" s="14" t="s">
        <v>31</v>
      </c>
      <c r="AX423" s="14" t="s">
        <v>77</v>
      </c>
      <c r="AY423" s="168" t="s">
        <v>170</v>
      </c>
    </row>
    <row r="424" spans="2:51" s="15" customFormat="1" ht="12">
      <c r="B424" s="175"/>
      <c r="D424" s="160" t="s">
        <v>179</v>
      </c>
      <c r="E424" s="176" t="s">
        <v>1</v>
      </c>
      <c r="F424" s="177" t="s">
        <v>239</v>
      </c>
      <c r="H424" s="178">
        <v>26.342</v>
      </c>
      <c r="I424" s="179"/>
      <c r="L424" s="175"/>
      <c r="M424" s="180"/>
      <c r="N424" s="181"/>
      <c r="O424" s="181"/>
      <c r="P424" s="181"/>
      <c r="Q424" s="181"/>
      <c r="R424" s="181"/>
      <c r="S424" s="181"/>
      <c r="T424" s="182"/>
      <c r="AT424" s="176" t="s">
        <v>179</v>
      </c>
      <c r="AU424" s="176" t="s">
        <v>87</v>
      </c>
      <c r="AV424" s="15" t="s">
        <v>177</v>
      </c>
      <c r="AW424" s="15" t="s">
        <v>31</v>
      </c>
      <c r="AX424" s="15" t="s">
        <v>32</v>
      </c>
      <c r="AY424" s="176" t="s">
        <v>170</v>
      </c>
    </row>
    <row r="425" spans="2:63" s="12" customFormat="1" ht="22.9" customHeight="1">
      <c r="B425" s="132"/>
      <c r="D425" s="133" t="s">
        <v>76</v>
      </c>
      <c r="E425" s="143" t="s">
        <v>210</v>
      </c>
      <c r="F425" s="143" t="s">
        <v>997</v>
      </c>
      <c r="I425" s="135"/>
      <c r="J425" s="144">
        <f>BK425</f>
        <v>0</v>
      </c>
      <c r="L425" s="132"/>
      <c r="M425" s="137"/>
      <c r="N425" s="138"/>
      <c r="O425" s="138"/>
      <c r="P425" s="139">
        <f>SUM(P426:P592)</f>
        <v>0</v>
      </c>
      <c r="Q425" s="138"/>
      <c r="R425" s="139">
        <f>SUM(R426:R592)</f>
        <v>481.63912797</v>
      </c>
      <c r="S425" s="138"/>
      <c r="T425" s="140">
        <f>SUM(T426:T592)</f>
        <v>306.23264000000006</v>
      </c>
      <c r="AR425" s="133" t="s">
        <v>32</v>
      </c>
      <c r="AT425" s="141" t="s">
        <v>76</v>
      </c>
      <c r="AU425" s="141" t="s">
        <v>32</v>
      </c>
      <c r="AY425" s="133" t="s">
        <v>170</v>
      </c>
      <c r="BK425" s="142">
        <f>SUM(BK426:BK592)</f>
        <v>0</v>
      </c>
    </row>
    <row r="426" spans="1:65" s="2" customFormat="1" ht="24.2" customHeight="1">
      <c r="A426" s="33"/>
      <c r="B426" s="145"/>
      <c r="C426" s="146" t="s">
        <v>500</v>
      </c>
      <c r="D426" s="146" t="s">
        <v>172</v>
      </c>
      <c r="E426" s="147" t="s">
        <v>1442</v>
      </c>
      <c r="F426" s="148" t="s">
        <v>1443</v>
      </c>
      <c r="G426" s="149" t="s">
        <v>185</v>
      </c>
      <c r="H426" s="150">
        <v>5.6</v>
      </c>
      <c r="I426" s="151"/>
      <c r="J426" s="152">
        <f>ROUND(I426*H426,2)</f>
        <v>0</v>
      </c>
      <c r="K426" s="148" t="s">
        <v>176</v>
      </c>
      <c r="L426" s="34"/>
      <c r="M426" s="153" t="s">
        <v>1</v>
      </c>
      <c r="N426" s="154" t="s">
        <v>42</v>
      </c>
      <c r="O426" s="59"/>
      <c r="P426" s="155">
        <f>O426*H426</f>
        <v>0</v>
      </c>
      <c r="Q426" s="155">
        <v>0.00023</v>
      </c>
      <c r="R426" s="155">
        <f>Q426*H426</f>
        <v>0.0012879999999999999</v>
      </c>
      <c r="S426" s="155">
        <v>0</v>
      </c>
      <c r="T426" s="156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7" t="s">
        <v>177</v>
      </c>
      <c r="AT426" s="157" t="s">
        <v>172</v>
      </c>
      <c r="AU426" s="157" t="s">
        <v>87</v>
      </c>
      <c r="AY426" s="18" t="s">
        <v>170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8" t="s">
        <v>32</v>
      </c>
      <c r="BK426" s="158">
        <f>ROUND(I426*H426,2)</f>
        <v>0</v>
      </c>
      <c r="BL426" s="18" t="s">
        <v>177</v>
      </c>
      <c r="BM426" s="157" t="s">
        <v>1444</v>
      </c>
    </row>
    <row r="427" spans="2:51" s="14" customFormat="1" ht="12">
      <c r="B427" s="167"/>
      <c r="D427" s="160" t="s">
        <v>179</v>
      </c>
      <c r="E427" s="168" t="s">
        <v>1</v>
      </c>
      <c r="F427" s="169" t="s">
        <v>1445</v>
      </c>
      <c r="H427" s="170">
        <v>5.6</v>
      </c>
      <c r="I427" s="171"/>
      <c r="L427" s="167"/>
      <c r="M427" s="172"/>
      <c r="N427" s="173"/>
      <c r="O427" s="173"/>
      <c r="P427" s="173"/>
      <c r="Q427" s="173"/>
      <c r="R427" s="173"/>
      <c r="S427" s="173"/>
      <c r="T427" s="174"/>
      <c r="AT427" s="168" t="s">
        <v>179</v>
      </c>
      <c r="AU427" s="168" t="s">
        <v>87</v>
      </c>
      <c r="AV427" s="14" t="s">
        <v>87</v>
      </c>
      <c r="AW427" s="14" t="s">
        <v>31</v>
      </c>
      <c r="AX427" s="14" t="s">
        <v>32</v>
      </c>
      <c r="AY427" s="168" t="s">
        <v>170</v>
      </c>
    </row>
    <row r="428" spans="1:65" s="2" customFormat="1" ht="16.5" customHeight="1">
      <c r="A428" s="33"/>
      <c r="B428" s="145"/>
      <c r="C428" s="183" t="s">
        <v>507</v>
      </c>
      <c r="D428" s="183" t="s">
        <v>379</v>
      </c>
      <c r="E428" s="184" t="s">
        <v>1446</v>
      </c>
      <c r="F428" s="185" t="s">
        <v>1447</v>
      </c>
      <c r="G428" s="186" t="s">
        <v>642</v>
      </c>
      <c r="H428" s="187">
        <v>3.045</v>
      </c>
      <c r="I428" s="188"/>
      <c r="J428" s="189">
        <f>ROUND(I428*H428,2)</f>
        <v>0</v>
      </c>
      <c r="K428" s="185" t="s">
        <v>1</v>
      </c>
      <c r="L428" s="190"/>
      <c r="M428" s="191" t="s">
        <v>1</v>
      </c>
      <c r="N428" s="192" t="s">
        <v>42</v>
      </c>
      <c r="O428" s="59"/>
      <c r="P428" s="155">
        <f>O428*H428</f>
        <v>0</v>
      </c>
      <c r="Q428" s="155">
        <v>1.98</v>
      </c>
      <c r="R428" s="155">
        <f>Q428*H428</f>
        <v>6.0291</v>
      </c>
      <c r="S428" s="155">
        <v>0</v>
      </c>
      <c r="T428" s="156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7" t="s">
        <v>210</v>
      </c>
      <c r="AT428" s="157" t="s">
        <v>379</v>
      </c>
      <c r="AU428" s="157" t="s">
        <v>87</v>
      </c>
      <c r="AY428" s="18" t="s">
        <v>170</v>
      </c>
      <c r="BE428" s="158">
        <f>IF(N428="základní",J428,0)</f>
        <v>0</v>
      </c>
      <c r="BF428" s="158">
        <f>IF(N428="snížená",J428,0)</f>
        <v>0</v>
      </c>
      <c r="BG428" s="158">
        <f>IF(N428="zákl. přenesená",J428,0)</f>
        <v>0</v>
      </c>
      <c r="BH428" s="158">
        <f>IF(N428="sníž. přenesená",J428,0)</f>
        <v>0</v>
      </c>
      <c r="BI428" s="158">
        <f>IF(N428="nulová",J428,0)</f>
        <v>0</v>
      </c>
      <c r="BJ428" s="18" t="s">
        <v>32</v>
      </c>
      <c r="BK428" s="158">
        <f>ROUND(I428*H428,2)</f>
        <v>0</v>
      </c>
      <c r="BL428" s="18" t="s">
        <v>177</v>
      </c>
      <c r="BM428" s="157" t="s">
        <v>1448</v>
      </c>
    </row>
    <row r="429" spans="2:51" s="13" customFormat="1" ht="12">
      <c r="B429" s="159"/>
      <c r="D429" s="160" t="s">
        <v>179</v>
      </c>
      <c r="E429" s="161" t="s">
        <v>1</v>
      </c>
      <c r="F429" s="162" t="s">
        <v>1449</v>
      </c>
      <c r="H429" s="161" t="s">
        <v>1</v>
      </c>
      <c r="I429" s="163"/>
      <c r="L429" s="159"/>
      <c r="M429" s="164"/>
      <c r="N429" s="165"/>
      <c r="O429" s="165"/>
      <c r="P429" s="165"/>
      <c r="Q429" s="165"/>
      <c r="R429" s="165"/>
      <c r="S429" s="165"/>
      <c r="T429" s="166"/>
      <c r="AT429" s="161" t="s">
        <v>179</v>
      </c>
      <c r="AU429" s="161" t="s">
        <v>87</v>
      </c>
      <c r="AV429" s="13" t="s">
        <v>32</v>
      </c>
      <c r="AW429" s="13" t="s">
        <v>31</v>
      </c>
      <c r="AX429" s="13" t="s">
        <v>77</v>
      </c>
      <c r="AY429" s="161" t="s">
        <v>170</v>
      </c>
    </row>
    <row r="430" spans="2:51" s="14" customFormat="1" ht="12">
      <c r="B430" s="167"/>
      <c r="D430" s="160" t="s">
        <v>179</v>
      </c>
      <c r="E430" s="168" t="s">
        <v>1</v>
      </c>
      <c r="F430" s="169" t="s">
        <v>1450</v>
      </c>
      <c r="H430" s="170">
        <v>3.045</v>
      </c>
      <c r="I430" s="171"/>
      <c r="L430" s="167"/>
      <c r="M430" s="172"/>
      <c r="N430" s="173"/>
      <c r="O430" s="173"/>
      <c r="P430" s="173"/>
      <c r="Q430" s="173"/>
      <c r="R430" s="173"/>
      <c r="S430" s="173"/>
      <c r="T430" s="174"/>
      <c r="AT430" s="168" t="s">
        <v>179</v>
      </c>
      <c r="AU430" s="168" t="s">
        <v>87</v>
      </c>
      <c r="AV430" s="14" t="s">
        <v>87</v>
      </c>
      <c r="AW430" s="14" t="s">
        <v>31</v>
      </c>
      <c r="AX430" s="14" t="s">
        <v>77</v>
      </c>
      <c r="AY430" s="168" t="s">
        <v>170</v>
      </c>
    </row>
    <row r="431" spans="2:51" s="15" customFormat="1" ht="12">
      <c r="B431" s="175"/>
      <c r="D431" s="160" t="s">
        <v>179</v>
      </c>
      <c r="E431" s="176" t="s">
        <v>1</v>
      </c>
      <c r="F431" s="177" t="s">
        <v>239</v>
      </c>
      <c r="H431" s="178">
        <v>3.045</v>
      </c>
      <c r="I431" s="179"/>
      <c r="L431" s="175"/>
      <c r="M431" s="180"/>
      <c r="N431" s="181"/>
      <c r="O431" s="181"/>
      <c r="P431" s="181"/>
      <c r="Q431" s="181"/>
      <c r="R431" s="181"/>
      <c r="S431" s="181"/>
      <c r="T431" s="182"/>
      <c r="AT431" s="176" t="s">
        <v>179</v>
      </c>
      <c r="AU431" s="176" t="s">
        <v>87</v>
      </c>
      <c r="AV431" s="15" t="s">
        <v>177</v>
      </c>
      <c r="AW431" s="15" t="s">
        <v>31</v>
      </c>
      <c r="AX431" s="15" t="s">
        <v>32</v>
      </c>
      <c r="AY431" s="176" t="s">
        <v>170</v>
      </c>
    </row>
    <row r="432" spans="1:65" s="2" customFormat="1" ht="21.75" customHeight="1">
      <c r="A432" s="33"/>
      <c r="B432" s="145"/>
      <c r="C432" s="146" t="s">
        <v>509</v>
      </c>
      <c r="D432" s="146" t="s">
        <v>172</v>
      </c>
      <c r="E432" s="147" t="s">
        <v>1451</v>
      </c>
      <c r="F432" s="148" t="s">
        <v>1452</v>
      </c>
      <c r="G432" s="149" t="s">
        <v>185</v>
      </c>
      <c r="H432" s="150">
        <v>278.8</v>
      </c>
      <c r="I432" s="151"/>
      <c r="J432" s="152">
        <f>ROUND(I432*H432,2)</f>
        <v>0</v>
      </c>
      <c r="K432" s="148" t="s">
        <v>176</v>
      </c>
      <c r="L432" s="34"/>
      <c r="M432" s="153" t="s">
        <v>1</v>
      </c>
      <c r="N432" s="154" t="s">
        <v>42</v>
      </c>
      <c r="O432" s="59"/>
      <c r="P432" s="155">
        <f>O432*H432</f>
        <v>0</v>
      </c>
      <c r="Q432" s="155">
        <v>0.00414</v>
      </c>
      <c r="R432" s="155">
        <f>Q432*H432</f>
        <v>1.154232</v>
      </c>
      <c r="S432" s="155">
        <v>0</v>
      </c>
      <c r="T432" s="156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7" t="s">
        <v>177</v>
      </c>
      <c r="AT432" s="157" t="s">
        <v>172</v>
      </c>
      <c r="AU432" s="157" t="s">
        <v>87</v>
      </c>
      <c r="AY432" s="18" t="s">
        <v>170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8" t="s">
        <v>32</v>
      </c>
      <c r="BK432" s="158">
        <f>ROUND(I432*H432,2)</f>
        <v>0</v>
      </c>
      <c r="BL432" s="18" t="s">
        <v>177</v>
      </c>
      <c r="BM432" s="157" t="s">
        <v>1453</v>
      </c>
    </row>
    <row r="433" spans="2:51" s="14" customFormat="1" ht="12">
      <c r="B433" s="167"/>
      <c r="D433" s="160" t="s">
        <v>179</v>
      </c>
      <c r="E433" s="168" t="s">
        <v>1</v>
      </c>
      <c r="F433" s="169" t="s">
        <v>1454</v>
      </c>
      <c r="H433" s="170">
        <v>287.65</v>
      </c>
      <c r="I433" s="171"/>
      <c r="L433" s="167"/>
      <c r="M433" s="172"/>
      <c r="N433" s="173"/>
      <c r="O433" s="173"/>
      <c r="P433" s="173"/>
      <c r="Q433" s="173"/>
      <c r="R433" s="173"/>
      <c r="S433" s="173"/>
      <c r="T433" s="174"/>
      <c r="AT433" s="168" t="s">
        <v>179</v>
      </c>
      <c r="AU433" s="168" t="s">
        <v>87</v>
      </c>
      <c r="AV433" s="14" t="s">
        <v>87</v>
      </c>
      <c r="AW433" s="14" t="s">
        <v>31</v>
      </c>
      <c r="AX433" s="14" t="s">
        <v>77</v>
      </c>
      <c r="AY433" s="168" t="s">
        <v>170</v>
      </c>
    </row>
    <row r="434" spans="2:51" s="15" customFormat="1" ht="12">
      <c r="B434" s="175"/>
      <c r="D434" s="160" t="s">
        <v>179</v>
      </c>
      <c r="E434" s="176" t="s">
        <v>1</v>
      </c>
      <c r="F434" s="177" t="s">
        <v>239</v>
      </c>
      <c r="H434" s="178">
        <v>287.65</v>
      </c>
      <c r="I434" s="179"/>
      <c r="L434" s="175"/>
      <c r="M434" s="180"/>
      <c r="N434" s="181"/>
      <c r="O434" s="181"/>
      <c r="P434" s="181"/>
      <c r="Q434" s="181"/>
      <c r="R434" s="181"/>
      <c r="S434" s="181"/>
      <c r="T434" s="182"/>
      <c r="AT434" s="176" t="s">
        <v>179</v>
      </c>
      <c r="AU434" s="176" t="s">
        <v>87</v>
      </c>
      <c r="AV434" s="15" t="s">
        <v>177</v>
      </c>
      <c r="AW434" s="15" t="s">
        <v>31</v>
      </c>
      <c r="AX434" s="15" t="s">
        <v>77</v>
      </c>
      <c r="AY434" s="176" t="s">
        <v>170</v>
      </c>
    </row>
    <row r="435" spans="2:51" s="14" customFormat="1" ht="12">
      <c r="B435" s="167"/>
      <c r="D435" s="160" t="s">
        <v>179</v>
      </c>
      <c r="E435" s="168" t="s">
        <v>1</v>
      </c>
      <c r="F435" s="169" t="s">
        <v>1455</v>
      </c>
      <c r="H435" s="170">
        <v>276.75</v>
      </c>
      <c r="I435" s="171"/>
      <c r="L435" s="167"/>
      <c r="M435" s="172"/>
      <c r="N435" s="173"/>
      <c r="O435" s="173"/>
      <c r="P435" s="173"/>
      <c r="Q435" s="173"/>
      <c r="R435" s="173"/>
      <c r="S435" s="173"/>
      <c r="T435" s="174"/>
      <c r="AT435" s="168" t="s">
        <v>179</v>
      </c>
      <c r="AU435" s="168" t="s">
        <v>87</v>
      </c>
      <c r="AV435" s="14" t="s">
        <v>87</v>
      </c>
      <c r="AW435" s="14" t="s">
        <v>31</v>
      </c>
      <c r="AX435" s="14" t="s">
        <v>77</v>
      </c>
      <c r="AY435" s="168" t="s">
        <v>170</v>
      </c>
    </row>
    <row r="436" spans="2:51" s="15" customFormat="1" ht="12">
      <c r="B436" s="175"/>
      <c r="D436" s="160" t="s">
        <v>179</v>
      </c>
      <c r="E436" s="176" t="s">
        <v>1</v>
      </c>
      <c r="F436" s="177" t="s">
        <v>239</v>
      </c>
      <c r="H436" s="178">
        <v>276.75</v>
      </c>
      <c r="I436" s="179"/>
      <c r="L436" s="175"/>
      <c r="M436" s="180"/>
      <c r="N436" s="181"/>
      <c r="O436" s="181"/>
      <c r="P436" s="181"/>
      <c r="Q436" s="181"/>
      <c r="R436" s="181"/>
      <c r="S436" s="181"/>
      <c r="T436" s="182"/>
      <c r="AT436" s="176" t="s">
        <v>179</v>
      </c>
      <c r="AU436" s="176" t="s">
        <v>87</v>
      </c>
      <c r="AV436" s="15" t="s">
        <v>177</v>
      </c>
      <c r="AW436" s="15" t="s">
        <v>31</v>
      </c>
      <c r="AX436" s="15" t="s">
        <v>77</v>
      </c>
      <c r="AY436" s="176" t="s">
        <v>170</v>
      </c>
    </row>
    <row r="437" spans="2:51" s="14" customFormat="1" ht="12">
      <c r="B437" s="167"/>
      <c r="D437" s="160" t="s">
        <v>179</v>
      </c>
      <c r="E437" s="168" t="s">
        <v>1</v>
      </c>
      <c r="F437" s="169" t="s">
        <v>1456</v>
      </c>
      <c r="H437" s="170">
        <v>278.8</v>
      </c>
      <c r="I437" s="171"/>
      <c r="L437" s="167"/>
      <c r="M437" s="172"/>
      <c r="N437" s="173"/>
      <c r="O437" s="173"/>
      <c r="P437" s="173"/>
      <c r="Q437" s="173"/>
      <c r="R437" s="173"/>
      <c r="S437" s="173"/>
      <c r="T437" s="174"/>
      <c r="AT437" s="168" t="s">
        <v>179</v>
      </c>
      <c r="AU437" s="168" t="s">
        <v>87</v>
      </c>
      <c r="AV437" s="14" t="s">
        <v>87</v>
      </c>
      <c r="AW437" s="14" t="s">
        <v>31</v>
      </c>
      <c r="AX437" s="14" t="s">
        <v>77</v>
      </c>
      <c r="AY437" s="168" t="s">
        <v>170</v>
      </c>
    </row>
    <row r="438" spans="2:51" s="15" customFormat="1" ht="12">
      <c r="B438" s="175"/>
      <c r="D438" s="160" t="s">
        <v>179</v>
      </c>
      <c r="E438" s="176" t="s">
        <v>1</v>
      </c>
      <c r="F438" s="177" t="s">
        <v>239</v>
      </c>
      <c r="H438" s="178">
        <v>278.8</v>
      </c>
      <c r="I438" s="179"/>
      <c r="L438" s="175"/>
      <c r="M438" s="180"/>
      <c r="N438" s="181"/>
      <c r="O438" s="181"/>
      <c r="P438" s="181"/>
      <c r="Q438" s="181"/>
      <c r="R438" s="181"/>
      <c r="S438" s="181"/>
      <c r="T438" s="182"/>
      <c r="AT438" s="176" t="s">
        <v>179</v>
      </c>
      <c r="AU438" s="176" t="s">
        <v>87</v>
      </c>
      <c r="AV438" s="15" t="s">
        <v>177</v>
      </c>
      <c r="AW438" s="15" t="s">
        <v>31</v>
      </c>
      <c r="AX438" s="15" t="s">
        <v>32</v>
      </c>
      <c r="AY438" s="176" t="s">
        <v>170</v>
      </c>
    </row>
    <row r="439" spans="1:65" s="2" customFormat="1" ht="16.5" customHeight="1">
      <c r="A439" s="33"/>
      <c r="B439" s="145"/>
      <c r="C439" s="183" t="s">
        <v>511</v>
      </c>
      <c r="D439" s="183" t="s">
        <v>379</v>
      </c>
      <c r="E439" s="184" t="s">
        <v>1457</v>
      </c>
      <c r="F439" s="185" t="s">
        <v>1458</v>
      </c>
      <c r="G439" s="186" t="s">
        <v>185</v>
      </c>
      <c r="H439" s="187">
        <v>282.982</v>
      </c>
      <c r="I439" s="188"/>
      <c r="J439" s="189">
        <f>ROUND(I439*H439,2)</f>
        <v>0</v>
      </c>
      <c r="K439" s="185" t="s">
        <v>193</v>
      </c>
      <c r="L439" s="190"/>
      <c r="M439" s="191" t="s">
        <v>1</v>
      </c>
      <c r="N439" s="192" t="s">
        <v>42</v>
      </c>
      <c r="O439" s="59"/>
      <c r="P439" s="155">
        <f>O439*H439</f>
        <v>0</v>
      </c>
      <c r="Q439" s="155">
        <v>1.3852</v>
      </c>
      <c r="R439" s="155">
        <f>Q439*H439</f>
        <v>391.98666640000005</v>
      </c>
      <c r="S439" s="155">
        <v>0</v>
      </c>
      <c r="T439" s="156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7" t="s">
        <v>210</v>
      </c>
      <c r="AT439" s="157" t="s">
        <v>379</v>
      </c>
      <c r="AU439" s="157" t="s">
        <v>87</v>
      </c>
      <c r="AY439" s="18" t="s">
        <v>170</v>
      </c>
      <c r="BE439" s="158">
        <f>IF(N439="základní",J439,0)</f>
        <v>0</v>
      </c>
      <c r="BF439" s="158">
        <f>IF(N439="snížená",J439,0)</f>
        <v>0</v>
      </c>
      <c r="BG439" s="158">
        <f>IF(N439="zákl. přenesená",J439,0)</f>
        <v>0</v>
      </c>
      <c r="BH439" s="158">
        <f>IF(N439="sníž. přenesená",J439,0)</f>
        <v>0</v>
      </c>
      <c r="BI439" s="158">
        <f>IF(N439="nulová",J439,0)</f>
        <v>0</v>
      </c>
      <c r="BJ439" s="18" t="s">
        <v>32</v>
      </c>
      <c r="BK439" s="158">
        <f>ROUND(I439*H439,2)</f>
        <v>0</v>
      </c>
      <c r="BL439" s="18" t="s">
        <v>177</v>
      </c>
      <c r="BM439" s="157" t="s">
        <v>1459</v>
      </c>
    </row>
    <row r="440" spans="2:51" s="14" customFormat="1" ht="12">
      <c r="B440" s="167"/>
      <c r="D440" s="160" t="s">
        <v>179</v>
      </c>
      <c r="E440" s="168" t="s">
        <v>1</v>
      </c>
      <c r="F440" s="169" t="s">
        <v>1460</v>
      </c>
      <c r="H440" s="170">
        <v>282.982</v>
      </c>
      <c r="I440" s="171"/>
      <c r="L440" s="167"/>
      <c r="M440" s="172"/>
      <c r="N440" s="173"/>
      <c r="O440" s="173"/>
      <c r="P440" s="173"/>
      <c r="Q440" s="173"/>
      <c r="R440" s="173"/>
      <c r="S440" s="173"/>
      <c r="T440" s="174"/>
      <c r="AT440" s="168" t="s">
        <v>179</v>
      </c>
      <c r="AU440" s="168" t="s">
        <v>87</v>
      </c>
      <c r="AV440" s="14" t="s">
        <v>87</v>
      </c>
      <c r="AW440" s="14" t="s">
        <v>31</v>
      </c>
      <c r="AX440" s="14" t="s">
        <v>32</v>
      </c>
      <c r="AY440" s="168" t="s">
        <v>170</v>
      </c>
    </row>
    <row r="441" spans="1:65" s="2" customFormat="1" ht="16.5" customHeight="1">
      <c r="A441" s="33"/>
      <c r="B441" s="145"/>
      <c r="C441" s="146" t="s">
        <v>513</v>
      </c>
      <c r="D441" s="146" t="s">
        <v>172</v>
      </c>
      <c r="E441" s="147" t="s">
        <v>1461</v>
      </c>
      <c r="F441" s="148" t="s">
        <v>1462</v>
      </c>
      <c r="G441" s="149" t="s">
        <v>185</v>
      </c>
      <c r="H441" s="150">
        <v>352.907</v>
      </c>
      <c r="I441" s="151"/>
      <c r="J441" s="152">
        <f>ROUND(I441*H441,2)</f>
        <v>0</v>
      </c>
      <c r="K441" s="148" t="s">
        <v>1</v>
      </c>
      <c r="L441" s="34"/>
      <c r="M441" s="153" t="s">
        <v>1</v>
      </c>
      <c r="N441" s="154" t="s">
        <v>42</v>
      </c>
      <c r="O441" s="59"/>
      <c r="P441" s="155">
        <f>O441*H441</f>
        <v>0</v>
      </c>
      <c r="Q441" s="155">
        <v>0</v>
      </c>
      <c r="R441" s="155">
        <f>Q441*H441</f>
        <v>0</v>
      </c>
      <c r="S441" s="155">
        <v>0</v>
      </c>
      <c r="T441" s="156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7" t="s">
        <v>177</v>
      </c>
      <c r="AT441" s="157" t="s">
        <v>172</v>
      </c>
      <c r="AU441" s="157" t="s">
        <v>87</v>
      </c>
      <c r="AY441" s="18" t="s">
        <v>170</v>
      </c>
      <c r="BE441" s="158">
        <f>IF(N441="základní",J441,0)</f>
        <v>0</v>
      </c>
      <c r="BF441" s="158">
        <f>IF(N441="snížená",J441,0)</f>
        <v>0</v>
      </c>
      <c r="BG441" s="158">
        <f>IF(N441="zákl. přenesená",J441,0)</f>
        <v>0</v>
      </c>
      <c r="BH441" s="158">
        <f>IF(N441="sníž. přenesená",J441,0)</f>
        <v>0</v>
      </c>
      <c r="BI441" s="158">
        <f>IF(N441="nulová",J441,0)</f>
        <v>0</v>
      </c>
      <c r="BJ441" s="18" t="s">
        <v>32</v>
      </c>
      <c r="BK441" s="158">
        <f>ROUND(I441*H441,2)</f>
        <v>0</v>
      </c>
      <c r="BL441" s="18" t="s">
        <v>177</v>
      </c>
      <c r="BM441" s="157" t="s">
        <v>1463</v>
      </c>
    </row>
    <row r="442" spans="2:51" s="14" customFormat="1" ht="12">
      <c r="B442" s="167"/>
      <c r="D442" s="160" t="s">
        <v>179</v>
      </c>
      <c r="E442" s="168" t="s">
        <v>1</v>
      </c>
      <c r="F442" s="169" t="s">
        <v>1464</v>
      </c>
      <c r="H442" s="170">
        <v>1.227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8" t="s">
        <v>179</v>
      </c>
      <c r="AU442" s="168" t="s">
        <v>87</v>
      </c>
      <c r="AV442" s="14" t="s">
        <v>87</v>
      </c>
      <c r="AW442" s="14" t="s">
        <v>31</v>
      </c>
      <c r="AX442" s="14" t="s">
        <v>77</v>
      </c>
      <c r="AY442" s="168" t="s">
        <v>170</v>
      </c>
    </row>
    <row r="443" spans="2:51" s="14" customFormat="1" ht="12">
      <c r="B443" s="167"/>
      <c r="D443" s="160" t="s">
        <v>179</v>
      </c>
      <c r="E443" s="168" t="s">
        <v>1</v>
      </c>
      <c r="F443" s="169" t="s">
        <v>1465</v>
      </c>
      <c r="H443" s="170">
        <v>351.68</v>
      </c>
      <c r="I443" s="171"/>
      <c r="L443" s="167"/>
      <c r="M443" s="172"/>
      <c r="N443" s="173"/>
      <c r="O443" s="173"/>
      <c r="P443" s="173"/>
      <c r="Q443" s="173"/>
      <c r="R443" s="173"/>
      <c r="S443" s="173"/>
      <c r="T443" s="174"/>
      <c r="AT443" s="168" t="s">
        <v>179</v>
      </c>
      <c r="AU443" s="168" t="s">
        <v>87</v>
      </c>
      <c r="AV443" s="14" t="s">
        <v>87</v>
      </c>
      <c r="AW443" s="14" t="s">
        <v>31</v>
      </c>
      <c r="AX443" s="14" t="s">
        <v>77</v>
      </c>
      <c r="AY443" s="168" t="s">
        <v>170</v>
      </c>
    </row>
    <row r="444" spans="2:51" s="15" customFormat="1" ht="12">
      <c r="B444" s="175"/>
      <c r="D444" s="160" t="s">
        <v>179</v>
      </c>
      <c r="E444" s="176" t="s">
        <v>1</v>
      </c>
      <c r="F444" s="177" t="s">
        <v>239</v>
      </c>
      <c r="H444" s="178">
        <v>352.907</v>
      </c>
      <c r="I444" s="179"/>
      <c r="L444" s="175"/>
      <c r="M444" s="180"/>
      <c r="N444" s="181"/>
      <c r="O444" s="181"/>
      <c r="P444" s="181"/>
      <c r="Q444" s="181"/>
      <c r="R444" s="181"/>
      <c r="S444" s="181"/>
      <c r="T444" s="182"/>
      <c r="AT444" s="176" t="s">
        <v>179</v>
      </c>
      <c r="AU444" s="176" t="s">
        <v>87</v>
      </c>
      <c r="AV444" s="15" t="s">
        <v>177</v>
      </c>
      <c r="AW444" s="15" t="s">
        <v>31</v>
      </c>
      <c r="AX444" s="15" t="s">
        <v>32</v>
      </c>
      <c r="AY444" s="176" t="s">
        <v>170</v>
      </c>
    </row>
    <row r="445" spans="1:65" s="2" customFormat="1" ht="16.5" customHeight="1">
      <c r="A445" s="33"/>
      <c r="B445" s="145"/>
      <c r="C445" s="146" t="s">
        <v>517</v>
      </c>
      <c r="D445" s="146" t="s">
        <v>172</v>
      </c>
      <c r="E445" s="147" t="s">
        <v>1466</v>
      </c>
      <c r="F445" s="148" t="s">
        <v>1467</v>
      </c>
      <c r="G445" s="149" t="s">
        <v>642</v>
      </c>
      <c r="H445" s="150">
        <v>229.04</v>
      </c>
      <c r="I445" s="151"/>
      <c r="J445" s="152">
        <f>ROUND(I445*H445,2)</f>
        <v>0</v>
      </c>
      <c r="K445" s="148" t="s">
        <v>1</v>
      </c>
      <c r="L445" s="34"/>
      <c r="M445" s="153" t="s">
        <v>1</v>
      </c>
      <c r="N445" s="154" t="s">
        <v>42</v>
      </c>
      <c r="O445" s="59"/>
      <c r="P445" s="155">
        <f>O445*H445</f>
        <v>0</v>
      </c>
      <c r="Q445" s="155">
        <v>1E-05</v>
      </c>
      <c r="R445" s="155">
        <f>Q445*H445</f>
        <v>0.0022904</v>
      </c>
      <c r="S445" s="155">
        <v>0</v>
      </c>
      <c r="T445" s="156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7" t="s">
        <v>177</v>
      </c>
      <c r="AT445" s="157" t="s">
        <v>172</v>
      </c>
      <c r="AU445" s="157" t="s">
        <v>87</v>
      </c>
      <c r="AY445" s="18" t="s">
        <v>170</v>
      </c>
      <c r="BE445" s="158">
        <f>IF(N445="základní",J445,0)</f>
        <v>0</v>
      </c>
      <c r="BF445" s="158">
        <f>IF(N445="snížená",J445,0)</f>
        <v>0</v>
      </c>
      <c r="BG445" s="158">
        <f>IF(N445="zákl. přenesená",J445,0)</f>
        <v>0</v>
      </c>
      <c r="BH445" s="158">
        <f>IF(N445="sníž. přenesená",J445,0)</f>
        <v>0</v>
      </c>
      <c r="BI445" s="158">
        <f>IF(N445="nulová",J445,0)</f>
        <v>0</v>
      </c>
      <c r="BJ445" s="18" t="s">
        <v>32</v>
      </c>
      <c r="BK445" s="158">
        <f>ROUND(I445*H445,2)</f>
        <v>0</v>
      </c>
      <c r="BL445" s="18" t="s">
        <v>177</v>
      </c>
      <c r="BM445" s="157" t="s">
        <v>1468</v>
      </c>
    </row>
    <row r="446" spans="2:51" s="14" customFormat="1" ht="12">
      <c r="B446" s="167"/>
      <c r="D446" s="160" t="s">
        <v>179</v>
      </c>
      <c r="E446" s="168" t="s">
        <v>1</v>
      </c>
      <c r="F446" s="169" t="s">
        <v>1469</v>
      </c>
      <c r="H446" s="170">
        <v>6</v>
      </c>
      <c r="I446" s="171"/>
      <c r="L446" s="167"/>
      <c r="M446" s="172"/>
      <c r="N446" s="173"/>
      <c r="O446" s="173"/>
      <c r="P446" s="173"/>
      <c r="Q446" s="173"/>
      <c r="R446" s="173"/>
      <c r="S446" s="173"/>
      <c r="T446" s="174"/>
      <c r="AT446" s="168" t="s">
        <v>179</v>
      </c>
      <c r="AU446" s="168" t="s">
        <v>87</v>
      </c>
      <c r="AV446" s="14" t="s">
        <v>87</v>
      </c>
      <c r="AW446" s="14" t="s">
        <v>31</v>
      </c>
      <c r="AX446" s="14" t="s">
        <v>77</v>
      </c>
      <c r="AY446" s="168" t="s">
        <v>170</v>
      </c>
    </row>
    <row r="447" spans="2:51" s="14" customFormat="1" ht="12">
      <c r="B447" s="167"/>
      <c r="D447" s="160" t="s">
        <v>179</v>
      </c>
      <c r="E447" s="168" t="s">
        <v>1</v>
      </c>
      <c r="F447" s="169" t="s">
        <v>1470</v>
      </c>
      <c r="H447" s="170">
        <v>223.04</v>
      </c>
      <c r="I447" s="171"/>
      <c r="L447" s="167"/>
      <c r="M447" s="172"/>
      <c r="N447" s="173"/>
      <c r="O447" s="173"/>
      <c r="P447" s="173"/>
      <c r="Q447" s="173"/>
      <c r="R447" s="173"/>
      <c r="S447" s="173"/>
      <c r="T447" s="174"/>
      <c r="AT447" s="168" t="s">
        <v>179</v>
      </c>
      <c r="AU447" s="168" t="s">
        <v>87</v>
      </c>
      <c r="AV447" s="14" t="s">
        <v>87</v>
      </c>
      <c r="AW447" s="14" t="s">
        <v>31</v>
      </c>
      <c r="AX447" s="14" t="s">
        <v>77</v>
      </c>
      <c r="AY447" s="168" t="s">
        <v>170</v>
      </c>
    </row>
    <row r="448" spans="1:65" s="2" customFormat="1" ht="16.5" customHeight="1">
      <c r="A448" s="33"/>
      <c r="B448" s="145"/>
      <c r="C448" s="146" t="s">
        <v>522</v>
      </c>
      <c r="D448" s="146" t="s">
        <v>172</v>
      </c>
      <c r="E448" s="147" t="s">
        <v>1471</v>
      </c>
      <c r="F448" s="148" t="s">
        <v>1472</v>
      </c>
      <c r="G448" s="149" t="s">
        <v>642</v>
      </c>
      <c r="H448" s="150">
        <v>1</v>
      </c>
      <c r="I448" s="151"/>
      <c r="J448" s="152">
        <f>ROUND(I448*H448,2)</f>
        <v>0</v>
      </c>
      <c r="K448" s="148" t="s">
        <v>193</v>
      </c>
      <c r="L448" s="34"/>
      <c r="M448" s="153" t="s">
        <v>1</v>
      </c>
      <c r="N448" s="154" t="s">
        <v>42</v>
      </c>
      <c r="O448" s="59"/>
      <c r="P448" s="155">
        <f>O448*H448</f>
        <v>0</v>
      </c>
      <c r="Q448" s="155">
        <v>0.0025</v>
      </c>
      <c r="R448" s="155">
        <f>Q448*H448</f>
        <v>0.0025</v>
      </c>
      <c r="S448" s="155">
        <v>0</v>
      </c>
      <c r="T448" s="156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7" t="s">
        <v>177</v>
      </c>
      <c r="AT448" s="157" t="s">
        <v>172</v>
      </c>
      <c r="AU448" s="157" t="s">
        <v>87</v>
      </c>
      <c r="AY448" s="18" t="s">
        <v>170</v>
      </c>
      <c r="BE448" s="158">
        <f>IF(N448="základní",J448,0)</f>
        <v>0</v>
      </c>
      <c r="BF448" s="158">
        <f>IF(N448="snížená",J448,0)</f>
        <v>0</v>
      </c>
      <c r="BG448" s="158">
        <f>IF(N448="zákl. přenesená",J448,0)</f>
        <v>0</v>
      </c>
      <c r="BH448" s="158">
        <f>IF(N448="sníž. přenesená",J448,0)</f>
        <v>0</v>
      </c>
      <c r="BI448" s="158">
        <f>IF(N448="nulová",J448,0)</f>
        <v>0</v>
      </c>
      <c r="BJ448" s="18" t="s">
        <v>32</v>
      </c>
      <c r="BK448" s="158">
        <f>ROUND(I448*H448,2)</f>
        <v>0</v>
      </c>
      <c r="BL448" s="18" t="s">
        <v>177</v>
      </c>
      <c r="BM448" s="157" t="s">
        <v>1473</v>
      </c>
    </row>
    <row r="449" spans="2:51" s="14" customFormat="1" ht="12">
      <c r="B449" s="167"/>
      <c r="D449" s="160" t="s">
        <v>179</v>
      </c>
      <c r="E449" s="168" t="s">
        <v>1</v>
      </c>
      <c r="F449" s="169" t="s">
        <v>1474</v>
      </c>
      <c r="H449" s="170">
        <v>1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8" t="s">
        <v>179</v>
      </c>
      <c r="AU449" s="168" t="s">
        <v>87</v>
      </c>
      <c r="AV449" s="14" t="s">
        <v>87</v>
      </c>
      <c r="AW449" s="14" t="s">
        <v>31</v>
      </c>
      <c r="AX449" s="14" t="s">
        <v>32</v>
      </c>
      <c r="AY449" s="168" t="s">
        <v>170</v>
      </c>
    </row>
    <row r="450" spans="1:65" s="2" customFormat="1" ht="16.5" customHeight="1">
      <c r="A450" s="33"/>
      <c r="B450" s="145"/>
      <c r="C450" s="146" t="s">
        <v>526</v>
      </c>
      <c r="D450" s="146" t="s">
        <v>172</v>
      </c>
      <c r="E450" s="147" t="s">
        <v>1475</v>
      </c>
      <c r="F450" s="148" t="s">
        <v>1476</v>
      </c>
      <c r="G450" s="149" t="s">
        <v>637</v>
      </c>
      <c r="H450" s="150">
        <v>54</v>
      </c>
      <c r="I450" s="151"/>
      <c r="J450" s="152">
        <f>ROUND(I450*H450,2)</f>
        <v>0</v>
      </c>
      <c r="K450" s="148" t="s">
        <v>193</v>
      </c>
      <c r="L450" s="34"/>
      <c r="M450" s="153" t="s">
        <v>1</v>
      </c>
      <c r="N450" s="154" t="s">
        <v>42</v>
      </c>
      <c r="O450" s="59"/>
      <c r="P450" s="155">
        <f>O450*H450</f>
        <v>0</v>
      </c>
      <c r="Q450" s="155">
        <v>0.0025</v>
      </c>
      <c r="R450" s="155">
        <f>Q450*H450</f>
        <v>0.135</v>
      </c>
      <c r="S450" s="155">
        <v>0</v>
      </c>
      <c r="T450" s="156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7" t="s">
        <v>177</v>
      </c>
      <c r="AT450" s="157" t="s">
        <v>172</v>
      </c>
      <c r="AU450" s="157" t="s">
        <v>87</v>
      </c>
      <c r="AY450" s="18" t="s">
        <v>170</v>
      </c>
      <c r="BE450" s="158">
        <f>IF(N450="základní",J450,0)</f>
        <v>0</v>
      </c>
      <c r="BF450" s="158">
        <f>IF(N450="snížená",J450,0)</f>
        <v>0</v>
      </c>
      <c r="BG450" s="158">
        <f>IF(N450="zákl. přenesená",J450,0)</f>
        <v>0</v>
      </c>
      <c r="BH450" s="158">
        <f>IF(N450="sníž. přenesená",J450,0)</f>
        <v>0</v>
      </c>
      <c r="BI450" s="158">
        <f>IF(N450="nulová",J450,0)</f>
        <v>0</v>
      </c>
      <c r="BJ450" s="18" t="s">
        <v>32</v>
      </c>
      <c r="BK450" s="158">
        <f>ROUND(I450*H450,2)</f>
        <v>0</v>
      </c>
      <c r="BL450" s="18" t="s">
        <v>177</v>
      </c>
      <c r="BM450" s="157" t="s">
        <v>1477</v>
      </c>
    </row>
    <row r="451" spans="2:51" s="14" customFormat="1" ht="12">
      <c r="B451" s="167"/>
      <c r="D451" s="160" t="s">
        <v>179</v>
      </c>
      <c r="E451" s="168" t="s">
        <v>1</v>
      </c>
      <c r="F451" s="169" t="s">
        <v>1478</v>
      </c>
      <c r="H451" s="170">
        <v>54</v>
      </c>
      <c r="I451" s="171"/>
      <c r="L451" s="167"/>
      <c r="M451" s="172"/>
      <c r="N451" s="173"/>
      <c r="O451" s="173"/>
      <c r="P451" s="173"/>
      <c r="Q451" s="173"/>
      <c r="R451" s="173"/>
      <c r="S451" s="173"/>
      <c r="T451" s="174"/>
      <c r="AT451" s="168" t="s">
        <v>179</v>
      </c>
      <c r="AU451" s="168" t="s">
        <v>87</v>
      </c>
      <c r="AV451" s="14" t="s">
        <v>87</v>
      </c>
      <c r="AW451" s="14" t="s">
        <v>31</v>
      </c>
      <c r="AX451" s="14" t="s">
        <v>32</v>
      </c>
      <c r="AY451" s="168" t="s">
        <v>170</v>
      </c>
    </row>
    <row r="452" spans="1:65" s="2" customFormat="1" ht="16.5" customHeight="1">
      <c r="A452" s="33"/>
      <c r="B452" s="145"/>
      <c r="C452" s="146" t="s">
        <v>530</v>
      </c>
      <c r="D452" s="146" t="s">
        <v>172</v>
      </c>
      <c r="E452" s="147" t="s">
        <v>1479</v>
      </c>
      <c r="F452" s="148" t="s">
        <v>1480</v>
      </c>
      <c r="G452" s="149" t="s">
        <v>637</v>
      </c>
      <c r="H452" s="150">
        <v>8</v>
      </c>
      <c r="I452" s="151"/>
      <c r="J452" s="152">
        <f>ROUND(I452*H452,2)</f>
        <v>0</v>
      </c>
      <c r="K452" s="148" t="s">
        <v>193</v>
      </c>
      <c r="L452" s="34"/>
      <c r="M452" s="153" t="s">
        <v>1</v>
      </c>
      <c r="N452" s="154" t="s">
        <v>42</v>
      </c>
      <c r="O452" s="59"/>
      <c r="P452" s="155">
        <f>O452*H452</f>
        <v>0</v>
      </c>
      <c r="Q452" s="155">
        <v>0.004</v>
      </c>
      <c r="R452" s="155">
        <f>Q452*H452</f>
        <v>0.032</v>
      </c>
      <c r="S452" s="155">
        <v>0</v>
      </c>
      <c r="T452" s="156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7" t="s">
        <v>177</v>
      </c>
      <c r="AT452" s="157" t="s">
        <v>172</v>
      </c>
      <c r="AU452" s="157" t="s">
        <v>87</v>
      </c>
      <c r="AY452" s="18" t="s">
        <v>170</v>
      </c>
      <c r="BE452" s="158">
        <f>IF(N452="základní",J452,0)</f>
        <v>0</v>
      </c>
      <c r="BF452" s="158">
        <f>IF(N452="snížená",J452,0)</f>
        <v>0</v>
      </c>
      <c r="BG452" s="158">
        <f>IF(N452="zákl. přenesená",J452,0)</f>
        <v>0</v>
      </c>
      <c r="BH452" s="158">
        <f>IF(N452="sníž. přenesená",J452,0)</f>
        <v>0</v>
      </c>
      <c r="BI452" s="158">
        <f>IF(N452="nulová",J452,0)</f>
        <v>0</v>
      </c>
      <c r="BJ452" s="18" t="s">
        <v>32</v>
      </c>
      <c r="BK452" s="158">
        <f>ROUND(I452*H452,2)</f>
        <v>0</v>
      </c>
      <c r="BL452" s="18" t="s">
        <v>177</v>
      </c>
      <c r="BM452" s="157" t="s">
        <v>1481</v>
      </c>
    </row>
    <row r="453" spans="2:51" s="14" customFormat="1" ht="12">
      <c r="B453" s="167"/>
      <c r="D453" s="160" t="s">
        <v>179</v>
      </c>
      <c r="E453" s="168" t="s">
        <v>1</v>
      </c>
      <c r="F453" s="169" t="s">
        <v>1482</v>
      </c>
      <c r="H453" s="170">
        <v>8</v>
      </c>
      <c r="I453" s="171"/>
      <c r="L453" s="167"/>
      <c r="M453" s="172"/>
      <c r="N453" s="173"/>
      <c r="O453" s="173"/>
      <c r="P453" s="173"/>
      <c r="Q453" s="173"/>
      <c r="R453" s="173"/>
      <c r="S453" s="173"/>
      <c r="T453" s="174"/>
      <c r="AT453" s="168" t="s">
        <v>179</v>
      </c>
      <c r="AU453" s="168" t="s">
        <v>87</v>
      </c>
      <c r="AV453" s="14" t="s">
        <v>87</v>
      </c>
      <c r="AW453" s="14" t="s">
        <v>31</v>
      </c>
      <c r="AX453" s="14" t="s">
        <v>32</v>
      </c>
      <c r="AY453" s="168" t="s">
        <v>170</v>
      </c>
    </row>
    <row r="454" spans="1:65" s="2" customFormat="1" ht="21.75" customHeight="1">
      <c r="A454" s="33"/>
      <c r="B454" s="145"/>
      <c r="C454" s="146" t="s">
        <v>533</v>
      </c>
      <c r="D454" s="146" t="s">
        <v>172</v>
      </c>
      <c r="E454" s="147" t="s">
        <v>1483</v>
      </c>
      <c r="F454" s="148" t="s">
        <v>1484</v>
      </c>
      <c r="G454" s="149" t="s">
        <v>637</v>
      </c>
      <c r="H454" s="150">
        <v>54</v>
      </c>
      <c r="I454" s="151"/>
      <c r="J454" s="152">
        <f>ROUND(I454*H454,2)</f>
        <v>0</v>
      </c>
      <c r="K454" s="148" t="s">
        <v>1</v>
      </c>
      <c r="L454" s="34"/>
      <c r="M454" s="153" t="s">
        <v>1</v>
      </c>
      <c r="N454" s="154" t="s">
        <v>42</v>
      </c>
      <c r="O454" s="59"/>
      <c r="P454" s="155">
        <f>O454*H454</f>
        <v>0</v>
      </c>
      <c r="Q454" s="155">
        <v>0</v>
      </c>
      <c r="R454" s="155">
        <f>Q454*H454</f>
        <v>0</v>
      </c>
      <c r="S454" s="155">
        <v>0</v>
      </c>
      <c r="T454" s="156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7" t="s">
        <v>177</v>
      </c>
      <c r="AT454" s="157" t="s">
        <v>172</v>
      </c>
      <c r="AU454" s="157" t="s">
        <v>87</v>
      </c>
      <c r="AY454" s="18" t="s">
        <v>170</v>
      </c>
      <c r="BE454" s="158">
        <f>IF(N454="základní",J454,0)</f>
        <v>0</v>
      </c>
      <c r="BF454" s="158">
        <f>IF(N454="snížená",J454,0)</f>
        <v>0</v>
      </c>
      <c r="BG454" s="158">
        <f>IF(N454="zákl. přenesená",J454,0)</f>
        <v>0</v>
      </c>
      <c r="BH454" s="158">
        <f>IF(N454="sníž. přenesená",J454,0)</f>
        <v>0</v>
      </c>
      <c r="BI454" s="158">
        <f>IF(N454="nulová",J454,0)</f>
        <v>0</v>
      </c>
      <c r="BJ454" s="18" t="s">
        <v>32</v>
      </c>
      <c r="BK454" s="158">
        <f>ROUND(I454*H454,2)</f>
        <v>0</v>
      </c>
      <c r="BL454" s="18" t="s">
        <v>177</v>
      </c>
      <c r="BM454" s="157" t="s">
        <v>1485</v>
      </c>
    </row>
    <row r="455" spans="2:51" s="14" customFormat="1" ht="12">
      <c r="B455" s="167"/>
      <c r="D455" s="160" t="s">
        <v>179</v>
      </c>
      <c r="E455" s="168" t="s">
        <v>1</v>
      </c>
      <c r="F455" s="169" t="s">
        <v>434</v>
      </c>
      <c r="H455" s="170">
        <v>54</v>
      </c>
      <c r="I455" s="171"/>
      <c r="L455" s="167"/>
      <c r="M455" s="172"/>
      <c r="N455" s="173"/>
      <c r="O455" s="173"/>
      <c r="P455" s="173"/>
      <c r="Q455" s="173"/>
      <c r="R455" s="173"/>
      <c r="S455" s="173"/>
      <c r="T455" s="174"/>
      <c r="AT455" s="168" t="s">
        <v>179</v>
      </c>
      <c r="AU455" s="168" t="s">
        <v>87</v>
      </c>
      <c r="AV455" s="14" t="s">
        <v>87</v>
      </c>
      <c r="AW455" s="14" t="s">
        <v>31</v>
      </c>
      <c r="AX455" s="14" t="s">
        <v>32</v>
      </c>
      <c r="AY455" s="168" t="s">
        <v>170</v>
      </c>
    </row>
    <row r="456" spans="1:65" s="2" customFormat="1" ht="21.75" customHeight="1">
      <c r="A456" s="33"/>
      <c r="B456" s="145"/>
      <c r="C456" s="146" t="s">
        <v>539</v>
      </c>
      <c r="D456" s="146" t="s">
        <v>172</v>
      </c>
      <c r="E456" s="147" t="s">
        <v>1486</v>
      </c>
      <c r="F456" s="148" t="s">
        <v>1487</v>
      </c>
      <c r="G456" s="149" t="s">
        <v>637</v>
      </c>
      <c r="H456" s="150">
        <v>8</v>
      </c>
      <c r="I456" s="151"/>
      <c r="J456" s="152">
        <f>ROUND(I456*H456,2)</f>
        <v>0</v>
      </c>
      <c r="K456" s="148" t="s">
        <v>1</v>
      </c>
      <c r="L456" s="34"/>
      <c r="M456" s="153" t="s">
        <v>1</v>
      </c>
      <c r="N456" s="154" t="s">
        <v>42</v>
      </c>
      <c r="O456" s="59"/>
      <c r="P456" s="155">
        <f>O456*H456</f>
        <v>0</v>
      </c>
      <c r="Q456" s="155">
        <v>0</v>
      </c>
      <c r="R456" s="155">
        <f>Q456*H456</f>
        <v>0</v>
      </c>
      <c r="S456" s="155">
        <v>0</v>
      </c>
      <c r="T456" s="156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7" t="s">
        <v>177</v>
      </c>
      <c r="AT456" s="157" t="s">
        <v>172</v>
      </c>
      <c r="AU456" s="157" t="s">
        <v>87</v>
      </c>
      <c r="AY456" s="18" t="s">
        <v>170</v>
      </c>
      <c r="BE456" s="158">
        <f>IF(N456="základní",J456,0)</f>
        <v>0</v>
      </c>
      <c r="BF456" s="158">
        <f>IF(N456="snížená",J456,0)</f>
        <v>0</v>
      </c>
      <c r="BG456" s="158">
        <f>IF(N456="zákl. přenesená",J456,0)</f>
        <v>0</v>
      </c>
      <c r="BH456" s="158">
        <f>IF(N456="sníž. přenesená",J456,0)</f>
        <v>0</v>
      </c>
      <c r="BI456" s="158">
        <f>IF(N456="nulová",J456,0)</f>
        <v>0</v>
      </c>
      <c r="BJ456" s="18" t="s">
        <v>32</v>
      </c>
      <c r="BK456" s="158">
        <f>ROUND(I456*H456,2)</f>
        <v>0</v>
      </c>
      <c r="BL456" s="18" t="s">
        <v>177</v>
      </c>
      <c r="BM456" s="157" t="s">
        <v>1488</v>
      </c>
    </row>
    <row r="457" spans="2:51" s="14" customFormat="1" ht="12">
      <c r="B457" s="167"/>
      <c r="D457" s="160" t="s">
        <v>179</v>
      </c>
      <c r="E457" s="168" t="s">
        <v>1</v>
      </c>
      <c r="F457" s="169" t="s">
        <v>210</v>
      </c>
      <c r="H457" s="170">
        <v>8</v>
      </c>
      <c r="I457" s="171"/>
      <c r="L457" s="167"/>
      <c r="M457" s="172"/>
      <c r="N457" s="173"/>
      <c r="O457" s="173"/>
      <c r="P457" s="173"/>
      <c r="Q457" s="173"/>
      <c r="R457" s="173"/>
      <c r="S457" s="173"/>
      <c r="T457" s="174"/>
      <c r="AT457" s="168" t="s">
        <v>179</v>
      </c>
      <c r="AU457" s="168" t="s">
        <v>87</v>
      </c>
      <c r="AV457" s="14" t="s">
        <v>87</v>
      </c>
      <c r="AW457" s="14" t="s">
        <v>31</v>
      </c>
      <c r="AX457" s="14" t="s">
        <v>32</v>
      </c>
      <c r="AY457" s="168" t="s">
        <v>170</v>
      </c>
    </row>
    <row r="458" spans="1:65" s="2" customFormat="1" ht="16.5" customHeight="1">
      <c r="A458" s="33"/>
      <c r="B458" s="145"/>
      <c r="C458" s="146" t="s">
        <v>544</v>
      </c>
      <c r="D458" s="146" t="s">
        <v>172</v>
      </c>
      <c r="E458" s="147" t="s">
        <v>1012</v>
      </c>
      <c r="F458" s="148" t="s">
        <v>1013</v>
      </c>
      <c r="G458" s="149" t="s">
        <v>642</v>
      </c>
      <c r="H458" s="150">
        <v>55</v>
      </c>
      <c r="I458" s="151"/>
      <c r="J458" s="152">
        <f>ROUND(I458*H458,2)</f>
        <v>0</v>
      </c>
      <c r="K458" s="148" t="s">
        <v>176</v>
      </c>
      <c r="L458" s="34"/>
      <c r="M458" s="153" t="s">
        <v>1</v>
      </c>
      <c r="N458" s="154" t="s">
        <v>42</v>
      </c>
      <c r="O458" s="59"/>
      <c r="P458" s="155">
        <f>O458*H458</f>
        <v>0</v>
      </c>
      <c r="Q458" s="155">
        <v>7E-05</v>
      </c>
      <c r="R458" s="155">
        <f>Q458*H458</f>
        <v>0.0038499999999999997</v>
      </c>
      <c r="S458" s="155">
        <v>0</v>
      </c>
      <c r="T458" s="156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7" t="s">
        <v>177</v>
      </c>
      <c r="AT458" s="157" t="s">
        <v>172</v>
      </c>
      <c r="AU458" s="157" t="s">
        <v>87</v>
      </c>
      <c r="AY458" s="18" t="s">
        <v>170</v>
      </c>
      <c r="BE458" s="158">
        <f>IF(N458="základní",J458,0)</f>
        <v>0</v>
      </c>
      <c r="BF458" s="158">
        <f>IF(N458="snížená",J458,0)</f>
        <v>0</v>
      </c>
      <c r="BG458" s="158">
        <f>IF(N458="zákl. přenesená",J458,0)</f>
        <v>0</v>
      </c>
      <c r="BH458" s="158">
        <f>IF(N458="sníž. přenesená",J458,0)</f>
        <v>0</v>
      </c>
      <c r="BI458" s="158">
        <f>IF(N458="nulová",J458,0)</f>
        <v>0</v>
      </c>
      <c r="BJ458" s="18" t="s">
        <v>32</v>
      </c>
      <c r="BK458" s="158">
        <f>ROUND(I458*H458,2)</f>
        <v>0</v>
      </c>
      <c r="BL458" s="18" t="s">
        <v>177</v>
      </c>
      <c r="BM458" s="157" t="s">
        <v>1489</v>
      </c>
    </row>
    <row r="459" spans="2:51" s="14" customFormat="1" ht="12">
      <c r="B459" s="167"/>
      <c r="D459" s="160" t="s">
        <v>179</v>
      </c>
      <c r="E459" s="168" t="s">
        <v>1</v>
      </c>
      <c r="F459" s="169" t="s">
        <v>1490</v>
      </c>
      <c r="H459" s="170">
        <v>55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8" t="s">
        <v>179</v>
      </c>
      <c r="AU459" s="168" t="s">
        <v>87</v>
      </c>
      <c r="AV459" s="14" t="s">
        <v>87</v>
      </c>
      <c r="AW459" s="14" t="s">
        <v>31</v>
      </c>
      <c r="AX459" s="14" t="s">
        <v>32</v>
      </c>
      <c r="AY459" s="168" t="s">
        <v>170</v>
      </c>
    </row>
    <row r="460" spans="1:65" s="2" customFormat="1" ht="16.5" customHeight="1">
      <c r="A460" s="33"/>
      <c r="B460" s="145"/>
      <c r="C460" s="183" t="s">
        <v>548</v>
      </c>
      <c r="D460" s="183" t="s">
        <v>379</v>
      </c>
      <c r="E460" s="184" t="s">
        <v>1491</v>
      </c>
      <c r="F460" s="185" t="s">
        <v>1492</v>
      </c>
      <c r="G460" s="186" t="s">
        <v>642</v>
      </c>
      <c r="H460" s="187">
        <v>55.825</v>
      </c>
      <c r="I460" s="188"/>
      <c r="J460" s="189">
        <f>ROUND(I460*H460,2)</f>
        <v>0</v>
      </c>
      <c r="K460" s="185" t="s">
        <v>176</v>
      </c>
      <c r="L460" s="190"/>
      <c r="M460" s="191" t="s">
        <v>1</v>
      </c>
      <c r="N460" s="192" t="s">
        <v>42</v>
      </c>
      <c r="O460" s="59"/>
      <c r="P460" s="155">
        <f>O460*H460</f>
        <v>0</v>
      </c>
      <c r="Q460" s="155">
        <v>0.003</v>
      </c>
      <c r="R460" s="155">
        <f>Q460*H460</f>
        <v>0.167475</v>
      </c>
      <c r="S460" s="155">
        <v>0</v>
      </c>
      <c r="T460" s="156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7" t="s">
        <v>210</v>
      </c>
      <c r="AT460" s="157" t="s">
        <v>379</v>
      </c>
      <c r="AU460" s="157" t="s">
        <v>87</v>
      </c>
      <c r="AY460" s="18" t="s">
        <v>170</v>
      </c>
      <c r="BE460" s="158">
        <f>IF(N460="základní",J460,0)</f>
        <v>0</v>
      </c>
      <c r="BF460" s="158">
        <f>IF(N460="snížená",J460,0)</f>
        <v>0</v>
      </c>
      <c r="BG460" s="158">
        <f>IF(N460="zákl. přenesená",J460,0)</f>
        <v>0</v>
      </c>
      <c r="BH460" s="158">
        <f>IF(N460="sníž. přenesená",J460,0)</f>
        <v>0</v>
      </c>
      <c r="BI460" s="158">
        <f>IF(N460="nulová",J460,0)</f>
        <v>0</v>
      </c>
      <c r="BJ460" s="18" t="s">
        <v>32</v>
      </c>
      <c r="BK460" s="158">
        <f>ROUND(I460*H460,2)</f>
        <v>0</v>
      </c>
      <c r="BL460" s="18" t="s">
        <v>177</v>
      </c>
      <c r="BM460" s="157" t="s">
        <v>1493</v>
      </c>
    </row>
    <row r="461" spans="2:51" s="14" customFormat="1" ht="12">
      <c r="B461" s="167"/>
      <c r="D461" s="160" t="s">
        <v>179</v>
      </c>
      <c r="F461" s="169" t="s">
        <v>1494</v>
      </c>
      <c r="H461" s="170">
        <v>55.825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8" t="s">
        <v>179</v>
      </c>
      <c r="AU461" s="168" t="s">
        <v>87</v>
      </c>
      <c r="AV461" s="14" t="s">
        <v>87</v>
      </c>
      <c r="AW461" s="14" t="s">
        <v>3</v>
      </c>
      <c r="AX461" s="14" t="s">
        <v>32</v>
      </c>
      <c r="AY461" s="168" t="s">
        <v>170</v>
      </c>
    </row>
    <row r="462" spans="1:65" s="2" customFormat="1" ht="16.5" customHeight="1">
      <c r="A462" s="33"/>
      <c r="B462" s="145"/>
      <c r="C462" s="146" t="s">
        <v>552</v>
      </c>
      <c r="D462" s="146" t="s">
        <v>172</v>
      </c>
      <c r="E462" s="147" t="s">
        <v>1495</v>
      </c>
      <c r="F462" s="148" t="s">
        <v>1496</v>
      </c>
      <c r="G462" s="149" t="s">
        <v>642</v>
      </c>
      <c r="H462" s="150">
        <v>8</v>
      </c>
      <c r="I462" s="151"/>
      <c r="J462" s="152">
        <f>ROUND(I462*H462,2)</f>
        <v>0</v>
      </c>
      <c r="K462" s="148" t="s">
        <v>176</v>
      </c>
      <c r="L462" s="34"/>
      <c r="M462" s="153" t="s">
        <v>1</v>
      </c>
      <c r="N462" s="154" t="s">
        <v>42</v>
      </c>
      <c r="O462" s="59"/>
      <c r="P462" s="155">
        <f>O462*H462</f>
        <v>0</v>
      </c>
      <c r="Q462" s="155">
        <v>7E-05</v>
      </c>
      <c r="R462" s="155">
        <f>Q462*H462</f>
        <v>0.00056</v>
      </c>
      <c r="S462" s="155">
        <v>0</v>
      </c>
      <c r="T462" s="156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7" t="s">
        <v>177</v>
      </c>
      <c r="AT462" s="157" t="s">
        <v>172</v>
      </c>
      <c r="AU462" s="157" t="s">
        <v>87</v>
      </c>
      <c r="AY462" s="18" t="s">
        <v>170</v>
      </c>
      <c r="BE462" s="158">
        <f>IF(N462="základní",J462,0)</f>
        <v>0</v>
      </c>
      <c r="BF462" s="158">
        <f>IF(N462="snížená",J462,0)</f>
        <v>0</v>
      </c>
      <c r="BG462" s="158">
        <f>IF(N462="zákl. přenesená",J462,0)</f>
        <v>0</v>
      </c>
      <c r="BH462" s="158">
        <f>IF(N462="sníž. přenesená",J462,0)</f>
        <v>0</v>
      </c>
      <c r="BI462" s="158">
        <f>IF(N462="nulová",J462,0)</f>
        <v>0</v>
      </c>
      <c r="BJ462" s="18" t="s">
        <v>32</v>
      </c>
      <c r="BK462" s="158">
        <f>ROUND(I462*H462,2)</f>
        <v>0</v>
      </c>
      <c r="BL462" s="18" t="s">
        <v>177</v>
      </c>
      <c r="BM462" s="157" t="s">
        <v>1497</v>
      </c>
    </row>
    <row r="463" spans="2:51" s="14" customFormat="1" ht="12">
      <c r="B463" s="167"/>
      <c r="D463" s="160" t="s">
        <v>179</v>
      </c>
      <c r="E463" s="168" t="s">
        <v>1</v>
      </c>
      <c r="F463" s="169" t="s">
        <v>1498</v>
      </c>
      <c r="H463" s="170">
        <v>8</v>
      </c>
      <c r="I463" s="171"/>
      <c r="L463" s="167"/>
      <c r="M463" s="172"/>
      <c r="N463" s="173"/>
      <c r="O463" s="173"/>
      <c r="P463" s="173"/>
      <c r="Q463" s="173"/>
      <c r="R463" s="173"/>
      <c r="S463" s="173"/>
      <c r="T463" s="174"/>
      <c r="AT463" s="168" t="s">
        <v>179</v>
      </c>
      <c r="AU463" s="168" t="s">
        <v>87</v>
      </c>
      <c r="AV463" s="14" t="s">
        <v>87</v>
      </c>
      <c r="AW463" s="14" t="s">
        <v>31</v>
      </c>
      <c r="AX463" s="14" t="s">
        <v>32</v>
      </c>
      <c r="AY463" s="168" t="s">
        <v>170</v>
      </c>
    </row>
    <row r="464" spans="1:65" s="2" customFormat="1" ht="16.5" customHeight="1">
      <c r="A464" s="33"/>
      <c r="B464" s="145"/>
      <c r="C464" s="183" t="s">
        <v>556</v>
      </c>
      <c r="D464" s="183" t="s">
        <v>379</v>
      </c>
      <c r="E464" s="184" t="s">
        <v>1499</v>
      </c>
      <c r="F464" s="185" t="s">
        <v>1500</v>
      </c>
      <c r="G464" s="186" t="s">
        <v>642</v>
      </c>
      <c r="H464" s="187">
        <v>8.12</v>
      </c>
      <c r="I464" s="188"/>
      <c r="J464" s="189">
        <f>ROUND(I464*H464,2)</f>
        <v>0</v>
      </c>
      <c r="K464" s="185" t="s">
        <v>176</v>
      </c>
      <c r="L464" s="190"/>
      <c r="M464" s="191" t="s">
        <v>1</v>
      </c>
      <c r="N464" s="192" t="s">
        <v>42</v>
      </c>
      <c r="O464" s="59"/>
      <c r="P464" s="155">
        <f>O464*H464</f>
        <v>0</v>
      </c>
      <c r="Q464" s="155">
        <v>0.004</v>
      </c>
      <c r="R464" s="155">
        <f>Q464*H464</f>
        <v>0.032479999999999995</v>
      </c>
      <c r="S464" s="155">
        <v>0</v>
      </c>
      <c r="T464" s="156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7" t="s">
        <v>210</v>
      </c>
      <c r="AT464" s="157" t="s">
        <v>379</v>
      </c>
      <c r="AU464" s="157" t="s">
        <v>87</v>
      </c>
      <c r="AY464" s="18" t="s">
        <v>170</v>
      </c>
      <c r="BE464" s="158">
        <f>IF(N464="základní",J464,0)</f>
        <v>0</v>
      </c>
      <c r="BF464" s="158">
        <f>IF(N464="snížená",J464,0)</f>
        <v>0</v>
      </c>
      <c r="BG464" s="158">
        <f>IF(N464="zákl. přenesená",J464,0)</f>
        <v>0</v>
      </c>
      <c r="BH464" s="158">
        <f>IF(N464="sníž. přenesená",J464,0)</f>
        <v>0</v>
      </c>
      <c r="BI464" s="158">
        <f>IF(N464="nulová",J464,0)</f>
        <v>0</v>
      </c>
      <c r="BJ464" s="18" t="s">
        <v>32</v>
      </c>
      <c r="BK464" s="158">
        <f>ROUND(I464*H464,2)</f>
        <v>0</v>
      </c>
      <c r="BL464" s="18" t="s">
        <v>177</v>
      </c>
      <c r="BM464" s="157" t="s">
        <v>1501</v>
      </c>
    </row>
    <row r="465" spans="2:51" s="14" customFormat="1" ht="12">
      <c r="B465" s="167"/>
      <c r="D465" s="160" t="s">
        <v>179</v>
      </c>
      <c r="F465" s="169" t="s">
        <v>1502</v>
      </c>
      <c r="H465" s="170">
        <v>8.12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8" t="s">
        <v>179</v>
      </c>
      <c r="AU465" s="168" t="s">
        <v>87</v>
      </c>
      <c r="AV465" s="14" t="s">
        <v>87</v>
      </c>
      <c r="AW465" s="14" t="s">
        <v>3</v>
      </c>
      <c r="AX465" s="14" t="s">
        <v>32</v>
      </c>
      <c r="AY465" s="168" t="s">
        <v>170</v>
      </c>
    </row>
    <row r="466" spans="1:65" s="2" customFormat="1" ht="16.5" customHeight="1">
      <c r="A466" s="33"/>
      <c r="B466" s="145"/>
      <c r="C466" s="146" t="s">
        <v>560</v>
      </c>
      <c r="D466" s="146" t="s">
        <v>172</v>
      </c>
      <c r="E466" s="147" t="s">
        <v>1503</v>
      </c>
      <c r="F466" s="148" t="s">
        <v>1504</v>
      </c>
      <c r="G466" s="149" t="s">
        <v>642</v>
      </c>
      <c r="H466" s="150">
        <v>5</v>
      </c>
      <c r="I466" s="151"/>
      <c r="J466" s="152">
        <f aca="true" t="shared" si="0" ref="J466:J474">ROUND(I466*H466,2)</f>
        <v>0</v>
      </c>
      <c r="K466" s="148" t="s">
        <v>176</v>
      </c>
      <c r="L466" s="34"/>
      <c r="M466" s="153" t="s">
        <v>1</v>
      </c>
      <c r="N466" s="154" t="s">
        <v>42</v>
      </c>
      <c r="O466" s="59"/>
      <c r="P466" s="155">
        <f aca="true" t="shared" si="1" ref="P466:P474">O466*H466</f>
        <v>0</v>
      </c>
      <c r="Q466" s="155">
        <v>0.02854</v>
      </c>
      <c r="R466" s="155">
        <f aca="true" t="shared" si="2" ref="R466:R474">Q466*H466</f>
        <v>0.1427</v>
      </c>
      <c r="S466" s="155">
        <v>0</v>
      </c>
      <c r="T466" s="156">
        <f aca="true" t="shared" si="3" ref="T466:T474"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7" t="s">
        <v>177</v>
      </c>
      <c r="AT466" s="157" t="s">
        <v>172</v>
      </c>
      <c r="AU466" s="157" t="s">
        <v>87</v>
      </c>
      <c r="AY466" s="18" t="s">
        <v>170</v>
      </c>
      <c r="BE466" s="158">
        <f aca="true" t="shared" si="4" ref="BE466:BE474">IF(N466="základní",J466,0)</f>
        <v>0</v>
      </c>
      <c r="BF466" s="158">
        <f aca="true" t="shared" si="5" ref="BF466:BF474">IF(N466="snížená",J466,0)</f>
        <v>0</v>
      </c>
      <c r="BG466" s="158">
        <f aca="true" t="shared" si="6" ref="BG466:BG474">IF(N466="zákl. přenesená",J466,0)</f>
        <v>0</v>
      </c>
      <c r="BH466" s="158">
        <f aca="true" t="shared" si="7" ref="BH466:BH474">IF(N466="sníž. přenesená",J466,0)</f>
        <v>0</v>
      </c>
      <c r="BI466" s="158">
        <f aca="true" t="shared" si="8" ref="BI466:BI474">IF(N466="nulová",J466,0)</f>
        <v>0</v>
      </c>
      <c r="BJ466" s="18" t="s">
        <v>32</v>
      </c>
      <c r="BK466" s="158">
        <f aca="true" t="shared" si="9" ref="BK466:BK474">ROUND(I466*H466,2)</f>
        <v>0</v>
      </c>
      <c r="BL466" s="18" t="s">
        <v>177</v>
      </c>
      <c r="BM466" s="157" t="s">
        <v>1505</v>
      </c>
    </row>
    <row r="467" spans="1:65" s="2" customFormat="1" ht="16.5" customHeight="1">
      <c r="A467" s="33"/>
      <c r="B467" s="145"/>
      <c r="C467" s="183" t="s">
        <v>564</v>
      </c>
      <c r="D467" s="183" t="s">
        <v>379</v>
      </c>
      <c r="E467" s="184" t="s">
        <v>1506</v>
      </c>
      <c r="F467" s="185" t="s">
        <v>1507</v>
      </c>
      <c r="G467" s="186" t="s">
        <v>642</v>
      </c>
      <c r="H467" s="187">
        <v>5.05</v>
      </c>
      <c r="I467" s="188"/>
      <c r="J467" s="189">
        <f t="shared" si="0"/>
        <v>0</v>
      </c>
      <c r="K467" s="185" t="s">
        <v>193</v>
      </c>
      <c r="L467" s="190"/>
      <c r="M467" s="191" t="s">
        <v>1</v>
      </c>
      <c r="N467" s="192" t="s">
        <v>42</v>
      </c>
      <c r="O467" s="59"/>
      <c r="P467" s="155">
        <f t="shared" si="1"/>
        <v>0</v>
      </c>
      <c r="Q467" s="155">
        <v>5.75</v>
      </c>
      <c r="R467" s="155">
        <f t="shared" si="2"/>
        <v>29.037499999999998</v>
      </c>
      <c r="S467" s="155">
        <v>0</v>
      </c>
      <c r="T467" s="156">
        <f t="shared" si="3"/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7" t="s">
        <v>210</v>
      </c>
      <c r="AT467" s="157" t="s">
        <v>379</v>
      </c>
      <c r="AU467" s="157" t="s">
        <v>87</v>
      </c>
      <c r="AY467" s="18" t="s">
        <v>170</v>
      </c>
      <c r="BE467" s="158">
        <f t="shared" si="4"/>
        <v>0</v>
      </c>
      <c r="BF467" s="158">
        <f t="shared" si="5"/>
        <v>0</v>
      </c>
      <c r="BG467" s="158">
        <f t="shared" si="6"/>
        <v>0</v>
      </c>
      <c r="BH467" s="158">
        <f t="shared" si="7"/>
        <v>0</v>
      </c>
      <c r="BI467" s="158">
        <f t="shared" si="8"/>
        <v>0</v>
      </c>
      <c r="BJ467" s="18" t="s">
        <v>32</v>
      </c>
      <c r="BK467" s="158">
        <f t="shared" si="9"/>
        <v>0</v>
      </c>
      <c r="BL467" s="18" t="s">
        <v>177</v>
      </c>
      <c r="BM467" s="157" t="s">
        <v>1508</v>
      </c>
    </row>
    <row r="468" spans="1:65" s="2" customFormat="1" ht="16.5" customHeight="1">
      <c r="A468" s="33"/>
      <c r="B468" s="145"/>
      <c r="C468" s="146" t="s">
        <v>569</v>
      </c>
      <c r="D468" s="146" t="s">
        <v>172</v>
      </c>
      <c r="E468" s="147" t="s">
        <v>1509</v>
      </c>
      <c r="F468" s="148" t="s">
        <v>1510</v>
      </c>
      <c r="G468" s="149" t="s">
        <v>642</v>
      </c>
      <c r="H468" s="150">
        <v>5</v>
      </c>
      <c r="I468" s="151"/>
      <c r="J468" s="152">
        <f t="shared" si="0"/>
        <v>0</v>
      </c>
      <c r="K468" s="148" t="s">
        <v>176</v>
      </c>
      <c r="L468" s="34"/>
      <c r="M468" s="153" t="s">
        <v>1</v>
      </c>
      <c r="N468" s="154" t="s">
        <v>42</v>
      </c>
      <c r="O468" s="59"/>
      <c r="P468" s="155">
        <f t="shared" si="1"/>
        <v>0</v>
      </c>
      <c r="Q468" s="155">
        <v>0.03927</v>
      </c>
      <c r="R468" s="155">
        <f t="shared" si="2"/>
        <v>0.19635</v>
      </c>
      <c r="S468" s="155">
        <v>0</v>
      </c>
      <c r="T468" s="156">
        <f t="shared" si="3"/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7" t="s">
        <v>177</v>
      </c>
      <c r="AT468" s="157" t="s">
        <v>172</v>
      </c>
      <c r="AU468" s="157" t="s">
        <v>87</v>
      </c>
      <c r="AY468" s="18" t="s">
        <v>170</v>
      </c>
      <c r="BE468" s="158">
        <f t="shared" si="4"/>
        <v>0</v>
      </c>
      <c r="BF468" s="158">
        <f t="shared" si="5"/>
        <v>0</v>
      </c>
      <c r="BG468" s="158">
        <f t="shared" si="6"/>
        <v>0</v>
      </c>
      <c r="BH468" s="158">
        <f t="shared" si="7"/>
        <v>0</v>
      </c>
      <c r="BI468" s="158">
        <f t="shared" si="8"/>
        <v>0</v>
      </c>
      <c r="BJ468" s="18" t="s">
        <v>32</v>
      </c>
      <c r="BK468" s="158">
        <f t="shared" si="9"/>
        <v>0</v>
      </c>
      <c r="BL468" s="18" t="s">
        <v>177</v>
      </c>
      <c r="BM468" s="157" t="s">
        <v>1511</v>
      </c>
    </row>
    <row r="469" spans="1:65" s="2" customFormat="1" ht="16.5" customHeight="1">
      <c r="A469" s="33"/>
      <c r="B469" s="145"/>
      <c r="C469" s="183" t="s">
        <v>573</v>
      </c>
      <c r="D469" s="183" t="s">
        <v>379</v>
      </c>
      <c r="E469" s="184" t="s">
        <v>1512</v>
      </c>
      <c r="F469" s="185" t="s">
        <v>1513</v>
      </c>
      <c r="G469" s="186" t="s">
        <v>642</v>
      </c>
      <c r="H469" s="187">
        <v>5.05</v>
      </c>
      <c r="I469" s="188"/>
      <c r="J469" s="189">
        <f t="shared" si="0"/>
        <v>0</v>
      </c>
      <c r="K469" s="185" t="s">
        <v>193</v>
      </c>
      <c r="L469" s="190"/>
      <c r="M469" s="191" t="s">
        <v>1</v>
      </c>
      <c r="N469" s="192" t="s">
        <v>42</v>
      </c>
      <c r="O469" s="59"/>
      <c r="P469" s="155">
        <f t="shared" si="1"/>
        <v>0</v>
      </c>
      <c r="Q469" s="155">
        <v>0.92</v>
      </c>
      <c r="R469" s="155">
        <f t="shared" si="2"/>
        <v>4.646</v>
      </c>
      <c r="S469" s="155">
        <v>0</v>
      </c>
      <c r="T469" s="156">
        <f t="shared" si="3"/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7" t="s">
        <v>210</v>
      </c>
      <c r="AT469" s="157" t="s">
        <v>379</v>
      </c>
      <c r="AU469" s="157" t="s">
        <v>87</v>
      </c>
      <c r="AY469" s="18" t="s">
        <v>170</v>
      </c>
      <c r="BE469" s="158">
        <f t="shared" si="4"/>
        <v>0</v>
      </c>
      <c r="BF469" s="158">
        <f t="shared" si="5"/>
        <v>0</v>
      </c>
      <c r="BG469" s="158">
        <f t="shared" si="6"/>
        <v>0</v>
      </c>
      <c r="BH469" s="158">
        <f t="shared" si="7"/>
        <v>0</v>
      </c>
      <c r="BI469" s="158">
        <f t="shared" si="8"/>
        <v>0</v>
      </c>
      <c r="BJ469" s="18" t="s">
        <v>32</v>
      </c>
      <c r="BK469" s="158">
        <f t="shared" si="9"/>
        <v>0</v>
      </c>
      <c r="BL469" s="18" t="s">
        <v>177</v>
      </c>
      <c r="BM469" s="157" t="s">
        <v>1514</v>
      </c>
    </row>
    <row r="470" spans="1:65" s="2" customFormat="1" ht="16.5" customHeight="1">
      <c r="A470" s="33"/>
      <c r="B470" s="145"/>
      <c r="C470" s="183" t="s">
        <v>577</v>
      </c>
      <c r="D470" s="183" t="s">
        <v>379</v>
      </c>
      <c r="E470" s="184" t="s">
        <v>1515</v>
      </c>
      <c r="F470" s="185" t="s">
        <v>1516</v>
      </c>
      <c r="G470" s="186" t="s">
        <v>642</v>
      </c>
      <c r="H470" s="187">
        <v>5.1</v>
      </c>
      <c r="I470" s="188"/>
      <c r="J470" s="189">
        <f t="shared" si="0"/>
        <v>0</v>
      </c>
      <c r="K470" s="185" t="s">
        <v>176</v>
      </c>
      <c r="L470" s="190"/>
      <c r="M470" s="191" t="s">
        <v>1</v>
      </c>
      <c r="N470" s="192" t="s">
        <v>42</v>
      </c>
      <c r="O470" s="59"/>
      <c r="P470" s="155">
        <f t="shared" si="1"/>
        <v>0</v>
      </c>
      <c r="Q470" s="155">
        <v>0.004</v>
      </c>
      <c r="R470" s="155">
        <f t="shared" si="2"/>
        <v>0.020399999999999998</v>
      </c>
      <c r="S470" s="155">
        <v>0</v>
      </c>
      <c r="T470" s="156">
        <f t="shared" si="3"/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57" t="s">
        <v>210</v>
      </c>
      <c r="AT470" s="157" t="s">
        <v>379</v>
      </c>
      <c r="AU470" s="157" t="s">
        <v>87</v>
      </c>
      <c r="AY470" s="18" t="s">
        <v>170</v>
      </c>
      <c r="BE470" s="158">
        <f t="shared" si="4"/>
        <v>0</v>
      </c>
      <c r="BF470" s="158">
        <f t="shared" si="5"/>
        <v>0</v>
      </c>
      <c r="BG470" s="158">
        <f t="shared" si="6"/>
        <v>0</v>
      </c>
      <c r="BH470" s="158">
        <f t="shared" si="7"/>
        <v>0</v>
      </c>
      <c r="BI470" s="158">
        <f t="shared" si="8"/>
        <v>0</v>
      </c>
      <c r="BJ470" s="18" t="s">
        <v>32</v>
      </c>
      <c r="BK470" s="158">
        <f t="shared" si="9"/>
        <v>0</v>
      </c>
      <c r="BL470" s="18" t="s">
        <v>177</v>
      </c>
      <c r="BM470" s="157" t="s">
        <v>1517</v>
      </c>
    </row>
    <row r="471" spans="1:65" s="2" customFormat="1" ht="16.5" customHeight="1">
      <c r="A471" s="33"/>
      <c r="B471" s="145"/>
      <c r="C471" s="146" t="s">
        <v>581</v>
      </c>
      <c r="D471" s="146" t="s">
        <v>172</v>
      </c>
      <c r="E471" s="147" t="s">
        <v>1518</v>
      </c>
      <c r="F471" s="148" t="s">
        <v>1519</v>
      </c>
      <c r="G471" s="149" t="s">
        <v>642</v>
      </c>
      <c r="H471" s="150">
        <v>5</v>
      </c>
      <c r="I471" s="151"/>
      <c r="J471" s="152">
        <f t="shared" si="0"/>
        <v>0</v>
      </c>
      <c r="K471" s="148" t="s">
        <v>176</v>
      </c>
      <c r="L471" s="34"/>
      <c r="M471" s="153" t="s">
        <v>1</v>
      </c>
      <c r="N471" s="154" t="s">
        <v>42</v>
      </c>
      <c r="O471" s="59"/>
      <c r="P471" s="155">
        <f t="shared" si="1"/>
        <v>0</v>
      </c>
      <c r="Q471" s="155">
        <v>0.01019</v>
      </c>
      <c r="R471" s="155">
        <f t="shared" si="2"/>
        <v>0.050949999999999995</v>
      </c>
      <c r="S471" s="155">
        <v>0</v>
      </c>
      <c r="T471" s="156">
        <f t="shared" si="3"/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7" t="s">
        <v>177</v>
      </c>
      <c r="AT471" s="157" t="s">
        <v>172</v>
      </c>
      <c r="AU471" s="157" t="s">
        <v>87</v>
      </c>
      <c r="AY471" s="18" t="s">
        <v>170</v>
      </c>
      <c r="BE471" s="158">
        <f t="shared" si="4"/>
        <v>0</v>
      </c>
      <c r="BF471" s="158">
        <f t="shared" si="5"/>
        <v>0</v>
      </c>
      <c r="BG471" s="158">
        <f t="shared" si="6"/>
        <v>0</v>
      </c>
      <c r="BH471" s="158">
        <f t="shared" si="7"/>
        <v>0</v>
      </c>
      <c r="BI471" s="158">
        <f t="shared" si="8"/>
        <v>0</v>
      </c>
      <c r="BJ471" s="18" t="s">
        <v>32</v>
      </c>
      <c r="BK471" s="158">
        <f t="shared" si="9"/>
        <v>0</v>
      </c>
      <c r="BL471" s="18" t="s">
        <v>177</v>
      </c>
      <c r="BM471" s="157" t="s">
        <v>1520</v>
      </c>
    </row>
    <row r="472" spans="1:65" s="2" customFormat="1" ht="24.2" customHeight="1">
      <c r="A472" s="33"/>
      <c r="B472" s="145"/>
      <c r="C472" s="183" t="s">
        <v>585</v>
      </c>
      <c r="D472" s="183" t="s">
        <v>379</v>
      </c>
      <c r="E472" s="184" t="s">
        <v>1521</v>
      </c>
      <c r="F472" s="185" t="s">
        <v>1522</v>
      </c>
      <c r="G472" s="186" t="s">
        <v>642</v>
      </c>
      <c r="H472" s="187">
        <v>4.04</v>
      </c>
      <c r="I472" s="188"/>
      <c r="J472" s="189">
        <f t="shared" si="0"/>
        <v>0</v>
      </c>
      <c r="K472" s="185" t="s">
        <v>1</v>
      </c>
      <c r="L472" s="190"/>
      <c r="M472" s="191" t="s">
        <v>1</v>
      </c>
      <c r="N472" s="192" t="s">
        <v>42</v>
      </c>
      <c r="O472" s="59"/>
      <c r="P472" s="155">
        <f t="shared" si="1"/>
        <v>0</v>
      </c>
      <c r="Q472" s="155">
        <v>0.254</v>
      </c>
      <c r="R472" s="155">
        <f t="shared" si="2"/>
        <v>1.02616</v>
      </c>
      <c r="S472" s="155">
        <v>0</v>
      </c>
      <c r="T472" s="156">
        <f t="shared" si="3"/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7" t="s">
        <v>210</v>
      </c>
      <c r="AT472" s="157" t="s">
        <v>379</v>
      </c>
      <c r="AU472" s="157" t="s">
        <v>87</v>
      </c>
      <c r="AY472" s="18" t="s">
        <v>170</v>
      </c>
      <c r="BE472" s="158">
        <f t="shared" si="4"/>
        <v>0</v>
      </c>
      <c r="BF472" s="158">
        <f t="shared" si="5"/>
        <v>0</v>
      </c>
      <c r="BG472" s="158">
        <f t="shared" si="6"/>
        <v>0</v>
      </c>
      <c r="BH472" s="158">
        <f t="shared" si="7"/>
        <v>0</v>
      </c>
      <c r="BI472" s="158">
        <f t="shared" si="8"/>
        <v>0</v>
      </c>
      <c r="BJ472" s="18" t="s">
        <v>32</v>
      </c>
      <c r="BK472" s="158">
        <f t="shared" si="9"/>
        <v>0</v>
      </c>
      <c r="BL472" s="18" t="s">
        <v>177</v>
      </c>
      <c r="BM472" s="157" t="s">
        <v>1523</v>
      </c>
    </row>
    <row r="473" spans="1:65" s="2" customFormat="1" ht="24.2" customHeight="1">
      <c r="A473" s="33"/>
      <c r="B473" s="145"/>
      <c r="C473" s="183" t="s">
        <v>589</v>
      </c>
      <c r="D473" s="183" t="s">
        <v>379</v>
      </c>
      <c r="E473" s="184" t="s">
        <v>1524</v>
      </c>
      <c r="F473" s="185" t="s">
        <v>1525</v>
      </c>
      <c r="G473" s="186" t="s">
        <v>642</v>
      </c>
      <c r="H473" s="187">
        <v>1.01</v>
      </c>
      <c r="I473" s="188"/>
      <c r="J473" s="189">
        <f t="shared" si="0"/>
        <v>0</v>
      </c>
      <c r="K473" s="185" t="s">
        <v>1</v>
      </c>
      <c r="L473" s="190"/>
      <c r="M473" s="191" t="s">
        <v>1</v>
      </c>
      <c r="N473" s="192" t="s">
        <v>42</v>
      </c>
      <c r="O473" s="59"/>
      <c r="P473" s="155">
        <f t="shared" si="1"/>
        <v>0</v>
      </c>
      <c r="Q473" s="155">
        <v>0.506</v>
      </c>
      <c r="R473" s="155">
        <f t="shared" si="2"/>
        <v>0.51106</v>
      </c>
      <c r="S473" s="155">
        <v>0</v>
      </c>
      <c r="T473" s="156">
        <f t="shared" si="3"/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7" t="s">
        <v>210</v>
      </c>
      <c r="AT473" s="157" t="s">
        <v>379</v>
      </c>
      <c r="AU473" s="157" t="s">
        <v>87</v>
      </c>
      <c r="AY473" s="18" t="s">
        <v>170</v>
      </c>
      <c r="BE473" s="158">
        <f t="shared" si="4"/>
        <v>0</v>
      </c>
      <c r="BF473" s="158">
        <f t="shared" si="5"/>
        <v>0</v>
      </c>
      <c r="BG473" s="158">
        <f t="shared" si="6"/>
        <v>0</v>
      </c>
      <c r="BH473" s="158">
        <f t="shared" si="7"/>
        <v>0</v>
      </c>
      <c r="BI473" s="158">
        <f t="shared" si="8"/>
        <v>0</v>
      </c>
      <c r="BJ473" s="18" t="s">
        <v>32</v>
      </c>
      <c r="BK473" s="158">
        <f t="shared" si="9"/>
        <v>0</v>
      </c>
      <c r="BL473" s="18" t="s">
        <v>177</v>
      </c>
      <c r="BM473" s="157" t="s">
        <v>1526</v>
      </c>
    </row>
    <row r="474" spans="1:65" s="2" customFormat="1" ht="16.5" customHeight="1">
      <c r="A474" s="33"/>
      <c r="B474" s="145"/>
      <c r="C474" s="183" t="s">
        <v>107</v>
      </c>
      <c r="D474" s="183" t="s">
        <v>379</v>
      </c>
      <c r="E474" s="184" t="s">
        <v>1527</v>
      </c>
      <c r="F474" s="185" t="s">
        <v>1528</v>
      </c>
      <c r="G474" s="186" t="s">
        <v>642</v>
      </c>
      <c r="H474" s="187">
        <v>5.1</v>
      </c>
      <c r="I474" s="188"/>
      <c r="J474" s="189">
        <f t="shared" si="0"/>
        <v>0</v>
      </c>
      <c r="K474" s="185" t="s">
        <v>176</v>
      </c>
      <c r="L474" s="190"/>
      <c r="M474" s="191" t="s">
        <v>1</v>
      </c>
      <c r="N474" s="192" t="s">
        <v>42</v>
      </c>
      <c r="O474" s="59"/>
      <c r="P474" s="155">
        <f t="shared" si="1"/>
        <v>0</v>
      </c>
      <c r="Q474" s="155">
        <v>0.002</v>
      </c>
      <c r="R474" s="155">
        <f t="shared" si="2"/>
        <v>0.010199999999999999</v>
      </c>
      <c r="S474" s="155">
        <v>0</v>
      </c>
      <c r="T474" s="156">
        <f t="shared" si="3"/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7" t="s">
        <v>210</v>
      </c>
      <c r="AT474" s="157" t="s">
        <v>379</v>
      </c>
      <c r="AU474" s="157" t="s">
        <v>87</v>
      </c>
      <c r="AY474" s="18" t="s">
        <v>170</v>
      </c>
      <c r="BE474" s="158">
        <f t="shared" si="4"/>
        <v>0</v>
      </c>
      <c r="BF474" s="158">
        <f t="shared" si="5"/>
        <v>0</v>
      </c>
      <c r="BG474" s="158">
        <f t="shared" si="6"/>
        <v>0</v>
      </c>
      <c r="BH474" s="158">
        <f t="shared" si="7"/>
        <v>0</v>
      </c>
      <c r="BI474" s="158">
        <f t="shared" si="8"/>
        <v>0</v>
      </c>
      <c r="BJ474" s="18" t="s">
        <v>32</v>
      </c>
      <c r="BK474" s="158">
        <f t="shared" si="9"/>
        <v>0</v>
      </c>
      <c r="BL474" s="18" t="s">
        <v>177</v>
      </c>
      <c r="BM474" s="157" t="s">
        <v>1529</v>
      </c>
    </row>
    <row r="475" spans="2:51" s="14" customFormat="1" ht="12">
      <c r="B475" s="167"/>
      <c r="D475" s="160" t="s">
        <v>179</v>
      </c>
      <c r="F475" s="169" t="s">
        <v>1530</v>
      </c>
      <c r="H475" s="170">
        <v>5.1</v>
      </c>
      <c r="I475" s="171"/>
      <c r="L475" s="167"/>
      <c r="M475" s="172"/>
      <c r="N475" s="173"/>
      <c r="O475" s="173"/>
      <c r="P475" s="173"/>
      <c r="Q475" s="173"/>
      <c r="R475" s="173"/>
      <c r="S475" s="173"/>
      <c r="T475" s="174"/>
      <c r="AT475" s="168" t="s">
        <v>179</v>
      </c>
      <c r="AU475" s="168" t="s">
        <v>87</v>
      </c>
      <c r="AV475" s="14" t="s">
        <v>87</v>
      </c>
      <c r="AW475" s="14" t="s">
        <v>3</v>
      </c>
      <c r="AX475" s="14" t="s">
        <v>32</v>
      </c>
      <c r="AY475" s="168" t="s">
        <v>170</v>
      </c>
    </row>
    <row r="476" spans="1:65" s="2" customFormat="1" ht="16.5" customHeight="1">
      <c r="A476" s="33"/>
      <c r="B476" s="145"/>
      <c r="C476" s="146" t="s">
        <v>593</v>
      </c>
      <c r="D476" s="146" t="s">
        <v>172</v>
      </c>
      <c r="E476" s="147" t="s">
        <v>1531</v>
      </c>
      <c r="F476" s="148" t="s">
        <v>1532</v>
      </c>
      <c r="G476" s="149" t="s">
        <v>642</v>
      </c>
      <c r="H476" s="150">
        <v>7</v>
      </c>
      <c r="I476" s="151"/>
      <c r="J476" s="152">
        <f>ROUND(I476*H476,2)</f>
        <v>0</v>
      </c>
      <c r="K476" s="148" t="s">
        <v>176</v>
      </c>
      <c r="L476" s="34"/>
      <c r="M476" s="153" t="s">
        <v>1</v>
      </c>
      <c r="N476" s="154" t="s">
        <v>42</v>
      </c>
      <c r="O476" s="59"/>
      <c r="P476" s="155">
        <f>O476*H476</f>
        <v>0</v>
      </c>
      <c r="Q476" s="155">
        <v>0.01248</v>
      </c>
      <c r="R476" s="155">
        <f>Q476*H476</f>
        <v>0.08736</v>
      </c>
      <c r="S476" s="155">
        <v>0</v>
      </c>
      <c r="T476" s="156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7" t="s">
        <v>177</v>
      </c>
      <c r="AT476" s="157" t="s">
        <v>172</v>
      </c>
      <c r="AU476" s="157" t="s">
        <v>87</v>
      </c>
      <c r="AY476" s="18" t="s">
        <v>170</v>
      </c>
      <c r="BE476" s="158">
        <f>IF(N476="základní",J476,0)</f>
        <v>0</v>
      </c>
      <c r="BF476" s="158">
        <f>IF(N476="snížená",J476,0)</f>
        <v>0</v>
      </c>
      <c r="BG476" s="158">
        <f>IF(N476="zákl. přenesená",J476,0)</f>
        <v>0</v>
      </c>
      <c r="BH476" s="158">
        <f>IF(N476="sníž. přenesená",J476,0)</f>
        <v>0</v>
      </c>
      <c r="BI476" s="158">
        <f>IF(N476="nulová",J476,0)</f>
        <v>0</v>
      </c>
      <c r="BJ476" s="18" t="s">
        <v>32</v>
      </c>
      <c r="BK476" s="158">
        <f>ROUND(I476*H476,2)</f>
        <v>0</v>
      </c>
      <c r="BL476" s="18" t="s">
        <v>177</v>
      </c>
      <c r="BM476" s="157" t="s">
        <v>1533</v>
      </c>
    </row>
    <row r="477" spans="1:65" s="2" customFormat="1" ht="16.5" customHeight="1">
      <c r="A477" s="33"/>
      <c r="B477" s="145"/>
      <c r="C477" s="183" t="s">
        <v>598</v>
      </c>
      <c r="D477" s="183" t="s">
        <v>379</v>
      </c>
      <c r="E477" s="184" t="s">
        <v>1534</v>
      </c>
      <c r="F477" s="185" t="s">
        <v>1535</v>
      </c>
      <c r="G477" s="186" t="s">
        <v>642</v>
      </c>
      <c r="H477" s="187">
        <v>7.07</v>
      </c>
      <c r="I477" s="188"/>
      <c r="J477" s="189">
        <f>ROUND(I477*H477,2)</f>
        <v>0</v>
      </c>
      <c r="K477" s="185" t="s">
        <v>1</v>
      </c>
      <c r="L477" s="190"/>
      <c r="M477" s="191" t="s">
        <v>1</v>
      </c>
      <c r="N477" s="192" t="s">
        <v>42</v>
      </c>
      <c r="O477" s="59"/>
      <c r="P477" s="155">
        <f>O477*H477</f>
        <v>0</v>
      </c>
      <c r="Q477" s="155">
        <v>0.585</v>
      </c>
      <c r="R477" s="155">
        <f>Q477*H477</f>
        <v>4.13595</v>
      </c>
      <c r="S477" s="155">
        <v>0</v>
      </c>
      <c r="T477" s="156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7" t="s">
        <v>210</v>
      </c>
      <c r="AT477" s="157" t="s">
        <v>379</v>
      </c>
      <c r="AU477" s="157" t="s">
        <v>87</v>
      </c>
      <c r="AY477" s="18" t="s">
        <v>170</v>
      </c>
      <c r="BE477" s="158">
        <f>IF(N477="základní",J477,0)</f>
        <v>0</v>
      </c>
      <c r="BF477" s="158">
        <f>IF(N477="snížená",J477,0)</f>
        <v>0</v>
      </c>
      <c r="BG477" s="158">
        <f>IF(N477="zákl. přenesená",J477,0)</f>
        <v>0</v>
      </c>
      <c r="BH477" s="158">
        <f>IF(N477="sníž. přenesená",J477,0)</f>
        <v>0</v>
      </c>
      <c r="BI477" s="158">
        <f>IF(N477="nulová",J477,0)</f>
        <v>0</v>
      </c>
      <c r="BJ477" s="18" t="s">
        <v>32</v>
      </c>
      <c r="BK477" s="158">
        <f>ROUND(I477*H477,2)</f>
        <v>0</v>
      </c>
      <c r="BL477" s="18" t="s">
        <v>177</v>
      </c>
      <c r="BM477" s="157" t="s">
        <v>1536</v>
      </c>
    </row>
    <row r="478" spans="1:65" s="2" customFormat="1" ht="16.5" customHeight="1">
      <c r="A478" s="33"/>
      <c r="B478" s="145"/>
      <c r="C478" s="183" t="s">
        <v>601</v>
      </c>
      <c r="D478" s="183" t="s">
        <v>379</v>
      </c>
      <c r="E478" s="184" t="s">
        <v>1527</v>
      </c>
      <c r="F478" s="185" t="s">
        <v>1528</v>
      </c>
      <c r="G478" s="186" t="s">
        <v>642</v>
      </c>
      <c r="H478" s="187">
        <v>7.14</v>
      </c>
      <c r="I478" s="188"/>
      <c r="J478" s="189">
        <f>ROUND(I478*H478,2)</f>
        <v>0</v>
      </c>
      <c r="K478" s="185" t="s">
        <v>176</v>
      </c>
      <c r="L478" s="190"/>
      <c r="M478" s="191" t="s">
        <v>1</v>
      </c>
      <c r="N478" s="192" t="s">
        <v>42</v>
      </c>
      <c r="O478" s="59"/>
      <c r="P478" s="155">
        <f>O478*H478</f>
        <v>0</v>
      </c>
      <c r="Q478" s="155">
        <v>0.002</v>
      </c>
      <c r="R478" s="155">
        <f>Q478*H478</f>
        <v>0.01428</v>
      </c>
      <c r="S478" s="155">
        <v>0</v>
      </c>
      <c r="T478" s="156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7" t="s">
        <v>210</v>
      </c>
      <c r="AT478" s="157" t="s">
        <v>379</v>
      </c>
      <c r="AU478" s="157" t="s">
        <v>87</v>
      </c>
      <c r="AY478" s="18" t="s">
        <v>170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8" t="s">
        <v>32</v>
      </c>
      <c r="BK478" s="158">
        <f>ROUND(I478*H478,2)</f>
        <v>0</v>
      </c>
      <c r="BL478" s="18" t="s">
        <v>177</v>
      </c>
      <c r="BM478" s="157" t="s">
        <v>1537</v>
      </c>
    </row>
    <row r="479" spans="1:65" s="2" customFormat="1" ht="16.5" customHeight="1">
      <c r="A479" s="33"/>
      <c r="B479" s="145"/>
      <c r="C479" s="146" t="s">
        <v>603</v>
      </c>
      <c r="D479" s="146" t="s">
        <v>172</v>
      </c>
      <c r="E479" s="147" t="s">
        <v>1538</v>
      </c>
      <c r="F479" s="148" t="s">
        <v>1539</v>
      </c>
      <c r="G479" s="149" t="s">
        <v>185</v>
      </c>
      <c r="H479" s="150">
        <v>45.53</v>
      </c>
      <c r="I479" s="151"/>
      <c r="J479" s="152">
        <f>ROUND(I479*H479,2)</f>
        <v>0</v>
      </c>
      <c r="K479" s="148" t="s">
        <v>1</v>
      </c>
      <c r="L479" s="34"/>
      <c r="M479" s="153" t="s">
        <v>1</v>
      </c>
      <c r="N479" s="154" t="s">
        <v>42</v>
      </c>
      <c r="O479" s="59"/>
      <c r="P479" s="155">
        <f>O479*H479</f>
        <v>0</v>
      </c>
      <c r="Q479" s="155">
        <v>0</v>
      </c>
      <c r="R479" s="155">
        <f>Q479*H479</f>
        <v>0</v>
      </c>
      <c r="S479" s="155">
        <v>0</v>
      </c>
      <c r="T479" s="156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7" t="s">
        <v>177</v>
      </c>
      <c r="AT479" s="157" t="s">
        <v>172</v>
      </c>
      <c r="AU479" s="157" t="s">
        <v>87</v>
      </c>
      <c r="AY479" s="18" t="s">
        <v>170</v>
      </c>
      <c r="BE479" s="158">
        <f>IF(N479="základní",J479,0)</f>
        <v>0</v>
      </c>
      <c r="BF479" s="158">
        <f>IF(N479="snížená",J479,0)</f>
        <v>0</v>
      </c>
      <c r="BG479" s="158">
        <f>IF(N479="zákl. přenesená",J479,0)</f>
        <v>0</v>
      </c>
      <c r="BH479" s="158">
        <f>IF(N479="sníž. přenesená",J479,0)</f>
        <v>0</v>
      </c>
      <c r="BI479" s="158">
        <f>IF(N479="nulová",J479,0)</f>
        <v>0</v>
      </c>
      <c r="BJ479" s="18" t="s">
        <v>32</v>
      </c>
      <c r="BK479" s="158">
        <f>ROUND(I479*H479,2)</f>
        <v>0</v>
      </c>
      <c r="BL479" s="18" t="s">
        <v>177</v>
      </c>
      <c r="BM479" s="157" t="s">
        <v>1540</v>
      </c>
    </row>
    <row r="480" spans="2:51" s="14" customFormat="1" ht="12">
      <c r="B480" s="167"/>
      <c r="D480" s="160" t="s">
        <v>179</v>
      </c>
      <c r="E480" s="168" t="s">
        <v>1</v>
      </c>
      <c r="F480" s="169" t="s">
        <v>1541</v>
      </c>
      <c r="H480" s="170">
        <v>23.55</v>
      </c>
      <c r="I480" s="171"/>
      <c r="L480" s="167"/>
      <c r="M480" s="172"/>
      <c r="N480" s="173"/>
      <c r="O480" s="173"/>
      <c r="P480" s="173"/>
      <c r="Q480" s="173"/>
      <c r="R480" s="173"/>
      <c r="S480" s="173"/>
      <c r="T480" s="174"/>
      <c r="AT480" s="168" t="s">
        <v>179</v>
      </c>
      <c r="AU480" s="168" t="s">
        <v>87</v>
      </c>
      <c r="AV480" s="14" t="s">
        <v>87</v>
      </c>
      <c r="AW480" s="14" t="s">
        <v>31</v>
      </c>
      <c r="AX480" s="14" t="s">
        <v>77</v>
      </c>
      <c r="AY480" s="168" t="s">
        <v>170</v>
      </c>
    </row>
    <row r="481" spans="2:51" s="14" customFormat="1" ht="12">
      <c r="B481" s="167"/>
      <c r="D481" s="160" t="s">
        <v>179</v>
      </c>
      <c r="E481" s="168" t="s">
        <v>1</v>
      </c>
      <c r="F481" s="169" t="s">
        <v>1542</v>
      </c>
      <c r="H481" s="170">
        <v>21.98</v>
      </c>
      <c r="I481" s="171"/>
      <c r="L481" s="167"/>
      <c r="M481" s="172"/>
      <c r="N481" s="173"/>
      <c r="O481" s="173"/>
      <c r="P481" s="173"/>
      <c r="Q481" s="173"/>
      <c r="R481" s="173"/>
      <c r="S481" s="173"/>
      <c r="T481" s="174"/>
      <c r="AT481" s="168" t="s">
        <v>179</v>
      </c>
      <c r="AU481" s="168" t="s">
        <v>87</v>
      </c>
      <c r="AV481" s="14" t="s">
        <v>87</v>
      </c>
      <c r="AW481" s="14" t="s">
        <v>31</v>
      </c>
      <c r="AX481" s="14" t="s">
        <v>77</v>
      </c>
      <c r="AY481" s="168" t="s">
        <v>170</v>
      </c>
    </row>
    <row r="482" spans="2:51" s="15" customFormat="1" ht="12">
      <c r="B482" s="175"/>
      <c r="D482" s="160" t="s">
        <v>179</v>
      </c>
      <c r="E482" s="176" t="s">
        <v>1</v>
      </c>
      <c r="F482" s="177" t="s">
        <v>239</v>
      </c>
      <c r="H482" s="178">
        <v>45.53</v>
      </c>
      <c r="I482" s="179"/>
      <c r="L482" s="175"/>
      <c r="M482" s="180"/>
      <c r="N482" s="181"/>
      <c r="O482" s="181"/>
      <c r="P482" s="181"/>
      <c r="Q482" s="181"/>
      <c r="R482" s="181"/>
      <c r="S482" s="181"/>
      <c r="T482" s="182"/>
      <c r="AT482" s="176" t="s">
        <v>179</v>
      </c>
      <c r="AU482" s="176" t="s">
        <v>87</v>
      </c>
      <c r="AV482" s="15" t="s">
        <v>177</v>
      </c>
      <c r="AW482" s="15" t="s">
        <v>31</v>
      </c>
      <c r="AX482" s="15" t="s">
        <v>32</v>
      </c>
      <c r="AY482" s="176" t="s">
        <v>170</v>
      </c>
    </row>
    <row r="483" spans="1:65" s="2" customFormat="1" ht="24.2" customHeight="1">
      <c r="A483" s="33"/>
      <c r="B483" s="145"/>
      <c r="C483" s="146" t="s">
        <v>607</v>
      </c>
      <c r="D483" s="146" t="s">
        <v>172</v>
      </c>
      <c r="E483" s="147" t="s">
        <v>1543</v>
      </c>
      <c r="F483" s="148" t="s">
        <v>1544</v>
      </c>
      <c r="G483" s="149" t="s">
        <v>642</v>
      </c>
      <c r="H483" s="150">
        <v>2</v>
      </c>
      <c r="I483" s="151"/>
      <c r="J483" s="152">
        <f>ROUND(I483*H483,2)</f>
        <v>0</v>
      </c>
      <c r="K483" s="148" t="s">
        <v>193</v>
      </c>
      <c r="L483" s="34"/>
      <c r="M483" s="153" t="s">
        <v>1</v>
      </c>
      <c r="N483" s="154" t="s">
        <v>42</v>
      </c>
      <c r="O483" s="59"/>
      <c r="P483" s="155">
        <f>O483*H483</f>
        <v>0</v>
      </c>
      <c r="Q483" s="155">
        <v>0.0792</v>
      </c>
      <c r="R483" s="155">
        <f>Q483*H483</f>
        <v>0.1584</v>
      </c>
      <c r="S483" s="155">
        <v>0</v>
      </c>
      <c r="T483" s="156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57" t="s">
        <v>177</v>
      </c>
      <c r="AT483" s="157" t="s">
        <v>172</v>
      </c>
      <c r="AU483" s="157" t="s">
        <v>87</v>
      </c>
      <c r="AY483" s="18" t="s">
        <v>170</v>
      </c>
      <c r="BE483" s="158">
        <f>IF(N483="základní",J483,0)</f>
        <v>0</v>
      </c>
      <c r="BF483" s="158">
        <f>IF(N483="snížená",J483,0)</f>
        <v>0</v>
      </c>
      <c r="BG483" s="158">
        <f>IF(N483="zákl. přenesená",J483,0)</f>
        <v>0</v>
      </c>
      <c r="BH483" s="158">
        <f>IF(N483="sníž. přenesená",J483,0)</f>
        <v>0</v>
      </c>
      <c r="BI483" s="158">
        <f>IF(N483="nulová",J483,0)</f>
        <v>0</v>
      </c>
      <c r="BJ483" s="18" t="s">
        <v>32</v>
      </c>
      <c r="BK483" s="158">
        <f>ROUND(I483*H483,2)</f>
        <v>0</v>
      </c>
      <c r="BL483" s="18" t="s">
        <v>177</v>
      </c>
      <c r="BM483" s="157" t="s">
        <v>1545</v>
      </c>
    </row>
    <row r="484" spans="2:51" s="14" customFormat="1" ht="12">
      <c r="B484" s="167"/>
      <c r="D484" s="160" t="s">
        <v>179</v>
      </c>
      <c r="E484" s="168" t="s">
        <v>1</v>
      </c>
      <c r="F484" s="169" t="s">
        <v>1546</v>
      </c>
      <c r="H484" s="170">
        <v>2</v>
      </c>
      <c r="I484" s="171"/>
      <c r="L484" s="167"/>
      <c r="M484" s="172"/>
      <c r="N484" s="173"/>
      <c r="O484" s="173"/>
      <c r="P484" s="173"/>
      <c r="Q484" s="173"/>
      <c r="R484" s="173"/>
      <c r="S484" s="173"/>
      <c r="T484" s="174"/>
      <c r="AT484" s="168" t="s">
        <v>179</v>
      </c>
      <c r="AU484" s="168" t="s">
        <v>87</v>
      </c>
      <c r="AV484" s="14" t="s">
        <v>87</v>
      </c>
      <c r="AW484" s="14" t="s">
        <v>31</v>
      </c>
      <c r="AX484" s="14" t="s">
        <v>32</v>
      </c>
      <c r="AY484" s="168" t="s">
        <v>170</v>
      </c>
    </row>
    <row r="485" spans="1:65" s="2" customFormat="1" ht="16.5" customHeight="1">
      <c r="A485" s="33"/>
      <c r="B485" s="145"/>
      <c r="C485" s="146" t="s">
        <v>611</v>
      </c>
      <c r="D485" s="146" t="s">
        <v>172</v>
      </c>
      <c r="E485" s="147" t="s">
        <v>1547</v>
      </c>
      <c r="F485" s="148" t="s">
        <v>1548</v>
      </c>
      <c r="G485" s="149" t="s">
        <v>222</v>
      </c>
      <c r="H485" s="150">
        <v>10.836</v>
      </c>
      <c r="I485" s="151"/>
      <c r="J485" s="152">
        <f>ROUND(I485*H485,2)</f>
        <v>0</v>
      </c>
      <c r="K485" s="148" t="s">
        <v>193</v>
      </c>
      <c r="L485" s="34"/>
      <c r="M485" s="153" t="s">
        <v>1</v>
      </c>
      <c r="N485" s="154" t="s">
        <v>42</v>
      </c>
      <c r="O485" s="59"/>
      <c r="P485" s="155">
        <f>O485*H485</f>
        <v>0</v>
      </c>
      <c r="Q485" s="155">
        <v>2.49911</v>
      </c>
      <c r="R485" s="155">
        <f>Q485*H485</f>
        <v>27.08035596</v>
      </c>
      <c r="S485" s="155">
        <v>0</v>
      </c>
      <c r="T485" s="156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7" t="s">
        <v>177</v>
      </c>
      <c r="AT485" s="157" t="s">
        <v>172</v>
      </c>
      <c r="AU485" s="157" t="s">
        <v>87</v>
      </c>
      <c r="AY485" s="18" t="s">
        <v>170</v>
      </c>
      <c r="BE485" s="158">
        <f>IF(N485="základní",J485,0)</f>
        <v>0</v>
      </c>
      <c r="BF485" s="158">
        <f>IF(N485="snížená",J485,0)</f>
        <v>0</v>
      </c>
      <c r="BG485" s="158">
        <f>IF(N485="zákl. přenesená",J485,0)</f>
        <v>0</v>
      </c>
      <c r="BH485" s="158">
        <f>IF(N485="sníž. přenesená",J485,0)</f>
        <v>0</v>
      </c>
      <c r="BI485" s="158">
        <f>IF(N485="nulová",J485,0)</f>
        <v>0</v>
      </c>
      <c r="BJ485" s="18" t="s">
        <v>32</v>
      </c>
      <c r="BK485" s="158">
        <f>ROUND(I485*H485,2)</f>
        <v>0</v>
      </c>
      <c r="BL485" s="18" t="s">
        <v>177</v>
      </c>
      <c r="BM485" s="157" t="s">
        <v>1549</v>
      </c>
    </row>
    <row r="486" spans="2:51" s="13" customFormat="1" ht="12">
      <c r="B486" s="159"/>
      <c r="D486" s="160" t="s">
        <v>179</v>
      </c>
      <c r="E486" s="161" t="s">
        <v>1</v>
      </c>
      <c r="F486" s="162" t="s">
        <v>1550</v>
      </c>
      <c r="H486" s="161" t="s">
        <v>1</v>
      </c>
      <c r="I486" s="163"/>
      <c r="L486" s="159"/>
      <c r="M486" s="164"/>
      <c r="N486" s="165"/>
      <c r="O486" s="165"/>
      <c r="P486" s="165"/>
      <c r="Q486" s="165"/>
      <c r="R486" s="165"/>
      <c r="S486" s="165"/>
      <c r="T486" s="166"/>
      <c r="AT486" s="161" t="s">
        <v>179</v>
      </c>
      <c r="AU486" s="161" t="s">
        <v>87</v>
      </c>
      <c r="AV486" s="13" t="s">
        <v>32</v>
      </c>
      <c r="AW486" s="13" t="s">
        <v>31</v>
      </c>
      <c r="AX486" s="13" t="s">
        <v>77</v>
      </c>
      <c r="AY486" s="161" t="s">
        <v>170</v>
      </c>
    </row>
    <row r="487" spans="2:51" s="14" customFormat="1" ht="12">
      <c r="B487" s="167"/>
      <c r="D487" s="160" t="s">
        <v>179</v>
      </c>
      <c r="E487" s="168" t="s">
        <v>1</v>
      </c>
      <c r="F487" s="169" t="s">
        <v>1551</v>
      </c>
      <c r="H487" s="170">
        <v>1.296</v>
      </c>
      <c r="I487" s="171"/>
      <c r="L487" s="167"/>
      <c r="M487" s="172"/>
      <c r="N487" s="173"/>
      <c r="O487" s="173"/>
      <c r="P487" s="173"/>
      <c r="Q487" s="173"/>
      <c r="R487" s="173"/>
      <c r="S487" s="173"/>
      <c r="T487" s="174"/>
      <c r="AT487" s="168" t="s">
        <v>179</v>
      </c>
      <c r="AU487" s="168" t="s">
        <v>87</v>
      </c>
      <c r="AV487" s="14" t="s">
        <v>87</v>
      </c>
      <c r="AW487" s="14" t="s">
        <v>31</v>
      </c>
      <c r="AX487" s="14" t="s">
        <v>77</v>
      </c>
      <c r="AY487" s="168" t="s">
        <v>170</v>
      </c>
    </row>
    <row r="488" spans="2:51" s="14" customFormat="1" ht="12">
      <c r="B488" s="167"/>
      <c r="D488" s="160" t="s">
        <v>179</v>
      </c>
      <c r="E488" s="168" t="s">
        <v>1</v>
      </c>
      <c r="F488" s="169" t="s">
        <v>1552</v>
      </c>
      <c r="H488" s="170">
        <v>5.011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8" t="s">
        <v>179</v>
      </c>
      <c r="AU488" s="168" t="s">
        <v>87</v>
      </c>
      <c r="AV488" s="14" t="s">
        <v>87</v>
      </c>
      <c r="AW488" s="14" t="s">
        <v>31</v>
      </c>
      <c r="AX488" s="14" t="s">
        <v>77</v>
      </c>
      <c r="AY488" s="168" t="s">
        <v>170</v>
      </c>
    </row>
    <row r="489" spans="2:51" s="14" customFormat="1" ht="12">
      <c r="B489" s="167"/>
      <c r="D489" s="160" t="s">
        <v>179</v>
      </c>
      <c r="E489" s="168" t="s">
        <v>1</v>
      </c>
      <c r="F489" s="169" t="s">
        <v>1553</v>
      </c>
      <c r="H489" s="170">
        <v>-0.212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8" t="s">
        <v>179</v>
      </c>
      <c r="AU489" s="168" t="s">
        <v>87</v>
      </c>
      <c r="AV489" s="14" t="s">
        <v>87</v>
      </c>
      <c r="AW489" s="14" t="s">
        <v>31</v>
      </c>
      <c r="AX489" s="14" t="s">
        <v>77</v>
      </c>
      <c r="AY489" s="168" t="s">
        <v>170</v>
      </c>
    </row>
    <row r="490" spans="2:51" s="14" customFormat="1" ht="12">
      <c r="B490" s="167"/>
      <c r="D490" s="160" t="s">
        <v>179</v>
      </c>
      <c r="E490" s="168" t="s">
        <v>1</v>
      </c>
      <c r="F490" s="169" t="s">
        <v>1554</v>
      </c>
      <c r="H490" s="170">
        <v>-0.1</v>
      </c>
      <c r="I490" s="171"/>
      <c r="L490" s="167"/>
      <c r="M490" s="172"/>
      <c r="N490" s="173"/>
      <c r="O490" s="173"/>
      <c r="P490" s="173"/>
      <c r="Q490" s="173"/>
      <c r="R490" s="173"/>
      <c r="S490" s="173"/>
      <c r="T490" s="174"/>
      <c r="AT490" s="168" t="s">
        <v>179</v>
      </c>
      <c r="AU490" s="168" t="s">
        <v>87</v>
      </c>
      <c r="AV490" s="14" t="s">
        <v>87</v>
      </c>
      <c r="AW490" s="14" t="s">
        <v>31</v>
      </c>
      <c r="AX490" s="14" t="s">
        <v>77</v>
      </c>
      <c r="AY490" s="168" t="s">
        <v>170</v>
      </c>
    </row>
    <row r="491" spans="2:51" s="13" customFormat="1" ht="12">
      <c r="B491" s="159"/>
      <c r="D491" s="160" t="s">
        <v>179</v>
      </c>
      <c r="E491" s="161" t="s">
        <v>1</v>
      </c>
      <c r="F491" s="162" t="s">
        <v>1555</v>
      </c>
      <c r="H491" s="161" t="s">
        <v>1</v>
      </c>
      <c r="I491" s="163"/>
      <c r="L491" s="159"/>
      <c r="M491" s="164"/>
      <c r="N491" s="165"/>
      <c r="O491" s="165"/>
      <c r="P491" s="165"/>
      <c r="Q491" s="165"/>
      <c r="R491" s="165"/>
      <c r="S491" s="165"/>
      <c r="T491" s="166"/>
      <c r="AT491" s="161" t="s">
        <v>179</v>
      </c>
      <c r="AU491" s="161" t="s">
        <v>87</v>
      </c>
      <c r="AV491" s="13" t="s">
        <v>32</v>
      </c>
      <c r="AW491" s="13" t="s">
        <v>31</v>
      </c>
      <c r="AX491" s="13" t="s">
        <v>77</v>
      </c>
      <c r="AY491" s="161" t="s">
        <v>170</v>
      </c>
    </row>
    <row r="492" spans="2:51" s="14" customFormat="1" ht="12">
      <c r="B492" s="167"/>
      <c r="D492" s="160" t="s">
        <v>179</v>
      </c>
      <c r="E492" s="168" t="s">
        <v>1</v>
      </c>
      <c r="F492" s="169" t="s">
        <v>1556</v>
      </c>
      <c r="H492" s="170">
        <v>0.984</v>
      </c>
      <c r="I492" s="171"/>
      <c r="L492" s="167"/>
      <c r="M492" s="172"/>
      <c r="N492" s="173"/>
      <c r="O492" s="173"/>
      <c r="P492" s="173"/>
      <c r="Q492" s="173"/>
      <c r="R492" s="173"/>
      <c r="S492" s="173"/>
      <c r="T492" s="174"/>
      <c r="AT492" s="168" t="s">
        <v>179</v>
      </c>
      <c r="AU492" s="168" t="s">
        <v>87</v>
      </c>
      <c r="AV492" s="14" t="s">
        <v>87</v>
      </c>
      <c r="AW492" s="14" t="s">
        <v>31</v>
      </c>
      <c r="AX492" s="14" t="s">
        <v>77</v>
      </c>
      <c r="AY492" s="168" t="s">
        <v>170</v>
      </c>
    </row>
    <row r="493" spans="2:51" s="14" customFormat="1" ht="12">
      <c r="B493" s="167"/>
      <c r="D493" s="160" t="s">
        <v>179</v>
      </c>
      <c r="E493" s="168" t="s">
        <v>1</v>
      </c>
      <c r="F493" s="169" t="s">
        <v>1557</v>
      </c>
      <c r="H493" s="170">
        <v>4.246</v>
      </c>
      <c r="I493" s="171"/>
      <c r="L493" s="167"/>
      <c r="M493" s="172"/>
      <c r="N493" s="173"/>
      <c r="O493" s="173"/>
      <c r="P493" s="173"/>
      <c r="Q493" s="173"/>
      <c r="R493" s="173"/>
      <c r="S493" s="173"/>
      <c r="T493" s="174"/>
      <c r="AT493" s="168" t="s">
        <v>179</v>
      </c>
      <c r="AU493" s="168" t="s">
        <v>87</v>
      </c>
      <c r="AV493" s="14" t="s">
        <v>87</v>
      </c>
      <c r="AW493" s="14" t="s">
        <v>31</v>
      </c>
      <c r="AX493" s="14" t="s">
        <v>77</v>
      </c>
      <c r="AY493" s="168" t="s">
        <v>170</v>
      </c>
    </row>
    <row r="494" spans="2:51" s="14" customFormat="1" ht="12">
      <c r="B494" s="167"/>
      <c r="D494" s="160" t="s">
        <v>179</v>
      </c>
      <c r="E494" s="168" t="s">
        <v>1</v>
      </c>
      <c r="F494" s="169" t="s">
        <v>1554</v>
      </c>
      <c r="H494" s="170">
        <v>-0.1</v>
      </c>
      <c r="I494" s="171"/>
      <c r="L494" s="167"/>
      <c r="M494" s="172"/>
      <c r="N494" s="173"/>
      <c r="O494" s="173"/>
      <c r="P494" s="173"/>
      <c r="Q494" s="173"/>
      <c r="R494" s="173"/>
      <c r="S494" s="173"/>
      <c r="T494" s="174"/>
      <c r="AT494" s="168" t="s">
        <v>179</v>
      </c>
      <c r="AU494" s="168" t="s">
        <v>87</v>
      </c>
      <c r="AV494" s="14" t="s">
        <v>87</v>
      </c>
      <c r="AW494" s="14" t="s">
        <v>31</v>
      </c>
      <c r="AX494" s="14" t="s">
        <v>77</v>
      </c>
      <c r="AY494" s="168" t="s">
        <v>170</v>
      </c>
    </row>
    <row r="495" spans="2:51" s="14" customFormat="1" ht="12">
      <c r="B495" s="167"/>
      <c r="D495" s="160" t="s">
        <v>179</v>
      </c>
      <c r="E495" s="168" t="s">
        <v>1</v>
      </c>
      <c r="F495" s="169" t="s">
        <v>1558</v>
      </c>
      <c r="H495" s="170">
        <v>-0.289</v>
      </c>
      <c r="I495" s="171"/>
      <c r="L495" s="167"/>
      <c r="M495" s="172"/>
      <c r="N495" s="173"/>
      <c r="O495" s="173"/>
      <c r="P495" s="173"/>
      <c r="Q495" s="173"/>
      <c r="R495" s="173"/>
      <c r="S495" s="173"/>
      <c r="T495" s="174"/>
      <c r="AT495" s="168" t="s">
        <v>179</v>
      </c>
      <c r="AU495" s="168" t="s">
        <v>87</v>
      </c>
      <c r="AV495" s="14" t="s">
        <v>87</v>
      </c>
      <c r="AW495" s="14" t="s">
        <v>31</v>
      </c>
      <c r="AX495" s="14" t="s">
        <v>77</v>
      </c>
      <c r="AY495" s="168" t="s">
        <v>170</v>
      </c>
    </row>
    <row r="496" spans="2:51" s="15" customFormat="1" ht="12">
      <c r="B496" s="175"/>
      <c r="D496" s="160" t="s">
        <v>179</v>
      </c>
      <c r="E496" s="176" t="s">
        <v>1</v>
      </c>
      <c r="F496" s="177" t="s">
        <v>239</v>
      </c>
      <c r="H496" s="178">
        <v>10.836</v>
      </c>
      <c r="I496" s="179"/>
      <c r="L496" s="175"/>
      <c r="M496" s="180"/>
      <c r="N496" s="181"/>
      <c r="O496" s="181"/>
      <c r="P496" s="181"/>
      <c r="Q496" s="181"/>
      <c r="R496" s="181"/>
      <c r="S496" s="181"/>
      <c r="T496" s="182"/>
      <c r="AT496" s="176" t="s">
        <v>179</v>
      </c>
      <c r="AU496" s="176" t="s">
        <v>87</v>
      </c>
      <c r="AV496" s="15" t="s">
        <v>177</v>
      </c>
      <c r="AW496" s="15" t="s">
        <v>31</v>
      </c>
      <c r="AX496" s="15" t="s">
        <v>32</v>
      </c>
      <c r="AY496" s="176" t="s">
        <v>170</v>
      </c>
    </row>
    <row r="497" spans="1:65" s="2" customFormat="1" ht="16.5" customHeight="1">
      <c r="A497" s="33"/>
      <c r="B497" s="145"/>
      <c r="C497" s="146" t="s">
        <v>614</v>
      </c>
      <c r="D497" s="146" t="s">
        <v>172</v>
      </c>
      <c r="E497" s="147" t="s">
        <v>1559</v>
      </c>
      <c r="F497" s="148" t="s">
        <v>1560</v>
      </c>
      <c r="G497" s="149" t="s">
        <v>175</v>
      </c>
      <c r="H497" s="150">
        <v>66.422</v>
      </c>
      <c r="I497" s="151"/>
      <c r="J497" s="152">
        <f>ROUND(I497*H497,2)</f>
        <v>0</v>
      </c>
      <c r="K497" s="148" t="s">
        <v>176</v>
      </c>
      <c r="L497" s="34"/>
      <c r="M497" s="153" t="s">
        <v>1</v>
      </c>
      <c r="N497" s="154" t="s">
        <v>42</v>
      </c>
      <c r="O497" s="59"/>
      <c r="P497" s="155">
        <f>O497*H497</f>
        <v>0</v>
      </c>
      <c r="Q497" s="155">
        <v>0.00465</v>
      </c>
      <c r="R497" s="155">
        <f>Q497*H497</f>
        <v>0.3088623</v>
      </c>
      <c r="S497" s="155">
        <v>0</v>
      </c>
      <c r="T497" s="156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7" t="s">
        <v>177</v>
      </c>
      <c r="AT497" s="157" t="s">
        <v>172</v>
      </c>
      <c r="AU497" s="157" t="s">
        <v>87</v>
      </c>
      <c r="AY497" s="18" t="s">
        <v>170</v>
      </c>
      <c r="BE497" s="158">
        <f>IF(N497="základní",J497,0)</f>
        <v>0</v>
      </c>
      <c r="BF497" s="158">
        <f>IF(N497="snížená",J497,0)</f>
        <v>0</v>
      </c>
      <c r="BG497" s="158">
        <f>IF(N497="zákl. přenesená",J497,0)</f>
        <v>0</v>
      </c>
      <c r="BH497" s="158">
        <f>IF(N497="sníž. přenesená",J497,0)</f>
        <v>0</v>
      </c>
      <c r="BI497" s="158">
        <f>IF(N497="nulová",J497,0)</f>
        <v>0</v>
      </c>
      <c r="BJ497" s="18" t="s">
        <v>32</v>
      </c>
      <c r="BK497" s="158">
        <f>ROUND(I497*H497,2)</f>
        <v>0</v>
      </c>
      <c r="BL497" s="18" t="s">
        <v>177</v>
      </c>
      <c r="BM497" s="157" t="s">
        <v>1561</v>
      </c>
    </row>
    <row r="498" spans="2:51" s="13" customFormat="1" ht="12">
      <c r="B498" s="159"/>
      <c r="D498" s="160" t="s">
        <v>179</v>
      </c>
      <c r="E498" s="161" t="s">
        <v>1</v>
      </c>
      <c r="F498" s="162" t="s">
        <v>1550</v>
      </c>
      <c r="H498" s="161" t="s">
        <v>1</v>
      </c>
      <c r="I498" s="163"/>
      <c r="L498" s="159"/>
      <c r="M498" s="164"/>
      <c r="N498" s="165"/>
      <c r="O498" s="165"/>
      <c r="P498" s="165"/>
      <c r="Q498" s="165"/>
      <c r="R498" s="165"/>
      <c r="S498" s="165"/>
      <c r="T498" s="166"/>
      <c r="AT498" s="161" t="s">
        <v>179</v>
      </c>
      <c r="AU498" s="161" t="s">
        <v>87</v>
      </c>
      <c r="AV498" s="13" t="s">
        <v>32</v>
      </c>
      <c r="AW498" s="13" t="s">
        <v>31</v>
      </c>
      <c r="AX498" s="13" t="s">
        <v>77</v>
      </c>
      <c r="AY498" s="161" t="s">
        <v>170</v>
      </c>
    </row>
    <row r="499" spans="2:51" s="14" customFormat="1" ht="12">
      <c r="B499" s="167"/>
      <c r="D499" s="160" t="s">
        <v>179</v>
      </c>
      <c r="E499" s="168" t="s">
        <v>1</v>
      </c>
      <c r="F499" s="169" t="s">
        <v>1562</v>
      </c>
      <c r="H499" s="170">
        <v>2.52</v>
      </c>
      <c r="I499" s="171"/>
      <c r="L499" s="167"/>
      <c r="M499" s="172"/>
      <c r="N499" s="173"/>
      <c r="O499" s="173"/>
      <c r="P499" s="173"/>
      <c r="Q499" s="173"/>
      <c r="R499" s="173"/>
      <c r="S499" s="173"/>
      <c r="T499" s="174"/>
      <c r="AT499" s="168" t="s">
        <v>179</v>
      </c>
      <c r="AU499" s="168" t="s">
        <v>87</v>
      </c>
      <c r="AV499" s="14" t="s">
        <v>87</v>
      </c>
      <c r="AW499" s="14" t="s">
        <v>31</v>
      </c>
      <c r="AX499" s="14" t="s">
        <v>77</v>
      </c>
      <c r="AY499" s="168" t="s">
        <v>170</v>
      </c>
    </row>
    <row r="500" spans="2:51" s="14" customFormat="1" ht="12">
      <c r="B500" s="167"/>
      <c r="D500" s="160" t="s">
        <v>179</v>
      </c>
      <c r="E500" s="168" t="s">
        <v>1</v>
      </c>
      <c r="F500" s="169" t="s">
        <v>1563</v>
      </c>
      <c r="H500" s="170">
        <v>33.408</v>
      </c>
      <c r="I500" s="171"/>
      <c r="L500" s="167"/>
      <c r="M500" s="172"/>
      <c r="N500" s="173"/>
      <c r="O500" s="173"/>
      <c r="P500" s="173"/>
      <c r="Q500" s="173"/>
      <c r="R500" s="173"/>
      <c r="S500" s="173"/>
      <c r="T500" s="174"/>
      <c r="AT500" s="168" t="s">
        <v>179</v>
      </c>
      <c r="AU500" s="168" t="s">
        <v>87</v>
      </c>
      <c r="AV500" s="14" t="s">
        <v>87</v>
      </c>
      <c r="AW500" s="14" t="s">
        <v>31</v>
      </c>
      <c r="AX500" s="14" t="s">
        <v>77</v>
      </c>
      <c r="AY500" s="168" t="s">
        <v>170</v>
      </c>
    </row>
    <row r="501" spans="2:51" s="13" customFormat="1" ht="12">
      <c r="B501" s="159"/>
      <c r="D501" s="160" t="s">
        <v>179</v>
      </c>
      <c r="E501" s="161" t="s">
        <v>1</v>
      </c>
      <c r="F501" s="162" t="s">
        <v>1555</v>
      </c>
      <c r="H501" s="161" t="s">
        <v>1</v>
      </c>
      <c r="I501" s="163"/>
      <c r="L501" s="159"/>
      <c r="M501" s="164"/>
      <c r="N501" s="165"/>
      <c r="O501" s="165"/>
      <c r="P501" s="165"/>
      <c r="Q501" s="165"/>
      <c r="R501" s="165"/>
      <c r="S501" s="165"/>
      <c r="T501" s="166"/>
      <c r="AT501" s="161" t="s">
        <v>179</v>
      </c>
      <c r="AU501" s="161" t="s">
        <v>87</v>
      </c>
      <c r="AV501" s="13" t="s">
        <v>32</v>
      </c>
      <c r="AW501" s="13" t="s">
        <v>31</v>
      </c>
      <c r="AX501" s="13" t="s">
        <v>77</v>
      </c>
      <c r="AY501" s="161" t="s">
        <v>170</v>
      </c>
    </row>
    <row r="502" spans="2:51" s="14" customFormat="1" ht="12">
      <c r="B502" s="167"/>
      <c r="D502" s="160" t="s">
        <v>179</v>
      </c>
      <c r="E502" s="168" t="s">
        <v>1</v>
      </c>
      <c r="F502" s="169" t="s">
        <v>1564</v>
      </c>
      <c r="H502" s="170">
        <v>2.19</v>
      </c>
      <c r="I502" s="171"/>
      <c r="L502" s="167"/>
      <c r="M502" s="172"/>
      <c r="N502" s="173"/>
      <c r="O502" s="173"/>
      <c r="P502" s="173"/>
      <c r="Q502" s="173"/>
      <c r="R502" s="173"/>
      <c r="S502" s="173"/>
      <c r="T502" s="174"/>
      <c r="AT502" s="168" t="s">
        <v>179</v>
      </c>
      <c r="AU502" s="168" t="s">
        <v>87</v>
      </c>
      <c r="AV502" s="14" t="s">
        <v>87</v>
      </c>
      <c r="AW502" s="14" t="s">
        <v>31</v>
      </c>
      <c r="AX502" s="14" t="s">
        <v>77</v>
      </c>
      <c r="AY502" s="168" t="s">
        <v>170</v>
      </c>
    </row>
    <row r="503" spans="2:51" s="14" customFormat="1" ht="12">
      <c r="B503" s="167"/>
      <c r="D503" s="160" t="s">
        <v>179</v>
      </c>
      <c r="E503" s="168" t="s">
        <v>1</v>
      </c>
      <c r="F503" s="169" t="s">
        <v>1565</v>
      </c>
      <c r="H503" s="170">
        <v>28.304</v>
      </c>
      <c r="I503" s="171"/>
      <c r="L503" s="167"/>
      <c r="M503" s="172"/>
      <c r="N503" s="173"/>
      <c r="O503" s="173"/>
      <c r="P503" s="173"/>
      <c r="Q503" s="173"/>
      <c r="R503" s="173"/>
      <c r="S503" s="173"/>
      <c r="T503" s="174"/>
      <c r="AT503" s="168" t="s">
        <v>179</v>
      </c>
      <c r="AU503" s="168" t="s">
        <v>87</v>
      </c>
      <c r="AV503" s="14" t="s">
        <v>87</v>
      </c>
      <c r="AW503" s="14" t="s">
        <v>31</v>
      </c>
      <c r="AX503" s="14" t="s">
        <v>77</v>
      </c>
      <c r="AY503" s="168" t="s">
        <v>170</v>
      </c>
    </row>
    <row r="504" spans="2:51" s="15" customFormat="1" ht="12">
      <c r="B504" s="175"/>
      <c r="D504" s="160" t="s">
        <v>179</v>
      </c>
      <c r="E504" s="176" t="s">
        <v>1</v>
      </c>
      <c r="F504" s="177" t="s">
        <v>239</v>
      </c>
      <c r="H504" s="178">
        <v>66.422</v>
      </c>
      <c r="I504" s="179"/>
      <c r="L504" s="175"/>
      <c r="M504" s="180"/>
      <c r="N504" s="181"/>
      <c r="O504" s="181"/>
      <c r="P504" s="181"/>
      <c r="Q504" s="181"/>
      <c r="R504" s="181"/>
      <c r="S504" s="181"/>
      <c r="T504" s="182"/>
      <c r="AT504" s="176" t="s">
        <v>179</v>
      </c>
      <c r="AU504" s="176" t="s">
        <v>87</v>
      </c>
      <c r="AV504" s="15" t="s">
        <v>177</v>
      </c>
      <c r="AW504" s="15" t="s">
        <v>31</v>
      </c>
      <c r="AX504" s="15" t="s">
        <v>32</v>
      </c>
      <c r="AY504" s="176" t="s">
        <v>170</v>
      </c>
    </row>
    <row r="505" spans="1:65" s="2" customFormat="1" ht="16.5" customHeight="1">
      <c r="A505" s="33"/>
      <c r="B505" s="145"/>
      <c r="C505" s="146" t="s">
        <v>618</v>
      </c>
      <c r="D505" s="146" t="s">
        <v>172</v>
      </c>
      <c r="E505" s="147" t="s">
        <v>1566</v>
      </c>
      <c r="F505" s="148" t="s">
        <v>1567</v>
      </c>
      <c r="G505" s="149" t="s">
        <v>249</v>
      </c>
      <c r="H505" s="150">
        <v>0.479</v>
      </c>
      <c r="I505" s="151"/>
      <c r="J505" s="152">
        <f>ROUND(I505*H505,2)</f>
        <v>0</v>
      </c>
      <c r="K505" s="148" t="s">
        <v>176</v>
      </c>
      <c r="L505" s="34"/>
      <c r="M505" s="153" t="s">
        <v>1</v>
      </c>
      <c r="N505" s="154" t="s">
        <v>42</v>
      </c>
      <c r="O505" s="59"/>
      <c r="P505" s="155">
        <f>O505*H505</f>
        <v>0</v>
      </c>
      <c r="Q505" s="155">
        <v>1.04232</v>
      </c>
      <c r="R505" s="155">
        <f>Q505*H505</f>
        <v>0.49927127999999993</v>
      </c>
      <c r="S505" s="155">
        <v>0</v>
      </c>
      <c r="T505" s="156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7" t="s">
        <v>177</v>
      </c>
      <c r="AT505" s="157" t="s">
        <v>172</v>
      </c>
      <c r="AU505" s="157" t="s">
        <v>87</v>
      </c>
      <c r="AY505" s="18" t="s">
        <v>170</v>
      </c>
      <c r="BE505" s="158">
        <f>IF(N505="základní",J505,0)</f>
        <v>0</v>
      </c>
      <c r="BF505" s="158">
        <f>IF(N505="snížená",J505,0)</f>
        <v>0</v>
      </c>
      <c r="BG505" s="158">
        <f>IF(N505="zákl. přenesená",J505,0)</f>
        <v>0</v>
      </c>
      <c r="BH505" s="158">
        <f>IF(N505="sníž. přenesená",J505,0)</f>
        <v>0</v>
      </c>
      <c r="BI505" s="158">
        <f>IF(N505="nulová",J505,0)</f>
        <v>0</v>
      </c>
      <c r="BJ505" s="18" t="s">
        <v>32</v>
      </c>
      <c r="BK505" s="158">
        <f>ROUND(I505*H505,2)</f>
        <v>0</v>
      </c>
      <c r="BL505" s="18" t="s">
        <v>177</v>
      </c>
      <c r="BM505" s="157" t="s">
        <v>1568</v>
      </c>
    </row>
    <row r="506" spans="2:51" s="14" customFormat="1" ht="12">
      <c r="B506" s="167"/>
      <c r="D506" s="160" t="s">
        <v>179</v>
      </c>
      <c r="E506" s="168" t="s">
        <v>1</v>
      </c>
      <c r="F506" s="169" t="s">
        <v>1569</v>
      </c>
      <c r="H506" s="170">
        <v>0.26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8" t="s">
        <v>179</v>
      </c>
      <c r="AU506" s="168" t="s">
        <v>87</v>
      </c>
      <c r="AV506" s="14" t="s">
        <v>87</v>
      </c>
      <c r="AW506" s="14" t="s">
        <v>31</v>
      </c>
      <c r="AX506" s="14" t="s">
        <v>77</v>
      </c>
      <c r="AY506" s="168" t="s">
        <v>170</v>
      </c>
    </row>
    <row r="507" spans="2:51" s="14" customFormat="1" ht="12">
      <c r="B507" s="167"/>
      <c r="D507" s="160" t="s">
        <v>179</v>
      </c>
      <c r="E507" s="168" t="s">
        <v>1</v>
      </c>
      <c r="F507" s="169" t="s">
        <v>1570</v>
      </c>
      <c r="H507" s="170">
        <v>0.219</v>
      </c>
      <c r="I507" s="171"/>
      <c r="L507" s="167"/>
      <c r="M507" s="172"/>
      <c r="N507" s="173"/>
      <c r="O507" s="173"/>
      <c r="P507" s="173"/>
      <c r="Q507" s="173"/>
      <c r="R507" s="173"/>
      <c r="S507" s="173"/>
      <c r="T507" s="174"/>
      <c r="AT507" s="168" t="s">
        <v>179</v>
      </c>
      <c r="AU507" s="168" t="s">
        <v>87</v>
      </c>
      <c r="AV507" s="14" t="s">
        <v>87</v>
      </c>
      <c r="AW507" s="14" t="s">
        <v>31</v>
      </c>
      <c r="AX507" s="14" t="s">
        <v>77</v>
      </c>
      <c r="AY507" s="168" t="s">
        <v>170</v>
      </c>
    </row>
    <row r="508" spans="2:51" s="15" customFormat="1" ht="12">
      <c r="B508" s="175"/>
      <c r="D508" s="160" t="s">
        <v>179</v>
      </c>
      <c r="E508" s="176" t="s">
        <v>1</v>
      </c>
      <c r="F508" s="177" t="s">
        <v>239</v>
      </c>
      <c r="H508" s="178">
        <v>0.479</v>
      </c>
      <c r="I508" s="179"/>
      <c r="L508" s="175"/>
      <c r="M508" s="180"/>
      <c r="N508" s="181"/>
      <c r="O508" s="181"/>
      <c r="P508" s="181"/>
      <c r="Q508" s="181"/>
      <c r="R508" s="181"/>
      <c r="S508" s="181"/>
      <c r="T508" s="182"/>
      <c r="AT508" s="176" t="s">
        <v>179</v>
      </c>
      <c r="AU508" s="176" t="s">
        <v>87</v>
      </c>
      <c r="AV508" s="15" t="s">
        <v>177</v>
      </c>
      <c r="AW508" s="15" t="s">
        <v>31</v>
      </c>
      <c r="AX508" s="15" t="s">
        <v>32</v>
      </c>
      <c r="AY508" s="176" t="s">
        <v>170</v>
      </c>
    </row>
    <row r="509" spans="1:65" s="2" customFormat="1" ht="16.5" customHeight="1">
      <c r="A509" s="33"/>
      <c r="B509" s="145"/>
      <c r="C509" s="146" t="s">
        <v>622</v>
      </c>
      <c r="D509" s="146" t="s">
        <v>172</v>
      </c>
      <c r="E509" s="147" t="s">
        <v>1571</v>
      </c>
      <c r="F509" s="148" t="s">
        <v>1572</v>
      </c>
      <c r="G509" s="149" t="s">
        <v>249</v>
      </c>
      <c r="H509" s="150">
        <v>0.813</v>
      </c>
      <c r="I509" s="151"/>
      <c r="J509" s="152">
        <f>ROUND(I509*H509,2)</f>
        <v>0</v>
      </c>
      <c r="K509" s="148" t="s">
        <v>176</v>
      </c>
      <c r="L509" s="34"/>
      <c r="M509" s="153" t="s">
        <v>1</v>
      </c>
      <c r="N509" s="154" t="s">
        <v>42</v>
      </c>
      <c r="O509" s="59"/>
      <c r="P509" s="155">
        <f>O509*H509</f>
        <v>0</v>
      </c>
      <c r="Q509" s="155">
        <v>0.99735</v>
      </c>
      <c r="R509" s="155">
        <f>Q509*H509</f>
        <v>0.8108455499999999</v>
      </c>
      <c r="S509" s="155">
        <v>0</v>
      </c>
      <c r="T509" s="156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7" t="s">
        <v>177</v>
      </c>
      <c r="AT509" s="157" t="s">
        <v>172</v>
      </c>
      <c r="AU509" s="157" t="s">
        <v>87</v>
      </c>
      <c r="AY509" s="18" t="s">
        <v>170</v>
      </c>
      <c r="BE509" s="158">
        <f>IF(N509="základní",J509,0)</f>
        <v>0</v>
      </c>
      <c r="BF509" s="158">
        <f>IF(N509="snížená",J509,0)</f>
        <v>0</v>
      </c>
      <c r="BG509" s="158">
        <f>IF(N509="zákl. přenesená",J509,0)</f>
        <v>0</v>
      </c>
      <c r="BH509" s="158">
        <f>IF(N509="sníž. přenesená",J509,0)</f>
        <v>0</v>
      </c>
      <c r="BI509" s="158">
        <f>IF(N509="nulová",J509,0)</f>
        <v>0</v>
      </c>
      <c r="BJ509" s="18" t="s">
        <v>32</v>
      </c>
      <c r="BK509" s="158">
        <f>ROUND(I509*H509,2)</f>
        <v>0</v>
      </c>
      <c r="BL509" s="18" t="s">
        <v>177</v>
      </c>
      <c r="BM509" s="157" t="s">
        <v>1573</v>
      </c>
    </row>
    <row r="510" spans="2:51" s="14" customFormat="1" ht="12">
      <c r="B510" s="167"/>
      <c r="D510" s="160" t="s">
        <v>179</v>
      </c>
      <c r="E510" s="168" t="s">
        <v>1</v>
      </c>
      <c r="F510" s="169" t="s">
        <v>1574</v>
      </c>
      <c r="H510" s="170">
        <v>0.445</v>
      </c>
      <c r="I510" s="171"/>
      <c r="L510" s="167"/>
      <c r="M510" s="172"/>
      <c r="N510" s="173"/>
      <c r="O510" s="173"/>
      <c r="P510" s="173"/>
      <c r="Q510" s="173"/>
      <c r="R510" s="173"/>
      <c r="S510" s="173"/>
      <c r="T510" s="174"/>
      <c r="AT510" s="168" t="s">
        <v>179</v>
      </c>
      <c r="AU510" s="168" t="s">
        <v>87</v>
      </c>
      <c r="AV510" s="14" t="s">
        <v>87</v>
      </c>
      <c r="AW510" s="14" t="s">
        <v>31</v>
      </c>
      <c r="AX510" s="14" t="s">
        <v>77</v>
      </c>
      <c r="AY510" s="168" t="s">
        <v>170</v>
      </c>
    </row>
    <row r="511" spans="2:51" s="14" customFormat="1" ht="12">
      <c r="B511" s="167"/>
      <c r="D511" s="160" t="s">
        <v>179</v>
      </c>
      <c r="E511" s="168" t="s">
        <v>1</v>
      </c>
      <c r="F511" s="169" t="s">
        <v>1575</v>
      </c>
      <c r="H511" s="170">
        <v>0.368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8" t="s">
        <v>179</v>
      </c>
      <c r="AU511" s="168" t="s">
        <v>87</v>
      </c>
      <c r="AV511" s="14" t="s">
        <v>87</v>
      </c>
      <c r="AW511" s="14" t="s">
        <v>31</v>
      </c>
      <c r="AX511" s="14" t="s">
        <v>77</v>
      </c>
      <c r="AY511" s="168" t="s">
        <v>170</v>
      </c>
    </row>
    <row r="512" spans="2:51" s="15" customFormat="1" ht="12">
      <c r="B512" s="175"/>
      <c r="D512" s="160" t="s">
        <v>179</v>
      </c>
      <c r="E512" s="176" t="s">
        <v>1</v>
      </c>
      <c r="F512" s="177" t="s">
        <v>239</v>
      </c>
      <c r="H512" s="178">
        <v>0.813</v>
      </c>
      <c r="I512" s="179"/>
      <c r="L512" s="175"/>
      <c r="M512" s="180"/>
      <c r="N512" s="181"/>
      <c r="O512" s="181"/>
      <c r="P512" s="181"/>
      <c r="Q512" s="181"/>
      <c r="R512" s="181"/>
      <c r="S512" s="181"/>
      <c r="T512" s="182"/>
      <c r="AT512" s="176" t="s">
        <v>179</v>
      </c>
      <c r="AU512" s="176" t="s">
        <v>87</v>
      </c>
      <c r="AV512" s="15" t="s">
        <v>177</v>
      </c>
      <c r="AW512" s="15" t="s">
        <v>31</v>
      </c>
      <c r="AX512" s="15" t="s">
        <v>32</v>
      </c>
      <c r="AY512" s="176" t="s">
        <v>170</v>
      </c>
    </row>
    <row r="513" spans="1:65" s="2" customFormat="1" ht="16.5" customHeight="1">
      <c r="A513" s="33"/>
      <c r="B513" s="145"/>
      <c r="C513" s="183" t="s">
        <v>626</v>
      </c>
      <c r="D513" s="183" t="s">
        <v>379</v>
      </c>
      <c r="E513" s="184" t="s">
        <v>1576</v>
      </c>
      <c r="F513" s="185" t="s">
        <v>1577</v>
      </c>
      <c r="G513" s="186" t="s">
        <v>185</v>
      </c>
      <c r="H513" s="187">
        <v>52</v>
      </c>
      <c r="I513" s="188"/>
      <c r="J513" s="189">
        <f>ROUND(I513*H513,2)</f>
        <v>0</v>
      </c>
      <c r="K513" s="185" t="s">
        <v>193</v>
      </c>
      <c r="L513" s="190"/>
      <c r="M513" s="191" t="s">
        <v>1</v>
      </c>
      <c r="N513" s="192" t="s">
        <v>42</v>
      </c>
      <c r="O513" s="59"/>
      <c r="P513" s="155">
        <f>O513*H513</f>
        <v>0</v>
      </c>
      <c r="Q513" s="155">
        <v>0</v>
      </c>
      <c r="R513" s="155">
        <f>Q513*H513</f>
        <v>0</v>
      </c>
      <c r="S513" s="155">
        <v>0</v>
      </c>
      <c r="T513" s="156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7" t="s">
        <v>210</v>
      </c>
      <c r="AT513" s="157" t="s">
        <v>379</v>
      </c>
      <c r="AU513" s="157" t="s">
        <v>87</v>
      </c>
      <c r="AY513" s="18" t="s">
        <v>170</v>
      </c>
      <c r="BE513" s="158">
        <f>IF(N513="základní",J513,0)</f>
        <v>0</v>
      </c>
      <c r="BF513" s="158">
        <f>IF(N513="snížená",J513,0)</f>
        <v>0</v>
      </c>
      <c r="BG513" s="158">
        <f>IF(N513="zákl. přenesená",J513,0)</f>
        <v>0</v>
      </c>
      <c r="BH513" s="158">
        <f>IF(N513="sníž. přenesená",J513,0)</f>
        <v>0</v>
      </c>
      <c r="BI513" s="158">
        <f>IF(N513="nulová",J513,0)</f>
        <v>0</v>
      </c>
      <c r="BJ513" s="18" t="s">
        <v>32</v>
      </c>
      <c r="BK513" s="158">
        <f>ROUND(I513*H513,2)</f>
        <v>0</v>
      </c>
      <c r="BL513" s="18" t="s">
        <v>177</v>
      </c>
      <c r="BM513" s="157" t="s">
        <v>1578</v>
      </c>
    </row>
    <row r="514" spans="2:51" s="14" customFormat="1" ht="12">
      <c r="B514" s="167"/>
      <c r="D514" s="160" t="s">
        <v>179</v>
      </c>
      <c r="E514" s="168" t="s">
        <v>1</v>
      </c>
      <c r="F514" s="169" t="s">
        <v>1579</v>
      </c>
      <c r="H514" s="170">
        <v>52</v>
      </c>
      <c r="I514" s="171"/>
      <c r="L514" s="167"/>
      <c r="M514" s="172"/>
      <c r="N514" s="173"/>
      <c r="O514" s="173"/>
      <c r="P514" s="173"/>
      <c r="Q514" s="173"/>
      <c r="R514" s="173"/>
      <c r="S514" s="173"/>
      <c r="T514" s="174"/>
      <c r="AT514" s="168" t="s">
        <v>179</v>
      </c>
      <c r="AU514" s="168" t="s">
        <v>87</v>
      </c>
      <c r="AV514" s="14" t="s">
        <v>87</v>
      </c>
      <c r="AW514" s="14" t="s">
        <v>31</v>
      </c>
      <c r="AX514" s="14" t="s">
        <v>32</v>
      </c>
      <c r="AY514" s="168" t="s">
        <v>170</v>
      </c>
    </row>
    <row r="515" spans="1:65" s="2" customFormat="1" ht="24.2" customHeight="1">
      <c r="A515" s="33"/>
      <c r="B515" s="145"/>
      <c r="C515" s="146" t="s">
        <v>628</v>
      </c>
      <c r="D515" s="146" t="s">
        <v>172</v>
      </c>
      <c r="E515" s="147" t="s">
        <v>1580</v>
      </c>
      <c r="F515" s="148" t="s">
        <v>1581</v>
      </c>
      <c r="G515" s="149" t="s">
        <v>642</v>
      </c>
      <c r="H515" s="150">
        <v>1</v>
      </c>
      <c r="I515" s="151"/>
      <c r="J515" s="152">
        <f>ROUND(I515*H515,2)</f>
        <v>0</v>
      </c>
      <c r="K515" s="148" t="s">
        <v>193</v>
      </c>
      <c r="L515" s="34"/>
      <c r="M515" s="153" t="s">
        <v>1</v>
      </c>
      <c r="N515" s="154" t="s">
        <v>42</v>
      </c>
      <c r="O515" s="59"/>
      <c r="P515" s="155">
        <f>O515*H515</f>
        <v>0</v>
      </c>
      <c r="Q515" s="155">
        <v>2.209</v>
      </c>
      <c r="R515" s="155">
        <f>Q515*H515</f>
        <v>2.209</v>
      </c>
      <c r="S515" s="155">
        <v>0</v>
      </c>
      <c r="T515" s="156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7" t="s">
        <v>177</v>
      </c>
      <c r="AT515" s="157" t="s">
        <v>172</v>
      </c>
      <c r="AU515" s="157" t="s">
        <v>87</v>
      </c>
      <c r="AY515" s="18" t="s">
        <v>170</v>
      </c>
      <c r="BE515" s="158">
        <f>IF(N515="základní",J515,0)</f>
        <v>0</v>
      </c>
      <c r="BF515" s="158">
        <f>IF(N515="snížená",J515,0)</f>
        <v>0</v>
      </c>
      <c r="BG515" s="158">
        <f>IF(N515="zákl. přenesená",J515,0)</f>
        <v>0</v>
      </c>
      <c r="BH515" s="158">
        <f>IF(N515="sníž. přenesená",J515,0)</f>
        <v>0</v>
      </c>
      <c r="BI515" s="158">
        <f>IF(N515="nulová",J515,0)</f>
        <v>0</v>
      </c>
      <c r="BJ515" s="18" t="s">
        <v>32</v>
      </c>
      <c r="BK515" s="158">
        <f>ROUND(I515*H515,2)</f>
        <v>0</v>
      </c>
      <c r="BL515" s="18" t="s">
        <v>177</v>
      </c>
      <c r="BM515" s="157" t="s">
        <v>1582</v>
      </c>
    </row>
    <row r="516" spans="1:65" s="2" customFormat="1" ht="24.2" customHeight="1">
      <c r="A516" s="33"/>
      <c r="B516" s="145"/>
      <c r="C516" s="146" t="s">
        <v>631</v>
      </c>
      <c r="D516" s="146" t="s">
        <v>172</v>
      </c>
      <c r="E516" s="147" t="s">
        <v>1583</v>
      </c>
      <c r="F516" s="148" t="s">
        <v>1584</v>
      </c>
      <c r="G516" s="149" t="s">
        <v>642</v>
      </c>
      <c r="H516" s="150">
        <v>1</v>
      </c>
      <c r="I516" s="151"/>
      <c r="J516" s="152">
        <f>ROUND(I516*H516,2)</f>
        <v>0</v>
      </c>
      <c r="K516" s="148" t="s">
        <v>193</v>
      </c>
      <c r="L516" s="34"/>
      <c r="M516" s="153" t="s">
        <v>1</v>
      </c>
      <c r="N516" s="154" t="s">
        <v>42</v>
      </c>
      <c r="O516" s="59"/>
      <c r="P516" s="155">
        <f>O516*H516</f>
        <v>0</v>
      </c>
      <c r="Q516" s="155">
        <v>1.559</v>
      </c>
      <c r="R516" s="155">
        <f>Q516*H516</f>
        <v>1.559</v>
      </c>
      <c r="S516" s="155">
        <v>0</v>
      </c>
      <c r="T516" s="156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7" t="s">
        <v>177</v>
      </c>
      <c r="AT516" s="157" t="s">
        <v>172</v>
      </c>
      <c r="AU516" s="157" t="s">
        <v>87</v>
      </c>
      <c r="AY516" s="18" t="s">
        <v>170</v>
      </c>
      <c r="BE516" s="158">
        <f>IF(N516="základní",J516,0)</f>
        <v>0</v>
      </c>
      <c r="BF516" s="158">
        <f>IF(N516="snížená",J516,0)</f>
        <v>0</v>
      </c>
      <c r="BG516" s="158">
        <f>IF(N516="zákl. přenesená",J516,0)</f>
        <v>0</v>
      </c>
      <c r="BH516" s="158">
        <f>IF(N516="sníž. přenesená",J516,0)</f>
        <v>0</v>
      </c>
      <c r="BI516" s="158">
        <f>IF(N516="nulová",J516,0)</f>
        <v>0</v>
      </c>
      <c r="BJ516" s="18" t="s">
        <v>32</v>
      </c>
      <c r="BK516" s="158">
        <f>ROUND(I516*H516,2)</f>
        <v>0</v>
      </c>
      <c r="BL516" s="18" t="s">
        <v>177</v>
      </c>
      <c r="BM516" s="157" t="s">
        <v>1585</v>
      </c>
    </row>
    <row r="517" spans="1:65" s="2" customFormat="1" ht="24.2" customHeight="1">
      <c r="A517" s="33"/>
      <c r="B517" s="145"/>
      <c r="C517" s="146" t="s">
        <v>634</v>
      </c>
      <c r="D517" s="146" t="s">
        <v>172</v>
      </c>
      <c r="E517" s="147" t="s">
        <v>1586</v>
      </c>
      <c r="F517" s="148" t="s">
        <v>1587</v>
      </c>
      <c r="G517" s="149" t="s">
        <v>1588</v>
      </c>
      <c r="H517" s="150">
        <v>2.2</v>
      </c>
      <c r="I517" s="151"/>
      <c r="J517" s="152">
        <f>ROUND(I517*H517,2)</f>
        <v>0</v>
      </c>
      <c r="K517" s="148" t="s">
        <v>193</v>
      </c>
      <c r="L517" s="34"/>
      <c r="M517" s="153" t="s">
        <v>1</v>
      </c>
      <c r="N517" s="154" t="s">
        <v>42</v>
      </c>
      <c r="O517" s="59"/>
      <c r="P517" s="155">
        <f>O517*H517</f>
        <v>0</v>
      </c>
      <c r="Q517" s="155">
        <v>0.139</v>
      </c>
      <c r="R517" s="155">
        <f>Q517*H517</f>
        <v>0.30580000000000007</v>
      </c>
      <c r="S517" s="155">
        <v>0</v>
      </c>
      <c r="T517" s="156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7" t="s">
        <v>177</v>
      </c>
      <c r="AT517" s="157" t="s">
        <v>172</v>
      </c>
      <c r="AU517" s="157" t="s">
        <v>87</v>
      </c>
      <c r="AY517" s="18" t="s">
        <v>170</v>
      </c>
      <c r="BE517" s="158">
        <f>IF(N517="základní",J517,0)</f>
        <v>0</v>
      </c>
      <c r="BF517" s="158">
        <f>IF(N517="snížená",J517,0)</f>
        <v>0</v>
      </c>
      <c r="BG517" s="158">
        <f>IF(N517="zákl. přenesená",J517,0)</f>
        <v>0</v>
      </c>
      <c r="BH517" s="158">
        <f>IF(N517="sníž. přenesená",J517,0)</f>
        <v>0</v>
      </c>
      <c r="BI517" s="158">
        <f>IF(N517="nulová",J517,0)</f>
        <v>0</v>
      </c>
      <c r="BJ517" s="18" t="s">
        <v>32</v>
      </c>
      <c r="BK517" s="158">
        <f>ROUND(I517*H517,2)</f>
        <v>0</v>
      </c>
      <c r="BL517" s="18" t="s">
        <v>177</v>
      </c>
      <c r="BM517" s="157" t="s">
        <v>1589</v>
      </c>
    </row>
    <row r="518" spans="2:51" s="14" customFormat="1" ht="12">
      <c r="B518" s="167"/>
      <c r="D518" s="160" t="s">
        <v>179</v>
      </c>
      <c r="E518" s="168" t="s">
        <v>1</v>
      </c>
      <c r="F518" s="169" t="s">
        <v>1590</v>
      </c>
      <c r="H518" s="170">
        <v>1.2</v>
      </c>
      <c r="I518" s="171"/>
      <c r="L518" s="167"/>
      <c r="M518" s="172"/>
      <c r="N518" s="173"/>
      <c r="O518" s="173"/>
      <c r="P518" s="173"/>
      <c r="Q518" s="173"/>
      <c r="R518" s="173"/>
      <c r="S518" s="173"/>
      <c r="T518" s="174"/>
      <c r="AT518" s="168" t="s">
        <v>179</v>
      </c>
      <c r="AU518" s="168" t="s">
        <v>87</v>
      </c>
      <c r="AV518" s="14" t="s">
        <v>87</v>
      </c>
      <c r="AW518" s="14" t="s">
        <v>31</v>
      </c>
      <c r="AX518" s="14" t="s">
        <v>77</v>
      </c>
      <c r="AY518" s="168" t="s">
        <v>170</v>
      </c>
    </row>
    <row r="519" spans="2:51" s="14" customFormat="1" ht="12">
      <c r="B519" s="167"/>
      <c r="D519" s="160" t="s">
        <v>179</v>
      </c>
      <c r="E519" s="168" t="s">
        <v>1</v>
      </c>
      <c r="F519" s="169" t="s">
        <v>1591</v>
      </c>
      <c r="H519" s="170">
        <v>1</v>
      </c>
      <c r="I519" s="171"/>
      <c r="L519" s="167"/>
      <c r="M519" s="172"/>
      <c r="N519" s="173"/>
      <c r="O519" s="173"/>
      <c r="P519" s="173"/>
      <c r="Q519" s="173"/>
      <c r="R519" s="173"/>
      <c r="S519" s="173"/>
      <c r="T519" s="174"/>
      <c r="AT519" s="168" t="s">
        <v>179</v>
      </c>
      <c r="AU519" s="168" t="s">
        <v>87</v>
      </c>
      <c r="AV519" s="14" t="s">
        <v>87</v>
      </c>
      <c r="AW519" s="14" t="s">
        <v>31</v>
      </c>
      <c r="AX519" s="14" t="s">
        <v>77</v>
      </c>
      <c r="AY519" s="168" t="s">
        <v>170</v>
      </c>
    </row>
    <row r="520" spans="2:51" s="15" customFormat="1" ht="12">
      <c r="B520" s="175"/>
      <c r="D520" s="160" t="s">
        <v>179</v>
      </c>
      <c r="E520" s="176" t="s">
        <v>1</v>
      </c>
      <c r="F520" s="177" t="s">
        <v>239</v>
      </c>
      <c r="H520" s="178">
        <v>2.2</v>
      </c>
      <c r="I520" s="179"/>
      <c r="L520" s="175"/>
      <c r="M520" s="180"/>
      <c r="N520" s="181"/>
      <c r="O520" s="181"/>
      <c r="P520" s="181"/>
      <c r="Q520" s="181"/>
      <c r="R520" s="181"/>
      <c r="S520" s="181"/>
      <c r="T520" s="182"/>
      <c r="AT520" s="176" t="s">
        <v>179</v>
      </c>
      <c r="AU520" s="176" t="s">
        <v>87</v>
      </c>
      <c r="AV520" s="15" t="s">
        <v>177</v>
      </c>
      <c r="AW520" s="15" t="s">
        <v>31</v>
      </c>
      <c r="AX520" s="15" t="s">
        <v>32</v>
      </c>
      <c r="AY520" s="176" t="s">
        <v>170</v>
      </c>
    </row>
    <row r="521" spans="1:65" s="2" customFormat="1" ht="16.5" customHeight="1">
      <c r="A521" s="33"/>
      <c r="B521" s="145"/>
      <c r="C521" s="146" t="s">
        <v>639</v>
      </c>
      <c r="D521" s="146" t="s">
        <v>172</v>
      </c>
      <c r="E521" s="147" t="s">
        <v>1592</v>
      </c>
      <c r="F521" s="148" t="s">
        <v>1593</v>
      </c>
      <c r="G521" s="149" t="s">
        <v>185</v>
      </c>
      <c r="H521" s="150">
        <v>32.3</v>
      </c>
      <c r="I521" s="151"/>
      <c r="J521" s="152">
        <f>ROUND(I521*H521,2)</f>
        <v>0</v>
      </c>
      <c r="K521" s="148" t="s">
        <v>176</v>
      </c>
      <c r="L521" s="34"/>
      <c r="M521" s="153" t="s">
        <v>1</v>
      </c>
      <c r="N521" s="154" t="s">
        <v>42</v>
      </c>
      <c r="O521" s="59"/>
      <c r="P521" s="155">
        <f>O521*H521</f>
        <v>0</v>
      </c>
      <c r="Q521" s="155">
        <v>0.00137</v>
      </c>
      <c r="R521" s="155">
        <f>Q521*H521</f>
        <v>0.04425099999999999</v>
      </c>
      <c r="S521" s="155">
        <v>0</v>
      </c>
      <c r="T521" s="156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7" t="s">
        <v>177</v>
      </c>
      <c r="AT521" s="157" t="s">
        <v>172</v>
      </c>
      <c r="AU521" s="157" t="s">
        <v>87</v>
      </c>
      <c r="AY521" s="18" t="s">
        <v>170</v>
      </c>
      <c r="BE521" s="158">
        <f>IF(N521="základní",J521,0)</f>
        <v>0</v>
      </c>
      <c r="BF521" s="158">
        <f>IF(N521="snížená",J521,0)</f>
        <v>0</v>
      </c>
      <c r="BG521" s="158">
        <f>IF(N521="zákl. přenesená",J521,0)</f>
        <v>0</v>
      </c>
      <c r="BH521" s="158">
        <f>IF(N521="sníž. přenesená",J521,0)</f>
        <v>0</v>
      </c>
      <c r="BI521" s="158">
        <f>IF(N521="nulová",J521,0)</f>
        <v>0</v>
      </c>
      <c r="BJ521" s="18" t="s">
        <v>32</v>
      </c>
      <c r="BK521" s="158">
        <f>ROUND(I521*H521,2)</f>
        <v>0</v>
      </c>
      <c r="BL521" s="18" t="s">
        <v>177</v>
      </c>
      <c r="BM521" s="157" t="s">
        <v>1594</v>
      </c>
    </row>
    <row r="522" spans="2:51" s="14" customFormat="1" ht="12">
      <c r="B522" s="167"/>
      <c r="D522" s="160" t="s">
        <v>179</v>
      </c>
      <c r="E522" s="168" t="s">
        <v>1</v>
      </c>
      <c r="F522" s="169" t="s">
        <v>1595</v>
      </c>
      <c r="H522" s="170">
        <v>7.5</v>
      </c>
      <c r="I522" s="171"/>
      <c r="L522" s="167"/>
      <c r="M522" s="172"/>
      <c r="N522" s="173"/>
      <c r="O522" s="173"/>
      <c r="P522" s="173"/>
      <c r="Q522" s="173"/>
      <c r="R522" s="173"/>
      <c r="S522" s="173"/>
      <c r="T522" s="174"/>
      <c r="AT522" s="168" t="s">
        <v>179</v>
      </c>
      <c r="AU522" s="168" t="s">
        <v>87</v>
      </c>
      <c r="AV522" s="14" t="s">
        <v>87</v>
      </c>
      <c r="AW522" s="14" t="s">
        <v>31</v>
      </c>
      <c r="AX522" s="14" t="s">
        <v>77</v>
      </c>
      <c r="AY522" s="168" t="s">
        <v>170</v>
      </c>
    </row>
    <row r="523" spans="2:51" s="14" customFormat="1" ht="12">
      <c r="B523" s="167"/>
      <c r="D523" s="160" t="s">
        <v>179</v>
      </c>
      <c r="E523" s="168" t="s">
        <v>1</v>
      </c>
      <c r="F523" s="169" t="s">
        <v>1596</v>
      </c>
      <c r="H523" s="170">
        <v>6.4</v>
      </c>
      <c r="I523" s="171"/>
      <c r="L523" s="167"/>
      <c r="M523" s="172"/>
      <c r="N523" s="173"/>
      <c r="O523" s="173"/>
      <c r="P523" s="173"/>
      <c r="Q523" s="173"/>
      <c r="R523" s="173"/>
      <c r="S523" s="173"/>
      <c r="T523" s="174"/>
      <c r="AT523" s="168" t="s">
        <v>179</v>
      </c>
      <c r="AU523" s="168" t="s">
        <v>87</v>
      </c>
      <c r="AV523" s="14" t="s">
        <v>87</v>
      </c>
      <c r="AW523" s="14" t="s">
        <v>31</v>
      </c>
      <c r="AX523" s="14" t="s">
        <v>77</v>
      </c>
      <c r="AY523" s="168" t="s">
        <v>170</v>
      </c>
    </row>
    <row r="524" spans="2:51" s="13" customFormat="1" ht="12">
      <c r="B524" s="159"/>
      <c r="D524" s="160" t="s">
        <v>179</v>
      </c>
      <c r="E524" s="161" t="s">
        <v>1</v>
      </c>
      <c r="F524" s="162" t="s">
        <v>1597</v>
      </c>
      <c r="H524" s="161" t="s">
        <v>1</v>
      </c>
      <c r="I524" s="163"/>
      <c r="L524" s="159"/>
      <c r="M524" s="164"/>
      <c r="N524" s="165"/>
      <c r="O524" s="165"/>
      <c r="P524" s="165"/>
      <c r="Q524" s="165"/>
      <c r="R524" s="165"/>
      <c r="S524" s="165"/>
      <c r="T524" s="166"/>
      <c r="AT524" s="161" t="s">
        <v>179</v>
      </c>
      <c r="AU524" s="161" t="s">
        <v>87</v>
      </c>
      <c r="AV524" s="13" t="s">
        <v>32</v>
      </c>
      <c r="AW524" s="13" t="s">
        <v>31</v>
      </c>
      <c r="AX524" s="13" t="s">
        <v>77</v>
      </c>
      <c r="AY524" s="161" t="s">
        <v>170</v>
      </c>
    </row>
    <row r="525" spans="2:51" s="14" customFormat="1" ht="12">
      <c r="B525" s="167"/>
      <c r="D525" s="160" t="s">
        <v>179</v>
      </c>
      <c r="E525" s="168" t="s">
        <v>1</v>
      </c>
      <c r="F525" s="169" t="s">
        <v>1598</v>
      </c>
      <c r="H525" s="170">
        <v>8.4</v>
      </c>
      <c r="I525" s="171"/>
      <c r="L525" s="167"/>
      <c r="M525" s="172"/>
      <c r="N525" s="173"/>
      <c r="O525" s="173"/>
      <c r="P525" s="173"/>
      <c r="Q525" s="173"/>
      <c r="R525" s="173"/>
      <c r="S525" s="173"/>
      <c r="T525" s="174"/>
      <c r="AT525" s="168" t="s">
        <v>179</v>
      </c>
      <c r="AU525" s="168" t="s">
        <v>87</v>
      </c>
      <c r="AV525" s="14" t="s">
        <v>87</v>
      </c>
      <c r="AW525" s="14" t="s">
        <v>31</v>
      </c>
      <c r="AX525" s="14" t="s">
        <v>77</v>
      </c>
      <c r="AY525" s="168" t="s">
        <v>170</v>
      </c>
    </row>
    <row r="526" spans="2:51" s="14" customFormat="1" ht="12">
      <c r="B526" s="167"/>
      <c r="D526" s="160" t="s">
        <v>179</v>
      </c>
      <c r="E526" s="168" t="s">
        <v>1</v>
      </c>
      <c r="F526" s="169" t="s">
        <v>1599</v>
      </c>
      <c r="H526" s="170">
        <v>6</v>
      </c>
      <c r="I526" s="171"/>
      <c r="L526" s="167"/>
      <c r="M526" s="172"/>
      <c r="N526" s="173"/>
      <c r="O526" s="173"/>
      <c r="P526" s="173"/>
      <c r="Q526" s="173"/>
      <c r="R526" s="173"/>
      <c r="S526" s="173"/>
      <c r="T526" s="174"/>
      <c r="AT526" s="168" t="s">
        <v>179</v>
      </c>
      <c r="AU526" s="168" t="s">
        <v>87</v>
      </c>
      <c r="AV526" s="14" t="s">
        <v>87</v>
      </c>
      <c r="AW526" s="14" t="s">
        <v>31</v>
      </c>
      <c r="AX526" s="14" t="s">
        <v>77</v>
      </c>
      <c r="AY526" s="168" t="s">
        <v>170</v>
      </c>
    </row>
    <row r="527" spans="2:51" s="14" customFormat="1" ht="12">
      <c r="B527" s="167"/>
      <c r="D527" s="160" t="s">
        <v>179</v>
      </c>
      <c r="E527" s="168" t="s">
        <v>1</v>
      </c>
      <c r="F527" s="169" t="s">
        <v>1600</v>
      </c>
      <c r="H527" s="170">
        <v>4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8" t="s">
        <v>179</v>
      </c>
      <c r="AU527" s="168" t="s">
        <v>87</v>
      </c>
      <c r="AV527" s="14" t="s">
        <v>87</v>
      </c>
      <c r="AW527" s="14" t="s">
        <v>31</v>
      </c>
      <c r="AX527" s="14" t="s">
        <v>77</v>
      </c>
      <c r="AY527" s="168" t="s">
        <v>170</v>
      </c>
    </row>
    <row r="528" spans="2:51" s="15" customFormat="1" ht="12">
      <c r="B528" s="175"/>
      <c r="D528" s="160" t="s">
        <v>179</v>
      </c>
      <c r="E528" s="176" t="s">
        <v>1</v>
      </c>
      <c r="F528" s="177" t="s">
        <v>239</v>
      </c>
      <c r="H528" s="178">
        <v>32.3</v>
      </c>
      <c r="I528" s="179"/>
      <c r="L528" s="175"/>
      <c r="M528" s="180"/>
      <c r="N528" s="181"/>
      <c r="O528" s="181"/>
      <c r="P528" s="181"/>
      <c r="Q528" s="181"/>
      <c r="R528" s="181"/>
      <c r="S528" s="181"/>
      <c r="T528" s="182"/>
      <c r="AT528" s="176" t="s">
        <v>179</v>
      </c>
      <c r="AU528" s="176" t="s">
        <v>87</v>
      </c>
      <c r="AV528" s="15" t="s">
        <v>177</v>
      </c>
      <c r="AW528" s="15" t="s">
        <v>31</v>
      </c>
      <c r="AX528" s="15" t="s">
        <v>32</v>
      </c>
      <c r="AY528" s="176" t="s">
        <v>170</v>
      </c>
    </row>
    <row r="529" spans="1:65" s="2" customFormat="1" ht="21.75" customHeight="1">
      <c r="A529" s="33"/>
      <c r="B529" s="145"/>
      <c r="C529" s="146" t="s">
        <v>644</v>
      </c>
      <c r="D529" s="146" t="s">
        <v>172</v>
      </c>
      <c r="E529" s="147" t="s">
        <v>1601</v>
      </c>
      <c r="F529" s="148" t="s">
        <v>1602</v>
      </c>
      <c r="G529" s="149" t="s">
        <v>185</v>
      </c>
      <c r="H529" s="150">
        <v>14.5</v>
      </c>
      <c r="I529" s="151"/>
      <c r="J529" s="152">
        <f>ROUND(I529*H529,2)</f>
        <v>0</v>
      </c>
      <c r="K529" s="148" t="s">
        <v>176</v>
      </c>
      <c r="L529" s="34"/>
      <c r="M529" s="153" t="s">
        <v>1</v>
      </c>
      <c r="N529" s="154" t="s">
        <v>42</v>
      </c>
      <c r="O529" s="59"/>
      <c r="P529" s="155">
        <f>O529*H529</f>
        <v>0</v>
      </c>
      <c r="Q529" s="155">
        <v>0.00172</v>
      </c>
      <c r="R529" s="155">
        <f>Q529*H529</f>
        <v>0.02494</v>
      </c>
      <c r="S529" s="155">
        <v>0</v>
      </c>
      <c r="T529" s="156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57" t="s">
        <v>177</v>
      </c>
      <c r="AT529" s="157" t="s">
        <v>172</v>
      </c>
      <c r="AU529" s="157" t="s">
        <v>87</v>
      </c>
      <c r="AY529" s="18" t="s">
        <v>170</v>
      </c>
      <c r="BE529" s="158">
        <f>IF(N529="základní",J529,0)</f>
        <v>0</v>
      </c>
      <c r="BF529" s="158">
        <f>IF(N529="snížená",J529,0)</f>
        <v>0</v>
      </c>
      <c r="BG529" s="158">
        <f>IF(N529="zákl. přenesená",J529,0)</f>
        <v>0</v>
      </c>
      <c r="BH529" s="158">
        <f>IF(N529="sníž. přenesená",J529,0)</f>
        <v>0</v>
      </c>
      <c r="BI529" s="158">
        <f>IF(N529="nulová",J529,0)</f>
        <v>0</v>
      </c>
      <c r="BJ529" s="18" t="s">
        <v>32</v>
      </c>
      <c r="BK529" s="158">
        <f>ROUND(I529*H529,2)</f>
        <v>0</v>
      </c>
      <c r="BL529" s="18" t="s">
        <v>177</v>
      </c>
      <c r="BM529" s="157" t="s">
        <v>1603</v>
      </c>
    </row>
    <row r="530" spans="2:51" s="14" customFormat="1" ht="12">
      <c r="B530" s="167"/>
      <c r="D530" s="160" t="s">
        <v>179</v>
      </c>
      <c r="E530" s="168" t="s">
        <v>1</v>
      </c>
      <c r="F530" s="169" t="s">
        <v>1604</v>
      </c>
      <c r="H530" s="170">
        <v>7.8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8" t="s">
        <v>179</v>
      </c>
      <c r="AU530" s="168" t="s">
        <v>87</v>
      </c>
      <c r="AV530" s="14" t="s">
        <v>87</v>
      </c>
      <c r="AW530" s="14" t="s">
        <v>31</v>
      </c>
      <c r="AX530" s="14" t="s">
        <v>77</v>
      </c>
      <c r="AY530" s="168" t="s">
        <v>170</v>
      </c>
    </row>
    <row r="531" spans="2:51" s="14" customFormat="1" ht="12">
      <c r="B531" s="167"/>
      <c r="D531" s="160" t="s">
        <v>179</v>
      </c>
      <c r="E531" s="168" t="s">
        <v>1</v>
      </c>
      <c r="F531" s="169" t="s">
        <v>1605</v>
      </c>
      <c r="H531" s="170">
        <v>6.7</v>
      </c>
      <c r="I531" s="171"/>
      <c r="L531" s="167"/>
      <c r="M531" s="172"/>
      <c r="N531" s="173"/>
      <c r="O531" s="173"/>
      <c r="P531" s="173"/>
      <c r="Q531" s="173"/>
      <c r="R531" s="173"/>
      <c r="S531" s="173"/>
      <c r="T531" s="174"/>
      <c r="AT531" s="168" t="s">
        <v>179</v>
      </c>
      <c r="AU531" s="168" t="s">
        <v>87</v>
      </c>
      <c r="AV531" s="14" t="s">
        <v>87</v>
      </c>
      <c r="AW531" s="14" t="s">
        <v>31</v>
      </c>
      <c r="AX531" s="14" t="s">
        <v>77</v>
      </c>
      <c r="AY531" s="168" t="s">
        <v>170</v>
      </c>
    </row>
    <row r="532" spans="2:51" s="15" customFormat="1" ht="12">
      <c r="B532" s="175"/>
      <c r="D532" s="160" t="s">
        <v>179</v>
      </c>
      <c r="E532" s="176" t="s">
        <v>1</v>
      </c>
      <c r="F532" s="177" t="s">
        <v>239</v>
      </c>
      <c r="H532" s="178">
        <v>14.5</v>
      </c>
      <c r="I532" s="179"/>
      <c r="L532" s="175"/>
      <c r="M532" s="180"/>
      <c r="N532" s="181"/>
      <c r="O532" s="181"/>
      <c r="P532" s="181"/>
      <c r="Q532" s="181"/>
      <c r="R532" s="181"/>
      <c r="S532" s="181"/>
      <c r="T532" s="182"/>
      <c r="AT532" s="176" t="s">
        <v>179</v>
      </c>
      <c r="AU532" s="176" t="s">
        <v>87</v>
      </c>
      <c r="AV532" s="15" t="s">
        <v>177</v>
      </c>
      <c r="AW532" s="15" t="s">
        <v>31</v>
      </c>
      <c r="AX532" s="15" t="s">
        <v>32</v>
      </c>
      <c r="AY532" s="176" t="s">
        <v>170</v>
      </c>
    </row>
    <row r="533" spans="1:65" s="2" customFormat="1" ht="16.5" customHeight="1">
      <c r="A533" s="33"/>
      <c r="B533" s="145"/>
      <c r="C533" s="146" t="s">
        <v>650</v>
      </c>
      <c r="D533" s="146" t="s">
        <v>172</v>
      </c>
      <c r="E533" s="147" t="s">
        <v>1606</v>
      </c>
      <c r="F533" s="148" t="s">
        <v>1607</v>
      </c>
      <c r="G533" s="149" t="s">
        <v>222</v>
      </c>
      <c r="H533" s="150">
        <v>1.908</v>
      </c>
      <c r="I533" s="151"/>
      <c r="J533" s="152">
        <f>ROUND(I533*H533,2)</f>
        <v>0</v>
      </c>
      <c r="K533" s="148" t="s">
        <v>193</v>
      </c>
      <c r="L533" s="34"/>
      <c r="M533" s="153" t="s">
        <v>1</v>
      </c>
      <c r="N533" s="154" t="s">
        <v>42</v>
      </c>
      <c r="O533" s="59"/>
      <c r="P533" s="155">
        <f>O533*H533</f>
        <v>0</v>
      </c>
      <c r="Q533" s="155">
        <v>2.47758</v>
      </c>
      <c r="R533" s="155">
        <f>Q533*H533</f>
        <v>4.72722264</v>
      </c>
      <c r="S533" s="155">
        <v>0</v>
      </c>
      <c r="T533" s="156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57" t="s">
        <v>177</v>
      </c>
      <c r="AT533" s="157" t="s">
        <v>172</v>
      </c>
      <c r="AU533" s="157" t="s">
        <v>87</v>
      </c>
      <c r="AY533" s="18" t="s">
        <v>170</v>
      </c>
      <c r="BE533" s="158">
        <f>IF(N533="základní",J533,0)</f>
        <v>0</v>
      </c>
      <c r="BF533" s="158">
        <f>IF(N533="snížená",J533,0)</f>
        <v>0</v>
      </c>
      <c r="BG533" s="158">
        <f>IF(N533="zákl. přenesená",J533,0)</f>
        <v>0</v>
      </c>
      <c r="BH533" s="158">
        <f>IF(N533="sníž. přenesená",J533,0)</f>
        <v>0</v>
      </c>
      <c r="BI533" s="158">
        <f>IF(N533="nulová",J533,0)</f>
        <v>0</v>
      </c>
      <c r="BJ533" s="18" t="s">
        <v>32</v>
      </c>
      <c r="BK533" s="158">
        <f>ROUND(I533*H533,2)</f>
        <v>0</v>
      </c>
      <c r="BL533" s="18" t="s">
        <v>177</v>
      </c>
      <c r="BM533" s="157" t="s">
        <v>1608</v>
      </c>
    </row>
    <row r="534" spans="2:51" s="13" customFormat="1" ht="12">
      <c r="B534" s="159"/>
      <c r="D534" s="160" t="s">
        <v>179</v>
      </c>
      <c r="E534" s="161" t="s">
        <v>1</v>
      </c>
      <c r="F534" s="162" t="s">
        <v>1609</v>
      </c>
      <c r="H534" s="161" t="s">
        <v>1</v>
      </c>
      <c r="I534" s="163"/>
      <c r="L534" s="159"/>
      <c r="M534" s="164"/>
      <c r="N534" s="165"/>
      <c r="O534" s="165"/>
      <c r="P534" s="165"/>
      <c r="Q534" s="165"/>
      <c r="R534" s="165"/>
      <c r="S534" s="165"/>
      <c r="T534" s="166"/>
      <c r="AT534" s="161" t="s">
        <v>179</v>
      </c>
      <c r="AU534" s="161" t="s">
        <v>87</v>
      </c>
      <c r="AV534" s="13" t="s">
        <v>32</v>
      </c>
      <c r="AW534" s="13" t="s">
        <v>31</v>
      </c>
      <c r="AX534" s="13" t="s">
        <v>77</v>
      </c>
      <c r="AY534" s="161" t="s">
        <v>170</v>
      </c>
    </row>
    <row r="535" spans="2:51" s="14" customFormat="1" ht="12">
      <c r="B535" s="167"/>
      <c r="D535" s="160" t="s">
        <v>179</v>
      </c>
      <c r="E535" s="168" t="s">
        <v>1</v>
      </c>
      <c r="F535" s="169" t="s">
        <v>1610</v>
      </c>
      <c r="H535" s="170">
        <v>1.512</v>
      </c>
      <c r="I535" s="171"/>
      <c r="L535" s="167"/>
      <c r="M535" s="172"/>
      <c r="N535" s="173"/>
      <c r="O535" s="173"/>
      <c r="P535" s="173"/>
      <c r="Q535" s="173"/>
      <c r="R535" s="173"/>
      <c r="S535" s="173"/>
      <c r="T535" s="174"/>
      <c r="AT535" s="168" t="s">
        <v>179</v>
      </c>
      <c r="AU535" s="168" t="s">
        <v>87</v>
      </c>
      <c r="AV535" s="14" t="s">
        <v>87</v>
      </c>
      <c r="AW535" s="14" t="s">
        <v>31</v>
      </c>
      <c r="AX535" s="14" t="s">
        <v>77</v>
      </c>
      <c r="AY535" s="168" t="s">
        <v>170</v>
      </c>
    </row>
    <row r="536" spans="2:51" s="14" customFormat="1" ht="12">
      <c r="B536" s="167"/>
      <c r="D536" s="160" t="s">
        <v>179</v>
      </c>
      <c r="E536" s="168" t="s">
        <v>1</v>
      </c>
      <c r="F536" s="169" t="s">
        <v>1611</v>
      </c>
      <c r="H536" s="170">
        <v>-0.471</v>
      </c>
      <c r="I536" s="171"/>
      <c r="L536" s="167"/>
      <c r="M536" s="172"/>
      <c r="N536" s="173"/>
      <c r="O536" s="173"/>
      <c r="P536" s="173"/>
      <c r="Q536" s="173"/>
      <c r="R536" s="173"/>
      <c r="S536" s="173"/>
      <c r="T536" s="174"/>
      <c r="AT536" s="168" t="s">
        <v>179</v>
      </c>
      <c r="AU536" s="168" t="s">
        <v>87</v>
      </c>
      <c r="AV536" s="14" t="s">
        <v>87</v>
      </c>
      <c r="AW536" s="14" t="s">
        <v>31</v>
      </c>
      <c r="AX536" s="14" t="s">
        <v>77</v>
      </c>
      <c r="AY536" s="168" t="s">
        <v>170</v>
      </c>
    </row>
    <row r="537" spans="2:51" s="13" customFormat="1" ht="12">
      <c r="B537" s="159"/>
      <c r="D537" s="160" t="s">
        <v>179</v>
      </c>
      <c r="E537" s="161" t="s">
        <v>1</v>
      </c>
      <c r="F537" s="162" t="s">
        <v>1612</v>
      </c>
      <c r="H537" s="161" t="s">
        <v>1</v>
      </c>
      <c r="I537" s="163"/>
      <c r="L537" s="159"/>
      <c r="M537" s="164"/>
      <c r="N537" s="165"/>
      <c r="O537" s="165"/>
      <c r="P537" s="165"/>
      <c r="Q537" s="165"/>
      <c r="R537" s="165"/>
      <c r="S537" s="165"/>
      <c r="T537" s="166"/>
      <c r="AT537" s="161" t="s">
        <v>179</v>
      </c>
      <c r="AU537" s="161" t="s">
        <v>87</v>
      </c>
      <c r="AV537" s="13" t="s">
        <v>32</v>
      </c>
      <c r="AW537" s="13" t="s">
        <v>31</v>
      </c>
      <c r="AX537" s="13" t="s">
        <v>77</v>
      </c>
      <c r="AY537" s="161" t="s">
        <v>170</v>
      </c>
    </row>
    <row r="538" spans="2:51" s="14" customFormat="1" ht="12">
      <c r="B538" s="167"/>
      <c r="D538" s="160" t="s">
        <v>179</v>
      </c>
      <c r="E538" s="168" t="s">
        <v>1</v>
      </c>
      <c r="F538" s="169" t="s">
        <v>1613</v>
      </c>
      <c r="H538" s="170">
        <v>1.26</v>
      </c>
      <c r="I538" s="171"/>
      <c r="L538" s="167"/>
      <c r="M538" s="172"/>
      <c r="N538" s="173"/>
      <c r="O538" s="173"/>
      <c r="P538" s="173"/>
      <c r="Q538" s="173"/>
      <c r="R538" s="173"/>
      <c r="S538" s="173"/>
      <c r="T538" s="174"/>
      <c r="AT538" s="168" t="s">
        <v>179</v>
      </c>
      <c r="AU538" s="168" t="s">
        <v>87</v>
      </c>
      <c r="AV538" s="14" t="s">
        <v>87</v>
      </c>
      <c r="AW538" s="14" t="s">
        <v>31</v>
      </c>
      <c r="AX538" s="14" t="s">
        <v>77</v>
      </c>
      <c r="AY538" s="168" t="s">
        <v>170</v>
      </c>
    </row>
    <row r="539" spans="2:51" s="14" customFormat="1" ht="12">
      <c r="B539" s="167"/>
      <c r="D539" s="160" t="s">
        <v>179</v>
      </c>
      <c r="E539" s="168" t="s">
        <v>1</v>
      </c>
      <c r="F539" s="169" t="s">
        <v>1614</v>
      </c>
      <c r="H539" s="170">
        <v>-0.393</v>
      </c>
      <c r="I539" s="171"/>
      <c r="L539" s="167"/>
      <c r="M539" s="172"/>
      <c r="N539" s="173"/>
      <c r="O539" s="173"/>
      <c r="P539" s="173"/>
      <c r="Q539" s="173"/>
      <c r="R539" s="173"/>
      <c r="S539" s="173"/>
      <c r="T539" s="174"/>
      <c r="AT539" s="168" t="s">
        <v>179</v>
      </c>
      <c r="AU539" s="168" t="s">
        <v>87</v>
      </c>
      <c r="AV539" s="14" t="s">
        <v>87</v>
      </c>
      <c r="AW539" s="14" t="s">
        <v>31</v>
      </c>
      <c r="AX539" s="14" t="s">
        <v>77</v>
      </c>
      <c r="AY539" s="168" t="s">
        <v>170</v>
      </c>
    </row>
    <row r="540" spans="2:51" s="15" customFormat="1" ht="12">
      <c r="B540" s="175"/>
      <c r="D540" s="160" t="s">
        <v>179</v>
      </c>
      <c r="E540" s="176" t="s">
        <v>1</v>
      </c>
      <c r="F540" s="177" t="s">
        <v>239</v>
      </c>
      <c r="H540" s="178">
        <v>1.908</v>
      </c>
      <c r="I540" s="179"/>
      <c r="L540" s="175"/>
      <c r="M540" s="180"/>
      <c r="N540" s="181"/>
      <c r="O540" s="181"/>
      <c r="P540" s="181"/>
      <c r="Q540" s="181"/>
      <c r="R540" s="181"/>
      <c r="S540" s="181"/>
      <c r="T540" s="182"/>
      <c r="AT540" s="176" t="s">
        <v>179</v>
      </c>
      <c r="AU540" s="176" t="s">
        <v>87</v>
      </c>
      <c r="AV540" s="15" t="s">
        <v>177</v>
      </c>
      <c r="AW540" s="15" t="s">
        <v>31</v>
      </c>
      <c r="AX540" s="15" t="s">
        <v>32</v>
      </c>
      <c r="AY540" s="176" t="s">
        <v>170</v>
      </c>
    </row>
    <row r="541" spans="1:65" s="2" customFormat="1" ht="16.5" customHeight="1">
      <c r="A541" s="33"/>
      <c r="B541" s="145"/>
      <c r="C541" s="146" t="s">
        <v>655</v>
      </c>
      <c r="D541" s="146" t="s">
        <v>172</v>
      </c>
      <c r="E541" s="147" t="s">
        <v>1615</v>
      </c>
      <c r="F541" s="148" t="s">
        <v>1616</v>
      </c>
      <c r="G541" s="149" t="s">
        <v>222</v>
      </c>
      <c r="H541" s="150">
        <v>0.811</v>
      </c>
      <c r="I541" s="151"/>
      <c r="J541" s="152">
        <f>ROUND(I541*H541,2)</f>
        <v>0</v>
      </c>
      <c r="K541" s="148" t="s">
        <v>193</v>
      </c>
      <c r="L541" s="34"/>
      <c r="M541" s="153" t="s">
        <v>1</v>
      </c>
      <c r="N541" s="154" t="s">
        <v>42</v>
      </c>
      <c r="O541" s="59"/>
      <c r="P541" s="155">
        <f>O541*H541</f>
        <v>0</v>
      </c>
      <c r="Q541" s="155">
        <v>2.434</v>
      </c>
      <c r="R541" s="155">
        <f>Q541*H541</f>
        <v>1.9739740000000003</v>
      </c>
      <c r="S541" s="155">
        <v>0</v>
      </c>
      <c r="T541" s="156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7" t="s">
        <v>177</v>
      </c>
      <c r="AT541" s="157" t="s">
        <v>172</v>
      </c>
      <c r="AU541" s="157" t="s">
        <v>87</v>
      </c>
      <c r="AY541" s="18" t="s">
        <v>170</v>
      </c>
      <c r="BE541" s="158">
        <f>IF(N541="základní",J541,0)</f>
        <v>0</v>
      </c>
      <c r="BF541" s="158">
        <f>IF(N541="snížená",J541,0)</f>
        <v>0</v>
      </c>
      <c r="BG541" s="158">
        <f>IF(N541="zákl. přenesená",J541,0)</f>
        <v>0</v>
      </c>
      <c r="BH541" s="158">
        <f>IF(N541="sníž. přenesená",J541,0)</f>
        <v>0</v>
      </c>
      <c r="BI541" s="158">
        <f>IF(N541="nulová",J541,0)</f>
        <v>0</v>
      </c>
      <c r="BJ541" s="18" t="s">
        <v>32</v>
      </c>
      <c r="BK541" s="158">
        <f>ROUND(I541*H541,2)</f>
        <v>0</v>
      </c>
      <c r="BL541" s="18" t="s">
        <v>177</v>
      </c>
      <c r="BM541" s="157" t="s">
        <v>1617</v>
      </c>
    </row>
    <row r="542" spans="2:51" s="13" customFormat="1" ht="12">
      <c r="B542" s="159"/>
      <c r="D542" s="160" t="s">
        <v>179</v>
      </c>
      <c r="E542" s="161" t="s">
        <v>1</v>
      </c>
      <c r="F542" s="162" t="s">
        <v>1618</v>
      </c>
      <c r="H542" s="161" t="s">
        <v>1</v>
      </c>
      <c r="I542" s="163"/>
      <c r="L542" s="159"/>
      <c r="M542" s="164"/>
      <c r="N542" s="165"/>
      <c r="O542" s="165"/>
      <c r="P542" s="165"/>
      <c r="Q542" s="165"/>
      <c r="R542" s="165"/>
      <c r="S542" s="165"/>
      <c r="T542" s="166"/>
      <c r="AT542" s="161" t="s">
        <v>179</v>
      </c>
      <c r="AU542" s="161" t="s">
        <v>87</v>
      </c>
      <c r="AV542" s="13" t="s">
        <v>32</v>
      </c>
      <c r="AW542" s="13" t="s">
        <v>31</v>
      </c>
      <c r="AX542" s="13" t="s">
        <v>77</v>
      </c>
      <c r="AY542" s="161" t="s">
        <v>170</v>
      </c>
    </row>
    <row r="543" spans="2:51" s="14" customFormat="1" ht="12">
      <c r="B543" s="167"/>
      <c r="D543" s="160" t="s">
        <v>179</v>
      </c>
      <c r="E543" s="168" t="s">
        <v>1</v>
      </c>
      <c r="F543" s="169" t="s">
        <v>1619</v>
      </c>
      <c r="H543" s="170">
        <v>0.943</v>
      </c>
      <c r="I543" s="171"/>
      <c r="L543" s="167"/>
      <c r="M543" s="172"/>
      <c r="N543" s="173"/>
      <c r="O543" s="173"/>
      <c r="P543" s="173"/>
      <c r="Q543" s="173"/>
      <c r="R543" s="173"/>
      <c r="S543" s="173"/>
      <c r="T543" s="174"/>
      <c r="AT543" s="168" t="s">
        <v>179</v>
      </c>
      <c r="AU543" s="168" t="s">
        <v>87</v>
      </c>
      <c r="AV543" s="14" t="s">
        <v>87</v>
      </c>
      <c r="AW543" s="14" t="s">
        <v>31</v>
      </c>
      <c r="AX543" s="14" t="s">
        <v>77</v>
      </c>
      <c r="AY543" s="168" t="s">
        <v>170</v>
      </c>
    </row>
    <row r="544" spans="2:51" s="14" customFormat="1" ht="12">
      <c r="B544" s="167"/>
      <c r="D544" s="160" t="s">
        <v>179</v>
      </c>
      <c r="E544" s="168" t="s">
        <v>1</v>
      </c>
      <c r="F544" s="169" t="s">
        <v>1620</v>
      </c>
      <c r="H544" s="170">
        <v>-0.132</v>
      </c>
      <c r="I544" s="171"/>
      <c r="L544" s="167"/>
      <c r="M544" s="172"/>
      <c r="N544" s="173"/>
      <c r="O544" s="173"/>
      <c r="P544" s="173"/>
      <c r="Q544" s="173"/>
      <c r="R544" s="173"/>
      <c r="S544" s="173"/>
      <c r="T544" s="174"/>
      <c r="AT544" s="168" t="s">
        <v>179</v>
      </c>
      <c r="AU544" s="168" t="s">
        <v>87</v>
      </c>
      <c r="AV544" s="14" t="s">
        <v>87</v>
      </c>
      <c r="AW544" s="14" t="s">
        <v>31</v>
      </c>
      <c r="AX544" s="14" t="s">
        <v>77</v>
      </c>
      <c r="AY544" s="168" t="s">
        <v>170</v>
      </c>
    </row>
    <row r="545" spans="2:51" s="15" customFormat="1" ht="12">
      <c r="B545" s="175"/>
      <c r="D545" s="160" t="s">
        <v>179</v>
      </c>
      <c r="E545" s="176" t="s">
        <v>1</v>
      </c>
      <c r="F545" s="177" t="s">
        <v>239</v>
      </c>
      <c r="H545" s="178">
        <v>0.811</v>
      </c>
      <c r="I545" s="179"/>
      <c r="L545" s="175"/>
      <c r="M545" s="180"/>
      <c r="N545" s="181"/>
      <c r="O545" s="181"/>
      <c r="P545" s="181"/>
      <c r="Q545" s="181"/>
      <c r="R545" s="181"/>
      <c r="S545" s="181"/>
      <c r="T545" s="182"/>
      <c r="AT545" s="176" t="s">
        <v>179</v>
      </c>
      <c r="AU545" s="176" t="s">
        <v>87</v>
      </c>
      <c r="AV545" s="15" t="s">
        <v>177</v>
      </c>
      <c r="AW545" s="15" t="s">
        <v>31</v>
      </c>
      <c r="AX545" s="15" t="s">
        <v>32</v>
      </c>
      <c r="AY545" s="176" t="s">
        <v>170</v>
      </c>
    </row>
    <row r="546" spans="1:65" s="2" customFormat="1" ht="16.5" customHeight="1">
      <c r="A546" s="33"/>
      <c r="B546" s="145"/>
      <c r="C546" s="146" t="s">
        <v>660</v>
      </c>
      <c r="D546" s="146" t="s">
        <v>172</v>
      </c>
      <c r="E546" s="147" t="s">
        <v>1621</v>
      </c>
      <c r="F546" s="148" t="s">
        <v>1622</v>
      </c>
      <c r="G546" s="149" t="s">
        <v>175</v>
      </c>
      <c r="H546" s="150">
        <v>4.416</v>
      </c>
      <c r="I546" s="151"/>
      <c r="J546" s="152">
        <f>ROUND(I546*H546,2)</f>
        <v>0</v>
      </c>
      <c r="K546" s="148" t="s">
        <v>176</v>
      </c>
      <c r="L546" s="34"/>
      <c r="M546" s="153" t="s">
        <v>1</v>
      </c>
      <c r="N546" s="154" t="s">
        <v>42</v>
      </c>
      <c r="O546" s="59"/>
      <c r="P546" s="155">
        <f>O546*H546</f>
        <v>0</v>
      </c>
      <c r="Q546" s="155">
        <v>0.00354</v>
      </c>
      <c r="R546" s="155">
        <f>Q546*H546</f>
        <v>0.015632640000000003</v>
      </c>
      <c r="S546" s="155">
        <v>0</v>
      </c>
      <c r="T546" s="156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7" t="s">
        <v>177</v>
      </c>
      <c r="AT546" s="157" t="s">
        <v>172</v>
      </c>
      <c r="AU546" s="157" t="s">
        <v>87</v>
      </c>
      <c r="AY546" s="18" t="s">
        <v>170</v>
      </c>
      <c r="BE546" s="158">
        <f>IF(N546="základní",J546,0)</f>
        <v>0</v>
      </c>
      <c r="BF546" s="158">
        <f>IF(N546="snížená",J546,0)</f>
        <v>0</v>
      </c>
      <c r="BG546" s="158">
        <f>IF(N546="zákl. přenesená",J546,0)</f>
        <v>0</v>
      </c>
      <c r="BH546" s="158">
        <f>IF(N546="sníž. přenesená",J546,0)</f>
        <v>0</v>
      </c>
      <c r="BI546" s="158">
        <f>IF(N546="nulová",J546,0)</f>
        <v>0</v>
      </c>
      <c r="BJ546" s="18" t="s">
        <v>32</v>
      </c>
      <c r="BK546" s="158">
        <f>ROUND(I546*H546,2)</f>
        <v>0</v>
      </c>
      <c r="BL546" s="18" t="s">
        <v>177</v>
      </c>
      <c r="BM546" s="157" t="s">
        <v>1623</v>
      </c>
    </row>
    <row r="547" spans="2:51" s="13" customFormat="1" ht="12">
      <c r="B547" s="159"/>
      <c r="D547" s="160" t="s">
        <v>179</v>
      </c>
      <c r="E547" s="161" t="s">
        <v>1</v>
      </c>
      <c r="F547" s="162" t="s">
        <v>1624</v>
      </c>
      <c r="H547" s="161" t="s">
        <v>1</v>
      </c>
      <c r="I547" s="163"/>
      <c r="L547" s="159"/>
      <c r="M547" s="164"/>
      <c r="N547" s="165"/>
      <c r="O547" s="165"/>
      <c r="P547" s="165"/>
      <c r="Q547" s="165"/>
      <c r="R547" s="165"/>
      <c r="S547" s="165"/>
      <c r="T547" s="166"/>
      <c r="AT547" s="161" t="s">
        <v>179</v>
      </c>
      <c r="AU547" s="161" t="s">
        <v>87</v>
      </c>
      <c r="AV547" s="13" t="s">
        <v>32</v>
      </c>
      <c r="AW547" s="13" t="s">
        <v>31</v>
      </c>
      <c r="AX547" s="13" t="s">
        <v>77</v>
      </c>
      <c r="AY547" s="161" t="s">
        <v>170</v>
      </c>
    </row>
    <row r="548" spans="2:51" s="14" customFormat="1" ht="12">
      <c r="B548" s="167"/>
      <c r="D548" s="160" t="s">
        <v>179</v>
      </c>
      <c r="E548" s="168" t="s">
        <v>1</v>
      </c>
      <c r="F548" s="169" t="s">
        <v>1625</v>
      </c>
      <c r="H548" s="170">
        <v>3.456</v>
      </c>
      <c r="I548" s="171"/>
      <c r="L548" s="167"/>
      <c r="M548" s="172"/>
      <c r="N548" s="173"/>
      <c r="O548" s="173"/>
      <c r="P548" s="173"/>
      <c r="Q548" s="173"/>
      <c r="R548" s="173"/>
      <c r="S548" s="173"/>
      <c r="T548" s="174"/>
      <c r="AT548" s="168" t="s">
        <v>179</v>
      </c>
      <c r="AU548" s="168" t="s">
        <v>87</v>
      </c>
      <c r="AV548" s="14" t="s">
        <v>87</v>
      </c>
      <c r="AW548" s="14" t="s">
        <v>31</v>
      </c>
      <c r="AX548" s="14" t="s">
        <v>77</v>
      </c>
      <c r="AY548" s="168" t="s">
        <v>170</v>
      </c>
    </row>
    <row r="549" spans="2:51" s="13" customFormat="1" ht="12">
      <c r="B549" s="159"/>
      <c r="D549" s="160" t="s">
        <v>179</v>
      </c>
      <c r="E549" s="161" t="s">
        <v>1</v>
      </c>
      <c r="F549" s="162" t="s">
        <v>1618</v>
      </c>
      <c r="H549" s="161" t="s">
        <v>1</v>
      </c>
      <c r="I549" s="163"/>
      <c r="L549" s="159"/>
      <c r="M549" s="164"/>
      <c r="N549" s="165"/>
      <c r="O549" s="165"/>
      <c r="P549" s="165"/>
      <c r="Q549" s="165"/>
      <c r="R549" s="165"/>
      <c r="S549" s="165"/>
      <c r="T549" s="166"/>
      <c r="AT549" s="161" t="s">
        <v>179</v>
      </c>
      <c r="AU549" s="161" t="s">
        <v>87</v>
      </c>
      <c r="AV549" s="13" t="s">
        <v>32</v>
      </c>
      <c r="AW549" s="13" t="s">
        <v>31</v>
      </c>
      <c r="AX549" s="13" t="s">
        <v>77</v>
      </c>
      <c r="AY549" s="161" t="s">
        <v>170</v>
      </c>
    </row>
    <row r="550" spans="2:51" s="14" customFormat="1" ht="12">
      <c r="B550" s="167"/>
      <c r="D550" s="160" t="s">
        <v>179</v>
      </c>
      <c r="E550" s="168" t="s">
        <v>1</v>
      </c>
      <c r="F550" s="169" t="s">
        <v>1626</v>
      </c>
      <c r="H550" s="170">
        <v>0.96</v>
      </c>
      <c r="I550" s="171"/>
      <c r="L550" s="167"/>
      <c r="M550" s="172"/>
      <c r="N550" s="173"/>
      <c r="O550" s="173"/>
      <c r="P550" s="173"/>
      <c r="Q550" s="173"/>
      <c r="R550" s="173"/>
      <c r="S550" s="173"/>
      <c r="T550" s="174"/>
      <c r="AT550" s="168" t="s">
        <v>179</v>
      </c>
      <c r="AU550" s="168" t="s">
        <v>87</v>
      </c>
      <c r="AV550" s="14" t="s">
        <v>87</v>
      </c>
      <c r="AW550" s="14" t="s">
        <v>31</v>
      </c>
      <c r="AX550" s="14" t="s">
        <v>77</v>
      </c>
      <c r="AY550" s="168" t="s">
        <v>170</v>
      </c>
    </row>
    <row r="551" spans="2:51" s="15" customFormat="1" ht="12">
      <c r="B551" s="175"/>
      <c r="D551" s="160" t="s">
        <v>179</v>
      </c>
      <c r="E551" s="176" t="s">
        <v>1</v>
      </c>
      <c r="F551" s="177" t="s">
        <v>239</v>
      </c>
      <c r="H551" s="178">
        <v>4.416</v>
      </c>
      <c r="I551" s="179"/>
      <c r="L551" s="175"/>
      <c r="M551" s="180"/>
      <c r="N551" s="181"/>
      <c r="O551" s="181"/>
      <c r="P551" s="181"/>
      <c r="Q551" s="181"/>
      <c r="R551" s="181"/>
      <c r="S551" s="181"/>
      <c r="T551" s="182"/>
      <c r="AT551" s="176" t="s">
        <v>179</v>
      </c>
      <c r="AU551" s="176" t="s">
        <v>87</v>
      </c>
      <c r="AV551" s="15" t="s">
        <v>177</v>
      </c>
      <c r="AW551" s="15" t="s">
        <v>31</v>
      </c>
      <c r="AX551" s="15" t="s">
        <v>32</v>
      </c>
      <c r="AY551" s="176" t="s">
        <v>170</v>
      </c>
    </row>
    <row r="552" spans="1:65" s="2" customFormat="1" ht="16.5" customHeight="1">
      <c r="A552" s="33"/>
      <c r="B552" s="145"/>
      <c r="C552" s="146" t="s">
        <v>666</v>
      </c>
      <c r="D552" s="146" t="s">
        <v>172</v>
      </c>
      <c r="E552" s="147" t="s">
        <v>1627</v>
      </c>
      <c r="F552" s="148" t="s">
        <v>1628</v>
      </c>
      <c r="G552" s="149" t="s">
        <v>175</v>
      </c>
      <c r="H552" s="150">
        <v>1.32</v>
      </c>
      <c r="I552" s="151"/>
      <c r="J552" s="152">
        <f>ROUND(I552*H552,2)</f>
        <v>0</v>
      </c>
      <c r="K552" s="148" t="s">
        <v>193</v>
      </c>
      <c r="L552" s="34"/>
      <c r="M552" s="153" t="s">
        <v>1</v>
      </c>
      <c r="N552" s="154" t="s">
        <v>42</v>
      </c>
      <c r="O552" s="59"/>
      <c r="P552" s="155">
        <f>O552*H552</f>
        <v>0</v>
      </c>
      <c r="Q552" s="155">
        <v>0.00024</v>
      </c>
      <c r="R552" s="155">
        <f>Q552*H552</f>
        <v>0.0003168</v>
      </c>
      <c r="S552" s="155">
        <v>0</v>
      </c>
      <c r="T552" s="156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7" t="s">
        <v>177</v>
      </c>
      <c r="AT552" s="157" t="s">
        <v>172</v>
      </c>
      <c r="AU552" s="157" t="s">
        <v>87</v>
      </c>
      <c r="AY552" s="18" t="s">
        <v>170</v>
      </c>
      <c r="BE552" s="158">
        <f>IF(N552="základní",J552,0)</f>
        <v>0</v>
      </c>
      <c r="BF552" s="158">
        <f>IF(N552="snížená",J552,0)</f>
        <v>0</v>
      </c>
      <c r="BG552" s="158">
        <f>IF(N552="zákl. přenesená",J552,0)</f>
        <v>0</v>
      </c>
      <c r="BH552" s="158">
        <f>IF(N552="sníž. přenesená",J552,0)</f>
        <v>0</v>
      </c>
      <c r="BI552" s="158">
        <f>IF(N552="nulová",J552,0)</f>
        <v>0</v>
      </c>
      <c r="BJ552" s="18" t="s">
        <v>32</v>
      </c>
      <c r="BK552" s="158">
        <f>ROUND(I552*H552,2)</f>
        <v>0</v>
      </c>
      <c r="BL552" s="18" t="s">
        <v>177</v>
      </c>
      <c r="BM552" s="157" t="s">
        <v>1629</v>
      </c>
    </row>
    <row r="553" spans="2:51" s="14" customFormat="1" ht="12">
      <c r="B553" s="167"/>
      <c r="D553" s="160" t="s">
        <v>179</v>
      </c>
      <c r="E553" s="168" t="s">
        <v>1</v>
      </c>
      <c r="F553" s="169" t="s">
        <v>1630</v>
      </c>
      <c r="H553" s="170">
        <v>1.32</v>
      </c>
      <c r="I553" s="171"/>
      <c r="L553" s="167"/>
      <c r="M553" s="172"/>
      <c r="N553" s="173"/>
      <c r="O553" s="173"/>
      <c r="P553" s="173"/>
      <c r="Q553" s="173"/>
      <c r="R553" s="173"/>
      <c r="S553" s="173"/>
      <c r="T553" s="174"/>
      <c r="AT553" s="168" t="s">
        <v>179</v>
      </c>
      <c r="AU553" s="168" t="s">
        <v>87</v>
      </c>
      <c r="AV553" s="14" t="s">
        <v>87</v>
      </c>
      <c r="AW553" s="14" t="s">
        <v>31</v>
      </c>
      <c r="AX553" s="14" t="s">
        <v>32</v>
      </c>
      <c r="AY553" s="168" t="s">
        <v>170</v>
      </c>
    </row>
    <row r="554" spans="1:65" s="2" customFormat="1" ht="16.5" customHeight="1">
      <c r="A554" s="33"/>
      <c r="B554" s="145"/>
      <c r="C554" s="183" t="s">
        <v>672</v>
      </c>
      <c r="D554" s="183" t="s">
        <v>379</v>
      </c>
      <c r="E554" s="184" t="s">
        <v>1631</v>
      </c>
      <c r="F554" s="185" t="s">
        <v>1632</v>
      </c>
      <c r="G554" s="186" t="s">
        <v>642</v>
      </c>
      <c r="H554" s="187">
        <v>33.99</v>
      </c>
      <c r="I554" s="188"/>
      <c r="J554" s="189">
        <f>ROUND(I554*H554,2)</f>
        <v>0</v>
      </c>
      <c r="K554" s="185" t="s">
        <v>193</v>
      </c>
      <c r="L554" s="190"/>
      <c r="M554" s="191" t="s">
        <v>1</v>
      </c>
      <c r="N554" s="192" t="s">
        <v>42</v>
      </c>
      <c r="O554" s="59"/>
      <c r="P554" s="155">
        <f>O554*H554</f>
        <v>0</v>
      </c>
      <c r="Q554" s="155">
        <v>0.0036</v>
      </c>
      <c r="R554" s="155">
        <f>Q554*H554</f>
        <v>0.122364</v>
      </c>
      <c r="S554" s="155">
        <v>0</v>
      </c>
      <c r="T554" s="156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7" t="s">
        <v>210</v>
      </c>
      <c r="AT554" s="157" t="s">
        <v>379</v>
      </c>
      <c r="AU554" s="157" t="s">
        <v>87</v>
      </c>
      <c r="AY554" s="18" t="s">
        <v>170</v>
      </c>
      <c r="BE554" s="158">
        <f>IF(N554="základní",J554,0)</f>
        <v>0</v>
      </c>
      <c r="BF554" s="158">
        <f>IF(N554="snížená",J554,0)</f>
        <v>0</v>
      </c>
      <c r="BG554" s="158">
        <f>IF(N554="zákl. přenesená",J554,0)</f>
        <v>0</v>
      </c>
      <c r="BH554" s="158">
        <f>IF(N554="sníž. přenesená",J554,0)</f>
        <v>0</v>
      </c>
      <c r="BI554" s="158">
        <f>IF(N554="nulová",J554,0)</f>
        <v>0</v>
      </c>
      <c r="BJ554" s="18" t="s">
        <v>32</v>
      </c>
      <c r="BK554" s="158">
        <f>ROUND(I554*H554,2)</f>
        <v>0</v>
      </c>
      <c r="BL554" s="18" t="s">
        <v>177</v>
      </c>
      <c r="BM554" s="157" t="s">
        <v>1633</v>
      </c>
    </row>
    <row r="555" spans="2:51" s="14" customFormat="1" ht="12">
      <c r="B555" s="167"/>
      <c r="D555" s="160" t="s">
        <v>179</v>
      </c>
      <c r="E555" s="168" t="s">
        <v>1</v>
      </c>
      <c r="F555" s="169" t="s">
        <v>1634</v>
      </c>
      <c r="H555" s="170">
        <v>33.99</v>
      </c>
      <c r="I555" s="171"/>
      <c r="L555" s="167"/>
      <c r="M555" s="172"/>
      <c r="N555" s="173"/>
      <c r="O555" s="173"/>
      <c r="P555" s="173"/>
      <c r="Q555" s="173"/>
      <c r="R555" s="173"/>
      <c r="S555" s="173"/>
      <c r="T555" s="174"/>
      <c r="AT555" s="168" t="s">
        <v>179</v>
      </c>
      <c r="AU555" s="168" t="s">
        <v>87</v>
      </c>
      <c r="AV555" s="14" t="s">
        <v>87</v>
      </c>
      <c r="AW555" s="14" t="s">
        <v>31</v>
      </c>
      <c r="AX555" s="14" t="s">
        <v>32</v>
      </c>
      <c r="AY555" s="168" t="s">
        <v>170</v>
      </c>
    </row>
    <row r="556" spans="1:65" s="2" customFormat="1" ht="16.5" customHeight="1">
      <c r="A556" s="33"/>
      <c r="B556" s="145"/>
      <c r="C556" s="146" t="s">
        <v>677</v>
      </c>
      <c r="D556" s="146" t="s">
        <v>172</v>
      </c>
      <c r="E556" s="147" t="s">
        <v>1635</v>
      </c>
      <c r="F556" s="148" t="s">
        <v>1636</v>
      </c>
      <c r="G556" s="149" t="s">
        <v>642</v>
      </c>
      <c r="H556" s="150">
        <v>7</v>
      </c>
      <c r="I556" s="151"/>
      <c r="J556" s="152">
        <f>ROUND(I556*H556,2)</f>
        <v>0</v>
      </c>
      <c r="K556" s="148" t="s">
        <v>176</v>
      </c>
      <c r="L556" s="34"/>
      <c r="M556" s="153" t="s">
        <v>1</v>
      </c>
      <c r="N556" s="154" t="s">
        <v>42</v>
      </c>
      <c r="O556" s="59"/>
      <c r="P556" s="155">
        <f>O556*H556</f>
        <v>0</v>
      </c>
      <c r="Q556" s="155">
        <v>0.21734</v>
      </c>
      <c r="R556" s="155">
        <f>Q556*H556</f>
        <v>1.52138</v>
      </c>
      <c r="S556" s="155">
        <v>0</v>
      </c>
      <c r="T556" s="156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7" t="s">
        <v>177</v>
      </c>
      <c r="AT556" s="157" t="s">
        <v>172</v>
      </c>
      <c r="AU556" s="157" t="s">
        <v>87</v>
      </c>
      <c r="AY556" s="18" t="s">
        <v>170</v>
      </c>
      <c r="BE556" s="158">
        <f>IF(N556="základní",J556,0)</f>
        <v>0</v>
      </c>
      <c r="BF556" s="158">
        <f>IF(N556="snížená",J556,0)</f>
        <v>0</v>
      </c>
      <c r="BG556" s="158">
        <f>IF(N556="zákl. přenesená",J556,0)</f>
        <v>0</v>
      </c>
      <c r="BH556" s="158">
        <f>IF(N556="sníž. přenesená",J556,0)</f>
        <v>0</v>
      </c>
      <c r="BI556" s="158">
        <f>IF(N556="nulová",J556,0)</f>
        <v>0</v>
      </c>
      <c r="BJ556" s="18" t="s">
        <v>32</v>
      </c>
      <c r="BK556" s="158">
        <f>ROUND(I556*H556,2)</f>
        <v>0</v>
      </c>
      <c r="BL556" s="18" t="s">
        <v>177</v>
      </c>
      <c r="BM556" s="157" t="s">
        <v>1637</v>
      </c>
    </row>
    <row r="557" spans="1:65" s="2" customFormat="1" ht="16.5" customHeight="1">
      <c r="A557" s="33"/>
      <c r="B557" s="145"/>
      <c r="C557" s="183" t="s">
        <v>681</v>
      </c>
      <c r="D557" s="183" t="s">
        <v>379</v>
      </c>
      <c r="E557" s="184" t="s">
        <v>1638</v>
      </c>
      <c r="F557" s="185" t="s">
        <v>1639</v>
      </c>
      <c r="G557" s="186" t="s">
        <v>642</v>
      </c>
      <c r="H557" s="187">
        <v>7</v>
      </c>
      <c r="I557" s="188"/>
      <c r="J557" s="189">
        <f>ROUND(I557*H557,2)</f>
        <v>0</v>
      </c>
      <c r="K557" s="185" t="s">
        <v>193</v>
      </c>
      <c r="L557" s="190"/>
      <c r="M557" s="191" t="s">
        <v>1</v>
      </c>
      <c r="N557" s="192" t="s">
        <v>42</v>
      </c>
      <c r="O557" s="59"/>
      <c r="P557" s="155">
        <f>O557*H557</f>
        <v>0</v>
      </c>
      <c r="Q557" s="155">
        <v>0.092</v>
      </c>
      <c r="R557" s="155">
        <f>Q557*H557</f>
        <v>0.644</v>
      </c>
      <c r="S557" s="155">
        <v>0</v>
      </c>
      <c r="T557" s="156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7" t="s">
        <v>210</v>
      </c>
      <c r="AT557" s="157" t="s">
        <v>379</v>
      </c>
      <c r="AU557" s="157" t="s">
        <v>87</v>
      </c>
      <c r="AY557" s="18" t="s">
        <v>170</v>
      </c>
      <c r="BE557" s="158">
        <f>IF(N557="základní",J557,0)</f>
        <v>0</v>
      </c>
      <c r="BF557" s="158">
        <f>IF(N557="snížená",J557,0)</f>
        <v>0</v>
      </c>
      <c r="BG557" s="158">
        <f>IF(N557="zákl. přenesená",J557,0)</f>
        <v>0</v>
      </c>
      <c r="BH557" s="158">
        <f>IF(N557="sníž. přenesená",J557,0)</f>
        <v>0</v>
      </c>
      <c r="BI557" s="158">
        <f>IF(N557="nulová",J557,0)</f>
        <v>0</v>
      </c>
      <c r="BJ557" s="18" t="s">
        <v>32</v>
      </c>
      <c r="BK557" s="158">
        <f>ROUND(I557*H557,2)</f>
        <v>0</v>
      </c>
      <c r="BL557" s="18" t="s">
        <v>177</v>
      </c>
      <c r="BM557" s="157" t="s">
        <v>1640</v>
      </c>
    </row>
    <row r="558" spans="1:65" s="2" customFormat="1" ht="16.5" customHeight="1">
      <c r="A558" s="33"/>
      <c r="B558" s="145"/>
      <c r="C558" s="146" t="s">
        <v>685</v>
      </c>
      <c r="D558" s="146" t="s">
        <v>172</v>
      </c>
      <c r="E558" s="147" t="s">
        <v>1641</v>
      </c>
      <c r="F558" s="148" t="s">
        <v>1642</v>
      </c>
      <c r="G558" s="149" t="s">
        <v>642</v>
      </c>
      <c r="H558" s="150">
        <v>15</v>
      </c>
      <c r="I558" s="151"/>
      <c r="J558" s="152">
        <f>ROUND(I558*H558,2)</f>
        <v>0</v>
      </c>
      <c r="K558" s="148" t="s">
        <v>176</v>
      </c>
      <c r="L558" s="34"/>
      <c r="M558" s="153" t="s">
        <v>1</v>
      </c>
      <c r="N558" s="154" t="s">
        <v>42</v>
      </c>
      <c r="O558" s="59"/>
      <c r="P558" s="155">
        <f>O558*H558</f>
        <v>0</v>
      </c>
      <c r="Q558" s="155">
        <v>0.01298</v>
      </c>
      <c r="R558" s="155">
        <f>Q558*H558</f>
        <v>0.1947</v>
      </c>
      <c r="S558" s="155">
        <v>0.004</v>
      </c>
      <c r="T558" s="156">
        <f>S558*H558</f>
        <v>0.06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7" t="s">
        <v>177</v>
      </c>
      <c r="AT558" s="157" t="s">
        <v>172</v>
      </c>
      <c r="AU558" s="157" t="s">
        <v>87</v>
      </c>
      <c r="AY558" s="18" t="s">
        <v>170</v>
      </c>
      <c r="BE558" s="158">
        <f>IF(N558="základní",J558,0)</f>
        <v>0</v>
      </c>
      <c r="BF558" s="158">
        <f>IF(N558="snížená",J558,0)</f>
        <v>0</v>
      </c>
      <c r="BG558" s="158">
        <f>IF(N558="zákl. přenesená",J558,0)</f>
        <v>0</v>
      </c>
      <c r="BH558" s="158">
        <f>IF(N558="sníž. přenesená",J558,0)</f>
        <v>0</v>
      </c>
      <c r="BI558" s="158">
        <f>IF(N558="nulová",J558,0)</f>
        <v>0</v>
      </c>
      <c r="BJ558" s="18" t="s">
        <v>32</v>
      </c>
      <c r="BK558" s="158">
        <f>ROUND(I558*H558,2)</f>
        <v>0</v>
      </c>
      <c r="BL558" s="18" t="s">
        <v>177</v>
      </c>
      <c r="BM558" s="157" t="s">
        <v>1643</v>
      </c>
    </row>
    <row r="559" spans="2:51" s="14" customFormat="1" ht="12">
      <c r="B559" s="167"/>
      <c r="D559" s="160" t="s">
        <v>179</v>
      </c>
      <c r="E559" s="168" t="s">
        <v>1</v>
      </c>
      <c r="F559" s="169" t="s">
        <v>251</v>
      </c>
      <c r="H559" s="170">
        <v>15</v>
      </c>
      <c r="I559" s="171"/>
      <c r="L559" s="167"/>
      <c r="M559" s="172"/>
      <c r="N559" s="173"/>
      <c r="O559" s="173"/>
      <c r="P559" s="173"/>
      <c r="Q559" s="173"/>
      <c r="R559" s="173"/>
      <c r="S559" s="173"/>
      <c r="T559" s="174"/>
      <c r="AT559" s="168" t="s">
        <v>179</v>
      </c>
      <c r="AU559" s="168" t="s">
        <v>87</v>
      </c>
      <c r="AV559" s="14" t="s">
        <v>87</v>
      </c>
      <c r="AW559" s="14" t="s">
        <v>31</v>
      </c>
      <c r="AX559" s="14" t="s">
        <v>32</v>
      </c>
      <c r="AY559" s="168" t="s">
        <v>170</v>
      </c>
    </row>
    <row r="560" spans="1:65" s="2" customFormat="1" ht="16.5" customHeight="1">
      <c r="A560" s="33"/>
      <c r="B560" s="145"/>
      <c r="C560" s="146" t="s">
        <v>692</v>
      </c>
      <c r="D560" s="146" t="s">
        <v>172</v>
      </c>
      <c r="E560" s="147" t="s">
        <v>1644</v>
      </c>
      <c r="F560" s="148" t="s">
        <v>1645</v>
      </c>
      <c r="G560" s="149" t="s">
        <v>642</v>
      </c>
      <c r="H560" s="150">
        <v>1</v>
      </c>
      <c r="I560" s="151"/>
      <c r="J560" s="152">
        <f>ROUND(I560*H560,2)</f>
        <v>0</v>
      </c>
      <c r="K560" s="148" t="s">
        <v>176</v>
      </c>
      <c r="L560" s="34"/>
      <c r="M560" s="153" t="s">
        <v>1</v>
      </c>
      <c r="N560" s="154" t="s">
        <v>42</v>
      </c>
      <c r="O560" s="59"/>
      <c r="P560" s="155">
        <f>O560*H560</f>
        <v>0</v>
      </c>
      <c r="Q560" s="155">
        <v>0.01246</v>
      </c>
      <c r="R560" s="155">
        <f>Q560*H560</f>
        <v>0.01246</v>
      </c>
      <c r="S560" s="155">
        <v>0.008</v>
      </c>
      <c r="T560" s="156">
        <f>S560*H560</f>
        <v>0.008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57" t="s">
        <v>177</v>
      </c>
      <c r="AT560" s="157" t="s">
        <v>172</v>
      </c>
      <c r="AU560" s="157" t="s">
        <v>87</v>
      </c>
      <c r="AY560" s="18" t="s">
        <v>170</v>
      </c>
      <c r="BE560" s="158">
        <f>IF(N560="základní",J560,0)</f>
        <v>0</v>
      </c>
      <c r="BF560" s="158">
        <f>IF(N560="snížená",J560,0)</f>
        <v>0</v>
      </c>
      <c r="BG560" s="158">
        <f>IF(N560="zákl. přenesená",J560,0)</f>
        <v>0</v>
      </c>
      <c r="BH560" s="158">
        <f>IF(N560="sníž. přenesená",J560,0)</f>
        <v>0</v>
      </c>
      <c r="BI560" s="158">
        <f>IF(N560="nulová",J560,0)</f>
        <v>0</v>
      </c>
      <c r="BJ560" s="18" t="s">
        <v>32</v>
      </c>
      <c r="BK560" s="158">
        <f>ROUND(I560*H560,2)</f>
        <v>0</v>
      </c>
      <c r="BL560" s="18" t="s">
        <v>177</v>
      </c>
      <c r="BM560" s="157" t="s">
        <v>1646</v>
      </c>
    </row>
    <row r="561" spans="2:51" s="14" customFormat="1" ht="12">
      <c r="B561" s="167"/>
      <c r="D561" s="160" t="s">
        <v>179</v>
      </c>
      <c r="E561" s="168" t="s">
        <v>1</v>
      </c>
      <c r="F561" s="169" t="s">
        <v>32</v>
      </c>
      <c r="H561" s="170">
        <v>1</v>
      </c>
      <c r="I561" s="171"/>
      <c r="L561" s="167"/>
      <c r="M561" s="172"/>
      <c r="N561" s="173"/>
      <c r="O561" s="173"/>
      <c r="P561" s="173"/>
      <c r="Q561" s="173"/>
      <c r="R561" s="173"/>
      <c r="S561" s="173"/>
      <c r="T561" s="174"/>
      <c r="AT561" s="168" t="s">
        <v>179</v>
      </c>
      <c r="AU561" s="168" t="s">
        <v>87</v>
      </c>
      <c r="AV561" s="14" t="s">
        <v>87</v>
      </c>
      <c r="AW561" s="14" t="s">
        <v>31</v>
      </c>
      <c r="AX561" s="14" t="s">
        <v>32</v>
      </c>
      <c r="AY561" s="168" t="s">
        <v>170</v>
      </c>
    </row>
    <row r="562" spans="1:65" s="2" customFormat="1" ht="16.5" customHeight="1">
      <c r="A562" s="33"/>
      <c r="B562" s="145"/>
      <c r="C562" s="146" t="s">
        <v>696</v>
      </c>
      <c r="D562" s="146" t="s">
        <v>172</v>
      </c>
      <c r="E562" s="147" t="s">
        <v>1647</v>
      </c>
      <c r="F562" s="148" t="s">
        <v>1648</v>
      </c>
      <c r="G562" s="149" t="s">
        <v>185</v>
      </c>
      <c r="H562" s="150">
        <v>117.2</v>
      </c>
      <c r="I562" s="151"/>
      <c r="J562" s="152">
        <f>ROUND(I562*H562,2)</f>
        <v>0</v>
      </c>
      <c r="K562" s="148" t="s">
        <v>193</v>
      </c>
      <c r="L562" s="34"/>
      <c r="M562" s="153" t="s">
        <v>1</v>
      </c>
      <c r="N562" s="154" t="s">
        <v>42</v>
      </c>
      <c r="O562" s="59"/>
      <c r="P562" s="155">
        <f>O562*H562</f>
        <v>0</v>
      </c>
      <c r="Q562" s="155">
        <v>0</v>
      </c>
      <c r="R562" s="155">
        <f>Q562*H562</f>
        <v>0</v>
      </c>
      <c r="S562" s="155">
        <v>1.137</v>
      </c>
      <c r="T562" s="156">
        <f>S562*H562</f>
        <v>133.2564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57" t="s">
        <v>177</v>
      </c>
      <c r="AT562" s="157" t="s">
        <v>172</v>
      </c>
      <c r="AU562" s="157" t="s">
        <v>87</v>
      </c>
      <c r="AY562" s="18" t="s">
        <v>170</v>
      </c>
      <c r="BE562" s="158">
        <f>IF(N562="základní",J562,0)</f>
        <v>0</v>
      </c>
      <c r="BF562" s="158">
        <f>IF(N562="snížená",J562,0)</f>
        <v>0</v>
      </c>
      <c r="BG562" s="158">
        <f>IF(N562="zákl. přenesená",J562,0)</f>
        <v>0</v>
      </c>
      <c r="BH562" s="158">
        <f>IF(N562="sníž. přenesená",J562,0)</f>
        <v>0</v>
      </c>
      <c r="BI562" s="158">
        <f>IF(N562="nulová",J562,0)</f>
        <v>0</v>
      </c>
      <c r="BJ562" s="18" t="s">
        <v>32</v>
      </c>
      <c r="BK562" s="158">
        <f>ROUND(I562*H562,2)</f>
        <v>0</v>
      </c>
      <c r="BL562" s="18" t="s">
        <v>177</v>
      </c>
      <c r="BM562" s="157" t="s">
        <v>1649</v>
      </c>
    </row>
    <row r="563" spans="2:51" s="14" customFormat="1" ht="12">
      <c r="B563" s="167"/>
      <c r="D563" s="160" t="s">
        <v>179</v>
      </c>
      <c r="E563" s="168" t="s">
        <v>1</v>
      </c>
      <c r="F563" s="169" t="s">
        <v>1650</v>
      </c>
      <c r="H563" s="170">
        <v>117.2</v>
      </c>
      <c r="I563" s="171"/>
      <c r="L563" s="167"/>
      <c r="M563" s="172"/>
      <c r="N563" s="173"/>
      <c r="O563" s="173"/>
      <c r="P563" s="173"/>
      <c r="Q563" s="173"/>
      <c r="R563" s="173"/>
      <c r="S563" s="173"/>
      <c r="T563" s="174"/>
      <c r="AT563" s="168" t="s">
        <v>179</v>
      </c>
      <c r="AU563" s="168" t="s">
        <v>87</v>
      </c>
      <c r="AV563" s="14" t="s">
        <v>87</v>
      </c>
      <c r="AW563" s="14" t="s">
        <v>31</v>
      </c>
      <c r="AX563" s="14" t="s">
        <v>32</v>
      </c>
      <c r="AY563" s="168" t="s">
        <v>170</v>
      </c>
    </row>
    <row r="564" spans="1:65" s="2" customFormat="1" ht="21.75" customHeight="1">
      <c r="A564" s="33"/>
      <c r="B564" s="145"/>
      <c r="C564" s="146" t="s">
        <v>701</v>
      </c>
      <c r="D564" s="146" t="s">
        <v>172</v>
      </c>
      <c r="E564" s="147" t="s">
        <v>1651</v>
      </c>
      <c r="F564" s="148" t="s">
        <v>1652</v>
      </c>
      <c r="G564" s="149" t="s">
        <v>185</v>
      </c>
      <c r="H564" s="150">
        <v>142.1</v>
      </c>
      <c r="I564" s="151"/>
      <c r="J564" s="152">
        <f>ROUND(I564*H564,2)</f>
        <v>0</v>
      </c>
      <c r="K564" s="148" t="s">
        <v>1</v>
      </c>
      <c r="L564" s="34"/>
      <c r="M564" s="153" t="s">
        <v>1</v>
      </c>
      <c r="N564" s="154" t="s">
        <v>42</v>
      </c>
      <c r="O564" s="59"/>
      <c r="P564" s="155">
        <f>O564*H564</f>
        <v>0</v>
      </c>
      <c r="Q564" s="155">
        <v>0</v>
      </c>
      <c r="R564" s="155">
        <f>Q564*H564</f>
        <v>0</v>
      </c>
      <c r="S564" s="155">
        <v>0.966</v>
      </c>
      <c r="T564" s="156">
        <f>S564*H564</f>
        <v>137.2686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7" t="s">
        <v>177</v>
      </c>
      <c r="AT564" s="157" t="s">
        <v>172</v>
      </c>
      <c r="AU564" s="157" t="s">
        <v>87</v>
      </c>
      <c r="AY564" s="18" t="s">
        <v>170</v>
      </c>
      <c r="BE564" s="158">
        <f>IF(N564="základní",J564,0)</f>
        <v>0</v>
      </c>
      <c r="BF564" s="158">
        <f>IF(N564="snížená",J564,0)</f>
        <v>0</v>
      </c>
      <c r="BG564" s="158">
        <f>IF(N564="zákl. přenesená",J564,0)</f>
        <v>0</v>
      </c>
      <c r="BH564" s="158">
        <f>IF(N564="sníž. přenesená",J564,0)</f>
        <v>0</v>
      </c>
      <c r="BI564" s="158">
        <f>IF(N564="nulová",J564,0)</f>
        <v>0</v>
      </c>
      <c r="BJ564" s="18" t="s">
        <v>32</v>
      </c>
      <c r="BK564" s="158">
        <f>ROUND(I564*H564,2)</f>
        <v>0</v>
      </c>
      <c r="BL564" s="18" t="s">
        <v>177</v>
      </c>
      <c r="BM564" s="157" t="s">
        <v>1653</v>
      </c>
    </row>
    <row r="565" spans="2:51" s="14" customFormat="1" ht="12">
      <c r="B565" s="167"/>
      <c r="D565" s="160" t="s">
        <v>179</v>
      </c>
      <c r="E565" s="168" t="s">
        <v>1</v>
      </c>
      <c r="F565" s="169" t="s">
        <v>1654</v>
      </c>
      <c r="H565" s="170">
        <v>142.1</v>
      </c>
      <c r="I565" s="171"/>
      <c r="L565" s="167"/>
      <c r="M565" s="172"/>
      <c r="N565" s="173"/>
      <c r="O565" s="173"/>
      <c r="P565" s="173"/>
      <c r="Q565" s="173"/>
      <c r="R565" s="173"/>
      <c r="S565" s="173"/>
      <c r="T565" s="174"/>
      <c r="AT565" s="168" t="s">
        <v>179</v>
      </c>
      <c r="AU565" s="168" t="s">
        <v>87</v>
      </c>
      <c r="AV565" s="14" t="s">
        <v>87</v>
      </c>
      <c r="AW565" s="14" t="s">
        <v>31</v>
      </c>
      <c r="AX565" s="14" t="s">
        <v>32</v>
      </c>
      <c r="AY565" s="168" t="s">
        <v>170</v>
      </c>
    </row>
    <row r="566" spans="1:65" s="2" customFormat="1" ht="24.2" customHeight="1">
      <c r="A566" s="33"/>
      <c r="B566" s="145"/>
      <c r="C566" s="146" t="s">
        <v>705</v>
      </c>
      <c r="D566" s="146" t="s">
        <v>172</v>
      </c>
      <c r="E566" s="147" t="s">
        <v>1655</v>
      </c>
      <c r="F566" s="148" t="s">
        <v>1656</v>
      </c>
      <c r="G566" s="149" t="s">
        <v>642</v>
      </c>
      <c r="H566" s="150">
        <v>9</v>
      </c>
      <c r="I566" s="151"/>
      <c r="J566" s="152">
        <f>ROUND(I566*H566,2)</f>
        <v>0</v>
      </c>
      <c r="K566" s="148" t="s">
        <v>193</v>
      </c>
      <c r="L566" s="34"/>
      <c r="M566" s="153" t="s">
        <v>1</v>
      </c>
      <c r="N566" s="154" t="s">
        <v>42</v>
      </c>
      <c r="O566" s="59"/>
      <c r="P566" s="155">
        <f>O566*H566</f>
        <v>0</v>
      </c>
      <c r="Q566" s="155">
        <v>0</v>
      </c>
      <c r="R566" s="155">
        <f>Q566*H566</f>
        <v>0</v>
      </c>
      <c r="S566" s="155">
        <v>0.15</v>
      </c>
      <c r="T566" s="156">
        <f>S566*H566</f>
        <v>1.3499999999999999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7" t="s">
        <v>177</v>
      </c>
      <c r="AT566" s="157" t="s">
        <v>172</v>
      </c>
      <c r="AU566" s="157" t="s">
        <v>87</v>
      </c>
      <c r="AY566" s="18" t="s">
        <v>170</v>
      </c>
      <c r="BE566" s="158">
        <f>IF(N566="základní",J566,0)</f>
        <v>0</v>
      </c>
      <c r="BF566" s="158">
        <f>IF(N566="snížená",J566,0)</f>
        <v>0</v>
      </c>
      <c r="BG566" s="158">
        <f>IF(N566="zákl. přenesená",J566,0)</f>
        <v>0</v>
      </c>
      <c r="BH566" s="158">
        <f>IF(N566="sníž. přenesená",J566,0)</f>
        <v>0</v>
      </c>
      <c r="BI566" s="158">
        <f>IF(N566="nulová",J566,0)</f>
        <v>0</v>
      </c>
      <c r="BJ566" s="18" t="s">
        <v>32</v>
      </c>
      <c r="BK566" s="158">
        <f>ROUND(I566*H566,2)</f>
        <v>0</v>
      </c>
      <c r="BL566" s="18" t="s">
        <v>177</v>
      </c>
      <c r="BM566" s="157" t="s">
        <v>1657</v>
      </c>
    </row>
    <row r="567" spans="2:51" s="14" customFormat="1" ht="12">
      <c r="B567" s="167"/>
      <c r="D567" s="160" t="s">
        <v>179</v>
      </c>
      <c r="E567" s="168" t="s">
        <v>1</v>
      </c>
      <c r="F567" s="169" t="s">
        <v>1658</v>
      </c>
      <c r="H567" s="170">
        <v>9</v>
      </c>
      <c r="I567" s="171"/>
      <c r="L567" s="167"/>
      <c r="M567" s="172"/>
      <c r="N567" s="173"/>
      <c r="O567" s="173"/>
      <c r="P567" s="173"/>
      <c r="Q567" s="173"/>
      <c r="R567" s="173"/>
      <c r="S567" s="173"/>
      <c r="T567" s="174"/>
      <c r="AT567" s="168" t="s">
        <v>179</v>
      </c>
      <c r="AU567" s="168" t="s">
        <v>87</v>
      </c>
      <c r="AV567" s="14" t="s">
        <v>87</v>
      </c>
      <c r="AW567" s="14" t="s">
        <v>31</v>
      </c>
      <c r="AX567" s="14" t="s">
        <v>32</v>
      </c>
      <c r="AY567" s="168" t="s">
        <v>170</v>
      </c>
    </row>
    <row r="568" spans="1:65" s="2" customFormat="1" ht="16.5" customHeight="1">
      <c r="A568" s="33"/>
      <c r="B568" s="145"/>
      <c r="C568" s="146" t="s">
        <v>711</v>
      </c>
      <c r="D568" s="146" t="s">
        <v>172</v>
      </c>
      <c r="E568" s="147" t="s">
        <v>1089</v>
      </c>
      <c r="F568" s="148" t="s">
        <v>1090</v>
      </c>
      <c r="G568" s="149" t="s">
        <v>222</v>
      </c>
      <c r="H568" s="150">
        <v>5.343</v>
      </c>
      <c r="I568" s="151"/>
      <c r="J568" s="152">
        <f>ROUND(I568*H568,2)</f>
        <v>0</v>
      </c>
      <c r="K568" s="148" t="s">
        <v>176</v>
      </c>
      <c r="L568" s="34"/>
      <c r="M568" s="153" t="s">
        <v>1</v>
      </c>
      <c r="N568" s="154" t="s">
        <v>42</v>
      </c>
      <c r="O568" s="59"/>
      <c r="P568" s="155">
        <f>O568*H568</f>
        <v>0</v>
      </c>
      <c r="Q568" s="155">
        <v>0</v>
      </c>
      <c r="R568" s="155">
        <f>Q568*H568</f>
        <v>0</v>
      </c>
      <c r="S568" s="155">
        <v>1.92</v>
      </c>
      <c r="T568" s="156">
        <f>S568*H568</f>
        <v>10.25856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7" t="s">
        <v>177</v>
      </c>
      <c r="AT568" s="157" t="s">
        <v>172</v>
      </c>
      <c r="AU568" s="157" t="s">
        <v>87</v>
      </c>
      <c r="AY568" s="18" t="s">
        <v>170</v>
      </c>
      <c r="BE568" s="158">
        <f>IF(N568="základní",J568,0)</f>
        <v>0</v>
      </c>
      <c r="BF568" s="158">
        <f>IF(N568="snížená",J568,0)</f>
        <v>0</v>
      </c>
      <c r="BG568" s="158">
        <f>IF(N568="zákl. přenesená",J568,0)</f>
        <v>0</v>
      </c>
      <c r="BH568" s="158">
        <f>IF(N568="sníž. přenesená",J568,0)</f>
        <v>0</v>
      </c>
      <c r="BI568" s="158">
        <f>IF(N568="nulová",J568,0)</f>
        <v>0</v>
      </c>
      <c r="BJ568" s="18" t="s">
        <v>32</v>
      </c>
      <c r="BK568" s="158">
        <f>ROUND(I568*H568,2)</f>
        <v>0</v>
      </c>
      <c r="BL568" s="18" t="s">
        <v>177</v>
      </c>
      <c r="BM568" s="157" t="s">
        <v>1659</v>
      </c>
    </row>
    <row r="569" spans="2:51" s="13" customFormat="1" ht="12">
      <c r="B569" s="159"/>
      <c r="D569" s="160" t="s">
        <v>179</v>
      </c>
      <c r="E569" s="161" t="s">
        <v>1</v>
      </c>
      <c r="F569" s="162" t="s">
        <v>1660</v>
      </c>
      <c r="H569" s="161" t="s">
        <v>1</v>
      </c>
      <c r="I569" s="163"/>
      <c r="L569" s="159"/>
      <c r="M569" s="164"/>
      <c r="N569" s="165"/>
      <c r="O569" s="165"/>
      <c r="P569" s="165"/>
      <c r="Q569" s="165"/>
      <c r="R569" s="165"/>
      <c r="S569" s="165"/>
      <c r="T569" s="166"/>
      <c r="AT569" s="161" t="s">
        <v>179</v>
      </c>
      <c r="AU569" s="161" t="s">
        <v>87</v>
      </c>
      <c r="AV569" s="13" t="s">
        <v>32</v>
      </c>
      <c r="AW569" s="13" t="s">
        <v>31</v>
      </c>
      <c r="AX569" s="13" t="s">
        <v>77</v>
      </c>
      <c r="AY569" s="161" t="s">
        <v>170</v>
      </c>
    </row>
    <row r="570" spans="2:51" s="13" customFormat="1" ht="12">
      <c r="B570" s="159"/>
      <c r="D570" s="160" t="s">
        <v>179</v>
      </c>
      <c r="E570" s="161" t="s">
        <v>1</v>
      </c>
      <c r="F570" s="162" t="s">
        <v>1661</v>
      </c>
      <c r="H570" s="161" t="s">
        <v>1</v>
      </c>
      <c r="I570" s="163"/>
      <c r="L570" s="159"/>
      <c r="M570" s="164"/>
      <c r="N570" s="165"/>
      <c r="O570" s="165"/>
      <c r="P570" s="165"/>
      <c r="Q570" s="165"/>
      <c r="R570" s="165"/>
      <c r="S570" s="165"/>
      <c r="T570" s="166"/>
      <c r="AT570" s="161" t="s">
        <v>179</v>
      </c>
      <c r="AU570" s="161" t="s">
        <v>87</v>
      </c>
      <c r="AV570" s="13" t="s">
        <v>32</v>
      </c>
      <c r="AW570" s="13" t="s">
        <v>31</v>
      </c>
      <c r="AX570" s="13" t="s">
        <v>77</v>
      </c>
      <c r="AY570" s="161" t="s">
        <v>170</v>
      </c>
    </row>
    <row r="571" spans="2:51" s="14" customFormat="1" ht="12">
      <c r="B571" s="167"/>
      <c r="D571" s="160" t="s">
        <v>179</v>
      </c>
      <c r="E571" s="168" t="s">
        <v>1</v>
      </c>
      <c r="F571" s="169" t="s">
        <v>1662</v>
      </c>
      <c r="H571" s="170">
        <v>1.784</v>
      </c>
      <c r="I571" s="171"/>
      <c r="L571" s="167"/>
      <c r="M571" s="172"/>
      <c r="N571" s="173"/>
      <c r="O571" s="173"/>
      <c r="P571" s="173"/>
      <c r="Q571" s="173"/>
      <c r="R571" s="173"/>
      <c r="S571" s="173"/>
      <c r="T571" s="174"/>
      <c r="AT571" s="168" t="s">
        <v>179</v>
      </c>
      <c r="AU571" s="168" t="s">
        <v>87</v>
      </c>
      <c r="AV571" s="14" t="s">
        <v>87</v>
      </c>
      <c r="AW571" s="14" t="s">
        <v>31</v>
      </c>
      <c r="AX571" s="14" t="s">
        <v>77</v>
      </c>
      <c r="AY571" s="168" t="s">
        <v>170</v>
      </c>
    </row>
    <row r="572" spans="2:51" s="14" customFormat="1" ht="12">
      <c r="B572" s="167"/>
      <c r="D572" s="160" t="s">
        <v>179</v>
      </c>
      <c r="E572" s="168" t="s">
        <v>1</v>
      </c>
      <c r="F572" s="169" t="s">
        <v>1663</v>
      </c>
      <c r="H572" s="170">
        <v>3.559</v>
      </c>
      <c r="I572" s="171"/>
      <c r="L572" s="167"/>
      <c r="M572" s="172"/>
      <c r="N572" s="173"/>
      <c r="O572" s="173"/>
      <c r="P572" s="173"/>
      <c r="Q572" s="173"/>
      <c r="R572" s="173"/>
      <c r="S572" s="173"/>
      <c r="T572" s="174"/>
      <c r="AT572" s="168" t="s">
        <v>179</v>
      </c>
      <c r="AU572" s="168" t="s">
        <v>87</v>
      </c>
      <c r="AV572" s="14" t="s">
        <v>87</v>
      </c>
      <c r="AW572" s="14" t="s">
        <v>31</v>
      </c>
      <c r="AX572" s="14" t="s">
        <v>77</v>
      </c>
      <c r="AY572" s="168" t="s">
        <v>170</v>
      </c>
    </row>
    <row r="573" spans="2:51" s="15" customFormat="1" ht="12">
      <c r="B573" s="175"/>
      <c r="D573" s="160" t="s">
        <v>179</v>
      </c>
      <c r="E573" s="176" t="s">
        <v>1</v>
      </c>
      <c r="F573" s="177" t="s">
        <v>239</v>
      </c>
      <c r="H573" s="178">
        <v>5.343</v>
      </c>
      <c r="I573" s="179"/>
      <c r="L573" s="175"/>
      <c r="M573" s="180"/>
      <c r="N573" s="181"/>
      <c r="O573" s="181"/>
      <c r="P573" s="181"/>
      <c r="Q573" s="181"/>
      <c r="R573" s="181"/>
      <c r="S573" s="181"/>
      <c r="T573" s="182"/>
      <c r="AT573" s="176" t="s">
        <v>179</v>
      </c>
      <c r="AU573" s="176" t="s">
        <v>87</v>
      </c>
      <c r="AV573" s="15" t="s">
        <v>177</v>
      </c>
      <c r="AW573" s="15" t="s">
        <v>31</v>
      </c>
      <c r="AX573" s="15" t="s">
        <v>32</v>
      </c>
      <c r="AY573" s="176" t="s">
        <v>170</v>
      </c>
    </row>
    <row r="574" spans="1:65" s="2" customFormat="1" ht="16.5" customHeight="1">
      <c r="A574" s="33"/>
      <c r="B574" s="145"/>
      <c r="C574" s="146" t="s">
        <v>715</v>
      </c>
      <c r="D574" s="146" t="s">
        <v>172</v>
      </c>
      <c r="E574" s="147" t="s">
        <v>1664</v>
      </c>
      <c r="F574" s="148" t="s">
        <v>1665</v>
      </c>
      <c r="G574" s="149" t="s">
        <v>222</v>
      </c>
      <c r="H574" s="150">
        <v>12.125</v>
      </c>
      <c r="I574" s="151"/>
      <c r="J574" s="152">
        <f>ROUND(I574*H574,2)</f>
        <v>0</v>
      </c>
      <c r="K574" s="148" t="s">
        <v>176</v>
      </c>
      <c r="L574" s="34"/>
      <c r="M574" s="153" t="s">
        <v>1</v>
      </c>
      <c r="N574" s="154" t="s">
        <v>42</v>
      </c>
      <c r="O574" s="59"/>
      <c r="P574" s="155">
        <f>O574*H574</f>
        <v>0</v>
      </c>
      <c r="Q574" s="155">
        <v>0</v>
      </c>
      <c r="R574" s="155">
        <f>Q574*H574</f>
        <v>0</v>
      </c>
      <c r="S574" s="155">
        <v>0.36</v>
      </c>
      <c r="T574" s="156">
        <f>S574*H574</f>
        <v>4.365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57" t="s">
        <v>177</v>
      </c>
      <c r="AT574" s="157" t="s">
        <v>172</v>
      </c>
      <c r="AU574" s="157" t="s">
        <v>87</v>
      </c>
      <c r="AY574" s="18" t="s">
        <v>170</v>
      </c>
      <c r="BE574" s="158">
        <f>IF(N574="základní",J574,0)</f>
        <v>0</v>
      </c>
      <c r="BF574" s="158">
        <f>IF(N574="snížená",J574,0)</f>
        <v>0</v>
      </c>
      <c r="BG574" s="158">
        <f>IF(N574="zákl. přenesená",J574,0)</f>
        <v>0</v>
      </c>
      <c r="BH574" s="158">
        <f>IF(N574="sníž. přenesená",J574,0)</f>
        <v>0</v>
      </c>
      <c r="BI574" s="158">
        <f>IF(N574="nulová",J574,0)</f>
        <v>0</v>
      </c>
      <c r="BJ574" s="18" t="s">
        <v>32</v>
      </c>
      <c r="BK574" s="158">
        <f>ROUND(I574*H574,2)</f>
        <v>0</v>
      </c>
      <c r="BL574" s="18" t="s">
        <v>177</v>
      </c>
      <c r="BM574" s="157" t="s">
        <v>1666</v>
      </c>
    </row>
    <row r="575" spans="2:51" s="13" customFormat="1" ht="12">
      <c r="B575" s="159"/>
      <c r="D575" s="160" t="s">
        <v>179</v>
      </c>
      <c r="E575" s="161" t="s">
        <v>1</v>
      </c>
      <c r="F575" s="162" t="s">
        <v>1667</v>
      </c>
      <c r="H575" s="161" t="s">
        <v>1</v>
      </c>
      <c r="I575" s="163"/>
      <c r="L575" s="159"/>
      <c r="M575" s="164"/>
      <c r="N575" s="165"/>
      <c r="O575" s="165"/>
      <c r="P575" s="165"/>
      <c r="Q575" s="165"/>
      <c r="R575" s="165"/>
      <c r="S575" s="165"/>
      <c r="T575" s="166"/>
      <c r="AT575" s="161" t="s">
        <v>179</v>
      </c>
      <c r="AU575" s="161" t="s">
        <v>87</v>
      </c>
      <c r="AV575" s="13" t="s">
        <v>32</v>
      </c>
      <c r="AW575" s="13" t="s">
        <v>31</v>
      </c>
      <c r="AX575" s="13" t="s">
        <v>77</v>
      </c>
      <c r="AY575" s="161" t="s">
        <v>170</v>
      </c>
    </row>
    <row r="576" spans="2:51" s="14" customFormat="1" ht="12">
      <c r="B576" s="167"/>
      <c r="D576" s="160" t="s">
        <v>179</v>
      </c>
      <c r="E576" s="168" t="s">
        <v>1</v>
      </c>
      <c r="F576" s="169" t="s">
        <v>1668</v>
      </c>
      <c r="H576" s="170">
        <v>12.125</v>
      </c>
      <c r="I576" s="171"/>
      <c r="L576" s="167"/>
      <c r="M576" s="172"/>
      <c r="N576" s="173"/>
      <c r="O576" s="173"/>
      <c r="P576" s="173"/>
      <c r="Q576" s="173"/>
      <c r="R576" s="173"/>
      <c r="S576" s="173"/>
      <c r="T576" s="174"/>
      <c r="AT576" s="168" t="s">
        <v>179</v>
      </c>
      <c r="AU576" s="168" t="s">
        <v>87</v>
      </c>
      <c r="AV576" s="14" t="s">
        <v>87</v>
      </c>
      <c r="AW576" s="14" t="s">
        <v>31</v>
      </c>
      <c r="AX576" s="14" t="s">
        <v>32</v>
      </c>
      <c r="AY576" s="168" t="s">
        <v>170</v>
      </c>
    </row>
    <row r="577" spans="1:65" s="2" customFormat="1" ht="16.5" customHeight="1">
      <c r="A577" s="33"/>
      <c r="B577" s="145"/>
      <c r="C577" s="146" t="s">
        <v>724</v>
      </c>
      <c r="D577" s="146" t="s">
        <v>172</v>
      </c>
      <c r="E577" s="147" t="s">
        <v>1669</v>
      </c>
      <c r="F577" s="148" t="s">
        <v>1670</v>
      </c>
      <c r="G577" s="149" t="s">
        <v>222</v>
      </c>
      <c r="H577" s="150">
        <v>44.928</v>
      </c>
      <c r="I577" s="151"/>
      <c r="J577" s="152">
        <f>ROUND(I577*H577,2)</f>
        <v>0</v>
      </c>
      <c r="K577" s="148" t="s">
        <v>176</v>
      </c>
      <c r="L577" s="34"/>
      <c r="M577" s="153" t="s">
        <v>1</v>
      </c>
      <c r="N577" s="154" t="s">
        <v>42</v>
      </c>
      <c r="O577" s="59"/>
      <c r="P577" s="155">
        <f>O577*H577</f>
        <v>0</v>
      </c>
      <c r="Q577" s="155">
        <v>0</v>
      </c>
      <c r="R577" s="155">
        <f>Q577*H577</f>
        <v>0</v>
      </c>
      <c r="S577" s="155">
        <v>0.36</v>
      </c>
      <c r="T577" s="156">
        <f>S577*H577</f>
        <v>16.17408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57" t="s">
        <v>177</v>
      </c>
      <c r="AT577" s="157" t="s">
        <v>172</v>
      </c>
      <c r="AU577" s="157" t="s">
        <v>87</v>
      </c>
      <c r="AY577" s="18" t="s">
        <v>170</v>
      </c>
      <c r="BE577" s="158">
        <f>IF(N577="základní",J577,0)</f>
        <v>0</v>
      </c>
      <c r="BF577" s="158">
        <f>IF(N577="snížená",J577,0)</f>
        <v>0</v>
      </c>
      <c r="BG577" s="158">
        <f>IF(N577="zákl. přenesená",J577,0)</f>
        <v>0</v>
      </c>
      <c r="BH577" s="158">
        <f>IF(N577="sníž. přenesená",J577,0)</f>
        <v>0</v>
      </c>
      <c r="BI577" s="158">
        <f>IF(N577="nulová",J577,0)</f>
        <v>0</v>
      </c>
      <c r="BJ577" s="18" t="s">
        <v>32</v>
      </c>
      <c r="BK577" s="158">
        <f>ROUND(I577*H577,2)</f>
        <v>0</v>
      </c>
      <c r="BL577" s="18" t="s">
        <v>177</v>
      </c>
      <c r="BM577" s="157" t="s">
        <v>1671</v>
      </c>
    </row>
    <row r="578" spans="2:51" s="13" customFormat="1" ht="12">
      <c r="B578" s="159"/>
      <c r="D578" s="160" t="s">
        <v>179</v>
      </c>
      <c r="E578" s="161" t="s">
        <v>1</v>
      </c>
      <c r="F578" s="162" t="s">
        <v>1672</v>
      </c>
      <c r="H578" s="161" t="s">
        <v>1</v>
      </c>
      <c r="I578" s="163"/>
      <c r="L578" s="159"/>
      <c r="M578" s="164"/>
      <c r="N578" s="165"/>
      <c r="O578" s="165"/>
      <c r="P578" s="165"/>
      <c r="Q578" s="165"/>
      <c r="R578" s="165"/>
      <c r="S578" s="165"/>
      <c r="T578" s="166"/>
      <c r="AT578" s="161" t="s">
        <v>179</v>
      </c>
      <c r="AU578" s="161" t="s">
        <v>87</v>
      </c>
      <c r="AV578" s="13" t="s">
        <v>32</v>
      </c>
      <c r="AW578" s="13" t="s">
        <v>31</v>
      </c>
      <c r="AX578" s="13" t="s">
        <v>77</v>
      </c>
      <c r="AY578" s="161" t="s">
        <v>170</v>
      </c>
    </row>
    <row r="579" spans="2:51" s="14" customFormat="1" ht="12">
      <c r="B579" s="167"/>
      <c r="D579" s="160" t="s">
        <v>179</v>
      </c>
      <c r="E579" s="168" t="s">
        <v>1</v>
      </c>
      <c r="F579" s="169" t="s">
        <v>1673</v>
      </c>
      <c r="H579" s="170">
        <v>44.928</v>
      </c>
      <c r="I579" s="171"/>
      <c r="L579" s="167"/>
      <c r="M579" s="172"/>
      <c r="N579" s="173"/>
      <c r="O579" s="173"/>
      <c r="P579" s="173"/>
      <c r="Q579" s="173"/>
      <c r="R579" s="173"/>
      <c r="S579" s="173"/>
      <c r="T579" s="174"/>
      <c r="AT579" s="168" t="s">
        <v>179</v>
      </c>
      <c r="AU579" s="168" t="s">
        <v>87</v>
      </c>
      <c r="AV579" s="14" t="s">
        <v>87</v>
      </c>
      <c r="AW579" s="14" t="s">
        <v>31</v>
      </c>
      <c r="AX579" s="14" t="s">
        <v>32</v>
      </c>
      <c r="AY579" s="168" t="s">
        <v>170</v>
      </c>
    </row>
    <row r="580" spans="1:65" s="2" customFormat="1" ht="16.5" customHeight="1">
      <c r="A580" s="33"/>
      <c r="B580" s="145"/>
      <c r="C580" s="146" t="s">
        <v>728</v>
      </c>
      <c r="D580" s="146" t="s">
        <v>172</v>
      </c>
      <c r="E580" s="147" t="s">
        <v>1674</v>
      </c>
      <c r="F580" s="148" t="s">
        <v>1675</v>
      </c>
      <c r="G580" s="149" t="s">
        <v>222</v>
      </c>
      <c r="H580" s="150">
        <v>1.455</v>
      </c>
      <c r="I580" s="151"/>
      <c r="J580" s="152">
        <f>ROUND(I580*H580,2)</f>
        <v>0</v>
      </c>
      <c r="K580" s="148" t="s">
        <v>176</v>
      </c>
      <c r="L580" s="34"/>
      <c r="M580" s="153" t="s">
        <v>1</v>
      </c>
      <c r="N580" s="154" t="s">
        <v>42</v>
      </c>
      <c r="O580" s="59"/>
      <c r="P580" s="155">
        <f>O580*H580</f>
        <v>0</v>
      </c>
      <c r="Q580" s="155">
        <v>0</v>
      </c>
      <c r="R580" s="155">
        <f>Q580*H580</f>
        <v>0</v>
      </c>
      <c r="S580" s="155">
        <v>2.4</v>
      </c>
      <c r="T580" s="156">
        <f>S580*H580</f>
        <v>3.492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57" t="s">
        <v>177</v>
      </c>
      <c r="AT580" s="157" t="s">
        <v>172</v>
      </c>
      <c r="AU580" s="157" t="s">
        <v>87</v>
      </c>
      <c r="AY580" s="18" t="s">
        <v>170</v>
      </c>
      <c r="BE580" s="158">
        <f>IF(N580="základní",J580,0)</f>
        <v>0</v>
      </c>
      <c r="BF580" s="158">
        <f>IF(N580="snížená",J580,0)</f>
        <v>0</v>
      </c>
      <c r="BG580" s="158">
        <f>IF(N580="zákl. přenesená",J580,0)</f>
        <v>0</v>
      </c>
      <c r="BH580" s="158">
        <f>IF(N580="sníž. přenesená",J580,0)</f>
        <v>0</v>
      </c>
      <c r="BI580" s="158">
        <f>IF(N580="nulová",J580,0)</f>
        <v>0</v>
      </c>
      <c r="BJ580" s="18" t="s">
        <v>32</v>
      </c>
      <c r="BK580" s="158">
        <f>ROUND(I580*H580,2)</f>
        <v>0</v>
      </c>
      <c r="BL580" s="18" t="s">
        <v>177</v>
      </c>
      <c r="BM580" s="157" t="s">
        <v>1676</v>
      </c>
    </row>
    <row r="581" spans="2:51" s="13" customFormat="1" ht="12">
      <c r="B581" s="159"/>
      <c r="D581" s="160" t="s">
        <v>179</v>
      </c>
      <c r="E581" s="161" t="s">
        <v>1</v>
      </c>
      <c r="F581" s="162" t="s">
        <v>1677</v>
      </c>
      <c r="H581" s="161" t="s">
        <v>1</v>
      </c>
      <c r="I581" s="163"/>
      <c r="L581" s="159"/>
      <c r="M581" s="164"/>
      <c r="N581" s="165"/>
      <c r="O581" s="165"/>
      <c r="P581" s="165"/>
      <c r="Q581" s="165"/>
      <c r="R581" s="165"/>
      <c r="S581" s="165"/>
      <c r="T581" s="166"/>
      <c r="AT581" s="161" t="s">
        <v>179</v>
      </c>
      <c r="AU581" s="161" t="s">
        <v>87</v>
      </c>
      <c r="AV581" s="13" t="s">
        <v>32</v>
      </c>
      <c r="AW581" s="13" t="s">
        <v>31</v>
      </c>
      <c r="AX581" s="13" t="s">
        <v>77</v>
      </c>
      <c r="AY581" s="161" t="s">
        <v>170</v>
      </c>
    </row>
    <row r="582" spans="2:51" s="14" customFormat="1" ht="12">
      <c r="B582" s="167"/>
      <c r="D582" s="160" t="s">
        <v>179</v>
      </c>
      <c r="E582" s="168" t="s">
        <v>1</v>
      </c>
      <c r="F582" s="169" t="s">
        <v>1678</v>
      </c>
      <c r="H582" s="170">
        <v>0.285</v>
      </c>
      <c r="I582" s="171"/>
      <c r="L582" s="167"/>
      <c r="M582" s="172"/>
      <c r="N582" s="173"/>
      <c r="O582" s="173"/>
      <c r="P582" s="173"/>
      <c r="Q582" s="173"/>
      <c r="R582" s="173"/>
      <c r="S582" s="173"/>
      <c r="T582" s="174"/>
      <c r="AT582" s="168" t="s">
        <v>179</v>
      </c>
      <c r="AU582" s="168" t="s">
        <v>87</v>
      </c>
      <c r="AV582" s="14" t="s">
        <v>87</v>
      </c>
      <c r="AW582" s="14" t="s">
        <v>31</v>
      </c>
      <c r="AX582" s="14" t="s">
        <v>77</v>
      </c>
      <c r="AY582" s="168" t="s">
        <v>170</v>
      </c>
    </row>
    <row r="583" spans="2:51" s="14" customFormat="1" ht="12">
      <c r="B583" s="167"/>
      <c r="D583" s="160" t="s">
        <v>179</v>
      </c>
      <c r="E583" s="168" t="s">
        <v>1</v>
      </c>
      <c r="F583" s="169" t="s">
        <v>1679</v>
      </c>
      <c r="H583" s="170">
        <v>1.17</v>
      </c>
      <c r="I583" s="171"/>
      <c r="L583" s="167"/>
      <c r="M583" s="172"/>
      <c r="N583" s="173"/>
      <c r="O583" s="173"/>
      <c r="P583" s="173"/>
      <c r="Q583" s="173"/>
      <c r="R583" s="173"/>
      <c r="S583" s="173"/>
      <c r="T583" s="174"/>
      <c r="AT583" s="168" t="s">
        <v>179</v>
      </c>
      <c r="AU583" s="168" t="s">
        <v>87</v>
      </c>
      <c r="AV583" s="14" t="s">
        <v>87</v>
      </c>
      <c r="AW583" s="14" t="s">
        <v>31</v>
      </c>
      <c r="AX583" s="14" t="s">
        <v>77</v>
      </c>
      <c r="AY583" s="168" t="s">
        <v>170</v>
      </c>
    </row>
    <row r="584" spans="2:51" s="15" customFormat="1" ht="12">
      <c r="B584" s="175"/>
      <c r="D584" s="160" t="s">
        <v>179</v>
      </c>
      <c r="E584" s="176" t="s">
        <v>1</v>
      </c>
      <c r="F584" s="177" t="s">
        <v>239</v>
      </c>
      <c r="H584" s="178">
        <v>1.455</v>
      </c>
      <c r="I584" s="179"/>
      <c r="L584" s="175"/>
      <c r="M584" s="180"/>
      <c r="N584" s="181"/>
      <c r="O584" s="181"/>
      <c r="P584" s="181"/>
      <c r="Q584" s="181"/>
      <c r="R584" s="181"/>
      <c r="S584" s="181"/>
      <c r="T584" s="182"/>
      <c r="AT584" s="176" t="s">
        <v>179</v>
      </c>
      <c r="AU584" s="176" t="s">
        <v>87</v>
      </c>
      <c r="AV584" s="15" t="s">
        <v>177</v>
      </c>
      <c r="AW584" s="15" t="s">
        <v>31</v>
      </c>
      <c r="AX584" s="15" t="s">
        <v>32</v>
      </c>
      <c r="AY584" s="176" t="s">
        <v>170</v>
      </c>
    </row>
    <row r="585" spans="1:65" s="2" customFormat="1" ht="24.2" customHeight="1">
      <c r="A585" s="33"/>
      <c r="B585" s="145"/>
      <c r="C585" s="146" t="s">
        <v>733</v>
      </c>
      <c r="D585" s="146" t="s">
        <v>172</v>
      </c>
      <c r="E585" s="147" t="s">
        <v>1098</v>
      </c>
      <c r="F585" s="148" t="s">
        <v>1099</v>
      </c>
      <c r="G585" s="149" t="s">
        <v>249</v>
      </c>
      <c r="H585" s="150">
        <v>306.233</v>
      </c>
      <c r="I585" s="151"/>
      <c r="J585" s="152">
        <f>ROUND(I585*H585,2)</f>
        <v>0</v>
      </c>
      <c r="K585" s="148" t="s">
        <v>176</v>
      </c>
      <c r="L585" s="34"/>
      <c r="M585" s="153" t="s">
        <v>1</v>
      </c>
      <c r="N585" s="154" t="s">
        <v>42</v>
      </c>
      <c r="O585" s="59"/>
      <c r="P585" s="155">
        <f>O585*H585</f>
        <v>0</v>
      </c>
      <c r="Q585" s="155">
        <v>0</v>
      </c>
      <c r="R585" s="155">
        <f>Q585*H585</f>
        <v>0</v>
      </c>
      <c r="S585" s="155">
        <v>0</v>
      </c>
      <c r="T585" s="156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7" t="s">
        <v>177</v>
      </c>
      <c r="AT585" s="157" t="s">
        <v>172</v>
      </c>
      <c r="AU585" s="157" t="s">
        <v>87</v>
      </c>
      <c r="AY585" s="18" t="s">
        <v>170</v>
      </c>
      <c r="BE585" s="158">
        <f>IF(N585="základní",J585,0)</f>
        <v>0</v>
      </c>
      <c r="BF585" s="158">
        <f>IF(N585="snížená",J585,0)</f>
        <v>0</v>
      </c>
      <c r="BG585" s="158">
        <f>IF(N585="zákl. přenesená",J585,0)</f>
        <v>0</v>
      </c>
      <c r="BH585" s="158">
        <f>IF(N585="sníž. přenesená",J585,0)</f>
        <v>0</v>
      </c>
      <c r="BI585" s="158">
        <f>IF(N585="nulová",J585,0)</f>
        <v>0</v>
      </c>
      <c r="BJ585" s="18" t="s">
        <v>32</v>
      </c>
      <c r="BK585" s="158">
        <f>ROUND(I585*H585,2)</f>
        <v>0</v>
      </c>
      <c r="BL585" s="18" t="s">
        <v>177</v>
      </c>
      <c r="BM585" s="157" t="s">
        <v>1680</v>
      </c>
    </row>
    <row r="586" spans="2:51" s="14" customFormat="1" ht="12">
      <c r="B586" s="167"/>
      <c r="D586" s="160" t="s">
        <v>179</v>
      </c>
      <c r="E586" s="168" t="s">
        <v>1</v>
      </c>
      <c r="F586" s="169" t="s">
        <v>1681</v>
      </c>
      <c r="H586" s="170">
        <v>306.233</v>
      </c>
      <c r="I586" s="171"/>
      <c r="L586" s="167"/>
      <c r="M586" s="172"/>
      <c r="N586" s="173"/>
      <c r="O586" s="173"/>
      <c r="P586" s="173"/>
      <c r="Q586" s="173"/>
      <c r="R586" s="173"/>
      <c r="S586" s="173"/>
      <c r="T586" s="174"/>
      <c r="AT586" s="168" t="s">
        <v>179</v>
      </c>
      <c r="AU586" s="168" t="s">
        <v>87</v>
      </c>
      <c r="AV586" s="14" t="s">
        <v>87</v>
      </c>
      <c r="AW586" s="14" t="s">
        <v>31</v>
      </c>
      <c r="AX586" s="14" t="s">
        <v>32</v>
      </c>
      <c r="AY586" s="168" t="s">
        <v>170</v>
      </c>
    </row>
    <row r="587" spans="1:65" s="2" customFormat="1" ht="16.5" customHeight="1">
      <c r="A587" s="33"/>
      <c r="B587" s="145"/>
      <c r="C587" s="146" t="s">
        <v>737</v>
      </c>
      <c r="D587" s="146" t="s">
        <v>172</v>
      </c>
      <c r="E587" s="147" t="s">
        <v>1102</v>
      </c>
      <c r="F587" s="148" t="s">
        <v>1103</v>
      </c>
      <c r="G587" s="149" t="s">
        <v>249</v>
      </c>
      <c r="H587" s="150">
        <v>306.233</v>
      </c>
      <c r="I587" s="151"/>
      <c r="J587" s="152">
        <f>ROUND(I587*H587,2)</f>
        <v>0</v>
      </c>
      <c r="K587" s="148" t="s">
        <v>176</v>
      </c>
      <c r="L587" s="34"/>
      <c r="M587" s="153" t="s">
        <v>1</v>
      </c>
      <c r="N587" s="154" t="s">
        <v>42</v>
      </c>
      <c r="O587" s="59"/>
      <c r="P587" s="155">
        <f>O587*H587</f>
        <v>0</v>
      </c>
      <c r="Q587" s="155">
        <v>0</v>
      </c>
      <c r="R587" s="155">
        <f>Q587*H587</f>
        <v>0</v>
      </c>
      <c r="S587" s="155">
        <v>0</v>
      </c>
      <c r="T587" s="156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57" t="s">
        <v>177</v>
      </c>
      <c r="AT587" s="157" t="s">
        <v>172</v>
      </c>
      <c r="AU587" s="157" t="s">
        <v>87</v>
      </c>
      <c r="AY587" s="18" t="s">
        <v>170</v>
      </c>
      <c r="BE587" s="158">
        <f>IF(N587="základní",J587,0)</f>
        <v>0</v>
      </c>
      <c r="BF587" s="158">
        <f>IF(N587="snížená",J587,0)</f>
        <v>0</v>
      </c>
      <c r="BG587" s="158">
        <f>IF(N587="zákl. přenesená",J587,0)</f>
        <v>0</v>
      </c>
      <c r="BH587" s="158">
        <f>IF(N587="sníž. přenesená",J587,0)</f>
        <v>0</v>
      </c>
      <c r="BI587" s="158">
        <f>IF(N587="nulová",J587,0)</f>
        <v>0</v>
      </c>
      <c r="BJ587" s="18" t="s">
        <v>32</v>
      </c>
      <c r="BK587" s="158">
        <f>ROUND(I587*H587,2)</f>
        <v>0</v>
      </c>
      <c r="BL587" s="18" t="s">
        <v>177</v>
      </c>
      <c r="BM587" s="157" t="s">
        <v>1682</v>
      </c>
    </row>
    <row r="588" spans="2:51" s="14" customFormat="1" ht="12">
      <c r="B588" s="167"/>
      <c r="D588" s="160" t="s">
        <v>179</v>
      </c>
      <c r="E588" s="168" t="s">
        <v>1</v>
      </c>
      <c r="F588" s="169" t="s">
        <v>1681</v>
      </c>
      <c r="H588" s="170">
        <v>306.233</v>
      </c>
      <c r="I588" s="171"/>
      <c r="L588" s="167"/>
      <c r="M588" s="172"/>
      <c r="N588" s="173"/>
      <c r="O588" s="173"/>
      <c r="P588" s="173"/>
      <c r="Q588" s="173"/>
      <c r="R588" s="173"/>
      <c r="S588" s="173"/>
      <c r="T588" s="174"/>
      <c r="AT588" s="168" t="s">
        <v>179</v>
      </c>
      <c r="AU588" s="168" t="s">
        <v>87</v>
      </c>
      <c r="AV588" s="14" t="s">
        <v>87</v>
      </c>
      <c r="AW588" s="14" t="s">
        <v>31</v>
      </c>
      <c r="AX588" s="14" t="s">
        <v>32</v>
      </c>
      <c r="AY588" s="168" t="s">
        <v>170</v>
      </c>
    </row>
    <row r="589" spans="1:65" s="2" customFormat="1" ht="16.5" customHeight="1">
      <c r="A589" s="33"/>
      <c r="B589" s="145"/>
      <c r="C589" s="146" t="s">
        <v>743</v>
      </c>
      <c r="D589" s="146" t="s">
        <v>172</v>
      </c>
      <c r="E589" s="147" t="s">
        <v>1105</v>
      </c>
      <c r="F589" s="148" t="s">
        <v>1106</v>
      </c>
      <c r="G589" s="149" t="s">
        <v>249</v>
      </c>
      <c r="H589" s="150">
        <v>3674.796</v>
      </c>
      <c r="I589" s="151"/>
      <c r="J589" s="152">
        <f>ROUND(I589*H589,2)</f>
        <v>0</v>
      </c>
      <c r="K589" s="148" t="s">
        <v>176</v>
      </c>
      <c r="L589" s="34"/>
      <c r="M589" s="153" t="s">
        <v>1</v>
      </c>
      <c r="N589" s="154" t="s">
        <v>42</v>
      </c>
      <c r="O589" s="59"/>
      <c r="P589" s="155">
        <f>O589*H589</f>
        <v>0</v>
      </c>
      <c r="Q589" s="155">
        <v>0</v>
      </c>
      <c r="R589" s="155">
        <f>Q589*H589</f>
        <v>0</v>
      </c>
      <c r="S589" s="155">
        <v>0</v>
      </c>
      <c r="T589" s="156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7" t="s">
        <v>177</v>
      </c>
      <c r="AT589" s="157" t="s">
        <v>172</v>
      </c>
      <c r="AU589" s="157" t="s">
        <v>87</v>
      </c>
      <c r="AY589" s="18" t="s">
        <v>170</v>
      </c>
      <c r="BE589" s="158">
        <f>IF(N589="základní",J589,0)</f>
        <v>0</v>
      </c>
      <c r="BF589" s="158">
        <f>IF(N589="snížená",J589,0)</f>
        <v>0</v>
      </c>
      <c r="BG589" s="158">
        <f>IF(N589="zákl. přenesená",J589,0)</f>
        <v>0</v>
      </c>
      <c r="BH589" s="158">
        <f>IF(N589="sníž. přenesená",J589,0)</f>
        <v>0</v>
      </c>
      <c r="BI589" s="158">
        <f>IF(N589="nulová",J589,0)</f>
        <v>0</v>
      </c>
      <c r="BJ589" s="18" t="s">
        <v>32</v>
      </c>
      <c r="BK589" s="158">
        <f>ROUND(I589*H589,2)</f>
        <v>0</v>
      </c>
      <c r="BL589" s="18" t="s">
        <v>177</v>
      </c>
      <c r="BM589" s="157" t="s">
        <v>1683</v>
      </c>
    </row>
    <row r="590" spans="2:51" s="14" customFormat="1" ht="12">
      <c r="B590" s="167"/>
      <c r="D590" s="160" t="s">
        <v>179</v>
      </c>
      <c r="E590" s="168" t="s">
        <v>1</v>
      </c>
      <c r="F590" s="169" t="s">
        <v>1684</v>
      </c>
      <c r="H590" s="170">
        <v>3674.796</v>
      </c>
      <c r="I590" s="171"/>
      <c r="L590" s="167"/>
      <c r="M590" s="172"/>
      <c r="N590" s="173"/>
      <c r="O590" s="173"/>
      <c r="P590" s="173"/>
      <c r="Q590" s="173"/>
      <c r="R590" s="173"/>
      <c r="S590" s="173"/>
      <c r="T590" s="174"/>
      <c r="AT590" s="168" t="s">
        <v>179</v>
      </c>
      <c r="AU590" s="168" t="s">
        <v>87</v>
      </c>
      <c r="AV590" s="14" t="s">
        <v>87</v>
      </c>
      <c r="AW590" s="14" t="s">
        <v>31</v>
      </c>
      <c r="AX590" s="14" t="s">
        <v>77</v>
      </c>
      <c r="AY590" s="168" t="s">
        <v>170</v>
      </c>
    </row>
    <row r="591" spans="2:51" s="15" customFormat="1" ht="12">
      <c r="B591" s="175"/>
      <c r="D591" s="160" t="s">
        <v>179</v>
      </c>
      <c r="E591" s="176" t="s">
        <v>1</v>
      </c>
      <c r="F591" s="177" t="s">
        <v>239</v>
      </c>
      <c r="H591" s="178">
        <v>3674.796</v>
      </c>
      <c r="I591" s="179"/>
      <c r="L591" s="175"/>
      <c r="M591" s="180"/>
      <c r="N591" s="181"/>
      <c r="O591" s="181"/>
      <c r="P591" s="181"/>
      <c r="Q591" s="181"/>
      <c r="R591" s="181"/>
      <c r="S591" s="181"/>
      <c r="T591" s="182"/>
      <c r="AT591" s="176" t="s">
        <v>179</v>
      </c>
      <c r="AU591" s="176" t="s">
        <v>87</v>
      </c>
      <c r="AV591" s="15" t="s">
        <v>177</v>
      </c>
      <c r="AW591" s="15" t="s">
        <v>31</v>
      </c>
      <c r="AX591" s="15" t="s">
        <v>32</v>
      </c>
      <c r="AY591" s="176" t="s">
        <v>170</v>
      </c>
    </row>
    <row r="592" spans="1:65" s="2" customFormat="1" ht="16.5" customHeight="1">
      <c r="A592" s="33"/>
      <c r="B592" s="145"/>
      <c r="C592" s="146" t="s">
        <v>747</v>
      </c>
      <c r="D592" s="146" t="s">
        <v>172</v>
      </c>
      <c r="E592" s="147" t="s">
        <v>257</v>
      </c>
      <c r="F592" s="148" t="s">
        <v>258</v>
      </c>
      <c r="G592" s="149" t="s">
        <v>249</v>
      </c>
      <c r="H592" s="150">
        <v>306.233</v>
      </c>
      <c r="I592" s="151"/>
      <c r="J592" s="152">
        <f>ROUND(I592*H592,2)</f>
        <v>0</v>
      </c>
      <c r="K592" s="148" t="s">
        <v>193</v>
      </c>
      <c r="L592" s="34"/>
      <c r="M592" s="153" t="s">
        <v>1</v>
      </c>
      <c r="N592" s="154" t="s">
        <v>42</v>
      </c>
      <c r="O592" s="59"/>
      <c r="P592" s="155">
        <f>O592*H592</f>
        <v>0</v>
      </c>
      <c r="Q592" s="155">
        <v>0</v>
      </c>
      <c r="R592" s="155">
        <f>Q592*H592</f>
        <v>0</v>
      </c>
      <c r="S592" s="155">
        <v>0</v>
      </c>
      <c r="T592" s="156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57" t="s">
        <v>177</v>
      </c>
      <c r="AT592" s="157" t="s">
        <v>172</v>
      </c>
      <c r="AU592" s="157" t="s">
        <v>87</v>
      </c>
      <c r="AY592" s="18" t="s">
        <v>170</v>
      </c>
      <c r="BE592" s="158">
        <f>IF(N592="základní",J592,0)</f>
        <v>0</v>
      </c>
      <c r="BF592" s="158">
        <f>IF(N592="snížená",J592,0)</f>
        <v>0</v>
      </c>
      <c r="BG592" s="158">
        <f>IF(N592="zákl. přenesená",J592,0)</f>
        <v>0</v>
      </c>
      <c r="BH592" s="158">
        <f>IF(N592="sníž. přenesená",J592,0)</f>
        <v>0</v>
      </c>
      <c r="BI592" s="158">
        <f>IF(N592="nulová",J592,0)</f>
        <v>0</v>
      </c>
      <c r="BJ592" s="18" t="s">
        <v>32</v>
      </c>
      <c r="BK592" s="158">
        <f>ROUND(I592*H592,2)</f>
        <v>0</v>
      </c>
      <c r="BL592" s="18" t="s">
        <v>177</v>
      </c>
      <c r="BM592" s="157" t="s">
        <v>1685</v>
      </c>
    </row>
    <row r="593" spans="2:63" s="12" customFormat="1" ht="22.9" customHeight="1">
      <c r="B593" s="132"/>
      <c r="D593" s="133" t="s">
        <v>76</v>
      </c>
      <c r="E593" s="143" t="s">
        <v>214</v>
      </c>
      <c r="F593" s="143" t="s">
        <v>633</v>
      </c>
      <c r="I593" s="135"/>
      <c r="J593" s="144">
        <f>BK593</f>
        <v>0</v>
      </c>
      <c r="L593" s="132"/>
      <c r="M593" s="137"/>
      <c r="N593" s="138"/>
      <c r="O593" s="138"/>
      <c r="P593" s="139">
        <f>SUM(P594:P597)</f>
        <v>0</v>
      </c>
      <c r="Q593" s="138"/>
      <c r="R593" s="139">
        <f>SUM(R594:R597)</f>
        <v>0.0693841</v>
      </c>
      <c r="S593" s="138"/>
      <c r="T593" s="140">
        <f>SUM(T594:T597)</f>
        <v>0</v>
      </c>
      <c r="AR593" s="133" t="s">
        <v>32</v>
      </c>
      <c r="AT593" s="141" t="s">
        <v>76</v>
      </c>
      <c r="AU593" s="141" t="s">
        <v>32</v>
      </c>
      <c r="AY593" s="133" t="s">
        <v>170</v>
      </c>
      <c r="BK593" s="142">
        <f>SUM(BK594:BK597)</f>
        <v>0</v>
      </c>
    </row>
    <row r="594" spans="1:65" s="2" customFormat="1" ht="16.5" customHeight="1">
      <c r="A594" s="33"/>
      <c r="B594" s="145"/>
      <c r="C594" s="146" t="s">
        <v>751</v>
      </c>
      <c r="D594" s="146" t="s">
        <v>172</v>
      </c>
      <c r="E594" s="147" t="s">
        <v>1686</v>
      </c>
      <c r="F594" s="148" t="s">
        <v>1687</v>
      </c>
      <c r="G594" s="149" t="s">
        <v>637</v>
      </c>
      <c r="H594" s="150">
        <v>2</v>
      </c>
      <c r="I594" s="151"/>
      <c r="J594" s="152">
        <f>ROUND(I594*H594,2)</f>
        <v>0</v>
      </c>
      <c r="K594" s="148" t="s">
        <v>193</v>
      </c>
      <c r="L594" s="34"/>
      <c r="M594" s="153" t="s">
        <v>1</v>
      </c>
      <c r="N594" s="154" t="s">
        <v>42</v>
      </c>
      <c r="O594" s="59"/>
      <c r="P594" s="155">
        <f>O594*H594</f>
        <v>0</v>
      </c>
      <c r="Q594" s="155">
        <v>0.008</v>
      </c>
      <c r="R594" s="155">
        <f>Q594*H594</f>
        <v>0.016</v>
      </c>
      <c r="S594" s="155">
        <v>0</v>
      </c>
      <c r="T594" s="156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7" t="s">
        <v>177</v>
      </c>
      <c r="AT594" s="157" t="s">
        <v>172</v>
      </c>
      <c r="AU594" s="157" t="s">
        <v>87</v>
      </c>
      <c r="AY594" s="18" t="s">
        <v>170</v>
      </c>
      <c r="BE594" s="158">
        <f>IF(N594="základní",J594,0)</f>
        <v>0</v>
      </c>
      <c r="BF594" s="158">
        <f>IF(N594="snížená",J594,0)</f>
        <v>0</v>
      </c>
      <c r="BG594" s="158">
        <f>IF(N594="zákl. přenesená",J594,0)</f>
        <v>0</v>
      </c>
      <c r="BH594" s="158">
        <f>IF(N594="sníž. přenesená",J594,0)</f>
        <v>0</v>
      </c>
      <c r="BI594" s="158">
        <f>IF(N594="nulová",J594,0)</f>
        <v>0</v>
      </c>
      <c r="BJ594" s="18" t="s">
        <v>32</v>
      </c>
      <c r="BK594" s="158">
        <f>ROUND(I594*H594,2)</f>
        <v>0</v>
      </c>
      <c r="BL594" s="18" t="s">
        <v>177</v>
      </c>
      <c r="BM594" s="157" t="s">
        <v>1688</v>
      </c>
    </row>
    <row r="595" spans="2:51" s="14" customFormat="1" ht="12">
      <c r="B595" s="167"/>
      <c r="D595" s="160" t="s">
        <v>179</v>
      </c>
      <c r="E595" s="168" t="s">
        <v>1</v>
      </c>
      <c r="F595" s="169" t="s">
        <v>1689</v>
      </c>
      <c r="H595" s="170">
        <v>2</v>
      </c>
      <c r="I595" s="171"/>
      <c r="L595" s="167"/>
      <c r="M595" s="172"/>
      <c r="N595" s="173"/>
      <c r="O595" s="173"/>
      <c r="P595" s="173"/>
      <c r="Q595" s="173"/>
      <c r="R595" s="173"/>
      <c r="S595" s="173"/>
      <c r="T595" s="174"/>
      <c r="AT595" s="168" t="s">
        <v>179</v>
      </c>
      <c r="AU595" s="168" t="s">
        <v>87</v>
      </c>
      <c r="AV595" s="14" t="s">
        <v>87</v>
      </c>
      <c r="AW595" s="14" t="s">
        <v>31</v>
      </c>
      <c r="AX595" s="14" t="s">
        <v>32</v>
      </c>
      <c r="AY595" s="168" t="s">
        <v>170</v>
      </c>
    </row>
    <row r="596" spans="1:65" s="2" customFormat="1" ht="16.5" customHeight="1">
      <c r="A596" s="33"/>
      <c r="B596" s="145"/>
      <c r="C596" s="146" t="s">
        <v>757</v>
      </c>
      <c r="D596" s="146" t="s">
        <v>172</v>
      </c>
      <c r="E596" s="147" t="s">
        <v>1690</v>
      </c>
      <c r="F596" s="148" t="s">
        <v>1691</v>
      </c>
      <c r="G596" s="149" t="s">
        <v>175</v>
      </c>
      <c r="H596" s="150">
        <v>1.155</v>
      </c>
      <c r="I596" s="151"/>
      <c r="J596" s="152">
        <f>ROUND(I596*H596,2)</f>
        <v>0</v>
      </c>
      <c r="K596" s="148" t="s">
        <v>176</v>
      </c>
      <c r="L596" s="34"/>
      <c r="M596" s="153" t="s">
        <v>1</v>
      </c>
      <c r="N596" s="154" t="s">
        <v>42</v>
      </c>
      <c r="O596" s="59"/>
      <c r="P596" s="155">
        <f>O596*H596</f>
        <v>0</v>
      </c>
      <c r="Q596" s="155">
        <v>0.04622</v>
      </c>
      <c r="R596" s="155">
        <f>Q596*H596</f>
        <v>0.0533841</v>
      </c>
      <c r="S596" s="155">
        <v>0</v>
      </c>
      <c r="T596" s="156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57" t="s">
        <v>177</v>
      </c>
      <c r="AT596" s="157" t="s">
        <v>172</v>
      </c>
      <c r="AU596" s="157" t="s">
        <v>87</v>
      </c>
      <c r="AY596" s="18" t="s">
        <v>170</v>
      </c>
      <c r="BE596" s="158">
        <f>IF(N596="základní",J596,0)</f>
        <v>0</v>
      </c>
      <c r="BF596" s="158">
        <f>IF(N596="snížená",J596,0)</f>
        <v>0</v>
      </c>
      <c r="BG596" s="158">
        <f>IF(N596="zákl. přenesená",J596,0)</f>
        <v>0</v>
      </c>
      <c r="BH596" s="158">
        <f>IF(N596="sníž. přenesená",J596,0)</f>
        <v>0</v>
      </c>
      <c r="BI596" s="158">
        <f>IF(N596="nulová",J596,0)</f>
        <v>0</v>
      </c>
      <c r="BJ596" s="18" t="s">
        <v>32</v>
      </c>
      <c r="BK596" s="158">
        <f>ROUND(I596*H596,2)</f>
        <v>0</v>
      </c>
      <c r="BL596" s="18" t="s">
        <v>177</v>
      </c>
      <c r="BM596" s="157" t="s">
        <v>1692</v>
      </c>
    </row>
    <row r="597" spans="2:51" s="14" customFormat="1" ht="12">
      <c r="B597" s="167"/>
      <c r="D597" s="160" t="s">
        <v>179</v>
      </c>
      <c r="E597" s="168" t="s">
        <v>1</v>
      </c>
      <c r="F597" s="169" t="s">
        <v>1693</v>
      </c>
      <c r="H597" s="170">
        <v>1.155</v>
      </c>
      <c r="I597" s="171"/>
      <c r="L597" s="167"/>
      <c r="M597" s="172"/>
      <c r="N597" s="173"/>
      <c r="O597" s="173"/>
      <c r="P597" s="173"/>
      <c r="Q597" s="173"/>
      <c r="R597" s="173"/>
      <c r="S597" s="173"/>
      <c r="T597" s="174"/>
      <c r="AT597" s="168" t="s">
        <v>179</v>
      </c>
      <c r="AU597" s="168" t="s">
        <v>87</v>
      </c>
      <c r="AV597" s="14" t="s">
        <v>87</v>
      </c>
      <c r="AW597" s="14" t="s">
        <v>31</v>
      </c>
      <c r="AX597" s="14" t="s">
        <v>32</v>
      </c>
      <c r="AY597" s="168" t="s">
        <v>170</v>
      </c>
    </row>
    <row r="598" spans="2:63" s="12" customFormat="1" ht="22.9" customHeight="1">
      <c r="B598" s="132"/>
      <c r="D598" s="133" t="s">
        <v>76</v>
      </c>
      <c r="E598" s="143" t="s">
        <v>787</v>
      </c>
      <c r="F598" s="143" t="s">
        <v>788</v>
      </c>
      <c r="I598" s="135"/>
      <c r="J598" s="144">
        <f>BK598</f>
        <v>0</v>
      </c>
      <c r="L598" s="132"/>
      <c r="M598" s="137"/>
      <c r="N598" s="138"/>
      <c r="O598" s="138"/>
      <c r="P598" s="139">
        <f>P599</f>
        <v>0</v>
      </c>
      <c r="Q598" s="138"/>
      <c r="R598" s="139">
        <f>R599</f>
        <v>0</v>
      </c>
      <c r="S598" s="138"/>
      <c r="T598" s="140">
        <f>T599</f>
        <v>0</v>
      </c>
      <c r="AR598" s="133" t="s">
        <v>32</v>
      </c>
      <c r="AT598" s="141" t="s">
        <v>76</v>
      </c>
      <c r="AU598" s="141" t="s">
        <v>32</v>
      </c>
      <c r="AY598" s="133" t="s">
        <v>170</v>
      </c>
      <c r="BK598" s="142">
        <f>BK599</f>
        <v>0</v>
      </c>
    </row>
    <row r="599" spans="1:65" s="2" customFormat="1" ht="16.5" customHeight="1">
      <c r="A599" s="33"/>
      <c r="B599" s="145"/>
      <c r="C599" s="146" t="s">
        <v>762</v>
      </c>
      <c r="D599" s="146" t="s">
        <v>172</v>
      </c>
      <c r="E599" s="147" t="s">
        <v>1694</v>
      </c>
      <c r="F599" s="148" t="s">
        <v>1695</v>
      </c>
      <c r="G599" s="149" t="s">
        <v>249</v>
      </c>
      <c r="H599" s="150">
        <v>1197.299</v>
      </c>
      <c r="I599" s="151"/>
      <c r="J599" s="152">
        <f>ROUND(I599*H599,2)</f>
        <v>0</v>
      </c>
      <c r="K599" s="148" t="s">
        <v>176</v>
      </c>
      <c r="L599" s="34"/>
      <c r="M599" s="153" t="s">
        <v>1</v>
      </c>
      <c r="N599" s="154" t="s">
        <v>42</v>
      </c>
      <c r="O599" s="59"/>
      <c r="P599" s="155">
        <f>O599*H599</f>
        <v>0</v>
      </c>
      <c r="Q599" s="155">
        <v>0</v>
      </c>
      <c r="R599" s="155">
        <f>Q599*H599</f>
        <v>0</v>
      </c>
      <c r="S599" s="155">
        <v>0</v>
      </c>
      <c r="T599" s="156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7" t="s">
        <v>177</v>
      </c>
      <c r="AT599" s="157" t="s">
        <v>172</v>
      </c>
      <c r="AU599" s="157" t="s">
        <v>87</v>
      </c>
      <c r="AY599" s="18" t="s">
        <v>170</v>
      </c>
      <c r="BE599" s="158">
        <f>IF(N599="základní",J599,0)</f>
        <v>0</v>
      </c>
      <c r="BF599" s="158">
        <f>IF(N599="snížená",J599,0)</f>
        <v>0</v>
      </c>
      <c r="BG599" s="158">
        <f>IF(N599="zákl. přenesená",J599,0)</f>
        <v>0</v>
      </c>
      <c r="BH599" s="158">
        <f>IF(N599="sníž. přenesená",J599,0)</f>
        <v>0</v>
      </c>
      <c r="BI599" s="158">
        <f>IF(N599="nulová",J599,0)</f>
        <v>0</v>
      </c>
      <c r="BJ599" s="18" t="s">
        <v>32</v>
      </c>
      <c r="BK599" s="158">
        <f>ROUND(I599*H599,2)</f>
        <v>0</v>
      </c>
      <c r="BL599" s="18" t="s">
        <v>177</v>
      </c>
      <c r="BM599" s="157" t="s">
        <v>1112</v>
      </c>
    </row>
    <row r="600" spans="2:63" s="12" customFormat="1" ht="25.9" customHeight="1">
      <c r="B600" s="132"/>
      <c r="D600" s="133" t="s">
        <v>76</v>
      </c>
      <c r="E600" s="134" t="s">
        <v>379</v>
      </c>
      <c r="F600" s="134" t="s">
        <v>1113</v>
      </c>
      <c r="I600" s="135"/>
      <c r="J600" s="136">
        <f>BK600</f>
        <v>0</v>
      </c>
      <c r="L600" s="132"/>
      <c r="M600" s="137"/>
      <c r="N600" s="138"/>
      <c r="O600" s="138"/>
      <c r="P600" s="139">
        <f>P601</f>
        <v>0</v>
      </c>
      <c r="Q600" s="138"/>
      <c r="R600" s="139">
        <f>R601</f>
        <v>1.1689806</v>
      </c>
      <c r="S600" s="138"/>
      <c r="T600" s="140">
        <f>T601</f>
        <v>0</v>
      </c>
      <c r="AR600" s="133" t="s">
        <v>187</v>
      </c>
      <c r="AT600" s="141" t="s">
        <v>76</v>
      </c>
      <c r="AU600" s="141" t="s">
        <v>77</v>
      </c>
      <c r="AY600" s="133" t="s">
        <v>170</v>
      </c>
      <c r="BK600" s="142">
        <f>BK601</f>
        <v>0</v>
      </c>
    </row>
    <row r="601" spans="2:63" s="12" customFormat="1" ht="22.9" customHeight="1">
      <c r="B601" s="132"/>
      <c r="D601" s="133" t="s">
        <v>76</v>
      </c>
      <c r="E601" s="143" t="s">
        <v>1114</v>
      </c>
      <c r="F601" s="143" t="s">
        <v>1115</v>
      </c>
      <c r="I601" s="135"/>
      <c r="J601" s="144">
        <f>BK601</f>
        <v>0</v>
      </c>
      <c r="L601" s="132"/>
      <c r="M601" s="137"/>
      <c r="N601" s="138"/>
      <c r="O601" s="138"/>
      <c r="P601" s="139">
        <f>SUM(P602:P609)</f>
        <v>0</v>
      </c>
      <c r="Q601" s="138"/>
      <c r="R601" s="139">
        <f>SUM(R602:R609)</f>
        <v>1.1689806</v>
      </c>
      <c r="S601" s="138"/>
      <c r="T601" s="140">
        <f>SUM(T602:T609)</f>
        <v>0</v>
      </c>
      <c r="AR601" s="133" t="s">
        <v>187</v>
      </c>
      <c r="AT601" s="141" t="s">
        <v>76</v>
      </c>
      <c r="AU601" s="141" t="s">
        <v>32</v>
      </c>
      <c r="AY601" s="133" t="s">
        <v>170</v>
      </c>
      <c r="BK601" s="142">
        <f>SUM(BK602:BK609)</f>
        <v>0</v>
      </c>
    </row>
    <row r="602" spans="1:65" s="2" customFormat="1" ht="16.5" customHeight="1">
      <c r="A602" s="33"/>
      <c r="B602" s="145"/>
      <c r="C602" s="146" t="s">
        <v>766</v>
      </c>
      <c r="D602" s="146" t="s">
        <v>172</v>
      </c>
      <c r="E602" s="147" t="s">
        <v>1116</v>
      </c>
      <c r="F602" s="148" t="s">
        <v>1117</v>
      </c>
      <c r="G602" s="149" t="s">
        <v>185</v>
      </c>
      <c r="H602" s="150">
        <v>55.34</v>
      </c>
      <c r="I602" s="151"/>
      <c r="J602" s="152">
        <f>ROUND(I602*H602,2)</f>
        <v>0</v>
      </c>
      <c r="K602" s="148" t="s">
        <v>176</v>
      </c>
      <c r="L602" s="34"/>
      <c r="M602" s="153" t="s">
        <v>1</v>
      </c>
      <c r="N602" s="154" t="s">
        <v>42</v>
      </c>
      <c r="O602" s="59"/>
      <c r="P602" s="155">
        <f>O602*H602</f>
        <v>0</v>
      </c>
      <c r="Q602" s="155">
        <v>9E-05</v>
      </c>
      <c r="R602" s="155">
        <f>Q602*H602</f>
        <v>0.004980600000000001</v>
      </c>
      <c r="S602" s="155">
        <v>0</v>
      </c>
      <c r="T602" s="156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57" t="s">
        <v>177</v>
      </c>
      <c r="AT602" s="157" t="s">
        <v>172</v>
      </c>
      <c r="AU602" s="157" t="s">
        <v>87</v>
      </c>
      <c r="AY602" s="18" t="s">
        <v>170</v>
      </c>
      <c r="BE602" s="158">
        <f>IF(N602="základní",J602,0)</f>
        <v>0</v>
      </c>
      <c r="BF602" s="158">
        <f>IF(N602="snížená",J602,0)</f>
        <v>0</v>
      </c>
      <c r="BG602" s="158">
        <f>IF(N602="zákl. přenesená",J602,0)</f>
        <v>0</v>
      </c>
      <c r="BH602" s="158">
        <f>IF(N602="sníž. přenesená",J602,0)</f>
        <v>0</v>
      </c>
      <c r="BI602" s="158">
        <f>IF(N602="nulová",J602,0)</f>
        <v>0</v>
      </c>
      <c r="BJ602" s="18" t="s">
        <v>32</v>
      </c>
      <c r="BK602" s="158">
        <f>ROUND(I602*H602,2)</f>
        <v>0</v>
      </c>
      <c r="BL602" s="18" t="s">
        <v>177</v>
      </c>
      <c r="BM602" s="157" t="s">
        <v>1696</v>
      </c>
    </row>
    <row r="603" spans="2:51" s="13" customFormat="1" ht="12">
      <c r="B603" s="159"/>
      <c r="D603" s="160" t="s">
        <v>179</v>
      </c>
      <c r="E603" s="161" t="s">
        <v>1</v>
      </c>
      <c r="F603" s="162" t="s">
        <v>1119</v>
      </c>
      <c r="H603" s="161" t="s">
        <v>1</v>
      </c>
      <c r="I603" s="163"/>
      <c r="L603" s="159"/>
      <c r="M603" s="164"/>
      <c r="N603" s="165"/>
      <c r="O603" s="165"/>
      <c r="P603" s="165"/>
      <c r="Q603" s="165"/>
      <c r="R603" s="165"/>
      <c r="S603" s="165"/>
      <c r="T603" s="166"/>
      <c r="AT603" s="161" t="s">
        <v>179</v>
      </c>
      <c r="AU603" s="161" t="s">
        <v>87</v>
      </c>
      <c r="AV603" s="13" t="s">
        <v>32</v>
      </c>
      <c r="AW603" s="13" t="s">
        <v>31</v>
      </c>
      <c r="AX603" s="13" t="s">
        <v>77</v>
      </c>
      <c r="AY603" s="161" t="s">
        <v>170</v>
      </c>
    </row>
    <row r="604" spans="2:51" s="14" customFormat="1" ht="12">
      <c r="B604" s="167"/>
      <c r="D604" s="160" t="s">
        <v>179</v>
      </c>
      <c r="E604" s="168" t="s">
        <v>1</v>
      </c>
      <c r="F604" s="169" t="s">
        <v>1120</v>
      </c>
      <c r="H604" s="170">
        <v>14.22</v>
      </c>
      <c r="I604" s="171"/>
      <c r="L604" s="167"/>
      <c r="M604" s="172"/>
      <c r="N604" s="173"/>
      <c r="O604" s="173"/>
      <c r="P604" s="173"/>
      <c r="Q604" s="173"/>
      <c r="R604" s="173"/>
      <c r="S604" s="173"/>
      <c r="T604" s="174"/>
      <c r="AT604" s="168" t="s">
        <v>179</v>
      </c>
      <c r="AU604" s="168" t="s">
        <v>87</v>
      </c>
      <c r="AV604" s="14" t="s">
        <v>87</v>
      </c>
      <c r="AW604" s="14" t="s">
        <v>31</v>
      </c>
      <c r="AX604" s="14" t="s">
        <v>77</v>
      </c>
      <c r="AY604" s="168" t="s">
        <v>170</v>
      </c>
    </row>
    <row r="605" spans="2:51" s="14" customFormat="1" ht="12">
      <c r="B605" s="167"/>
      <c r="D605" s="160" t="s">
        <v>179</v>
      </c>
      <c r="E605" s="168" t="s">
        <v>1</v>
      </c>
      <c r="F605" s="169" t="s">
        <v>1121</v>
      </c>
      <c r="H605" s="170">
        <v>41.12</v>
      </c>
      <c r="I605" s="171"/>
      <c r="L605" s="167"/>
      <c r="M605" s="172"/>
      <c r="N605" s="173"/>
      <c r="O605" s="173"/>
      <c r="P605" s="173"/>
      <c r="Q605" s="173"/>
      <c r="R605" s="173"/>
      <c r="S605" s="173"/>
      <c r="T605" s="174"/>
      <c r="AT605" s="168" t="s">
        <v>179</v>
      </c>
      <c r="AU605" s="168" t="s">
        <v>87</v>
      </c>
      <c r="AV605" s="14" t="s">
        <v>87</v>
      </c>
      <c r="AW605" s="14" t="s">
        <v>31</v>
      </c>
      <c r="AX605" s="14" t="s">
        <v>77</v>
      </c>
      <c r="AY605" s="168" t="s">
        <v>170</v>
      </c>
    </row>
    <row r="606" spans="2:51" s="15" customFormat="1" ht="12">
      <c r="B606" s="175"/>
      <c r="D606" s="160" t="s">
        <v>179</v>
      </c>
      <c r="E606" s="176" t="s">
        <v>1</v>
      </c>
      <c r="F606" s="177" t="s">
        <v>239</v>
      </c>
      <c r="H606" s="178">
        <v>55.34</v>
      </c>
      <c r="I606" s="179"/>
      <c r="L606" s="175"/>
      <c r="M606" s="180"/>
      <c r="N606" s="181"/>
      <c r="O606" s="181"/>
      <c r="P606" s="181"/>
      <c r="Q606" s="181"/>
      <c r="R606" s="181"/>
      <c r="S606" s="181"/>
      <c r="T606" s="182"/>
      <c r="AT606" s="176" t="s">
        <v>179</v>
      </c>
      <c r="AU606" s="176" t="s">
        <v>87</v>
      </c>
      <c r="AV606" s="15" t="s">
        <v>177</v>
      </c>
      <c r="AW606" s="15" t="s">
        <v>31</v>
      </c>
      <c r="AX606" s="15" t="s">
        <v>32</v>
      </c>
      <c r="AY606" s="176" t="s">
        <v>170</v>
      </c>
    </row>
    <row r="607" spans="1:65" s="2" customFormat="1" ht="16.5" customHeight="1">
      <c r="A607" s="33"/>
      <c r="B607" s="145"/>
      <c r="C607" s="146" t="s">
        <v>770</v>
      </c>
      <c r="D607" s="146" t="s">
        <v>172</v>
      </c>
      <c r="E607" s="147" t="s">
        <v>1122</v>
      </c>
      <c r="F607" s="148" t="s">
        <v>1123</v>
      </c>
      <c r="G607" s="149" t="s">
        <v>642</v>
      </c>
      <c r="H607" s="150">
        <v>6</v>
      </c>
      <c r="I607" s="151"/>
      <c r="J607" s="152">
        <f>ROUND(I607*H607,2)</f>
        <v>0</v>
      </c>
      <c r="K607" s="148" t="s">
        <v>176</v>
      </c>
      <c r="L607" s="34"/>
      <c r="M607" s="153" t="s">
        <v>1</v>
      </c>
      <c r="N607" s="154" t="s">
        <v>42</v>
      </c>
      <c r="O607" s="59"/>
      <c r="P607" s="155">
        <f>O607*H607</f>
        <v>0</v>
      </c>
      <c r="Q607" s="155">
        <v>0.194</v>
      </c>
      <c r="R607" s="155">
        <f>Q607*H607</f>
        <v>1.1640000000000001</v>
      </c>
      <c r="S607" s="155">
        <v>0</v>
      </c>
      <c r="T607" s="156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57" t="s">
        <v>177</v>
      </c>
      <c r="AT607" s="157" t="s">
        <v>172</v>
      </c>
      <c r="AU607" s="157" t="s">
        <v>87</v>
      </c>
      <c r="AY607" s="18" t="s">
        <v>170</v>
      </c>
      <c r="BE607" s="158">
        <f>IF(N607="základní",J607,0)</f>
        <v>0</v>
      </c>
      <c r="BF607" s="158">
        <f>IF(N607="snížená",J607,0)</f>
        <v>0</v>
      </c>
      <c r="BG607" s="158">
        <f>IF(N607="zákl. přenesená",J607,0)</f>
        <v>0</v>
      </c>
      <c r="BH607" s="158">
        <f>IF(N607="sníž. přenesená",J607,0)</f>
        <v>0</v>
      </c>
      <c r="BI607" s="158">
        <f>IF(N607="nulová",J607,0)</f>
        <v>0</v>
      </c>
      <c r="BJ607" s="18" t="s">
        <v>32</v>
      </c>
      <c r="BK607" s="158">
        <f>ROUND(I607*H607,2)</f>
        <v>0</v>
      </c>
      <c r="BL607" s="18" t="s">
        <v>177</v>
      </c>
      <c r="BM607" s="157" t="s">
        <v>1697</v>
      </c>
    </row>
    <row r="608" spans="2:51" s="13" customFormat="1" ht="12">
      <c r="B608" s="159"/>
      <c r="D608" s="160" t="s">
        <v>179</v>
      </c>
      <c r="E608" s="161" t="s">
        <v>1</v>
      </c>
      <c r="F608" s="162" t="s">
        <v>1119</v>
      </c>
      <c r="H608" s="161" t="s">
        <v>1</v>
      </c>
      <c r="I608" s="163"/>
      <c r="L608" s="159"/>
      <c r="M608" s="164"/>
      <c r="N608" s="165"/>
      <c r="O608" s="165"/>
      <c r="P608" s="165"/>
      <c r="Q608" s="165"/>
      <c r="R608" s="165"/>
      <c r="S608" s="165"/>
      <c r="T608" s="166"/>
      <c r="AT608" s="161" t="s">
        <v>179</v>
      </c>
      <c r="AU608" s="161" t="s">
        <v>87</v>
      </c>
      <c r="AV608" s="13" t="s">
        <v>32</v>
      </c>
      <c r="AW608" s="13" t="s">
        <v>31</v>
      </c>
      <c r="AX608" s="13" t="s">
        <v>77</v>
      </c>
      <c r="AY608" s="161" t="s">
        <v>170</v>
      </c>
    </row>
    <row r="609" spans="2:51" s="14" customFormat="1" ht="12">
      <c r="B609" s="167"/>
      <c r="D609" s="160" t="s">
        <v>179</v>
      </c>
      <c r="E609" s="168" t="s">
        <v>1</v>
      </c>
      <c r="F609" s="169" t="s">
        <v>1125</v>
      </c>
      <c r="H609" s="170">
        <v>6</v>
      </c>
      <c r="I609" s="171"/>
      <c r="L609" s="167"/>
      <c r="M609" s="206"/>
      <c r="N609" s="207"/>
      <c r="O609" s="207"/>
      <c r="P609" s="207"/>
      <c r="Q609" s="207"/>
      <c r="R609" s="207"/>
      <c r="S609" s="207"/>
      <c r="T609" s="208"/>
      <c r="AT609" s="168" t="s">
        <v>179</v>
      </c>
      <c r="AU609" s="168" t="s">
        <v>87</v>
      </c>
      <c r="AV609" s="14" t="s">
        <v>87</v>
      </c>
      <c r="AW609" s="14" t="s">
        <v>31</v>
      </c>
      <c r="AX609" s="14" t="s">
        <v>32</v>
      </c>
      <c r="AY609" s="168" t="s">
        <v>170</v>
      </c>
    </row>
    <row r="610" spans="1:31" s="2" customFormat="1" ht="6.95" customHeight="1">
      <c r="A610" s="33"/>
      <c r="B610" s="48"/>
      <c r="C610" s="49"/>
      <c r="D610" s="49"/>
      <c r="E610" s="49"/>
      <c r="F610" s="49"/>
      <c r="G610" s="49"/>
      <c r="H610" s="49"/>
      <c r="I610" s="49"/>
      <c r="J610" s="49"/>
      <c r="K610" s="49"/>
      <c r="L610" s="34"/>
      <c r="M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</row>
  </sheetData>
  <autoFilter ref="C126:K60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02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98</v>
      </c>
      <c r="AZ2" s="94" t="s">
        <v>1126</v>
      </c>
      <c r="BA2" s="94" t="s">
        <v>1</v>
      </c>
      <c r="BB2" s="94" t="s">
        <v>1</v>
      </c>
      <c r="BC2" s="94" t="s">
        <v>1698</v>
      </c>
      <c r="BD2" s="94" t="s">
        <v>87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4" t="s">
        <v>1128</v>
      </c>
      <c r="BA3" s="94" t="s">
        <v>1</v>
      </c>
      <c r="BB3" s="94" t="s">
        <v>1</v>
      </c>
      <c r="BC3" s="94" t="s">
        <v>1699</v>
      </c>
      <c r="BD3" s="94" t="s">
        <v>87</v>
      </c>
    </row>
    <row r="4" spans="2:5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  <c r="AZ4" s="94" t="s">
        <v>1130</v>
      </c>
      <c r="BA4" s="94" t="s">
        <v>1</v>
      </c>
      <c r="BB4" s="94" t="s">
        <v>1</v>
      </c>
      <c r="BC4" s="94" t="s">
        <v>1700</v>
      </c>
      <c r="BD4" s="94" t="s">
        <v>87</v>
      </c>
    </row>
    <row r="5" spans="2:56" s="1" customFormat="1" ht="6.95" customHeight="1">
      <c r="B5" s="21"/>
      <c r="L5" s="21"/>
      <c r="AZ5" s="94" t="s">
        <v>1701</v>
      </c>
      <c r="BA5" s="94" t="s">
        <v>1</v>
      </c>
      <c r="BB5" s="94" t="s">
        <v>1</v>
      </c>
      <c r="BC5" s="94" t="s">
        <v>1702</v>
      </c>
      <c r="BD5" s="94" t="s">
        <v>87</v>
      </c>
    </row>
    <row r="6" spans="2:56" s="1" customFormat="1" ht="12" customHeight="1">
      <c r="B6" s="21"/>
      <c r="D6" s="28" t="s">
        <v>16</v>
      </c>
      <c r="L6" s="21"/>
      <c r="AZ6" s="94" t="s">
        <v>1703</v>
      </c>
      <c r="BA6" s="94" t="s">
        <v>1</v>
      </c>
      <c r="BB6" s="94" t="s">
        <v>1</v>
      </c>
      <c r="BC6" s="94" t="s">
        <v>1704</v>
      </c>
      <c r="BD6" s="94" t="s">
        <v>87</v>
      </c>
    </row>
    <row r="7" spans="2:56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  <c r="AZ7" s="94" t="s">
        <v>1705</v>
      </c>
      <c r="BA7" s="94" t="s">
        <v>1</v>
      </c>
      <c r="BB7" s="94" t="s">
        <v>1</v>
      </c>
      <c r="BC7" s="94" t="s">
        <v>1706</v>
      </c>
      <c r="BD7" s="94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1707</v>
      </c>
      <c r="BA8" s="94" t="s">
        <v>1</v>
      </c>
      <c r="BB8" s="94" t="s">
        <v>1</v>
      </c>
      <c r="BC8" s="94" t="s">
        <v>1708</v>
      </c>
      <c r="BD8" s="94" t="s">
        <v>87</v>
      </c>
    </row>
    <row r="9" spans="1:56" s="2" customFormat="1" ht="16.5" customHeight="1">
      <c r="A9" s="33"/>
      <c r="B9" s="34"/>
      <c r="C9" s="33"/>
      <c r="D9" s="33"/>
      <c r="E9" s="248" t="s">
        <v>1709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1710</v>
      </c>
      <c r="BA9" s="94" t="s">
        <v>1</v>
      </c>
      <c r="BB9" s="94" t="s">
        <v>1</v>
      </c>
      <c r="BC9" s="94" t="s">
        <v>1711</v>
      </c>
      <c r="BD9" s="94" t="s">
        <v>87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4" t="s">
        <v>1712</v>
      </c>
      <c r="BA10" s="94" t="s">
        <v>1</v>
      </c>
      <c r="BB10" s="94" t="s">
        <v>1</v>
      </c>
      <c r="BC10" s="94" t="s">
        <v>1713</v>
      </c>
      <c r="BD10" s="94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91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4" t="s">
        <v>1714</v>
      </c>
      <c r="BA11" s="94" t="s">
        <v>1</v>
      </c>
      <c r="BB11" s="94" t="s">
        <v>1</v>
      </c>
      <c r="BC11" s="94" t="s">
        <v>577</v>
      </c>
      <c r="BD11" s="94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4" t="s">
        <v>1715</v>
      </c>
      <c r="BA12" s="94" t="s">
        <v>1</v>
      </c>
      <c r="BB12" s="94" t="s">
        <v>1</v>
      </c>
      <c r="BC12" s="94" t="s">
        <v>1716</v>
      </c>
      <c r="BD12" s="94" t="s">
        <v>87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4" t="s">
        <v>1717</v>
      </c>
      <c r="BA13" s="94" t="s">
        <v>1</v>
      </c>
      <c r="BB13" s="94" t="s">
        <v>1</v>
      </c>
      <c r="BC13" s="94" t="s">
        <v>1704</v>
      </c>
      <c r="BD13" s="94" t="s">
        <v>87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4" t="s">
        <v>814</v>
      </c>
      <c r="BA14" s="94" t="s">
        <v>1</v>
      </c>
      <c r="BB14" s="94" t="s">
        <v>1</v>
      </c>
      <c r="BC14" s="94" t="s">
        <v>1718</v>
      </c>
      <c r="BD14" s="94" t="s">
        <v>87</v>
      </c>
    </row>
    <row r="15" spans="1:5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4" t="s">
        <v>1719</v>
      </c>
      <c r="BA15" s="94" t="s">
        <v>1</v>
      </c>
      <c r="BB15" s="94" t="s">
        <v>1</v>
      </c>
      <c r="BC15" s="94" t="s">
        <v>1708</v>
      </c>
      <c r="BD15" s="94" t="s">
        <v>87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4" t="s">
        <v>817</v>
      </c>
      <c r="BA16" s="94" t="s">
        <v>1</v>
      </c>
      <c r="BB16" s="94" t="s">
        <v>1</v>
      </c>
      <c r="BC16" s="94" t="s">
        <v>1720</v>
      </c>
      <c r="BD16" s="94" t="s">
        <v>87</v>
      </c>
    </row>
    <row r="17" spans="1:56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4" t="s">
        <v>819</v>
      </c>
      <c r="BA17" s="94" t="s">
        <v>1</v>
      </c>
      <c r="BB17" s="94" t="s">
        <v>1</v>
      </c>
      <c r="BC17" s="94" t="s">
        <v>1721</v>
      </c>
      <c r="BD17" s="94" t="s">
        <v>87</v>
      </c>
    </row>
    <row r="18" spans="1:56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4" t="s">
        <v>821</v>
      </c>
      <c r="BA18" s="94" t="s">
        <v>1</v>
      </c>
      <c r="BB18" s="94" t="s">
        <v>1</v>
      </c>
      <c r="BC18" s="94" t="s">
        <v>1722</v>
      </c>
      <c r="BD18" s="94" t="s">
        <v>87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4" t="s">
        <v>823</v>
      </c>
      <c r="BA19" s="94" t="s">
        <v>1</v>
      </c>
      <c r="BB19" s="94" t="s">
        <v>1</v>
      </c>
      <c r="BC19" s="94" t="s">
        <v>1723</v>
      </c>
      <c r="BD19" s="94" t="s">
        <v>87</v>
      </c>
    </row>
    <row r="20" spans="1:56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4" t="s">
        <v>825</v>
      </c>
      <c r="BA20" s="94" t="s">
        <v>1</v>
      </c>
      <c r="BB20" s="94" t="s">
        <v>1</v>
      </c>
      <c r="BC20" s="94" t="s">
        <v>1724</v>
      </c>
      <c r="BD20" s="94" t="s">
        <v>87</v>
      </c>
    </row>
    <row r="21" spans="1:56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4" t="s">
        <v>1725</v>
      </c>
      <c r="BA21" s="94" t="s">
        <v>1</v>
      </c>
      <c r="BB21" s="94" t="s">
        <v>1</v>
      </c>
      <c r="BC21" s="94" t="s">
        <v>1726</v>
      </c>
      <c r="BD21" s="94" t="s">
        <v>87</v>
      </c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4" t="s">
        <v>1727</v>
      </c>
      <c r="BA22" s="94" t="s">
        <v>1</v>
      </c>
      <c r="BB22" s="94" t="s">
        <v>1</v>
      </c>
      <c r="BC22" s="94" t="s">
        <v>1728</v>
      </c>
      <c r="BD22" s="94" t="s">
        <v>87</v>
      </c>
    </row>
    <row r="23" spans="1:56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4" t="s">
        <v>1149</v>
      </c>
      <c r="BA23" s="94" t="s">
        <v>1</v>
      </c>
      <c r="BB23" s="94" t="s">
        <v>1</v>
      </c>
      <c r="BC23" s="94" t="s">
        <v>1729</v>
      </c>
      <c r="BD23" s="94" t="s">
        <v>87</v>
      </c>
    </row>
    <row r="24" spans="1:56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4" t="s">
        <v>827</v>
      </c>
      <c r="BA24" s="94" t="s">
        <v>1</v>
      </c>
      <c r="BB24" s="94" t="s">
        <v>1</v>
      </c>
      <c r="BC24" s="94" t="s">
        <v>1730</v>
      </c>
      <c r="BD24" s="94" t="s">
        <v>87</v>
      </c>
    </row>
    <row r="25" spans="1:56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4" t="s">
        <v>1731</v>
      </c>
      <c r="BA25" s="94" t="s">
        <v>1</v>
      </c>
      <c r="BB25" s="94" t="s">
        <v>1</v>
      </c>
      <c r="BC25" s="94" t="s">
        <v>1732</v>
      </c>
      <c r="BD25" s="94" t="s">
        <v>87</v>
      </c>
    </row>
    <row r="26" spans="1:56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4" t="s">
        <v>1152</v>
      </c>
      <c r="BA26" s="94" t="s">
        <v>1</v>
      </c>
      <c r="BB26" s="94" t="s">
        <v>1</v>
      </c>
      <c r="BC26" s="94" t="s">
        <v>1733</v>
      </c>
      <c r="BD26" s="94" t="s">
        <v>87</v>
      </c>
    </row>
    <row r="27" spans="1:56" s="8" customFormat="1" ht="16.5" customHeight="1">
      <c r="A27" s="96"/>
      <c r="B27" s="97"/>
      <c r="C27" s="96"/>
      <c r="D27" s="96"/>
      <c r="E27" s="234" t="s">
        <v>1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Z27" s="209" t="s">
        <v>1154</v>
      </c>
      <c r="BA27" s="209" t="s">
        <v>1</v>
      </c>
      <c r="BB27" s="209" t="s">
        <v>1</v>
      </c>
      <c r="BC27" s="209" t="s">
        <v>1734</v>
      </c>
      <c r="BD27" s="209" t="s">
        <v>87</v>
      </c>
    </row>
    <row r="28" spans="1:56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94" t="s">
        <v>1156</v>
      </c>
      <c r="BA28" s="94" t="s">
        <v>1</v>
      </c>
      <c r="BB28" s="94" t="s">
        <v>1</v>
      </c>
      <c r="BC28" s="94" t="s">
        <v>1735</v>
      </c>
      <c r="BD28" s="94" t="s">
        <v>87</v>
      </c>
    </row>
    <row r="29" spans="1:56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Z29" s="94" t="s">
        <v>830</v>
      </c>
      <c r="BA29" s="94" t="s">
        <v>1</v>
      </c>
      <c r="BB29" s="94" t="s">
        <v>1</v>
      </c>
      <c r="BC29" s="94" t="s">
        <v>1736</v>
      </c>
      <c r="BD29" s="94" t="s">
        <v>87</v>
      </c>
    </row>
    <row r="30" spans="1:56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ROUND(J128,0)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94" t="s">
        <v>831</v>
      </c>
      <c r="BA30" s="94" t="s">
        <v>1</v>
      </c>
      <c r="BB30" s="94" t="s">
        <v>1</v>
      </c>
      <c r="BC30" s="94" t="s">
        <v>1737</v>
      </c>
      <c r="BD30" s="94" t="s">
        <v>87</v>
      </c>
    </row>
    <row r="31" spans="1:56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Z31" s="94" t="s">
        <v>133</v>
      </c>
      <c r="BA31" s="94" t="s">
        <v>1</v>
      </c>
      <c r="BB31" s="94" t="s">
        <v>1</v>
      </c>
      <c r="BC31" s="94" t="s">
        <v>1738</v>
      </c>
      <c r="BD31" s="94" t="s">
        <v>87</v>
      </c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ROUND((SUM(BE128:BE601)),0)</f>
        <v>0</v>
      </c>
      <c r="G33" s="33"/>
      <c r="H33" s="33"/>
      <c r="I33" s="102">
        <v>0.21</v>
      </c>
      <c r="J33" s="101">
        <f>ROUND(((SUM(BE128:BE601))*I33),0)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ROUND((SUM(BF128:BF601)),0)</f>
        <v>0</v>
      </c>
      <c r="G34" s="33"/>
      <c r="H34" s="33"/>
      <c r="I34" s="102">
        <v>0.1</v>
      </c>
      <c r="J34" s="101">
        <f>ROUND(((SUM(BF128:BF601))*I34),0)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ROUND((SUM(BG128:BG601)),0)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ROUND((SUM(BH128:BH601)),0)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ROUND((SUM(BI128:BI601)),0)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SO 320 - KANALIZAČNÍ PŘÍPOJKY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140</v>
      </c>
      <c r="E97" s="116"/>
      <c r="F97" s="116"/>
      <c r="G97" s="116"/>
      <c r="H97" s="116"/>
      <c r="I97" s="116"/>
      <c r="J97" s="117">
        <f>J129</f>
        <v>0</v>
      </c>
      <c r="L97" s="114"/>
    </row>
    <row r="98" spans="2:12" s="10" customFormat="1" ht="19.9" customHeight="1">
      <c r="B98" s="118"/>
      <c r="D98" s="119" t="s">
        <v>141</v>
      </c>
      <c r="E98" s="120"/>
      <c r="F98" s="120"/>
      <c r="G98" s="120"/>
      <c r="H98" s="120"/>
      <c r="I98" s="120"/>
      <c r="J98" s="121">
        <f>J130</f>
        <v>0</v>
      </c>
      <c r="L98" s="118"/>
    </row>
    <row r="99" spans="2:12" s="10" customFormat="1" ht="19.9" customHeight="1">
      <c r="B99" s="118"/>
      <c r="D99" s="119" t="s">
        <v>834</v>
      </c>
      <c r="E99" s="120"/>
      <c r="F99" s="120"/>
      <c r="G99" s="120"/>
      <c r="H99" s="120"/>
      <c r="I99" s="120"/>
      <c r="J99" s="121">
        <f>J457</f>
        <v>0</v>
      </c>
      <c r="L99" s="118"/>
    </row>
    <row r="100" spans="2:12" s="10" customFormat="1" ht="19.9" customHeight="1">
      <c r="B100" s="118"/>
      <c r="D100" s="119" t="s">
        <v>835</v>
      </c>
      <c r="E100" s="120"/>
      <c r="F100" s="120"/>
      <c r="G100" s="120"/>
      <c r="H100" s="120"/>
      <c r="I100" s="120"/>
      <c r="J100" s="121">
        <f>J460</f>
        <v>0</v>
      </c>
      <c r="L100" s="118"/>
    </row>
    <row r="101" spans="2:12" s="10" customFormat="1" ht="19.9" customHeight="1">
      <c r="B101" s="118"/>
      <c r="D101" s="119" t="s">
        <v>1162</v>
      </c>
      <c r="E101" s="120"/>
      <c r="F101" s="120"/>
      <c r="G101" s="120"/>
      <c r="H101" s="120"/>
      <c r="I101" s="120"/>
      <c r="J101" s="121">
        <f>J477</f>
        <v>0</v>
      </c>
      <c r="L101" s="118"/>
    </row>
    <row r="102" spans="2:12" s="10" customFormat="1" ht="19.9" customHeight="1">
      <c r="B102" s="118"/>
      <c r="D102" s="119" t="s">
        <v>836</v>
      </c>
      <c r="E102" s="120"/>
      <c r="F102" s="120"/>
      <c r="G102" s="120"/>
      <c r="H102" s="120"/>
      <c r="I102" s="120"/>
      <c r="J102" s="121">
        <f>J499</f>
        <v>0</v>
      </c>
      <c r="L102" s="118"/>
    </row>
    <row r="103" spans="2:12" s="10" customFormat="1" ht="19.9" customHeight="1">
      <c r="B103" s="118"/>
      <c r="D103" s="119" t="s">
        <v>152</v>
      </c>
      <c r="E103" s="120"/>
      <c r="F103" s="120"/>
      <c r="G103" s="120"/>
      <c r="H103" s="120"/>
      <c r="I103" s="120"/>
      <c r="J103" s="121">
        <f>J581</f>
        <v>0</v>
      </c>
      <c r="L103" s="118"/>
    </row>
    <row r="104" spans="2:12" s="9" customFormat="1" ht="24.95" customHeight="1">
      <c r="B104" s="114"/>
      <c r="D104" s="115" t="s">
        <v>153</v>
      </c>
      <c r="E104" s="116"/>
      <c r="F104" s="116"/>
      <c r="G104" s="116"/>
      <c r="H104" s="116"/>
      <c r="I104" s="116"/>
      <c r="J104" s="117">
        <f>J583</f>
        <v>0</v>
      </c>
      <c r="L104" s="114"/>
    </row>
    <row r="105" spans="2:12" s="10" customFormat="1" ht="19.9" customHeight="1">
      <c r="B105" s="118"/>
      <c r="D105" s="119" t="s">
        <v>1739</v>
      </c>
      <c r="E105" s="120"/>
      <c r="F105" s="120"/>
      <c r="G105" s="120"/>
      <c r="H105" s="120"/>
      <c r="I105" s="120"/>
      <c r="J105" s="121">
        <f>J584</f>
        <v>0</v>
      </c>
      <c r="L105" s="118"/>
    </row>
    <row r="106" spans="2:12" s="10" customFormat="1" ht="19.9" customHeight="1">
      <c r="B106" s="118"/>
      <c r="D106" s="119" t="s">
        <v>1740</v>
      </c>
      <c r="E106" s="120"/>
      <c r="F106" s="120"/>
      <c r="G106" s="120"/>
      <c r="H106" s="120"/>
      <c r="I106" s="120"/>
      <c r="J106" s="121">
        <f>J587</f>
        <v>0</v>
      </c>
      <c r="L106" s="118"/>
    </row>
    <row r="107" spans="2:12" s="9" customFormat="1" ht="24.95" customHeight="1">
      <c r="B107" s="114"/>
      <c r="D107" s="115" t="s">
        <v>837</v>
      </c>
      <c r="E107" s="116"/>
      <c r="F107" s="116"/>
      <c r="G107" s="116"/>
      <c r="H107" s="116"/>
      <c r="I107" s="116"/>
      <c r="J107" s="117">
        <f>J592</f>
        <v>0</v>
      </c>
      <c r="L107" s="114"/>
    </row>
    <row r="108" spans="2:12" s="10" customFormat="1" ht="19.9" customHeight="1">
      <c r="B108" s="118"/>
      <c r="D108" s="119" t="s">
        <v>838</v>
      </c>
      <c r="E108" s="120"/>
      <c r="F108" s="120"/>
      <c r="G108" s="120"/>
      <c r="H108" s="120"/>
      <c r="I108" s="120"/>
      <c r="J108" s="121">
        <f>J593</f>
        <v>0</v>
      </c>
      <c r="L108" s="118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155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58" t="str">
        <f>E7</f>
        <v>BRNO, STRÁNSKÉHO - REKONSTRUKCE KANALIZACE A VODOVODU</v>
      </c>
      <c r="F118" s="259"/>
      <c r="G118" s="259"/>
      <c r="H118" s="25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124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48" t="str">
        <f>E9</f>
        <v>SO 320 - KANALIZAČNÍ PŘÍPOJKY</v>
      </c>
      <c r="F120" s="257"/>
      <c r="G120" s="257"/>
      <c r="H120" s="257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3"/>
      <c r="E122" s="33"/>
      <c r="F122" s="26" t="str">
        <f>F12</f>
        <v>Brno</v>
      </c>
      <c r="G122" s="33"/>
      <c r="H122" s="33"/>
      <c r="I122" s="28" t="s">
        <v>22</v>
      </c>
      <c r="J122" s="56" t="str">
        <f>IF(J12="","",J12)</f>
        <v/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.7" customHeight="1">
      <c r="A124" s="33"/>
      <c r="B124" s="34"/>
      <c r="C124" s="28" t="s">
        <v>23</v>
      </c>
      <c r="D124" s="33"/>
      <c r="E124" s="33"/>
      <c r="F124" s="26" t="str">
        <f>E15</f>
        <v>Statutární město Brno</v>
      </c>
      <c r="G124" s="33"/>
      <c r="H124" s="33"/>
      <c r="I124" s="28" t="s">
        <v>29</v>
      </c>
      <c r="J124" s="31" t="str">
        <f>E21</f>
        <v>AQUA PROCON s.r.o.  Brno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3"/>
      <c r="E125" s="33"/>
      <c r="F125" s="26" t="str">
        <f>IF(E18="","",E18)</f>
        <v>Vyplň údaj</v>
      </c>
      <c r="G125" s="33"/>
      <c r="H125" s="33"/>
      <c r="I125" s="28" t="s">
        <v>33</v>
      </c>
      <c r="J125" s="31" t="str">
        <f>E24</f>
        <v>Obrtel M.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2"/>
      <c r="B127" s="123"/>
      <c r="C127" s="124" t="s">
        <v>156</v>
      </c>
      <c r="D127" s="125" t="s">
        <v>62</v>
      </c>
      <c r="E127" s="125" t="s">
        <v>58</v>
      </c>
      <c r="F127" s="125" t="s">
        <v>59</v>
      </c>
      <c r="G127" s="125" t="s">
        <v>157</v>
      </c>
      <c r="H127" s="125" t="s">
        <v>158</v>
      </c>
      <c r="I127" s="125" t="s">
        <v>159</v>
      </c>
      <c r="J127" s="125" t="s">
        <v>137</v>
      </c>
      <c r="K127" s="126" t="s">
        <v>160</v>
      </c>
      <c r="L127" s="127"/>
      <c r="M127" s="63" t="s">
        <v>1</v>
      </c>
      <c r="N127" s="64" t="s">
        <v>41</v>
      </c>
      <c r="O127" s="64" t="s">
        <v>161</v>
      </c>
      <c r="P127" s="64" t="s">
        <v>162</v>
      </c>
      <c r="Q127" s="64" t="s">
        <v>163</v>
      </c>
      <c r="R127" s="64" t="s">
        <v>164</v>
      </c>
      <c r="S127" s="64" t="s">
        <v>165</v>
      </c>
      <c r="T127" s="65" t="s">
        <v>166</v>
      </c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</row>
    <row r="128" spans="1:63" s="2" customFormat="1" ht="22.9" customHeight="1">
      <c r="A128" s="33"/>
      <c r="B128" s="34"/>
      <c r="C128" s="70" t="s">
        <v>167</v>
      </c>
      <c r="D128" s="33"/>
      <c r="E128" s="33"/>
      <c r="F128" s="33"/>
      <c r="G128" s="33"/>
      <c r="H128" s="33"/>
      <c r="I128" s="33"/>
      <c r="J128" s="128">
        <f>BK128</f>
        <v>0</v>
      </c>
      <c r="K128" s="33"/>
      <c r="L128" s="34"/>
      <c r="M128" s="66"/>
      <c r="N128" s="57"/>
      <c r="O128" s="67"/>
      <c r="P128" s="129">
        <f>P129+P583+P592</f>
        <v>0</v>
      </c>
      <c r="Q128" s="67"/>
      <c r="R128" s="129">
        <f>R129+R583+R592</f>
        <v>690.5070100999999</v>
      </c>
      <c r="S128" s="67"/>
      <c r="T128" s="130">
        <f>T129+T583+T592</f>
        <v>569.45569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76</v>
      </c>
      <c r="AU128" s="18" t="s">
        <v>139</v>
      </c>
      <c r="BK128" s="131">
        <f>BK129+BK583+BK592</f>
        <v>0</v>
      </c>
    </row>
    <row r="129" spans="2:63" s="12" customFormat="1" ht="25.9" customHeight="1">
      <c r="B129" s="132"/>
      <c r="D129" s="133" t="s">
        <v>76</v>
      </c>
      <c r="E129" s="134" t="s">
        <v>168</v>
      </c>
      <c r="F129" s="134" t="s">
        <v>169</v>
      </c>
      <c r="I129" s="135"/>
      <c r="J129" s="136">
        <f>BK129</f>
        <v>0</v>
      </c>
      <c r="L129" s="132"/>
      <c r="M129" s="137"/>
      <c r="N129" s="138"/>
      <c r="O129" s="138"/>
      <c r="P129" s="139">
        <f>P130+P457+P460+P477+P499+P581</f>
        <v>0</v>
      </c>
      <c r="Q129" s="138"/>
      <c r="R129" s="139">
        <f>R130+R457+R460+R477+R499+R581</f>
        <v>509.7327390999999</v>
      </c>
      <c r="S129" s="138"/>
      <c r="T129" s="140">
        <f>T130+T457+T460+T477+T499+T581</f>
        <v>569.36113</v>
      </c>
      <c r="AR129" s="133" t="s">
        <v>32</v>
      </c>
      <c r="AT129" s="141" t="s">
        <v>76</v>
      </c>
      <c r="AU129" s="141" t="s">
        <v>77</v>
      </c>
      <c r="AY129" s="133" t="s">
        <v>170</v>
      </c>
      <c r="BK129" s="142">
        <f>BK130+BK457+BK460+BK477+BK499+BK581</f>
        <v>0</v>
      </c>
    </row>
    <row r="130" spans="2:63" s="12" customFormat="1" ht="22.9" customHeight="1">
      <c r="B130" s="132"/>
      <c r="D130" s="133" t="s">
        <v>76</v>
      </c>
      <c r="E130" s="143" t="s">
        <v>32</v>
      </c>
      <c r="F130" s="143" t="s">
        <v>171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SUM(P131:P456)</f>
        <v>0</v>
      </c>
      <c r="Q130" s="138"/>
      <c r="R130" s="139">
        <f>SUM(R131:R456)</f>
        <v>33.75818928</v>
      </c>
      <c r="S130" s="138"/>
      <c r="T130" s="140">
        <f>SUM(T131:T456)</f>
        <v>547.90878</v>
      </c>
      <c r="AR130" s="133" t="s">
        <v>32</v>
      </c>
      <c r="AT130" s="141" t="s">
        <v>76</v>
      </c>
      <c r="AU130" s="141" t="s">
        <v>32</v>
      </c>
      <c r="AY130" s="133" t="s">
        <v>170</v>
      </c>
      <c r="BK130" s="142">
        <f>SUM(BK131:BK456)</f>
        <v>0</v>
      </c>
    </row>
    <row r="131" spans="1:65" s="2" customFormat="1" ht="16.5" customHeight="1">
      <c r="A131" s="33"/>
      <c r="B131" s="145"/>
      <c r="C131" s="146" t="s">
        <v>32</v>
      </c>
      <c r="D131" s="146" t="s">
        <v>172</v>
      </c>
      <c r="E131" s="147" t="s">
        <v>183</v>
      </c>
      <c r="F131" s="148" t="s">
        <v>184</v>
      </c>
      <c r="G131" s="149" t="s">
        <v>185</v>
      </c>
      <c r="H131" s="150">
        <v>86</v>
      </c>
      <c r="I131" s="151"/>
      <c r="J131" s="152">
        <f>ROUND(I131*H131,2)</f>
        <v>0</v>
      </c>
      <c r="K131" s="148" t="s">
        <v>176</v>
      </c>
      <c r="L131" s="34"/>
      <c r="M131" s="153" t="s">
        <v>1</v>
      </c>
      <c r="N131" s="154" t="s">
        <v>42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0.205</v>
      </c>
      <c r="T131" s="156">
        <f>S131*H131</f>
        <v>17.63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177</v>
      </c>
      <c r="AT131" s="157" t="s">
        <v>172</v>
      </c>
      <c r="AU131" s="157" t="s">
        <v>87</v>
      </c>
      <c r="AY131" s="18" t="s">
        <v>170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8" t="s">
        <v>32</v>
      </c>
      <c r="BK131" s="158">
        <f>ROUND(I131*H131,2)</f>
        <v>0</v>
      </c>
      <c r="BL131" s="18" t="s">
        <v>177</v>
      </c>
      <c r="BM131" s="157" t="s">
        <v>1741</v>
      </c>
    </row>
    <row r="132" spans="2:51" s="14" customFormat="1" ht="12">
      <c r="B132" s="167"/>
      <c r="D132" s="160" t="s">
        <v>179</v>
      </c>
      <c r="E132" s="168" t="s">
        <v>1</v>
      </c>
      <c r="F132" s="169" t="s">
        <v>1742</v>
      </c>
      <c r="H132" s="170">
        <v>86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8" t="s">
        <v>179</v>
      </c>
      <c r="AU132" s="168" t="s">
        <v>87</v>
      </c>
      <c r="AV132" s="14" t="s">
        <v>87</v>
      </c>
      <c r="AW132" s="14" t="s">
        <v>31</v>
      </c>
      <c r="AX132" s="14" t="s">
        <v>77</v>
      </c>
      <c r="AY132" s="168" t="s">
        <v>170</v>
      </c>
    </row>
    <row r="133" spans="2:51" s="15" customFormat="1" ht="12">
      <c r="B133" s="175"/>
      <c r="D133" s="160" t="s">
        <v>179</v>
      </c>
      <c r="E133" s="176" t="s">
        <v>1714</v>
      </c>
      <c r="F133" s="177" t="s">
        <v>239</v>
      </c>
      <c r="H133" s="178">
        <v>86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179</v>
      </c>
      <c r="AU133" s="176" t="s">
        <v>87</v>
      </c>
      <c r="AV133" s="15" t="s">
        <v>177</v>
      </c>
      <c r="AW133" s="15" t="s">
        <v>31</v>
      </c>
      <c r="AX133" s="15" t="s">
        <v>32</v>
      </c>
      <c r="AY133" s="176" t="s">
        <v>170</v>
      </c>
    </row>
    <row r="134" spans="1:65" s="2" customFormat="1" ht="16.5" customHeight="1">
      <c r="A134" s="33"/>
      <c r="B134" s="145"/>
      <c r="C134" s="146" t="s">
        <v>87</v>
      </c>
      <c r="D134" s="146" t="s">
        <v>172</v>
      </c>
      <c r="E134" s="147" t="s">
        <v>197</v>
      </c>
      <c r="F134" s="148" t="s">
        <v>198</v>
      </c>
      <c r="G134" s="149" t="s">
        <v>185</v>
      </c>
      <c r="H134" s="150">
        <v>86</v>
      </c>
      <c r="I134" s="151"/>
      <c r="J134" s="152">
        <f>ROUND(I134*H134,2)</f>
        <v>0</v>
      </c>
      <c r="K134" s="148" t="s">
        <v>176</v>
      </c>
      <c r="L134" s="34"/>
      <c r="M134" s="153" t="s">
        <v>1</v>
      </c>
      <c r="N134" s="154" t="s">
        <v>42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177</v>
      </c>
      <c r="AT134" s="157" t="s">
        <v>172</v>
      </c>
      <c r="AU134" s="157" t="s">
        <v>87</v>
      </c>
      <c r="AY134" s="18" t="s">
        <v>170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32</v>
      </c>
      <c r="BK134" s="158">
        <f>ROUND(I134*H134,2)</f>
        <v>0</v>
      </c>
      <c r="BL134" s="18" t="s">
        <v>177</v>
      </c>
      <c r="BM134" s="157" t="s">
        <v>1743</v>
      </c>
    </row>
    <row r="135" spans="2:51" s="14" customFormat="1" ht="12">
      <c r="B135" s="167"/>
      <c r="D135" s="160" t="s">
        <v>179</v>
      </c>
      <c r="E135" s="168" t="s">
        <v>1</v>
      </c>
      <c r="F135" s="169" t="s">
        <v>1714</v>
      </c>
      <c r="H135" s="170">
        <v>86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179</v>
      </c>
      <c r="AU135" s="168" t="s">
        <v>87</v>
      </c>
      <c r="AV135" s="14" t="s">
        <v>87</v>
      </c>
      <c r="AW135" s="14" t="s">
        <v>31</v>
      </c>
      <c r="AX135" s="14" t="s">
        <v>32</v>
      </c>
      <c r="AY135" s="168" t="s">
        <v>170</v>
      </c>
    </row>
    <row r="136" spans="1:65" s="2" customFormat="1" ht="16.5" customHeight="1">
      <c r="A136" s="33"/>
      <c r="B136" s="145"/>
      <c r="C136" s="146" t="s">
        <v>187</v>
      </c>
      <c r="D136" s="146" t="s">
        <v>172</v>
      </c>
      <c r="E136" s="147" t="s">
        <v>1744</v>
      </c>
      <c r="F136" s="148" t="s">
        <v>1745</v>
      </c>
      <c r="G136" s="149" t="s">
        <v>185</v>
      </c>
      <c r="H136" s="150">
        <v>172</v>
      </c>
      <c r="I136" s="151"/>
      <c r="J136" s="152">
        <f>ROUND(I136*H136,2)</f>
        <v>0</v>
      </c>
      <c r="K136" s="148" t="s">
        <v>176</v>
      </c>
      <c r="L136" s="34"/>
      <c r="M136" s="153" t="s">
        <v>1</v>
      </c>
      <c r="N136" s="154" t="s">
        <v>42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0.115</v>
      </c>
      <c r="T136" s="156">
        <f>S136*H136</f>
        <v>19.78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177</v>
      </c>
      <c r="AT136" s="157" t="s">
        <v>172</v>
      </c>
      <c r="AU136" s="157" t="s">
        <v>87</v>
      </c>
      <c r="AY136" s="18" t="s">
        <v>170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8" t="s">
        <v>32</v>
      </c>
      <c r="BK136" s="158">
        <f>ROUND(I136*H136,2)</f>
        <v>0</v>
      </c>
      <c r="BL136" s="18" t="s">
        <v>177</v>
      </c>
      <c r="BM136" s="157" t="s">
        <v>1746</v>
      </c>
    </row>
    <row r="137" spans="2:51" s="14" customFormat="1" ht="12">
      <c r="B137" s="167"/>
      <c r="D137" s="160" t="s">
        <v>179</v>
      </c>
      <c r="E137" s="168" t="s">
        <v>1</v>
      </c>
      <c r="F137" s="169" t="s">
        <v>1747</v>
      </c>
      <c r="H137" s="170">
        <v>172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179</v>
      </c>
      <c r="AU137" s="168" t="s">
        <v>87</v>
      </c>
      <c r="AV137" s="14" t="s">
        <v>87</v>
      </c>
      <c r="AW137" s="14" t="s">
        <v>31</v>
      </c>
      <c r="AX137" s="14" t="s">
        <v>32</v>
      </c>
      <c r="AY137" s="168" t="s">
        <v>170</v>
      </c>
    </row>
    <row r="138" spans="1:65" s="2" customFormat="1" ht="16.5" customHeight="1">
      <c r="A138" s="33"/>
      <c r="B138" s="145"/>
      <c r="C138" s="146" t="s">
        <v>177</v>
      </c>
      <c r="D138" s="146" t="s">
        <v>172</v>
      </c>
      <c r="E138" s="147" t="s">
        <v>1748</v>
      </c>
      <c r="F138" s="148" t="s">
        <v>1749</v>
      </c>
      <c r="G138" s="149" t="s">
        <v>175</v>
      </c>
      <c r="H138" s="150">
        <v>4.95</v>
      </c>
      <c r="I138" s="151"/>
      <c r="J138" s="152">
        <f>ROUND(I138*H138,2)</f>
        <v>0</v>
      </c>
      <c r="K138" s="148" t="s">
        <v>176</v>
      </c>
      <c r="L138" s="34"/>
      <c r="M138" s="153" t="s">
        <v>1</v>
      </c>
      <c r="N138" s="154" t="s">
        <v>42</v>
      </c>
      <c r="O138" s="59"/>
      <c r="P138" s="155">
        <f>O138*H138</f>
        <v>0</v>
      </c>
      <c r="Q138" s="155">
        <v>0</v>
      </c>
      <c r="R138" s="155">
        <f>Q138*H138</f>
        <v>0</v>
      </c>
      <c r="S138" s="155">
        <v>0.388</v>
      </c>
      <c r="T138" s="156">
        <f>S138*H138</f>
        <v>1.9206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177</v>
      </c>
      <c r="AT138" s="157" t="s">
        <v>172</v>
      </c>
      <c r="AU138" s="157" t="s">
        <v>87</v>
      </c>
      <c r="AY138" s="18" t="s">
        <v>170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32</v>
      </c>
      <c r="BK138" s="158">
        <f>ROUND(I138*H138,2)</f>
        <v>0</v>
      </c>
      <c r="BL138" s="18" t="s">
        <v>177</v>
      </c>
      <c r="BM138" s="157" t="s">
        <v>1750</v>
      </c>
    </row>
    <row r="139" spans="2:51" s="14" customFormat="1" ht="12">
      <c r="B139" s="167"/>
      <c r="D139" s="160" t="s">
        <v>179</v>
      </c>
      <c r="E139" s="168" t="s">
        <v>1</v>
      </c>
      <c r="F139" s="169" t="s">
        <v>1751</v>
      </c>
      <c r="H139" s="170">
        <v>4.95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179</v>
      </c>
      <c r="AU139" s="168" t="s">
        <v>87</v>
      </c>
      <c r="AV139" s="14" t="s">
        <v>87</v>
      </c>
      <c r="AW139" s="14" t="s">
        <v>31</v>
      </c>
      <c r="AX139" s="14" t="s">
        <v>77</v>
      </c>
      <c r="AY139" s="168" t="s">
        <v>170</v>
      </c>
    </row>
    <row r="140" spans="2:51" s="15" customFormat="1" ht="12">
      <c r="B140" s="175"/>
      <c r="D140" s="160" t="s">
        <v>179</v>
      </c>
      <c r="E140" s="176" t="s">
        <v>1710</v>
      </c>
      <c r="F140" s="177" t="s">
        <v>239</v>
      </c>
      <c r="H140" s="178">
        <v>4.95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179</v>
      </c>
      <c r="AU140" s="176" t="s">
        <v>87</v>
      </c>
      <c r="AV140" s="15" t="s">
        <v>177</v>
      </c>
      <c r="AW140" s="15" t="s">
        <v>31</v>
      </c>
      <c r="AX140" s="15" t="s">
        <v>32</v>
      </c>
      <c r="AY140" s="176" t="s">
        <v>170</v>
      </c>
    </row>
    <row r="141" spans="1:65" s="2" customFormat="1" ht="21.75" customHeight="1">
      <c r="A141" s="33"/>
      <c r="B141" s="145"/>
      <c r="C141" s="146" t="s">
        <v>196</v>
      </c>
      <c r="D141" s="146" t="s">
        <v>172</v>
      </c>
      <c r="E141" s="147" t="s">
        <v>1752</v>
      </c>
      <c r="F141" s="148" t="s">
        <v>1753</v>
      </c>
      <c r="G141" s="149" t="s">
        <v>175</v>
      </c>
      <c r="H141" s="150">
        <v>23.87</v>
      </c>
      <c r="I141" s="151"/>
      <c r="J141" s="152">
        <f>ROUND(I141*H141,2)</f>
        <v>0</v>
      </c>
      <c r="K141" s="148" t="s">
        <v>176</v>
      </c>
      <c r="L141" s="34"/>
      <c r="M141" s="153" t="s">
        <v>1</v>
      </c>
      <c r="N141" s="154" t="s">
        <v>42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177</v>
      </c>
      <c r="AT141" s="157" t="s">
        <v>172</v>
      </c>
      <c r="AU141" s="157" t="s">
        <v>87</v>
      </c>
      <c r="AY141" s="18" t="s">
        <v>170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8" t="s">
        <v>32</v>
      </c>
      <c r="BK141" s="158">
        <f>ROUND(I141*H141,2)</f>
        <v>0</v>
      </c>
      <c r="BL141" s="18" t="s">
        <v>177</v>
      </c>
      <c r="BM141" s="157" t="s">
        <v>1754</v>
      </c>
    </row>
    <row r="142" spans="2:51" s="14" customFormat="1" ht="12">
      <c r="B142" s="167"/>
      <c r="D142" s="160" t="s">
        <v>179</v>
      </c>
      <c r="E142" s="168" t="s">
        <v>1</v>
      </c>
      <c r="F142" s="169" t="s">
        <v>1755</v>
      </c>
      <c r="H142" s="170">
        <v>4.95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179</v>
      </c>
      <c r="AU142" s="168" t="s">
        <v>87</v>
      </c>
      <c r="AV142" s="14" t="s">
        <v>87</v>
      </c>
      <c r="AW142" s="14" t="s">
        <v>31</v>
      </c>
      <c r="AX142" s="14" t="s">
        <v>77</v>
      </c>
      <c r="AY142" s="168" t="s">
        <v>170</v>
      </c>
    </row>
    <row r="143" spans="2:51" s="14" customFormat="1" ht="12">
      <c r="B143" s="167"/>
      <c r="D143" s="160" t="s">
        <v>179</v>
      </c>
      <c r="E143" s="168" t="s">
        <v>1</v>
      </c>
      <c r="F143" s="169" t="s">
        <v>1756</v>
      </c>
      <c r="H143" s="170">
        <v>18.92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179</v>
      </c>
      <c r="AU143" s="168" t="s">
        <v>87</v>
      </c>
      <c r="AV143" s="14" t="s">
        <v>87</v>
      </c>
      <c r="AW143" s="14" t="s">
        <v>31</v>
      </c>
      <c r="AX143" s="14" t="s">
        <v>77</v>
      </c>
      <c r="AY143" s="168" t="s">
        <v>170</v>
      </c>
    </row>
    <row r="144" spans="2:51" s="15" customFormat="1" ht="12">
      <c r="B144" s="175"/>
      <c r="D144" s="160" t="s">
        <v>179</v>
      </c>
      <c r="E144" s="176" t="s">
        <v>1</v>
      </c>
      <c r="F144" s="177" t="s">
        <v>239</v>
      </c>
      <c r="H144" s="178">
        <v>23.87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179</v>
      </c>
      <c r="AU144" s="176" t="s">
        <v>87</v>
      </c>
      <c r="AV144" s="15" t="s">
        <v>177</v>
      </c>
      <c r="AW144" s="15" t="s">
        <v>31</v>
      </c>
      <c r="AX144" s="15" t="s">
        <v>32</v>
      </c>
      <c r="AY144" s="176" t="s">
        <v>170</v>
      </c>
    </row>
    <row r="145" spans="1:65" s="2" customFormat="1" ht="16.5" customHeight="1">
      <c r="A145" s="33"/>
      <c r="B145" s="145"/>
      <c r="C145" s="146" t="s">
        <v>200</v>
      </c>
      <c r="D145" s="146" t="s">
        <v>172</v>
      </c>
      <c r="E145" s="147" t="s">
        <v>1757</v>
      </c>
      <c r="F145" s="148" t="s">
        <v>1758</v>
      </c>
      <c r="G145" s="149" t="s">
        <v>175</v>
      </c>
      <c r="H145" s="150">
        <v>4.95</v>
      </c>
      <c r="I145" s="151"/>
      <c r="J145" s="152">
        <f>ROUND(I145*H145,2)</f>
        <v>0</v>
      </c>
      <c r="K145" s="148" t="s">
        <v>176</v>
      </c>
      <c r="L145" s="34"/>
      <c r="M145" s="153" t="s">
        <v>1</v>
      </c>
      <c r="N145" s="154" t="s">
        <v>42</v>
      </c>
      <c r="O145" s="59"/>
      <c r="P145" s="155">
        <f>O145*H145</f>
        <v>0</v>
      </c>
      <c r="Q145" s="155">
        <v>0</v>
      </c>
      <c r="R145" s="155">
        <f>Q145*H145</f>
        <v>0</v>
      </c>
      <c r="S145" s="155">
        <v>0.625</v>
      </c>
      <c r="T145" s="156">
        <f>S145*H145</f>
        <v>3.09375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177</v>
      </c>
      <c r="AT145" s="157" t="s">
        <v>172</v>
      </c>
      <c r="AU145" s="157" t="s">
        <v>87</v>
      </c>
      <c r="AY145" s="18" t="s">
        <v>170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32</v>
      </c>
      <c r="BK145" s="158">
        <f>ROUND(I145*H145,2)</f>
        <v>0</v>
      </c>
      <c r="BL145" s="18" t="s">
        <v>177</v>
      </c>
      <c r="BM145" s="157" t="s">
        <v>1759</v>
      </c>
    </row>
    <row r="146" spans="2:51" s="14" customFormat="1" ht="12">
      <c r="B146" s="167"/>
      <c r="D146" s="160" t="s">
        <v>179</v>
      </c>
      <c r="E146" s="168" t="s">
        <v>1</v>
      </c>
      <c r="F146" s="169" t="s">
        <v>1710</v>
      </c>
      <c r="H146" s="170">
        <v>4.95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179</v>
      </c>
      <c r="AU146" s="168" t="s">
        <v>87</v>
      </c>
      <c r="AV146" s="14" t="s">
        <v>87</v>
      </c>
      <c r="AW146" s="14" t="s">
        <v>31</v>
      </c>
      <c r="AX146" s="14" t="s">
        <v>32</v>
      </c>
      <c r="AY146" s="168" t="s">
        <v>170</v>
      </c>
    </row>
    <row r="147" spans="1:65" s="2" customFormat="1" ht="16.5" customHeight="1">
      <c r="A147" s="33"/>
      <c r="B147" s="145"/>
      <c r="C147" s="146" t="s">
        <v>205</v>
      </c>
      <c r="D147" s="146" t="s">
        <v>172</v>
      </c>
      <c r="E147" s="147" t="s">
        <v>1179</v>
      </c>
      <c r="F147" s="148" t="s">
        <v>1180</v>
      </c>
      <c r="G147" s="149" t="s">
        <v>185</v>
      </c>
      <c r="H147" s="150">
        <v>9</v>
      </c>
      <c r="I147" s="151"/>
      <c r="J147" s="152">
        <f>ROUND(I147*H147,2)</f>
        <v>0</v>
      </c>
      <c r="K147" s="148" t="s">
        <v>176</v>
      </c>
      <c r="L147" s="34"/>
      <c r="M147" s="153" t="s">
        <v>1</v>
      </c>
      <c r="N147" s="154" t="s">
        <v>42</v>
      </c>
      <c r="O147" s="59"/>
      <c r="P147" s="155">
        <f>O147*H147</f>
        <v>0</v>
      </c>
      <c r="Q147" s="155">
        <v>8E-05</v>
      </c>
      <c r="R147" s="155">
        <f>Q147*H147</f>
        <v>0.00072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177</v>
      </c>
      <c r="AT147" s="157" t="s">
        <v>172</v>
      </c>
      <c r="AU147" s="157" t="s">
        <v>87</v>
      </c>
      <c r="AY147" s="18" t="s">
        <v>170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8" t="s">
        <v>32</v>
      </c>
      <c r="BK147" s="158">
        <f>ROUND(I147*H147,2)</f>
        <v>0</v>
      </c>
      <c r="BL147" s="18" t="s">
        <v>177</v>
      </c>
      <c r="BM147" s="157" t="s">
        <v>1760</v>
      </c>
    </row>
    <row r="148" spans="2:51" s="14" customFormat="1" ht="12">
      <c r="B148" s="167"/>
      <c r="D148" s="160" t="s">
        <v>179</v>
      </c>
      <c r="E148" s="168" t="s">
        <v>1</v>
      </c>
      <c r="F148" s="169" t="s">
        <v>1761</v>
      </c>
      <c r="H148" s="170">
        <v>9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8" t="s">
        <v>179</v>
      </c>
      <c r="AU148" s="168" t="s">
        <v>87</v>
      </c>
      <c r="AV148" s="14" t="s">
        <v>87</v>
      </c>
      <c r="AW148" s="14" t="s">
        <v>31</v>
      </c>
      <c r="AX148" s="14" t="s">
        <v>32</v>
      </c>
      <c r="AY148" s="168" t="s">
        <v>170</v>
      </c>
    </row>
    <row r="149" spans="1:65" s="2" customFormat="1" ht="16.5" customHeight="1">
      <c r="A149" s="33"/>
      <c r="B149" s="145"/>
      <c r="C149" s="146" t="s">
        <v>210</v>
      </c>
      <c r="D149" s="146" t="s">
        <v>172</v>
      </c>
      <c r="E149" s="147" t="s">
        <v>1762</v>
      </c>
      <c r="F149" s="148" t="s">
        <v>1763</v>
      </c>
      <c r="G149" s="149" t="s">
        <v>175</v>
      </c>
      <c r="H149" s="150">
        <v>25.355</v>
      </c>
      <c r="I149" s="151"/>
      <c r="J149" s="152">
        <f>ROUND(I149*H149,2)</f>
        <v>0</v>
      </c>
      <c r="K149" s="148" t="s">
        <v>176</v>
      </c>
      <c r="L149" s="34"/>
      <c r="M149" s="153" t="s">
        <v>1</v>
      </c>
      <c r="N149" s="154" t="s">
        <v>42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0.26</v>
      </c>
      <c r="T149" s="156">
        <f>S149*H149</f>
        <v>6.592300000000001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177</v>
      </c>
      <c r="AT149" s="157" t="s">
        <v>172</v>
      </c>
      <c r="AU149" s="157" t="s">
        <v>87</v>
      </c>
      <c r="AY149" s="18" t="s">
        <v>170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8" t="s">
        <v>32</v>
      </c>
      <c r="BK149" s="158">
        <f>ROUND(I149*H149,2)</f>
        <v>0</v>
      </c>
      <c r="BL149" s="18" t="s">
        <v>177</v>
      </c>
      <c r="BM149" s="157" t="s">
        <v>1764</v>
      </c>
    </row>
    <row r="150" spans="2:51" s="14" customFormat="1" ht="12">
      <c r="B150" s="167"/>
      <c r="D150" s="160" t="s">
        <v>179</v>
      </c>
      <c r="E150" s="168" t="s">
        <v>1</v>
      </c>
      <c r="F150" s="169" t="s">
        <v>1765</v>
      </c>
      <c r="H150" s="170">
        <v>25.355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179</v>
      </c>
      <c r="AU150" s="168" t="s">
        <v>87</v>
      </c>
      <c r="AV150" s="14" t="s">
        <v>87</v>
      </c>
      <c r="AW150" s="14" t="s">
        <v>31</v>
      </c>
      <c r="AX150" s="14" t="s">
        <v>77</v>
      </c>
      <c r="AY150" s="168" t="s">
        <v>170</v>
      </c>
    </row>
    <row r="151" spans="2:51" s="15" customFormat="1" ht="12">
      <c r="B151" s="175"/>
      <c r="D151" s="160" t="s">
        <v>179</v>
      </c>
      <c r="E151" s="176" t="s">
        <v>1715</v>
      </c>
      <c r="F151" s="177" t="s">
        <v>239</v>
      </c>
      <c r="H151" s="178">
        <v>25.355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179</v>
      </c>
      <c r="AU151" s="176" t="s">
        <v>87</v>
      </c>
      <c r="AV151" s="15" t="s">
        <v>177</v>
      </c>
      <c r="AW151" s="15" t="s">
        <v>31</v>
      </c>
      <c r="AX151" s="15" t="s">
        <v>32</v>
      </c>
      <c r="AY151" s="176" t="s">
        <v>170</v>
      </c>
    </row>
    <row r="152" spans="1:65" s="2" customFormat="1" ht="16.5" customHeight="1">
      <c r="A152" s="33"/>
      <c r="B152" s="145"/>
      <c r="C152" s="146" t="s">
        <v>214</v>
      </c>
      <c r="D152" s="146" t="s">
        <v>172</v>
      </c>
      <c r="E152" s="147" t="s">
        <v>1766</v>
      </c>
      <c r="F152" s="148" t="s">
        <v>1767</v>
      </c>
      <c r="G152" s="149" t="s">
        <v>175</v>
      </c>
      <c r="H152" s="150">
        <v>25.355</v>
      </c>
      <c r="I152" s="151"/>
      <c r="J152" s="152">
        <f>ROUND(I152*H152,2)</f>
        <v>0</v>
      </c>
      <c r="K152" s="148" t="s">
        <v>176</v>
      </c>
      <c r="L152" s="34"/>
      <c r="M152" s="153" t="s">
        <v>1</v>
      </c>
      <c r="N152" s="154" t="s">
        <v>42</v>
      </c>
      <c r="O152" s="59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177</v>
      </c>
      <c r="AT152" s="157" t="s">
        <v>172</v>
      </c>
      <c r="AU152" s="157" t="s">
        <v>87</v>
      </c>
      <c r="AY152" s="18" t="s">
        <v>170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8" t="s">
        <v>32</v>
      </c>
      <c r="BK152" s="158">
        <f>ROUND(I152*H152,2)</f>
        <v>0</v>
      </c>
      <c r="BL152" s="18" t="s">
        <v>177</v>
      </c>
      <c r="BM152" s="157" t="s">
        <v>1768</v>
      </c>
    </row>
    <row r="153" spans="2:51" s="14" customFormat="1" ht="12">
      <c r="B153" s="167"/>
      <c r="D153" s="160" t="s">
        <v>179</v>
      </c>
      <c r="E153" s="168" t="s">
        <v>1</v>
      </c>
      <c r="F153" s="169" t="s">
        <v>1715</v>
      </c>
      <c r="H153" s="170">
        <v>25.355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8" t="s">
        <v>179</v>
      </c>
      <c r="AU153" s="168" t="s">
        <v>87</v>
      </c>
      <c r="AV153" s="14" t="s">
        <v>87</v>
      </c>
      <c r="AW153" s="14" t="s">
        <v>31</v>
      </c>
      <c r="AX153" s="14" t="s">
        <v>32</v>
      </c>
      <c r="AY153" s="168" t="s">
        <v>170</v>
      </c>
    </row>
    <row r="154" spans="1:65" s="2" customFormat="1" ht="16.5" customHeight="1">
      <c r="A154" s="33"/>
      <c r="B154" s="145"/>
      <c r="C154" s="146" t="s">
        <v>8</v>
      </c>
      <c r="D154" s="146" t="s">
        <v>172</v>
      </c>
      <c r="E154" s="147" t="s">
        <v>1769</v>
      </c>
      <c r="F154" s="148" t="s">
        <v>1770</v>
      </c>
      <c r="G154" s="149" t="s">
        <v>175</v>
      </c>
      <c r="H154" s="150">
        <v>2.75</v>
      </c>
      <c r="I154" s="151"/>
      <c r="J154" s="152">
        <f>ROUND(I154*H154,2)</f>
        <v>0</v>
      </c>
      <c r="K154" s="148" t="s">
        <v>176</v>
      </c>
      <c r="L154" s="34"/>
      <c r="M154" s="153" t="s">
        <v>1</v>
      </c>
      <c r="N154" s="154" t="s">
        <v>42</v>
      </c>
      <c r="O154" s="59"/>
      <c r="P154" s="155">
        <f>O154*H154</f>
        <v>0</v>
      </c>
      <c r="Q154" s="155">
        <v>0</v>
      </c>
      <c r="R154" s="155">
        <f>Q154*H154</f>
        <v>0</v>
      </c>
      <c r="S154" s="155">
        <v>0.255</v>
      </c>
      <c r="T154" s="156">
        <f>S154*H154</f>
        <v>0.70125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177</v>
      </c>
      <c r="AT154" s="157" t="s">
        <v>172</v>
      </c>
      <c r="AU154" s="157" t="s">
        <v>87</v>
      </c>
      <c r="AY154" s="18" t="s">
        <v>170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32</v>
      </c>
      <c r="BK154" s="158">
        <f>ROUND(I154*H154,2)</f>
        <v>0</v>
      </c>
      <c r="BL154" s="18" t="s">
        <v>177</v>
      </c>
      <c r="BM154" s="157" t="s">
        <v>1771</v>
      </c>
    </row>
    <row r="155" spans="2:51" s="14" customFormat="1" ht="12">
      <c r="B155" s="167"/>
      <c r="D155" s="160" t="s">
        <v>179</v>
      </c>
      <c r="E155" s="168" t="s">
        <v>1</v>
      </c>
      <c r="F155" s="169" t="s">
        <v>1772</v>
      </c>
      <c r="H155" s="170">
        <v>2.75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179</v>
      </c>
      <c r="AU155" s="168" t="s">
        <v>87</v>
      </c>
      <c r="AV155" s="14" t="s">
        <v>87</v>
      </c>
      <c r="AW155" s="14" t="s">
        <v>31</v>
      </c>
      <c r="AX155" s="14" t="s">
        <v>77</v>
      </c>
      <c r="AY155" s="168" t="s">
        <v>170</v>
      </c>
    </row>
    <row r="156" spans="2:51" s="15" customFormat="1" ht="12">
      <c r="B156" s="175"/>
      <c r="D156" s="160" t="s">
        <v>179</v>
      </c>
      <c r="E156" s="176" t="s">
        <v>1701</v>
      </c>
      <c r="F156" s="177" t="s">
        <v>239</v>
      </c>
      <c r="H156" s="178">
        <v>2.75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179</v>
      </c>
      <c r="AU156" s="176" t="s">
        <v>87</v>
      </c>
      <c r="AV156" s="15" t="s">
        <v>177</v>
      </c>
      <c r="AW156" s="15" t="s">
        <v>31</v>
      </c>
      <c r="AX156" s="15" t="s">
        <v>32</v>
      </c>
      <c r="AY156" s="176" t="s">
        <v>170</v>
      </c>
    </row>
    <row r="157" spans="1:65" s="2" customFormat="1" ht="16.5" customHeight="1">
      <c r="A157" s="33"/>
      <c r="B157" s="145"/>
      <c r="C157" s="146" t="s">
        <v>219</v>
      </c>
      <c r="D157" s="146" t="s">
        <v>172</v>
      </c>
      <c r="E157" s="147" t="s">
        <v>1773</v>
      </c>
      <c r="F157" s="148" t="s">
        <v>1774</v>
      </c>
      <c r="G157" s="149" t="s">
        <v>175</v>
      </c>
      <c r="H157" s="150">
        <v>2.75</v>
      </c>
      <c r="I157" s="151"/>
      <c r="J157" s="152">
        <f>ROUND(I157*H157,2)</f>
        <v>0</v>
      </c>
      <c r="K157" s="148" t="s">
        <v>176</v>
      </c>
      <c r="L157" s="34"/>
      <c r="M157" s="153" t="s">
        <v>1</v>
      </c>
      <c r="N157" s="154" t="s">
        <v>42</v>
      </c>
      <c r="O157" s="59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177</v>
      </c>
      <c r="AT157" s="157" t="s">
        <v>172</v>
      </c>
      <c r="AU157" s="157" t="s">
        <v>87</v>
      </c>
      <c r="AY157" s="18" t="s">
        <v>170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8" t="s">
        <v>32</v>
      </c>
      <c r="BK157" s="158">
        <f>ROUND(I157*H157,2)</f>
        <v>0</v>
      </c>
      <c r="BL157" s="18" t="s">
        <v>177</v>
      </c>
      <c r="BM157" s="157" t="s">
        <v>1775</v>
      </c>
    </row>
    <row r="158" spans="2:51" s="14" customFormat="1" ht="12">
      <c r="B158" s="167"/>
      <c r="D158" s="160" t="s">
        <v>179</v>
      </c>
      <c r="E158" s="168" t="s">
        <v>1</v>
      </c>
      <c r="F158" s="169" t="s">
        <v>1701</v>
      </c>
      <c r="H158" s="170">
        <v>2.75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179</v>
      </c>
      <c r="AU158" s="168" t="s">
        <v>87</v>
      </c>
      <c r="AV158" s="14" t="s">
        <v>87</v>
      </c>
      <c r="AW158" s="14" t="s">
        <v>31</v>
      </c>
      <c r="AX158" s="14" t="s">
        <v>32</v>
      </c>
      <c r="AY158" s="168" t="s">
        <v>170</v>
      </c>
    </row>
    <row r="159" spans="1:65" s="2" customFormat="1" ht="16.5" customHeight="1">
      <c r="A159" s="33"/>
      <c r="B159" s="145"/>
      <c r="C159" s="146" t="s">
        <v>225</v>
      </c>
      <c r="D159" s="146" t="s">
        <v>172</v>
      </c>
      <c r="E159" s="147" t="s">
        <v>1776</v>
      </c>
      <c r="F159" s="148" t="s">
        <v>1777</v>
      </c>
      <c r="G159" s="149" t="s">
        <v>175</v>
      </c>
      <c r="H159" s="150">
        <v>209.495</v>
      </c>
      <c r="I159" s="151"/>
      <c r="J159" s="152">
        <f>ROUND(I159*H159,2)</f>
        <v>0</v>
      </c>
      <c r="K159" s="148" t="s">
        <v>176</v>
      </c>
      <c r="L159" s="34"/>
      <c r="M159" s="153" t="s">
        <v>1</v>
      </c>
      <c r="N159" s="154" t="s">
        <v>42</v>
      </c>
      <c r="O159" s="59"/>
      <c r="P159" s="155">
        <f>O159*H159</f>
        <v>0</v>
      </c>
      <c r="Q159" s="155">
        <v>0</v>
      </c>
      <c r="R159" s="155">
        <f>Q159*H159</f>
        <v>0</v>
      </c>
      <c r="S159" s="155">
        <v>0.29</v>
      </c>
      <c r="T159" s="156">
        <f>S159*H159</f>
        <v>60.75355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177</v>
      </c>
      <c r="AT159" s="157" t="s">
        <v>172</v>
      </c>
      <c r="AU159" s="157" t="s">
        <v>87</v>
      </c>
      <c r="AY159" s="18" t="s">
        <v>170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8" t="s">
        <v>32</v>
      </c>
      <c r="BK159" s="158">
        <f>ROUND(I159*H159,2)</f>
        <v>0</v>
      </c>
      <c r="BL159" s="18" t="s">
        <v>177</v>
      </c>
      <c r="BM159" s="157" t="s">
        <v>1778</v>
      </c>
    </row>
    <row r="160" spans="2:51" s="14" customFormat="1" ht="12">
      <c r="B160" s="167"/>
      <c r="D160" s="160" t="s">
        <v>179</v>
      </c>
      <c r="E160" s="168" t="s">
        <v>1</v>
      </c>
      <c r="F160" s="169" t="s">
        <v>1779</v>
      </c>
      <c r="H160" s="170">
        <v>176.44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179</v>
      </c>
      <c r="AU160" s="168" t="s">
        <v>87</v>
      </c>
      <c r="AV160" s="14" t="s">
        <v>87</v>
      </c>
      <c r="AW160" s="14" t="s">
        <v>31</v>
      </c>
      <c r="AX160" s="14" t="s">
        <v>77</v>
      </c>
      <c r="AY160" s="168" t="s">
        <v>170</v>
      </c>
    </row>
    <row r="161" spans="2:51" s="14" customFormat="1" ht="12">
      <c r="B161" s="167"/>
      <c r="D161" s="160" t="s">
        <v>179</v>
      </c>
      <c r="E161" s="168" t="s">
        <v>1</v>
      </c>
      <c r="F161" s="169" t="s">
        <v>1780</v>
      </c>
      <c r="H161" s="170">
        <v>25.355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179</v>
      </c>
      <c r="AU161" s="168" t="s">
        <v>87</v>
      </c>
      <c r="AV161" s="14" t="s">
        <v>87</v>
      </c>
      <c r="AW161" s="14" t="s">
        <v>31</v>
      </c>
      <c r="AX161" s="14" t="s">
        <v>77</v>
      </c>
      <c r="AY161" s="168" t="s">
        <v>170</v>
      </c>
    </row>
    <row r="162" spans="2:51" s="14" customFormat="1" ht="12">
      <c r="B162" s="167"/>
      <c r="D162" s="160" t="s">
        <v>179</v>
      </c>
      <c r="E162" s="168" t="s">
        <v>1</v>
      </c>
      <c r="F162" s="169" t="s">
        <v>1781</v>
      </c>
      <c r="H162" s="170">
        <v>2.75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179</v>
      </c>
      <c r="AU162" s="168" t="s">
        <v>87</v>
      </c>
      <c r="AV162" s="14" t="s">
        <v>87</v>
      </c>
      <c r="AW162" s="14" t="s">
        <v>31</v>
      </c>
      <c r="AX162" s="14" t="s">
        <v>77</v>
      </c>
      <c r="AY162" s="168" t="s">
        <v>170</v>
      </c>
    </row>
    <row r="163" spans="2:51" s="14" customFormat="1" ht="12">
      <c r="B163" s="167"/>
      <c r="D163" s="160" t="s">
        <v>179</v>
      </c>
      <c r="E163" s="168" t="s">
        <v>1</v>
      </c>
      <c r="F163" s="169" t="s">
        <v>1782</v>
      </c>
      <c r="H163" s="170">
        <v>4.95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179</v>
      </c>
      <c r="AU163" s="168" t="s">
        <v>87</v>
      </c>
      <c r="AV163" s="14" t="s">
        <v>87</v>
      </c>
      <c r="AW163" s="14" t="s">
        <v>31</v>
      </c>
      <c r="AX163" s="14" t="s">
        <v>77</v>
      </c>
      <c r="AY163" s="168" t="s">
        <v>170</v>
      </c>
    </row>
    <row r="164" spans="2:51" s="15" customFormat="1" ht="12">
      <c r="B164" s="175"/>
      <c r="D164" s="160" t="s">
        <v>179</v>
      </c>
      <c r="E164" s="176" t="s">
        <v>1</v>
      </c>
      <c r="F164" s="177" t="s">
        <v>239</v>
      </c>
      <c r="H164" s="178">
        <v>209.495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179</v>
      </c>
      <c r="AU164" s="176" t="s">
        <v>87</v>
      </c>
      <c r="AV164" s="15" t="s">
        <v>177</v>
      </c>
      <c r="AW164" s="15" t="s">
        <v>31</v>
      </c>
      <c r="AX164" s="15" t="s">
        <v>32</v>
      </c>
      <c r="AY164" s="176" t="s">
        <v>170</v>
      </c>
    </row>
    <row r="165" spans="1:65" s="2" customFormat="1" ht="16.5" customHeight="1">
      <c r="A165" s="33"/>
      <c r="B165" s="145"/>
      <c r="C165" s="146" t="s">
        <v>240</v>
      </c>
      <c r="D165" s="146" t="s">
        <v>172</v>
      </c>
      <c r="E165" s="147" t="s">
        <v>173</v>
      </c>
      <c r="F165" s="148" t="s">
        <v>174</v>
      </c>
      <c r="G165" s="149" t="s">
        <v>175</v>
      </c>
      <c r="H165" s="150">
        <v>70.29</v>
      </c>
      <c r="I165" s="151"/>
      <c r="J165" s="152">
        <f>ROUND(I165*H165,2)</f>
        <v>0</v>
      </c>
      <c r="K165" s="148" t="s">
        <v>176</v>
      </c>
      <c r="L165" s="34"/>
      <c r="M165" s="153" t="s">
        <v>1</v>
      </c>
      <c r="N165" s="154" t="s">
        <v>42</v>
      </c>
      <c r="O165" s="59"/>
      <c r="P165" s="155">
        <f>O165*H165</f>
        <v>0</v>
      </c>
      <c r="Q165" s="155">
        <v>0</v>
      </c>
      <c r="R165" s="155">
        <f>Q165*H165</f>
        <v>0</v>
      </c>
      <c r="S165" s="155">
        <v>0.3</v>
      </c>
      <c r="T165" s="156">
        <f>S165*H165</f>
        <v>21.087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177</v>
      </c>
      <c r="AT165" s="157" t="s">
        <v>172</v>
      </c>
      <c r="AU165" s="157" t="s">
        <v>87</v>
      </c>
      <c r="AY165" s="18" t="s">
        <v>170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8" t="s">
        <v>32</v>
      </c>
      <c r="BK165" s="158">
        <f>ROUND(I165*H165,2)</f>
        <v>0</v>
      </c>
      <c r="BL165" s="18" t="s">
        <v>177</v>
      </c>
      <c r="BM165" s="157" t="s">
        <v>1166</v>
      </c>
    </row>
    <row r="166" spans="2:51" s="14" customFormat="1" ht="12">
      <c r="B166" s="167"/>
      <c r="D166" s="160" t="s">
        <v>179</v>
      </c>
      <c r="E166" s="168" t="s">
        <v>1</v>
      </c>
      <c r="F166" s="169" t="s">
        <v>1167</v>
      </c>
      <c r="H166" s="170">
        <v>70.29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179</v>
      </c>
      <c r="AU166" s="168" t="s">
        <v>87</v>
      </c>
      <c r="AV166" s="14" t="s">
        <v>87</v>
      </c>
      <c r="AW166" s="14" t="s">
        <v>31</v>
      </c>
      <c r="AX166" s="14" t="s">
        <v>32</v>
      </c>
      <c r="AY166" s="168" t="s">
        <v>170</v>
      </c>
    </row>
    <row r="167" spans="1:65" s="2" customFormat="1" ht="16.5" customHeight="1">
      <c r="A167" s="33"/>
      <c r="B167" s="145"/>
      <c r="C167" s="146" t="s">
        <v>246</v>
      </c>
      <c r="D167" s="146" t="s">
        <v>172</v>
      </c>
      <c r="E167" s="147" t="s">
        <v>1783</v>
      </c>
      <c r="F167" s="148" t="s">
        <v>1784</v>
      </c>
      <c r="G167" s="149" t="s">
        <v>175</v>
      </c>
      <c r="H167" s="150">
        <v>70.29</v>
      </c>
      <c r="I167" s="151"/>
      <c r="J167" s="152">
        <f>ROUND(I167*H167,2)</f>
        <v>0</v>
      </c>
      <c r="K167" s="148" t="s">
        <v>1</v>
      </c>
      <c r="L167" s="34"/>
      <c r="M167" s="153" t="s">
        <v>1</v>
      </c>
      <c r="N167" s="154" t="s">
        <v>42</v>
      </c>
      <c r="O167" s="59"/>
      <c r="P167" s="155">
        <f>O167*H167</f>
        <v>0</v>
      </c>
      <c r="Q167" s="155">
        <v>0</v>
      </c>
      <c r="R167" s="155">
        <f>Q167*H167</f>
        <v>0</v>
      </c>
      <c r="S167" s="155">
        <v>0.93</v>
      </c>
      <c r="T167" s="156">
        <f>S167*H167</f>
        <v>65.36970000000001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177</v>
      </c>
      <c r="AT167" s="157" t="s">
        <v>172</v>
      </c>
      <c r="AU167" s="157" t="s">
        <v>87</v>
      </c>
      <c r="AY167" s="18" t="s">
        <v>170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8" t="s">
        <v>32</v>
      </c>
      <c r="BK167" s="158">
        <f>ROUND(I167*H167,2)</f>
        <v>0</v>
      </c>
      <c r="BL167" s="18" t="s">
        <v>177</v>
      </c>
      <c r="BM167" s="157" t="s">
        <v>1170</v>
      </c>
    </row>
    <row r="168" spans="2:51" s="14" customFormat="1" ht="12">
      <c r="B168" s="167"/>
      <c r="D168" s="160" t="s">
        <v>179</v>
      </c>
      <c r="E168" s="168" t="s">
        <v>1</v>
      </c>
      <c r="F168" s="169" t="s">
        <v>1167</v>
      </c>
      <c r="H168" s="170">
        <v>70.29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179</v>
      </c>
      <c r="AU168" s="168" t="s">
        <v>87</v>
      </c>
      <c r="AV168" s="14" t="s">
        <v>87</v>
      </c>
      <c r="AW168" s="14" t="s">
        <v>31</v>
      </c>
      <c r="AX168" s="14" t="s">
        <v>32</v>
      </c>
      <c r="AY168" s="168" t="s">
        <v>170</v>
      </c>
    </row>
    <row r="169" spans="1:65" s="2" customFormat="1" ht="16.5" customHeight="1">
      <c r="A169" s="33"/>
      <c r="B169" s="145"/>
      <c r="C169" s="146" t="s">
        <v>251</v>
      </c>
      <c r="D169" s="146" t="s">
        <v>172</v>
      </c>
      <c r="E169" s="147" t="s">
        <v>1785</v>
      </c>
      <c r="F169" s="148" t="s">
        <v>1786</v>
      </c>
      <c r="G169" s="149" t="s">
        <v>175</v>
      </c>
      <c r="H169" s="150">
        <v>141.295</v>
      </c>
      <c r="I169" s="151"/>
      <c r="J169" s="152">
        <f>ROUND(I169*H169,2)</f>
        <v>0</v>
      </c>
      <c r="K169" s="148" t="s">
        <v>1</v>
      </c>
      <c r="L169" s="34"/>
      <c r="M169" s="153" t="s">
        <v>1</v>
      </c>
      <c r="N169" s="154" t="s">
        <v>42</v>
      </c>
      <c r="O169" s="59"/>
      <c r="P169" s="155">
        <f>O169*H169</f>
        <v>0</v>
      </c>
      <c r="Q169" s="155">
        <v>0</v>
      </c>
      <c r="R169" s="155">
        <f>Q169*H169</f>
        <v>0</v>
      </c>
      <c r="S169" s="155">
        <v>0.625</v>
      </c>
      <c r="T169" s="156">
        <f>S169*H169</f>
        <v>88.30937499999999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7" t="s">
        <v>177</v>
      </c>
      <c r="AT169" s="157" t="s">
        <v>172</v>
      </c>
      <c r="AU169" s="157" t="s">
        <v>87</v>
      </c>
      <c r="AY169" s="18" t="s">
        <v>170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8" t="s">
        <v>32</v>
      </c>
      <c r="BK169" s="158">
        <f>ROUND(I169*H169,2)</f>
        <v>0</v>
      </c>
      <c r="BL169" s="18" t="s">
        <v>177</v>
      </c>
      <c r="BM169" s="157" t="s">
        <v>1173</v>
      </c>
    </row>
    <row r="170" spans="2:51" s="14" customFormat="1" ht="12">
      <c r="B170" s="167"/>
      <c r="D170" s="160" t="s">
        <v>179</v>
      </c>
      <c r="E170" s="168" t="s">
        <v>1</v>
      </c>
      <c r="F170" s="169" t="s">
        <v>1174</v>
      </c>
      <c r="H170" s="170">
        <v>141.295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179</v>
      </c>
      <c r="AU170" s="168" t="s">
        <v>87</v>
      </c>
      <c r="AV170" s="14" t="s">
        <v>87</v>
      </c>
      <c r="AW170" s="14" t="s">
        <v>31</v>
      </c>
      <c r="AX170" s="14" t="s">
        <v>32</v>
      </c>
      <c r="AY170" s="168" t="s">
        <v>170</v>
      </c>
    </row>
    <row r="171" spans="1:65" s="2" customFormat="1" ht="16.5" customHeight="1">
      <c r="A171" s="33"/>
      <c r="B171" s="145"/>
      <c r="C171" s="146" t="s">
        <v>256</v>
      </c>
      <c r="D171" s="146" t="s">
        <v>172</v>
      </c>
      <c r="E171" s="147" t="s">
        <v>1787</v>
      </c>
      <c r="F171" s="148" t="s">
        <v>1788</v>
      </c>
      <c r="G171" s="149" t="s">
        <v>175</v>
      </c>
      <c r="H171" s="150">
        <v>32.78</v>
      </c>
      <c r="I171" s="151"/>
      <c r="J171" s="152">
        <f>ROUND(I171*H171,2)</f>
        <v>0</v>
      </c>
      <c r="K171" s="148" t="s">
        <v>1</v>
      </c>
      <c r="L171" s="34"/>
      <c r="M171" s="153" t="s">
        <v>1</v>
      </c>
      <c r="N171" s="154" t="s">
        <v>42</v>
      </c>
      <c r="O171" s="59"/>
      <c r="P171" s="155">
        <f>O171*H171</f>
        <v>0</v>
      </c>
      <c r="Q171" s="155">
        <v>0</v>
      </c>
      <c r="R171" s="155">
        <f>Q171*H171</f>
        <v>0</v>
      </c>
      <c r="S171" s="155">
        <v>1.12</v>
      </c>
      <c r="T171" s="156">
        <f>S171*H171</f>
        <v>36.71360000000001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177</v>
      </c>
      <c r="AT171" s="157" t="s">
        <v>172</v>
      </c>
      <c r="AU171" s="157" t="s">
        <v>87</v>
      </c>
      <c r="AY171" s="18" t="s">
        <v>170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8" t="s">
        <v>32</v>
      </c>
      <c r="BK171" s="158">
        <f>ROUND(I171*H171,2)</f>
        <v>0</v>
      </c>
      <c r="BL171" s="18" t="s">
        <v>177</v>
      </c>
      <c r="BM171" s="157" t="s">
        <v>1177</v>
      </c>
    </row>
    <row r="172" spans="2:51" s="14" customFormat="1" ht="12">
      <c r="B172" s="167"/>
      <c r="D172" s="160" t="s">
        <v>179</v>
      </c>
      <c r="E172" s="168" t="s">
        <v>1</v>
      </c>
      <c r="F172" s="169" t="s">
        <v>1178</v>
      </c>
      <c r="H172" s="170">
        <v>32.78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179</v>
      </c>
      <c r="AU172" s="168" t="s">
        <v>87</v>
      </c>
      <c r="AV172" s="14" t="s">
        <v>87</v>
      </c>
      <c r="AW172" s="14" t="s">
        <v>31</v>
      </c>
      <c r="AX172" s="14" t="s">
        <v>32</v>
      </c>
      <c r="AY172" s="168" t="s">
        <v>170</v>
      </c>
    </row>
    <row r="173" spans="1:65" s="2" customFormat="1" ht="16.5" customHeight="1">
      <c r="A173" s="33"/>
      <c r="B173" s="145"/>
      <c r="C173" s="146" t="s">
        <v>260</v>
      </c>
      <c r="D173" s="146" t="s">
        <v>172</v>
      </c>
      <c r="E173" s="147" t="s">
        <v>1179</v>
      </c>
      <c r="F173" s="148" t="s">
        <v>1180</v>
      </c>
      <c r="G173" s="149" t="s">
        <v>185</v>
      </c>
      <c r="H173" s="150">
        <v>444.3</v>
      </c>
      <c r="I173" s="151"/>
      <c r="J173" s="152">
        <f>ROUND(I173*H173,2)</f>
        <v>0</v>
      </c>
      <c r="K173" s="148" t="s">
        <v>176</v>
      </c>
      <c r="L173" s="34"/>
      <c r="M173" s="153" t="s">
        <v>1</v>
      </c>
      <c r="N173" s="154" t="s">
        <v>42</v>
      </c>
      <c r="O173" s="59"/>
      <c r="P173" s="155">
        <f>O173*H173</f>
        <v>0</v>
      </c>
      <c r="Q173" s="155">
        <v>8E-05</v>
      </c>
      <c r="R173" s="155">
        <f>Q173*H173</f>
        <v>0.035544000000000006</v>
      </c>
      <c r="S173" s="155">
        <v>0</v>
      </c>
      <c r="T173" s="15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177</v>
      </c>
      <c r="AT173" s="157" t="s">
        <v>172</v>
      </c>
      <c r="AU173" s="157" t="s">
        <v>87</v>
      </c>
      <c r="AY173" s="18" t="s">
        <v>170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8" t="s">
        <v>32</v>
      </c>
      <c r="BK173" s="158">
        <f>ROUND(I173*H173,2)</f>
        <v>0</v>
      </c>
      <c r="BL173" s="18" t="s">
        <v>177</v>
      </c>
      <c r="BM173" s="157" t="s">
        <v>1181</v>
      </c>
    </row>
    <row r="174" spans="2:51" s="14" customFormat="1" ht="12">
      <c r="B174" s="167"/>
      <c r="D174" s="160" t="s">
        <v>179</v>
      </c>
      <c r="E174" s="168" t="s">
        <v>1</v>
      </c>
      <c r="F174" s="169" t="s">
        <v>1182</v>
      </c>
      <c r="H174" s="170">
        <v>444.3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179</v>
      </c>
      <c r="AU174" s="168" t="s">
        <v>87</v>
      </c>
      <c r="AV174" s="14" t="s">
        <v>87</v>
      </c>
      <c r="AW174" s="14" t="s">
        <v>31</v>
      </c>
      <c r="AX174" s="14" t="s">
        <v>32</v>
      </c>
      <c r="AY174" s="168" t="s">
        <v>170</v>
      </c>
    </row>
    <row r="175" spans="1:65" s="2" customFormat="1" ht="16.5" customHeight="1">
      <c r="A175" s="33"/>
      <c r="B175" s="145"/>
      <c r="C175" s="146" t="s">
        <v>264</v>
      </c>
      <c r="D175" s="146" t="s">
        <v>172</v>
      </c>
      <c r="E175" s="147" t="s">
        <v>247</v>
      </c>
      <c r="F175" s="148" t="s">
        <v>248</v>
      </c>
      <c r="G175" s="149" t="s">
        <v>249</v>
      </c>
      <c r="H175" s="150">
        <v>321.951</v>
      </c>
      <c r="I175" s="151"/>
      <c r="J175" s="152">
        <f>ROUND(I175*H175,2)</f>
        <v>0</v>
      </c>
      <c r="K175" s="148" t="s">
        <v>176</v>
      </c>
      <c r="L175" s="34"/>
      <c r="M175" s="153" t="s">
        <v>1</v>
      </c>
      <c r="N175" s="154" t="s">
        <v>42</v>
      </c>
      <c r="O175" s="5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177</v>
      </c>
      <c r="AT175" s="157" t="s">
        <v>172</v>
      </c>
      <c r="AU175" s="157" t="s">
        <v>87</v>
      </c>
      <c r="AY175" s="18" t="s">
        <v>170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32</v>
      </c>
      <c r="BK175" s="158">
        <f>ROUND(I175*H175,2)</f>
        <v>0</v>
      </c>
      <c r="BL175" s="18" t="s">
        <v>177</v>
      </c>
      <c r="BM175" s="157" t="s">
        <v>250</v>
      </c>
    </row>
    <row r="176" spans="1:65" s="2" customFormat="1" ht="16.5" customHeight="1">
      <c r="A176" s="33"/>
      <c r="B176" s="145"/>
      <c r="C176" s="146" t="s">
        <v>274</v>
      </c>
      <c r="D176" s="146" t="s">
        <v>172</v>
      </c>
      <c r="E176" s="147" t="s">
        <v>252</v>
      </c>
      <c r="F176" s="148" t="s">
        <v>253</v>
      </c>
      <c r="G176" s="149" t="s">
        <v>249</v>
      </c>
      <c r="H176" s="150">
        <v>3863.412</v>
      </c>
      <c r="I176" s="151"/>
      <c r="J176" s="152">
        <f>ROUND(I176*H176,2)</f>
        <v>0</v>
      </c>
      <c r="K176" s="148" t="s">
        <v>176</v>
      </c>
      <c r="L176" s="34"/>
      <c r="M176" s="153" t="s">
        <v>1</v>
      </c>
      <c r="N176" s="154" t="s">
        <v>42</v>
      </c>
      <c r="O176" s="59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177</v>
      </c>
      <c r="AT176" s="157" t="s">
        <v>172</v>
      </c>
      <c r="AU176" s="157" t="s">
        <v>87</v>
      </c>
      <c r="AY176" s="18" t="s">
        <v>170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8" t="s">
        <v>32</v>
      </c>
      <c r="BK176" s="158">
        <f>ROUND(I176*H176,2)</f>
        <v>0</v>
      </c>
      <c r="BL176" s="18" t="s">
        <v>177</v>
      </c>
      <c r="BM176" s="157" t="s">
        <v>254</v>
      </c>
    </row>
    <row r="177" spans="2:51" s="14" customFormat="1" ht="12">
      <c r="B177" s="167"/>
      <c r="D177" s="160" t="s">
        <v>179</v>
      </c>
      <c r="F177" s="169" t="s">
        <v>1789</v>
      </c>
      <c r="H177" s="170">
        <v>3863.412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179</v>
      </c>
      <c r="AU177" s="168" t="s">
        <v>87</v>
      </c>
      <c r="AV177" s="14" t="s">
        <v>87</v>
      </c>
      <c r="AW177" s="14" t="s">
        <v>3</v>
      </c>
      <c r="AX177" s="14" t="s">
        <v>32</v>
      </c>
      <c r="AY177" s="168" t="s">
        <v>170</v>
      </c>
    </row>
    <row r="178" spans="1:65" s="2" customFormat="1" ht="16.5" customHeight="1">
      <c r="A178" s="33"/>
      <c r="B178" s="145"/>
      <c r="C178" s="146" t="s">
        <v>281</v>
      </c>
      <c r="D178" s="146" t="s">
        <v>172</v>
      </c>
      <c r="E178" s="147" t="s">
        <v>257</v>
      </c>
      <c r="F178" s="148" t="s">
        <v>258</v>
      </c>
      <c r="G178" s="149" t="s">
        <v>249</v>
      </c>
      <c r="H178" s="150">
        <v>321.951</v>
      </c>
      <c r="I178" s="151"/>
      <c r="J178" s="152">
        <f>ROUND(I178*H178,2)</f>
        <v>0</v>
      </c>
      <c r="K178" s="148" t="s">
        <v>193</v>
      </c>
      <c r="L178" s="34"/>
      <c r="M178" s="153" t="s">
        <v>1</v>
      </c>
      <c r="N178" s="154" t="s">
        <v>42</v>
      </c>
      <c r="O178" s="59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177</v>
      </c>
      <c r="AT178" s="157" t="s">
        <v>172</v>
      </c>
      <c r="AU178" s="157" t="s">
        <v>87</v>
      </c>
      <c r="AY178" s="18" t="s">
        <v>170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8" t="s">
        <v>32</v>
      </c>
      <c r="BK178" s="158">
        <f>ROUND(I178*H178,2)</f>
        <v>0</v>
      </c>
      <c r="BL178" s="18" t="s">
        <v>177</v>
      </c>
      <c r="BM178" s="157" t="s">
        <v>259</v>
      </c>
    </row>
    <row r="179" spans="1:65" s="2" customFormat="1" ht="16.5" customHeight="1">
      <c r="A179" s="33"/>
      <c r="B179" s="145"/>
      <c r="C179" s="146" t="s">
        <v>7</v>
      </c>
      <c r="D179" s="146" t="s">
        <v>172</v>
      </c>
      <c r="E179" s="147" t="s">
        <v>1790</v>
      </c>
      <c r="F179" s="148" t="s">
        <v>1791</v>
      </c>
      <c r="G179" s="149" t="s">
        <v>175</v>
      </c>
      <c r="H179" s="150">
        <v>176.44</v>
      </c>
      <c r="I179" s="151"/>
      <c r="J179" s="152">
        <f>ROUND(I179*H179,2)</f>
        <v>0</v>
      </c>
      <c r="K179" s="148" t="s">
        <v>176</v>
      </c>
      <c r="L179" s="34"/>
      <c r="M179" s="153" t="s">
        <v>1</v>
      </c>
      <c r="N179" s="154" t="s">
        <v>42</v>
      </c>
      <c r="O179" s="59"/>
      <c r="P179" s="155">
        <f>O179*H179</f>
        <v>0</v>
      </c>
      <c r="Q179" s="155">
        <v>0</v>
      </c>
      <c r="R179" s="155">
        <f>Q179*H179</f>
        <v>0</v>
      </c>
      <c r="S179" s="155">
        <v>0.45</v>
      </c>
      <c r="T179" s="156">
        <f>S179*H179</f>
        <v>79.398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177</v>
      </c>
      <c r="AT179" s="157" t="s">
        <v>172</v>
      </c>
      <c r="AU179" s="157" t="s">
        <v>87</v>
      </c>
      <c r="AY179" s="18" t="s">
        <v>170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32</v>
      </c>
      <c r="BK179" s="158">
        <f>ROUND(I179*H179,2)</f>
        <v>0</v>
      </c>
      <c r="BL179" s="18" t="s">
        <v>177</v>
      </c>
      <c r="BM179" s="157" t="s">
        <v>1792</v>
      </c>
    </row>
    <row r="180" spans="2:51" s="14" customFormat="1" ht="12">
      <c r="B180" s="167"/>
      <c r="D180" s="160" t="s">
        <v>179</v>
      </c>
      <c r="E180" s="168" t="s">
        <v>1</v>
      </c>
      <c r="F180" s="169" t="s">
        <v>1793</v>
      </c>
      <c r="H180" s="170">
        <v>176.44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179</v>
      </c>
      <c r="AU180" s="168" t="s">
        <v>87</v>
      </c>
      <c r="AV180" s="14" t="s">
        <v>87</v>
      </c>
      <c r="AW180" s="14" t="s">
        <v>31</v>
      </c>
      <c r="AX180" s="14" t="s">
        <v>77</v>
      </c>
      <c r="AY180" s="168" t="s">
        <v>170</v>
      </c>
    </row>
    <row r="181" spans="2:51" s="15" customFormat="1" ht="12">
      <c r="B181" s="175"/>
      <c r="D181" s="160" t="s">
        <v>179</v>
      </c>
      <c r="E181" s="176" t="s">
        <v>1712</v>
      </c>
      <c r="F181" s="177" t="s">
        <v>239</v>
      </c>
      <c r="H181" s="178">
        <v>176.44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179</v>
      </c>
      <c r="AU181" s="176" t="s">
        <v>87</v>
      </c>
      <c r="AV181" s="15" t="s">
        <v>177</v>
      </c>
      <c r="AW181" s="15" t="s">
        <v>31</v>
      </c>
      <c r="AX181" s="15" t="s">
        <v>32</v>
      </c>
      <c r="AY181" s="176" t="s">
        <v>170</v>
      </c>
    </row>
    <row r="182" spans="1:65" s="2" customFormat="1" ht="16.5" customHeight="1">
      <c r="A182" s="33"/>
      <c r="B182" s="145"/>
      <c r="C182" s="146" t="s">
        <v>285</v>
      </c>
      <c r="D182" s="146" t="s">
        <v>172</v>
      </c>
      <c r="E182" s="147" t="s">
        <v>261</v>
      </c>
      <c r="F182" s="148" t="s">
        <v>262</v>
      </c>
      <c r="G182" s="149" t="s">
        <v>185</v>
      </c>
      <c r="H182" s="150">
        <v>320.8</v>
      </c>
      <c r="I182" s="151"/>
      <c r="J182" s="152">
        <f>ROUND(I182*H182,2)</f>
        <v>0</v>
      </c>
      <c r="K182" s="148" t="s">
        <v>176</v>
      </c>
      <c r="L182" s="34"/>
      <c r="M182" s="153" t="s">
        <v>1</v>
      </c>
      <c r="N182" s="154" t="s">
        <v>42</v>
      </c>
      <c r="O182" s="59"/>
      <c r="P182" s="155">
        <f>O182*H182</f>
        <v>0</v>
      </c>
      <c r="Q182" s="155">
        <v>0</v>
      </c>
      <c r="R182" s="155">
        <f>Q182*H182</f>
        <v>0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177</v>
      </c>
      <c r="AT182" s="157" t="s">
        <v>172</v>
      </c>
      <c r="AU182" s="157" t="s">
        <v>87</v>
      </c>
      <c r="AY182" s="18" t="s">
        <v>170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8" t="s">
        <v>32</v>
      </c>
      <c r="BK182" s="158">
        <f>ROUND(I182*H182,2)</f>
        <v>0</v>
      </c>
      <c r="BL182" s="18" t="s">
        <v>177</v>
      </c>
      <c r="BM182" s="157" t="s">
        <v>1794</v>
      </c>
    </row>
    <row r="183" spans="2:51" s="14" customFormat="1" ht="12">
      <c r="B183" s="167"/>
      <c r="D183" s="160" t="s">
        <v>179</v>
      </c>
      <c r="E183" s="168" t="s">
        <v>1</v>
      </c>
      <c r="F183" s="169" t="s">
        <v>1795</v>
      </c>
      <c r="H183" s="170">
        <v>320.8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179</v>
      </c>
      <c r="AU183" s="168" t="s">
        <v>87</v>
      </c>
      <c r="AV183" s="14" t="s">
        <v>87</v>
      </c>
      <c r="AW183" s="14" t="s">
        <v>31</v>
      </c>
      <c r="AX183" s="14" t="s">
        <v>32</v>
      </c>
      <c r="AY183" s="168" t="s">
        <v>170</v>
      </c>
    </row>
    <row r="184" spans="1:65" s="2" customFormat="1" ht="16.5" customHeight="1">
      <c r="A184" s="33"/>
      <c r="B184" s="145"/>
      <c r="C184" s="146" t="s">
        <v>289</v>
      </c>
      <c r="D184" s="146" t="s">
        <v>172</v>
      </c>
      <c r="E184" s="147" t="s">
        <v>1790</v>
      </c>
      <c r="F184" s="148" t="s">
        <v>1791</v>
      </c>
      <c r="G184" s="149" t="s">
        <v>175</v>
      </c>
      <c r="H184" s="150">
        <v>103.07</v>
      </c>
      <c r="I184" s="151"/>
      <c r="J184" s="152">
        <f>ROUND(I184*H184,2)</f>
        <v>0</v>
      </c>
      <c r="K184" s="148" t="s">
        <v>176</v>
      </c>
      <c r="L184" s="34"/>
      <c r="M184" s="153" t="s">
        <v>1</v>
      </c>
      <c r="N184" s="154" t="s">
        <v>42</v>
      </c>
      <c r="O184" s="59"/>
      <c r="P184" s="155">
        <f>O184*H184</f>
        <v>0</v>
      </c>
      <c r="Q184" s="155">
        <v>0</v>
      </c>
      <c r="R184" s="155">
        <f>Q184*H184</f>
        <v>0</v>
      </c>
      <c r="S184" s="155">
        <v>0.45</v>
      </c>
      <c r="T184" s="156">
        <f>S184*H184</f>
        <v>46.381499999999996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177</v>
      </c>
      <c r="AT184" s="157" t="s">
        <v>172</v>
      </c>
      <c r="AU184" s="157" t="s">
        <v>87</v>
      </c>
      <c r="AY184" s="18" t="s">
        <v>170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8" t="s">
        <v>32</v>
      </c>
      <c r="BK184" s="158">
        <f>ROUND(I184*H184,2)</f>
        <v>0</v>
      </c>
      <c r="BL184" s="18" t="s">
        <v>177</v>
      </c>
      <c r="BM184" s="157" t="s">
        <v>1184</v>
      </c>
    </row>
    <row r="185" spans="2:51" s="13" customFormat="1" ht="12">
      <c r="B185" s="159"/>
      <c r="D185" s="160" t="s">
        <v>179</v>
      </c>
      <c r="E185" s="161" t="s">
        <v>1</v>
      </c>
      <c r="F185" s="162" t="s">
        <v>868</v>
      </c>
      <c r="H185" s="161" t="s">
        <v>1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1" t="s">
        <v>179</v>
      </c>
      <c r="AU185" s="161" t="s">
        <v>87</v>
      </c>
      <c r="AV185" s="13" t="s">
        <v>32</v>
      </c>
      <c r="AW185" s="13" t="s">
        <v>31</v>
      </c>
      <c r="AX185" s="13" t="s">
        <v>77</v>
      </c>
      <c r="AY185" s="161" t="s">
        <v>170</v>
      </c>
    </row>
    <row r="186" spans="2:51" s="13" customFormat="1" ht="12">
      <c r="B186" s="159"/>
      <c r="D186" s="160" t="s">
        <v>179</v>
      </c>
      <c r="E186" s="161" t="s">
        <v>1</v>
      </c>
      <c r="F186" s="162" t="s">
        <v>1796</v>
      </c>
      <c r="H186" s="161" t="s">
        <v>1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1" t="s">
        <v>179</v>
      </c>
      <c r="AU186" s="161" t="s">
        <v>87</v>
      </c>
      <c r="AV186" s="13" t="s">
        <v>32</v>
      </c>
      <c r="AW186" s="13" t="s">
        <v>31</v>
      </c>
      <c r="AX186" s="13" t="s">
        <v>77</v>
      </c>
      <c r="AY186" s="161" t="s">
        <v>170</v>
      </c>
    </row>
    <row r="187" spans="2:51" s="14" customFormat="1" ht="12">
      <c r="B187" s="167"/>
      <c r="D187" s="160" t="s">
        <v>179</v>
      </c>
      <c r="E187" s="168" t="s">
        <v>1</v>
      </c>
      <c r="F187" s="169" t="s">
        <v>1797</v>
      </c>
      <c r="H187" s="170">
        <v>70.29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179</v>
      </c>
      <c r="AU187" s="168" t="s">
        <v>87</v>
      </c>
      <c r="AV187" s="14" t="s">
        <v>87</v>
      </c>
      <c r="AW187" s="14" t="s">
        <v>31</v>
      </c>
      <c r="AX187" s="14" t="s">
        <v>77</v>
      </c>
      <c r="AY187" s="168" t="s">
        <v>170</v>
      </c>
    </row>
    <row r="188" spans="2:51" s="16" customFormat="1" ht="12">
      <c r="B188" s="198"/>
      <c r="D188" s="160" t="s">
        <v>179</v>
      </c>
      <c r="E188" s="199" t="s">
        <v>1126</v>
      </c>
      <c r="F188" s="200" t="s">
        <v>893</v>
      </c>
      <c r="H188" s="201">
        <v>70.29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179</v>
      </c>
      <c r="AU188" s="199" t="s">
        <v>87</v>
      </c>
      <c r="AV188" s="16" t="s">
        <v>187</v>
      </c>
      <c r="AW188" s="16" t="s">
        <v>31</v>
      </c>
      <c r="AX188" s="16" t="s">
        <v>77</v>
      </c>
      <c r="AY188" s="199" t="s">
        <v>170</v>
      </c>
    </row>
    <row r="189" spans="2:51" s="13" customFormat="1" ht="12">
      <c r="B189" s="159"/>
      <c r="D189" s="160" t="s">
        <v>179</v>
      </c>
      <c r="E189" s="161" t="s">
        <v>1</v>
      </c>
      <c r="F189" s="162" t="s">
        <v>1187</v>
      </c>
      <c r="H189" s="161" t="s">
        <v>1</v>
      </c>
      <c r="I189" s="163"/>
      <c r="L189" s="159"/>
      <c r="M189" s="164"/>
      <c r="N189" s="165"/>
      <c r="O189" s="165"/>
      <c r="P189" s="165"/>
      <c r="Q189" s="165"/>
      <c r="R189" s="165"/>
      <c r="S189" s="165"/>
      <c r="T189" s="166"/>
      <c r="AT189" s="161" t="s">
        <v>179</v>
      </c>
      <c r="AU189" s="161" t="s">
        <v>87</v>
      </c>
      <c r="AV189" s="13" t="s">
        <v>32</v>
      </c>
      <c r="AW189" s="13" t="s">
        <v>31</v>
      </c>
      <c r="AX189" s="13" t="s">
        <v>77</v>
      </c>
      <c r="AY189" s="161" t="s">
        <v>170</v>
      </c>
    </row>
    <row r="190" spans="2:51" s="13" customFormat="1" ht="12">
      <c r="B190" s="159"/>
      <c r="D190" s="160" t="s">
        <v>179</v>
      </c>
      <c r="E190" s="161" t="s">
        <v>1</v>
      </c>
      <c r="F190" s="162" t="s">
        <v>1798</v>
      </c>
      <c r="H190" s="161" t="s">
        <v>1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179</v>
      </c>
      <c r="AU190" s="161" t="s">
        <v>87</v>
      </c>
      <c r="AV190" s="13" t="s">
        <v>32</v>
      </c>
      <c r="AW190" s="13" t="s">
        <v>31</v>
      </c>
      <c r="AX190" s="13" t="s">
        <v>77</v>
      </c>
      <c r="AY190" s="161" t="s">
        <v>170</v>
      </c>
    </row>
    <row r="191" spans="2:51" s="14" customFormat="1" ht="12">
      <c r="B191" s="167"/>
      <c r="D191" s="160" t="s">
        <v>179</v>
      </c>
      <c r="E191" s="168" t="s">
        <v>1</v>
      </c>
      <c r="F191" s="169" t="s">
        <v>1799</v>
      </c>
      <c r="H191" s="170">
        <v>32.78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179</v>
      </c>
      <c r="AU191" s="168" t="s">
        <v>87</v>
      </c>
      <c r="AV191" s="14" t="s">
        <v>87</v>
      </c>
      <c r="AW191" s="14" t="s">
        <v>31</v>
      </c>
      <c r="AX191" s="14" t="s">
        <v>77</v>
      </c>
      <c r="AY191" s="168" t="s">
        <v>170</v>
      </c>
    </row>
    <row r="192" spans="2:51" s="16" customFormat="1" ht="12">
      <c r="B192" s="198"/>
      <c r="D192" s="160" t="s">
        <v>179</v>
      </c>
      <c r="E192" s="199" t="s">
        <v>1130</v>
      </c>
      <c r="F192" s="200" t="s">
        <v>893</v>
      </c>
      <c r="H192" s="201">
        <v>32.78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179</v>
      </c>
      <c r="AU192" s="199" t="s">
        <v>87</v>
      </c>
      <c r="AV192" s="16" t="s">
        <v>187</v>
      </c>
      <c r="AW192" s="16" t="s">
        <v>31</v>
      </c>
      <c r="AX192" s="16" t="s">
        <v>77</v>
      </c>
      <c r="AY192" s="199" t="s">
        <v>170</v>
      </c>
    </row>
    <row r="193" spans="2:51" s="15" customFormat="1" ht="12">
      <c r="B193" s="175"/>
      <c r="D193" s="160" t="s">
        <v>179</v>
      </c>
      <c r="E193" s="176" t="s">
        <v>1</v>
      </c>
      <c r="F193" s="177" t="s">
        <v>239</v>
      </c>
      <c r="H193" s="178">
        <v>103.07</v>
      </c>
      <c r="I193" s="179"/>
      <c r="L193" s="175"/>
      <c r="M193" s="180"/>
      <c r="N193" s="181"/>
      <c r="O193" s="181"/>
      <c r="P193" s="181"/>
      <c r="Q193" s="181"/>
      <c r="R193" s="181"/>
      <c r="S193" s="181"/>
      <c r="T193" s="182"/>
      <c r="AT193" s="176" t="s">
        <v>179</v>
      </c>
      <c r="AU193" s="176" t="s">
        <v>87</v>
      </c>
      <c r="AV193" s="15" t="s">
        <v>177</v>
      </c>
      <c r="AW193" s="15" t="s">
        <v>31</v>
      </c>
      <c r="AX193" s="15" t="s">
        <v>32</v>
      </c>
      <c r="AY193" s="176" t="s">
        <v>170</v>
      </c>
    </row>
    <row r="194" spans="1:65" s="2" customFormat="1" ht="16.5" customHeight="1">
      <c r="A194" s="33"/>
      <c r="B194" s="145"/>
      <c r="C194" s="146" t="s">
        <v>293</v>
      </c>
      <c r="D194" s="146" t="s">
        <v>172</v>
      </c>
      <c r="E194" s="147" t="s">
        <v>261</v>
      </c>
      <c r="F194" s="148" t="s">
        <v>262</v>
      </c>
      <c r="G194" s="149" t="s">
        <v>185</v>
      </c>
      <c r="H194" s="150">
        <v>187.4</v>
      </c>
      <c r="I194" s="151"/>
      <c r="J194" s="152">
        <f>ROUND(I194*H194,2)</f>
        <v>0</v>
      </c>
      <c r="K194" s="148" t="s">
        <v>176</v>
      </c>
      <c r="L194" s="34"/>
      <c r="M194" s="153" t="s">
        <v>1</v>
      </c>
      <c r="N194" s="154" t="s">
        <v>42</v>
      </c>
      <c r="O194" s="59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177</v>
      </c>
      <c r="AT194" s="157" t="s">
        <v>172</v>
      </c>
      <c r="AU194" s="157" t="s">
        <v>87</v>
      </c>
      <c r="AY194" s="18" t="s">
        <v>170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8" t="s">
        <v>32</v>
      </c>
      <c r="BK194" s="158">
        <f>ROUND(I194*H194,2)</f>
        <v>0</v>
      </c>
      <c r="BL194" s="18" t="s">
        <v>177</v>
      </c>
      <c r="BM194" s="157" t="s">
        <v>1190</v>
      </c>
    </row>
    <row r="195" spans="2:51" s="13" customFormat="1" ht="12">
      <c r="B195" s="159"/>
      <c r="D195" s="160" t="s">
        <v>179</v>
      </c>
      <c r="E195" s="161" t="s">
        <v>1</v>
      </c>
      <c r="F195" s="162" t="s">
        <v>868</v>
      </c>
      <c r="H195" s="161" t="s">
        <v>1</v>
      </c>
      <c r="I195" s="163"/>
      <c r="L195" s="159"/>
      <c r="M195" s="164"/>
      <c r="N195" s="165"/>
      <c r="O195" s="165"/>
      <c r="P195" s="165"/>
      <c r="Q195" s="165"/>
      <c r="R195" s="165"/>
      <c r="S195" s="165"/>
      <c r="T195" s="166"/>
      <c r="AT195" s="161" t="s">
        <v>179</v>
      </c>
      <c r="AU195" s="161" t="s">
        <v>87</v>
      </c>
      <c r="AV195" s="13" t="s">
        <v>32</v>
      </c>
      <c r="AW195" s="13" t="s">
        <v>31</v>
      </c>
      <c r="AX195" s="13" t="s">
        <v>77</v>
      </c>
      <c r="AY195" s="161" t="s">
        <v>170</v>
      </c>
    </row>
    <row r="196" spans="2:51" s="13" customFormat="1" ht="12">
      <c r="B196" s="159"/>
      <c r="D196" s="160" t="s">
        <v>179</v>
      </c>
      <c r="E196" s="161" t="s">
        <v>1</v>
      </c>
      <c r="F196" s="162" t="s">
        <v>1796</v>
      </c>
      <c r="H196" s="161" t="s">
        <v>1</v>
      </c>
      <c r="I196" s="163"/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179</v>
      </c>
      <c r="AU196" s="161" t="s">
        <v>87</v>
      </c>
      <c r="AV196" s="13" t="s">
        <v>32</v>
      </c>
      <c r="AW196" s="13" t="s">
        <v>31</v>
      </c>
      <c r="AX196" s="13" t="s">
        <v>77</v>
      </c>
      <c r="AY196" s="161" t="s">
        <v>170</v>
      </c>
    </row>
    <row r="197" spans="2:51" s="14" customFormat="1" ht="12">
      <c r="B197" s="167"/>
      <c r="D197" s="160" t="s">
        <v>179</v>
      </c>
      <c r="E197" s="168" t="s">
        <v>1</v>
      </c>
      <c r="F197" s="169" t="s">
        <v>1800</v>
      </c>
      <c r="H197" s="170">
        <v>127.8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179</v>
      </c>
      <c r="AU197" s="168" t="s">
        <v>87</v>
      </c>
      <c r="AV197" s="14" t="s">
        <v>87</v>
      </c>
      <c r="AW197" s="14" t="s">
        <v>31</v>
      </c>
      <c r="AX197" s="14" t="s">
        <v>77</v>
      </c>
      <c r="AY197" s="168" t="s">
        <v>170</v>
      </c>
    </row>
    <row r="198" spans="2:51" s="16" customFormat="1" ht="12">
      <c r="B198" s="198"/>
      <c r="D198" s="160" t="s">
        <v>179</v>
      </c>
      <c r="E198" s="199" t="s">
        <v>1152</v>
      </c>
      <c r="F198" s="200" t="s">
        <v>893</v>
      </c>
      <c r="H198" s="201">
        <v>127.8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179</v>
      </c>
      <c r="AU198" s="199" t="s">
        <v>87</v>
      </c>
      <c r="AV198" s="16" t="s">
        <v>187</v>
      </c>
      <c r="AW198" s="16" t="s">
        <v>31</v>
      </c>
      <c r="AX198" s="16" t="s">
        <v>77</v>
      </c>
      <c r="AY198" s="199" t="s">
        <v>170</v>
      </c>
    </row>
    <row r="199" spans="2:51" s="13" customFormat="1" ht="12">
      <c r="B199" s="159"/>
      <c r="D199" s="160" t="s">
        <v>179</v>
      </c>
      <c r="E199" s="161" t="s">
        <v>1</v>
      </c>
      <c r="F199" s="162" t="s">
        <v>1187</v>
      </c>
      <c r="H199" s="161" t="s">
        <v>1</v>
      </c>
      <c r="I199" s="163"/>
      <c r="L199" s="159"/>
      <c r="M199" s="164"/>
      <c r="N199" s="165"/>
      <c r="O199" s="165"/>
      <c r="P199" s="165"/>
      <c r="Q199" s="165"/>
      <c r="R199" s="165"/>
      <c r="S199" s="165"/>
      <c r="T199" s="166"/>
      <c r="AT199" s="161" t="s">
        <v>179</v>
      </c>
      <c r="AU199" s="161" t="s">
        <v>87</v>
      </c>
      <c r="AV199" s="13" t="s">
        <v>32</v>
      </c>
      <c r="AW199" s="13" t="s">
        <v>31</v>
      </c>
      <c r="AX199" s="13" t="s">
        <v>77</v>
      </c>
      <c r="AY199" s="161" t="s">
        <v>170</v>
      </c>
    </row>
    <row r="200" spans="2:51" s="13" customFormat="1" ht="12">
      <c r="B200" s="159"/>
      <c r="D200" s="160" t="s">
        <v>179</v>
      </c>
      <c r="E200" s="161" t="s">
        <v>1</v>
      </c>
      <c r="F200" s="162" t="s">
        <v>1798</v>
      </c>
      <c r="H200" s="161" t="s">
        <v>1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179</v>
      </c>
      <c r="AU200" s="161" t="s">
        <v>87</v>
      </c>
      <c r="AV200" s="13" t="s">
        <v>32</v>
      </c>
      <c r="AW200" s="13" t="s">
        <v>31</v>
      </c>
      <c r="AX200" s="13" t="s">
        <v>77</v>
      </c>
      <c r="AY200" s="161" t="s">
        <v>170</v>
      </c>
    </row>
    <row r="201" spans="2:51" s="14" customFormat="1" ht="12">
      <c r="B201" s="167"/>
      <c r="D201" s="160" t="s">
        <v>179</v>
      </c>
      <c r="E201" s="168" t="s">
        <v>1</v>
      </c>
      <c r="F201" s="169" t="s">
        <v>1801</v>
      </c>
      <c r="H201" s="170">
        <v>59.6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179</v>
      </c>
      <c r="AU201" s="168" t="s">
        <v>87</v>
      </c>
      <c r="AV201" s="14" t="s">
        <v>87</v>
      </c>
      <c r="AW201" s="14" t="s">
        <v>31</v>
      </c>
      <c r="AX201" s="14" t="s">
        <v>77</v>
      </c>
      <c r="AY201" s="168" t="s">
        <v>170</v>
      </c>
    </row>
    <row r="202" spans="2:51" s="16" customFormat="1" ht="12">
      <c r="B202" s="198"/>
      <c r="D202" s="160" t="s">
        <v>179</v>
      </c>
      <c r="E202" s="199" t="s">
        <v>1156</v>
      </c>
      <c r="F202" s="200" t="s">
        <v>893</v>
      </c>
      <c r="H202" s="201">
        <v>59.6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179</v>
      </c>
      <c r="AU202" s="199" t="s">
        <v>87</v>
      </c>
      <c r="AV202" s="16" t="s">
        <v>187</v>
      </c>
      <c r="AW202" s="16" t="s">
        <v>31</v>
      </c>
      <c r="AX202" s="16" t="s">
        <v>77</v>
      </c>
      <c r="AY202" s="199" t="s">
        <v>170</v>
      </c>
    </row>
    <row r="203" spans="2:51" s="15" customFormat="1" ht="12">
      <c r="B203" s="175"/>
      <c r="D203" s="160" t="s">
        <v>179</v>
      </c>
      <c r="E203" s="176" t="s">
        <v>1</v>
      </c>
      <c r="F203" s="177" t="s">
        <v>239</v>
      </c>
      <c r="H203" s="178">
        <v>187.4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179</v>
      </c>
      <c r="AU203" s="176" t="s">
        <v>87</v>
      </c>
      <c r="AV203" s="15" t="s">
        <v>177</v>
      </c>
      <c r="AW203" s="15" t="s">
        <v>31</v>
      </c>
      <c r="AX203" s="15" t="s">
        <v>32</v>
      </c>
      <c r="AY203" s="176" t="s">
        <v>170</v>
      </c>
    </row>
    <row r="204" spans="1:65" s="2" customFormat="1" ht="16.5" customHeight="1">
      <c r="A204" s="33"/>
      <c r="B204" s="145"/>
      <c r="C204" s="146" t="s">
        <v>299</v>
      </c>
      <c r="D204" s="146" t="s">
        <v>172</v>
      </c>
      <c r="E204" s="147" t="s">
        <v>1802</v>
      </c>
      <c r="F204" s="148" t="s">
        <v>1803</v>
      </c>
      <c r="G204" s="149" t="s">
        <v>175</v>
      </c>
      <c r="H204" s="150">
        <v>141.295</v>
      </c>
      <c r="I204" s="151"/>
      <c r="J204" s="152">
        <f>ROUND(I204*H204,2)</f>
        <v>0</v>
      </c>
      <c r="K204" s="148" t="s">
        <v>176</v>
      </c>
      <c r="L204" s="34"/>
      <c r="M204" s="153" t="s">
        <v>1</v>
      </c>
      <c r="N204" s="154" t="s">
        <v>42</v>
      </c>
      <c r="O204" s="59"/>
      <c r="P204" s="155">
        <f>O204*H204</f>
        <v>0</v>
      </c>
      <c r="Q204" s="155">
        <v>0</v>
      </c>
      <c r="R204" s="155">
        <f>Q204*H204</f>
        <v>0</v>
      </c>
      <c r="S204" s="155">
        <v>0.709</v>
      </c>
      <c r="T204" s="156">
        <f>S204*H204</f>
        <v>100.17815499999999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177</v>
      </c>
      <c r="AT204" s="157" t="s">
        <v>172</v>
      </c>
      <c r="AU204" s="157" t="s">
        <v>87</v>
      </c>
      <c r="AY204" s="18" t="s">
        <v>170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8" t="s">
        <v>32</v>
      </c>
      <c r="BK204" s="158">
        <f>ROUND(I204*H204,2)</f>
        <v>0</v>
      </c>
      <c r="BL204" s="18" t="s">
        <v>177</v>
      </c>
      <c r="BM204" s="157" t="s">
        <v>1197</v>
      </c>
    </row>
    <row r="205" spans="2:51" s="13" customFormat="1" ht="12">
      <c r="B205" s="159"/>
      <c r="D205" s="160" t="s">
        <v>179</v>
      </c>
      <c r="E205" s="161" t="s">
        <v>1</v>
      </c>
      <c r="F205" s="162" t="s">
        <v>1198</v>
      </c>
      <c r="H205" s="161" t="s">
        <v>1</v>
      </c>
      <c r="I205" s="163"/>
      <c r="L205" s="159"/>
      <c r="M205" s="164"/>
      <c r="N205" s="165"/>
      <c r="O205" s="165"/>
      <c r="P205" s="165"/>
      <c r="Q205" s="165"/>
      <c r="R205" s="165"/>
      <c r="S205" s="165"/>
      <c r="T205" s="166"/>
      <c r="AT205" s="161" t="s">
        <v>179</v>
      </c>
      <c r="AU205" s="161" t="s">
        <v>87</v>
      </c>
      <c r="AV205" s="13" t="s">
        <v>32</v>
      </c>
      <c r="AW205" s="13" t="s">
        <v>31</v>
      </c>
      <c r="AX205" s="13" t="s">
        <v>77</v>
      </c>
      <c r="AY205" s="161" t="s">
        <v>170</v>
      </c>
    </row>
    <row r="206" spans="2:51" s="13" customFormat="1" ht="12">
      <c r="B206" s="159"/>
      <c r="D206" s="160" t="s">
        <v>179</v>
      </c>
      <c r="E206" s="161" t="s">
        <v>1</v>
      </c>
      <c r="F206" s="162" t="s">
        <v>1804</v>
      </c>
      <c r="H206" s="161" t="s">
        <v>1</v>
      </c>
      <c r="I206" s="163"/>
      <c r="L206" s="159"/>
      <c r="M206" s="164"/>
      <c r="N206" s="165"/>
      <c r="O206" s="165"/>
      <c r="P206" s="165"/>
      <c r="Q206" s="165"/>
      <c r="R206" s="165"/>
      <c r="S206" s="165"/>
      <c r="T206" s="166"/>
      <c r="AT206" s="161" t="s">
        <v>179</v>
      </c>
      <c r="AU206" s="161" t="s">
        <v>87</v>
      </c>
      <c r="AV206" s="13" t="s">
        <v>32</v>
      </c>
      <c r="AW206" s="13" t="s">
        <v>31</v>
      </c>
      <c r="AX206" s="13" t="s">
        <v>77</v>
      </c>
      <c r="AY206" s="161" t="s">
        <v>170</v>
      </c>
    </row>
    <row r="207" spans="2:51" s="13" customFormat="1" ht="12">
      <c r="B207" s="159"/>
      <c r="D207" s="160" t="s">
        <v>179</v>
      </c>
      <c r="E207" s="161" t="s">
        <v>1</v>
      </c>
      <c r="F207" s="162" t="s">
        <v>1805</v>
      </c>
      <c r="H207" s="161" t="s">
        <v>1</v>
      </c>
      <c r="I207" s="163"/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179</v>
      </c>
      <c r="AU207" s="161" t="s">
        <v>87</v>
      </c>
      <c r="AV207" s="13" t="s">
        <v>32</v>
      </c>
      <c r="AW207" s="13" t="s">
        <v>31</v>
      </c>
      <c r="AX207" s="13" t="s">
        <v>77</v>
      </c>
      <c r="AY207" s="161" t="s">
        <v>170</v>
      </c>
    </row>
    <row r="208" spans="2:51" s="14" customFormat="1" ht="12">
      <c r="B208" s="167"/>
      <c r="D208" s="160" t="s">
        <v>179</v>
      </c>
      <c r="E208" s="168" t="s">
        <v>1</v>
      </c>
      <c r="F208" s="169" t="s">
        <v>1806</v>
      </c>
      <c r="H208" s="170">
        <v>244.365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179</v>
      </c>
      <c r="AU208" s="168" t="s">
        <v>87</v>
      </c>
      <c r="AV208" s="14" t="s">
        <v>87</v>
      </c>
      <c r="AW208" s="14" t="s">
        <v>31</v>
      </c>
      <c r="AX208" s="14" t="s">
        <v>77</v>
      </c>
      <c r="AY208" s="168" t="s">
        <v>170</v>
      </c>
    </row>
    <row r="209" spans="2:51" s="14" customFormat="1" ht="12">
      <c r="B209" s="167"/>
      <c r="D209" s="160" t="s">
        <v>179</v>
      </c>
      <c r="E209" s="168" t="s">
        <v>1</v>
      </c>
      <c r="F209" s="169" t="s">
        <v>1807</v>
      </c>
      <c r="H209" s="170">
        <v>-103.07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179</v>
      </c>
      <c r="AU209" s="168" t="s">
        <v>87</v>
      </c>
      <c r="AV209" s="14" t="s">
        <v>87</v>
      </c>
      <c r="AW209" s="14" t="s">
        <v>31</v>
      </c>
      <c r="AX209" s="14" t="s">
        <v>77</v>
      </c>
      <c r="AY209" s="168" t="s">
        <v>170</v>
      </c>
    </row>
    <row r="210" spans="2:51" s="15" customFormat="1" ht="12">
      <c r="B210" s="175"/>
      <c r="D210" s="160" t="s">
        <v>179</v>
      </c>
      <c r="E210" s="176" t="s">
        <v>1128</v>
      </c>
      <c r="F210" s="177" t="s">
        <v>239</v>
      </c>
      <c r="H210" s="178">
        <v>141.295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179</v>
      </c>
      <c r="AU210" s="176" t="s">
        <v>87</v>
      </c>
      <c r="AV210" s="15" t="s">
        <v>177</v>
      </c>
      <c r="AW210" s="15" t="s">
        <v>31</v>
      </c>
      <c r="AX210" s="15" t="s">
        <v>32</v>
      </c>
      <c r="AY210" s="176" t="s">
        <v>170</v>
      </c>
    </row>
    <row r="211" spans="1:65" s="2" customFormat="1" ht="16.5" customHeight="1">
      <c r="A211" s="33"/>
      <c r="B211" s="145"/>
      <c r="C211" s="146" t="s">
        <v>304</v>
      </c>
      <c r="D211" s="146" t="s">
        <v>172</v>
      </c>
      <c r="E211" s="147" t="s">
        <v>1206</v>
      </c>
      <c r="F211" s="148" t="s">
        <v>1207</v>
      </c>
      <c r="G211" s="149" t="s">
        <v>185</v>
      </c>
      <c r="H211" s="150">
        <v>256.9</v>
      </c>
      <c r="I211" s="151"/>
      <c r="J211" s="152">
        <f>ROUND(I211*H211,2)</f>
        <v>0</v>
      </c>
      <c r="K211" s="148" t="s">
        <v>176</v>
      </c>
      <c r="L211" s="34"/>
      <c r="M211" s="153" t="s">
        <v>1</v>
      </c>
      <c r="N211" s="154" t="s">
        <v>42</v>
      </c>
      <c r="O211" s="59"/>
      <c r="P211" s="155">
        <f>O211*H211</f>
        <v>0</v>
      </c>
      <c r="Q211" s="155">
        <v>2E-05</v>
      </c>
      <c r="R211" s="155">
        <f>Q211*H211</f>
        <v>0.005138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177</v>
      </c>
      <c r="AT211" s="157" t="s">
        <v>172</v>
      </c>
      <c r="AU211" s="157" t="s">
        <v>87</v>
      </c>
      <c r="AY211" s="18" t="s">
        <v>170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8" t="s">
        <v>32</v>
      </c>
      <c r="BK211" s="158">
        <f>ROUND(I211*H211,2)</f>
        <v>0</v>
      </c>
      <c r="BL211" s="18" t="s">
        <v>177</v>
      </c>
      <c r="BM211" s="157" t="s">
        <v>1208</v>
      </c>
    </row>
    <row r="212" spans="2:51" s="13" customFormat="1" ht="12">
      <c r="B212" s="159"/>
      <c r="D212" s="160" t="s">
        <v>179</v>
      </c>
      <c r="E212" s="161" t="s">
        <v>1</v>
      </c>
      <c r="F212" s="162" t="s">
        <v>1198</v>
      </c>
      <c r="H212" s="161" t="s">
        <v>1</v>
      </c>
      <c r="I212" s="163"/>
      <c r="L212" s="159"/>
      <c r="M212" s="164"/>
      <c r="N212" s="165"/>
      <c r="O212" s="165"/>
      <c r="P212" s="165"/>
      <c r="Q212" s="165"/>
      <c r="R212" s="165"/>
      <c r="S212" s="165"/>
      <c r="T212" s="166"/>
      <c r="AT212" s="161" t="s">
        <v>179</v>
      </c>
      <c r="AU212" s="161" t="s">
        <v>87</v>
      </c>
      <c r="AV212" s="13" t="s">
        <v>32</v>
      </c>
      <c r="AW212" s="13" t="s">
        <v>31</v>
      </c>
      <c r="AX212" s="13" t="s">
        <v>77</v>
      </c>
      <c r="AY212" s="161" t="s">
        <v>170</v>
      </c>
    </row>
    <row r="213" spans="2:51" s="13" customFormat="1" ht="12">
      <c r="B213" s="159"/>
      <c r="D213" s="160" t="s">
        <v>179</v>
      </c>
      <c r="E213" s="161" t="s">
        <v>1</v>
      </c>
      <c r="F213" s="162" t="s">
        <v>1804</v>
      </c>
      <c r="H213" s="161" t="s">
        <v>1</v>
      </c>
      <c r="I213" s="163"/>
      <c r="L213" s="159"/>
      <c r="M213" s="164"/>
      <c r="N213" s="165"/>
      <c r="O213" s="165"/>
      <c r="P213" s="165"/>
      <c r="Q213" s="165"/>
      <c r="R213" s="165"/>
      <c r="S213" s="165"/>
      <c r="T213" s="166"/>
      <c r="AT213" s="161" t="s">
        <v>179</v>
      </c>
      <c r="AU213" s="161" t="s">
        <v>87</v>
      </c>
      <c r="AV213" s="13" t="s">
        <v>32</v>
      </c>
      <c r="AW213" s="13" t="s">
        <v>31</v>
      </c>
      <c r="AX213" s="13" t="s">
        <v>77</v>
      </c>
      <c r="AY213" s="161" t="s">
        <v>170</v>
      </c>
    </row>
    <row r="214" spans="2:51" s="13" customFormat="1" ht="12">
      <c r="B214" s="159"/>
      <c r="D214" s="160" t="s">
        <v>179</v>
      </c>
      <c r="E214" s="161" t="s">
        <v>1</v>
      </c>
      <c r="F214" s="162" t="s">
        <v>1805</v>
      </c>
      <c r="H214" s="161" t="s">
        <v>1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1" t="s">
        <v>179</v>
      </c>
      <c r="AU214" s="161" t="s">
        <v>87</v>
      </c>
      <c r="AV214" s="13" t="s">
        <v>32</v>
      </c>
      <c r="AW214" s="13" t="s">
        <v>31</v>
      </c>
      <c r="AX214" s="13" t="s">
        <v>77</v>
      </c>
      <c r="AY214" s="161" t="s">
        <v>170</v>
      </c>
    </row>
    <row r="215" spans="2:51" s="14" customFormat="1" ht="12">
      <c r="B215" s="167"/>
      <c r="D215" s="160" t="s">
        <v>179</v>
      </c>
      <c r="E215" s="168" t="s">
        <v>1</v>
      </c>
      <c r="F215" s="169" t="s">
        <v>1808</v>
      </c>
      <c r="H215" s="170">
        <v>444.3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8" t="s">
        <v>179</v>
      </c>
      <c r="AU215" s="168" t="s">
        <v>87</v>
      </c>
      <c r="AV215" s="14" t="s">
        <v>87</v>
      </c>
      <c r="AW215" s="14" t="s">
        <v>31</v>
      </c>
      <c r="AX215" s="14" t="s">
        <v>77</v>
      </c>
      <c r="AY215" s="168" t="s">
        <v>170</v>
      </c>
    </row>
    <row r="216" spans="2:51" s="14" customFormat="1" ht="12">
      <c r="B216" s="167"/>
      <c r="D216" s="160" t="s">
        <v>179</v>
      </c>
      <c r="E216" s="168" t="s">
        <v>1</v>
      </c>
      <c r="F216" s="169" t="s">
        <v>1809</v>
      </c>
      <c r="H216" s="170">
        <v>-187.4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179</v>
      </c>
      <c r="AU216" s="168" t="s">
        <v>87</v>
      </c>
      <c r="AV216" s="14" t="s">
        <v>87</v>
      </c>
      <c r="AW216" s="14" t="s">
        <v>31</v>
      </c>
      <c r="AX216" s="14" t="s">
        <v>77</v>
      </c>
      <c r="AY216" s="168" t="s">
        <v>170</v>
      </c>
    </row>
    <row r="217" spans="2:51" s="15" customFormat="1" ht="12">
      <c r="B217" s="175"/>
      <c r="D217" s="160" t="s">
        <v>179</v>
      </c>
      <c r="E217" s="176" t="s">
        <v>1154</v>
      </c>
      <c r="F217" s="177" t="s">
        <v>239</v>
      </c>
      <c r="H217" s="178">
        <v>256.9</v>
      </c>
      <c r="I217" s="179"/>
      <c r="L217" s="175"/>
      <c r="M217" s="180"/>
      <c r="N217" s="181"/>
      <c r="O217" s="181"/>
      <c r="P217" s="181"/>
      <c r="Q217" s="181"/>
      <c r="R217" s="181"/>
      <c r="S217" s="181"/>
      <c r="T217" s="182"/>
      <c r="AT217" s="176" t="s">
        <v>179</v>
      </c>
      <c r="AU217" s="176" t="s">
        <v>87</v>
      </c>
      <c r="AV217" s="15" t="s">
        <v>177</v>
      </c>
      <c r="AW217" s="15" t="s">
        <v>31</v>
      </c>
      <c r="AX217" s="15" t="s">
        <v>32</v>
      </c>
      <c r="AY217" s="176" t="s">
        <v>170</v>
      </c>
    </row>
    <row r="218" spans="1:65" s="2" customFormat="1" ht="16.5" customHeight="1">
      <c r="A218" s="33"/>
      <c r="B218" s="145"/>
      <c r="C218" s="146" t="s">
        <v>310</v>
      </c>
      <c r="D218" s="146" t="s">
        <v>172</v>
      </c>
      <c r="E218" s="147" t="s">
        <v>247</v>
      </c>
      <c r="F218" s="148" t="s">
        <v>248</v>
      </c>
      <c r="G218" s="149" t="s">
        <v>249</v>
      </c>
      <c r="H218" s="150">
        <v>225.958</v>
      </c>
      <c r="I218" s="151"/>
      <c r="J218" s="152">
        <f>ROUND(I218*H218,2)</f>
        <v>0</v>
      </c>
      <c r="K218" s="148" t="s">
        <v>176</v>
      </c>
      <c r="L218" s="34"/>
      <c r="M218" s="153" t="s">
        <v>1</v>
      </c>
      <c r="N218" s="154" t="s">
        <v>42</v>
      </c>
      <c r="O218" s="59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177</v>
      </c>
      <c r="AT218" s="157" t="s">
        <v>172</v>
      </c>
      <c r="AU218" s="157" t="s">
        <v>87</v>
      </c>
      <c r="AY218" s="18" t="s">
        <v>170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8" t="s">
        <v>32</v>
      </c>
      <c r="BK218" s="158">
        <f>ROUND(I218*H218,2)</f>
        <v>0</v>
      </c>
      <c r="BL218" s="18" t="s">
        <v>177</v>
      </c>
      <c r="BM218" s="157" t="s">
        <v>282</v>
      </c>
    </row>
    <row r="219" spans="1:65" s="2" customFormat="1" ht="16.5" customHeight="1">
      <c r="A219" s="33"/>
      <c r="B219" s="145"/>
      <c r="C219" s="146" t="s">
        <v>315</v>
      </c>
      <c r="D219" s="146" t="s">
        <v>172</v>
      </c>
      <c r="E219" s="147" t="s">
        <v>252</v>
      </c>
      <c r="F219" s="148" t="s">
        <v>253</v>
      </c>
      <c r="G219" s="149" t="s">
        <v>249</v>
      </c>
      <c r="H219" s="150">
        <v>2711.496</v>
      </c>
      <c r="I219" s="151"/>
      <c r="J219" s="152">
        <f>ROUND(I219*H219,2)</f>
        <v>0</v>
      </c>
      <c r="K219" s="148" t="s">
        <v>176</v>
      </c>
      <c r="L219" s="34"/>
      <c r="M219" s="153" t="s">
        <v>1</v>
      </c>
      <c r="N219" s="154" t="s">
        <v>42</v>
      </c>
      <c r="O219" s="59"/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177</v>
      </c>
      <c r="AT219" s="157" t="s">
        <v>172</v>
      </c>
      <c r="AU219" s="157" t="s">
        <v>87</v>
      </c>
      <c r="AY219" s="18" t="s">
        <v>170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8" t="s">
        <v>32</v>
      </c>
      <c r="BK219" s="158">
        <f>ROUND(I219*H219,2)</f>
        <v>0</v>
      </c>
      <c r="BL219" s="18" t="s">
        <v>177</v>
      </c>
      <c r="BM219" s="157" t="s">
        <v>283</v>
      </c>
    </row>
    <row r="220" spans="2:51" s="14" customFormat="1" ht="12">
      <c r="B220" s="167"/>
      <c r="D220" s="160" t="s">
        <v>179</v>
      </c>
      <c r="F220" s="169" t="s">
        <v>1810</v>
      </c>
      <c r="H220" s="170">
        <v>2711.496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179</v>
      </c>
      <c r="AU220" s="168" t="s">
        <v>87</v>
      </c>
      <c r="AV220" s="14" t="s">
        <v>87</v>
      </c>
      <c r="AW220" s="14" t="s">
        <v>3</v>
      </c>
      <c r="AX220" s="14" t="s">
        <v>32</v>
      </c>
      <c r="AY220" s="168" t="s">
        <v>170</v>
      </c>
    </row>
    <row r="221" spans="1:65" s="2" customFormat="1" ht="16.5" customHeight="1">
      <c r="A221" s="33"/>
      <c r="B221" s="145"/>
      <c r="C221" s="146" t="s">
        <v>325</v>
      </c>
      <c r="D221" s="146" t="s">
        <v>172</v>
      </c>
      <c r="E221" s="147" t="s">
        <v>286</v>
      </c>
      <c r="F221" s="148" t="s">
        <v>287</v>
      </c>
      <c r="G221" s="149" t="s">
        <v>249</v>
      </c>
      <c r="H221" s="150">
        <v>225.958</v>
      </c>
      <c r="I221" s="151"/>
      <c r="J221" s="152">
        <f>ROUND(I221*H221,2)</f>
        <v>0</v>
      </c>
      <c r="K221" s="148" t="s">
        <v>193</v>
      </c>
      <c r="L221" s="34"/>
      <c r="M221" s="153" t="s">
        <v>1</v>
      </c>
      <c r="N221" s="154" t="s">
        <v>42</v>
      </c>
      <c r="O221" s="59"/>
      <c r="P221" s="155">
        <f>O221*H221</f>
        <v>0</v>
      </c>
      <c r="Q221" s="155">
        <v>0</v>
      </c>
      <c r="R221" s="155">
        <f>Q221*H221</f>
        <v>0</v>
      </c>
      <c r="S221" s="155">
        <v>0</v>
      </c>
      <c r="T221" s="15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7" t="s">
        <v>177</v>
      </c>
      <c r="AT221" s="157" t="s">
        <v>172</v>
      </c>
      <c r="AU221" s="157" t="s">
        <v>87</v>
      </c>
      <c r="AY221" s="18" t="s">
        <v>170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8" t="s">
        <v>32</v>
      </c>
      <c r="BK221" s="158">
        <f>ROUND(I221*H221,2)</f>
        <v>0</v>
      </c>
      <c r="BL221" s="18" t="s">
        <v>177</v>
      </c>
      <c r="BM221" s="157" t="s">
        <v>288</v>
      </c>
    </row>
    <row r="222" spans="1:65" s="2" customFormat="1" ht="16.5" customHeight="1">
      <c r="A222" s="33"/>
      <c r="B222" s="145"/>
      <c r="C222" s="146" t="s">
        <v>330</v>
      </c>
      <c r="D222" s="146" t="s">
        <v>172</v>
      </c>
      <c r="E222" s="147" t="s">
        <v>1811</v>
      </c>
      <c r="F222" s="148" t="s">
        <v>1812</v>
      </c>
      <c r="G222" s="149" t="s">
        <v>642</v>
      </c>
      <c r="H222" s="150">
        <v>1</v>
      </c>
      <c r="I222" s="151"/>
      <c r="J222" s="152">
        <f>ROUND(I222*H222,2)</f>
        <v>0</v>
      </c>
      <c r="K222" s="148" t="s">
        <v>193</v>
      </c>
      <c r="L222" s="34"/>
      <c r="M222" s="153" t="s">
        <v>1</v>
      </c>
      <c r="N222" s="154" t="s">
        <v>42</v>
      </c>
      <c r="O222" s="59"/>
      <c r="P222" s="155">
        <f>O222*H222</f>
        <v>0</v>
      </c>
      <c r="Q222" s="155">
        <v>0.0105</v>
      </c>
      <c r="R222" s="155">
        <f>Q222*H222</f>
        <v>0.0105</v>
      </c>
      <c r="S222" s="155">
        <v>0</v>
      </c>
      <c r="T222" s="15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7" t="s">
        <v>177</v>
      </c>
      <c r="AT222" s="157" t="s">
        <v>172</v>
      </c>
      <c r="AU222" s="157" t="s">
        <v>87</v>
      </c>
      <c r="AY222" s="18" t="s">
        <v>170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8" t="s">
        <v>32</v>
      </c>
      <c r="BK222" s="158">
        <f>ROUND(I222*H222,2)</f>
        <v>0</v>
      </c>
      <c r="BL222" s="18" t="s">
        <v>177</v>
      </c>
      <c r="BM222" s="157" t="s">
        <v>1217</v>
      </c>
    </row>
    <row r="223" spans="2:51" s="14" customFormat="1" ht="12">
      <c r="B223" s="167"/>
      <c r="D223" s="160" t="s">
        <v>179</v>
      </c>
      <c r="E223" s="168" t="s">
        <v>1</v>
      </c>
      <c r="F223" s="169" t="s">
        <v>1218</v>
      </c>
      <c r="H223" s="170">
        <v>1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8" t="s">
        <v>179</v>
      </c>
      <c r="AU223" s="168" t="s">
        <v>87</v>
      </c>
      <c r="AV223" s="14" t="s">
        <v>87</v>
      </c>
      <c r="AW223" s="14" t="s">
        <v>31</v>
      </c>
      <c r="AX223" s="14" t="s">
        <v>32</v>
      </c>
      <c r="AY223" s="168" t="s">
        <v>170</v>
      </c>
    </row>
    <row r="224" spans="1:65" s="2" customFormat="1" ht="16.5" customHeight="1">
      <c r="A224" s="33"/>
      <c r="B224" s="145"/>
      <c r="C224" s="146" t="s">
        <v>335</v>
      </c>
      <c r="D224" s="146" t="s">
        <v>172</v>
      </c>
      <c r="E224" s="147" t="s">
        <v>1813</v>
      </c>
      <c r="F224" s="148" t="s">
        <v>1814</v>
      </c>
      <c r="G224" s="149" t="s">
        <v>642</v>
      </c>
      <c r="H224" s="150">
        <v>1</v>
      </c>
      <c r="I224" s="151"/>
      <c r="J224" s="152">
        <f>ROUND(I224*H224,2)</f>
        <v>0</v>
      </c>
      <c r="K224" s="148" t="s">
        <v>193</v>
      </c>
      <c r="L224" s="34"/>
      <c r="M224" s="153" t="s">
        <v>1</v>
      </c>
      <c r="N224" s="154" t="s">
        <v>42</v>
      </c>
      <c r="O224" s="59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7" t="s">
        <v>177</v>
      </c>
      <c r="AT224" s="157" t="s">
        <v>172</v>
      </c>
      <c r="AU224" s="157" t="s">
        <v>87</v>
      </c>
      <c r="AY224" s="18" t="s">
        <v>170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8" t="s">
        <v>32</v>
      </c>
      <c r="BK224" s="158">
        <f>ROUND(I224*H224,2)</f>
        <v>0</v>
      </c>
      <c r="BL224" s="18" t="s">
        <v>177</v>
      </c>
      <c r="BM224" s="157" t="s">
        <v>1221</v>
      </c>
    </row>
    <row r="225" spans="2:51" s="14" customFormat="1" ht="12">
      <c r="B225" s="167"/>
      <c r="D225" s="160" t="s">
        <v>179</v>
      </c>
      <c r="E225" s="168" t="s">
        <v>1</v>
      </c>
      <c r="F225" s="169" t="s">
        <v>1222</v>
      </c>
      <c r="H225" s="170">
        <v>1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8" t="s">
        <v>179</v>
      </c>
      <c r="AU225" s="168" t="s">
        <v>87</v>
      </c>
      <c r="AV225" s="14" t="s">
        <v>87</v>
      </c>
      <c r="AW225" s="14" t="s">
        <v>31</v>
      </c>
      <c r="AX225" s="14" t="s">
        <v>32</v>
      </c>
      <c r="AY225" s="168" t="s">
        <v>170</v>
      </c>
    </row>
    <row r="226" spans="1:65" s="2" customFormat="1" ht="16.5" customHeight="1">
      <c r="A226" s="33"/>
      <c r="B226" s="145"/>
      <c r="C226" s="146" t="s">
        <v>340</v>
      </c>
      <c r="D226" s="146" t="s">
        <v>172</v>
      </c>
      <c r="E226" s="147" t="s">
        <v>1223</v>
      </c>
      <c r="F226" s="148" t="s">
        <v>1224</v>
      </c>
      <c r="G226" s="149" t="s">
        <v>1225</v>
      </c>
      <c r="H226" s="150">
        <v>450</v>
      </c>
      <c r="I226" s="151"/>
      <c r="J226" s="152">
        <f>ROUND(I226*H226,2)</f>
        <v>0</v>
      </c>
      <c r="K226" s="148" t="s">
        <v>176</v>
      </c>
      <c r="L226" s="34"/>
      <c r="M226" s="153" t="s">
        <v>1</v>
      </c>
      <c r="N226" s="154" t="s">
        <v>42</v>
      </c>
      <c r="O226" s="59"/>
      <c r="P226" s="155">
        <f>O226*H226</f>
        <v>0</v>
      </c>
      <c r="Q226" s="155">
        <v>3E-05</v>
      </c>
      <c r="R226" s="155">
        <f>Q226*H226</f>
        <v>0.0135</v>
      </c>
      <c r="S226" s="155">
        <v>0</v>
      </c>
      <c r="T226" s="15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177</v>
      </c>
      <c r="AT226" s="157" t="s">
        <v>172</v>
      </c>
      <c r="AU226" s="157" t="s">
        <v>87</v>
      </c>
      <c r="AY226" s="18" t="s">
        <v>170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8" t="s">
        <v>32</v>
      </c>
      <c r="BK226" s="158">
        <f>ROUND(I226*H226,2)</f>
        <v>0</v>
      </c>
      <c r="BL226" s="18" t="s">
        <v>177</v>
      </c>
      <c r="BM226" s="157" t="s">
        <v>1226</v>
      </c>
    </row>
    <row r="227" spans="2:51" s="14" customFormat="1" ht="12">
      <c r="B227" s="167"/>
      <c r="D227" s="160" t="s">
        <v>179</v>
      </c>
      <c r="E227" s="168" t="s">
        <v>1</v>
      </c>
      <c r="F227" s="169" t="s">
        <v>1815</v>
      </c>
      <c r="H227" s="170">
        <v>450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179</v>
      </c>
      <c r="AU227" s="168" t="s">
        <v>87</v>
      </c>
      <c r="AV227" s="14" t="s">
        <v>87</v>
      </c>
      <c r="AW227" s="14" t="s">
        <v>31</v>
      </c>
      <c r="AX227" s="14" t="s">
        <v>32</v>
      </c>
      <c r="AY227" s="168" t="s">
        <v>170</v>
      </c>
    </row>
    <row r="228" spans="1:65" s="2" customFormat="1" ht="16.5" customHeight="1">
      <c r="A228" s="33"/>
      <c r="B228" s="145"/>
      <c r="C228" s="146" t="s">
        <v>344</v>
      </c>
      <c r="D228" s="146" t="s">
        <v>172</v>
      </c>
      <c r="E228" s="147" t="s">
        <v>1229</v>
      </c>
      <c r="F228" s="148" t="s">
        <v>1230</v>
      </c>
      <c r="G228" s="149" t="s">
        <v>1231</v>
      </c>
      <c r="H228" s="150">
        <v>70</v>
      </c>
      <c r="I228" s="151"/>
      <c r="J228" s="152">
        <f>ROUND(I228*H228,2)</f>
        <v>0</v>
      </c>
      <c r="K228" s="148" t="s">
        <v>176</v>
      </c>
      <c r="L228" s="34"/>
      <c r="M228" s="153" t="s">
        <v>1</v>
      </c>
      <c r="N228" s="154" t="s">
        <v>42</v>
      </c>
      <c r="O228" s="59"/>
      <c r="P228" s="155">
        <f>O228*H228</f>
        <v>0</v>
      </c>
      <c r="Q228" s="155">
        <v>0</v>
      </c>
      <c r="R228" s="155">
        <f>Q228*H228</f>
        <v>0</v>
      </c>
      <c r="S228" s="155">
        <v>0</v>
      </c>
      <c r="T228" s="156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7" t="s">
        <v>177</v>
      </c>
      <c r="AT228" s="157" t="s">
        <v>172</v>
      </c>
      <c r="AU228" s="157" t="s">
        <v>87</v>
      </c>
      <c r="AY228" s="18" t="s">
        <v>170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8" t="s">
        <v>32</v>
      </c>
      <c r="BK228" s="158">
        <f>ROUND(I228*H228,2)</f>
        <v>0</v>
      </c>
      <c r="BL228" s="18" t="s">
        <v>177</v>
      </c>
      <c r="BM228" s="157" t="s">
        <v>1232</v>
      </c>
    </row>
    <row r="229" spans="2:51" s="14" customFormat="1" ht="12">
      <c r="B229" s="167"/>
      <c r="D229" s="160" t="s">
        <v>179</v>
      </c>
      <c r="E229" s="168" t="s">
        <v>1</v>
      </c>
      <c r="F229" s="169" t="s">
        <v>1816</v>
      </c>
      <c r="H229" s="170">
        <v>70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179</v>
      </c>
      <c r="AU229" s="168" t="s">
        <v>87</v>
      </c>
      <c r="AV229" s="14" t="s">
        <v>87</v>
      </c>
      <c r="AW229" s="14" t="s">
        <v>31</v>
      </c>
      <c r="AX229" s="14" t="s">
        <v>32</v>
      </c>
      <c r="AY229" s="168" t="s">
        <v>170</v>
      </c>
    </row>
    <row r="230" spans="1:65" s="2" customFormat="1" ht="16.5" customHeight="1">
      <c r="A230" s="33"/>
      <c r="B230" s="145"/>
      <c r="C230" s="146" t="s">
        <v>348</v>
      </c>
      <c r="D230" s="146" t="s">
        <v>172</v>
      </c>
      <c r="E230" s="147" t="s">
        <v>839</v>
      </c>
      <c r="F230" s="148" t="s">
        <v>840</v>
      </c>
      <c r="G230" s="149" t="s">
        <v>185</v>
      </c>
      <c r="H230" s="150">
        <v>75.9</v>
      </c>
      <c r="I230" s="151"/>
      <c r="J230" s="152">
        <f>ROUND(I230*H230,2)</f>
        <v>0</v>
      </c>
      <c r="K230" s="148" t="s">
        <v>176</v>
      </c>
      <c r="L230" s="34"/>
      <c r="M230" s="153" t="s">
        <v>1</v>
      </c>
      <c r="N230" s="154" t="s">
        <v>42</v>
      </c>
      <c r="O230" s="59"/>
      <c r="P230" s="155">
        <f>O230*H230</f>
        <v>0</v>
      </c>
      <c r="Q230" s="155">
        <v>0.00868</v>
      </c>
      <c r="R230" s="155">
        <f>Q230*H230</f>
        <v>0.6588120000000001</v>
      </c>
      <c r="S230" s="155">
        <v>0</v>
      </c>
      <c r="T230" s="156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7" t="s">
        <v>177</v>
      </c>
      <c r="AT230" s="157" t="s">
        <v>172</v>
      </c>
      <c r="AU230" s="157" t="s">
        <v>87</v>
      </c>
      <c r="AY230" s="18" t="s">
        <v>170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8" t="s">
        <v>32</v>
      </c>
      <c r="BK230" s="158">
        <f>ROUND(I230*H230,2)</f>
        <v>0</v>
      </c>
      <c r="BL230" s="18" t="s">
        <v>177</v>
      </c>
      <c r="BM230" s="157" t="s">
        <v>1235</v>
      </c>
    </row>
    <row r="231" spans="2:51" s="14" customFormat="1" ht="12">
      <c r="B231" s="167"/>
      <c r="D231" s="160" t="s">
        <v>179</v>
      </c>
      <c r="E231" s="168" t="s">
        <v>1</v>
      </c>
      <c r="F231" s="169" t="s">
        <v>1817</v>
      </c>
      <c r="H231" s="170">
        <v>34.1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179</v>
      </c>
      <c r="AU231" s="168" t="s">
        <v>87</v>
      </c>
      <c r="AV231" s="14" t="s">
        <v>87</v>
      </c>
      <c r="AW231" s="14" t="s">
        <v>31</v>
      </c>
      <c r="AX231" s="14" t="s">
        <v>77</v>
      </c>
      <c r="AY231" s="168" t="s">
        <v>170</v>
      </c>
    </row>
    <row r="232" spans="2:51" s="14" customFormat="1" ht="12">
      <c r="B232" s="167"/>
      <c r="D232" s="160" t="s">
        <v>179</v>
      </c>
      <c r="E232" s="168" t="s">
        <v>1</v>
      </c>
      <c r="F232" s="169" t="s">
        <v>1818</v>
      </c>
      <c r="H232" s="170">
        <v>41.8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8" t="s">
        <v>179</v>
      </c>
      <c r="AU232" s="168" t="s">
        <v>87</v>
      </c>
      <c r="AV232" s="14" t="s">
        <v>87</v>
      </c>
      <c r="AW232" s="14" t="s">
        <v>31</v>
      </c>
      <c r="AX232" s="14" t="s">
        <v>77</v>
      </c>
      <c r="AY232" s="168" t="s">
        <v>170</v>
      </c>
    </row>
    <row r="233" spans="2:51" s="15" customFormat="1" ht="12">
      <c r="B233" s="175"/>
      <c r="D233" s="160" t="s">
        <v>179</v>
      </c>
      <c r="E233" s="176" t="s">
        <v>827</v>
      </c>
      <c r="F233" s="177" t="s">
        <v>239</v>
      </c>
      <c r="H233" s="178">
        <v>75.9</v>
      </c>
      <c r="I233" s="179"/>
      <c r="L233" s="175"/>
      <c r="M233" s="180"/>
      <c r="N233" s="181"/>
      <c r="O233" s="181"/>
      <c r="P233" s="181"/>
      <c r="Q233" s="181"/>
      <c r="R233" s="181"/>
      <c r="S233" s="181"/>
      <c r="T233" s="182"/>
      <c r="AT233" s="176" t="s">
        <v>179</v>
      </c>
      <c r="AU233" s="176" t="s">
        <v>87</v>
      </c>
      <c r="AV233" s="15" t="s">
        <v>177</v>
      </c>
      <c r="AW233" s="15" t="s">
        <v>31</v>
      </c>
      <c r="AX233" s="15" t="s">
        <v>32</v>
      </c>
      <c r="AY233" s="176" t="s">
        <v>170</v>
      </c>
    </row>
    <row r="234" spans="1:65" s="2" customFormat="1" ht="16.5" customHeight="1">
      <c r="A234" s="33"/>
      <c r="B234" s="145"/>
      <c r="C234" s="146" t="s">
        <v>353</v>
      </c>
      <c r="D234" s="146" t="s">
        <v>172</v>
      </c>
      <c r="E234" s="147" t="s">
        <v>844</v>
      </c>
      <c r="F234" s="148" t="s">
        <v>845</v>
      </c>
      <c r="G234" s="149" t="s">
        <v>185</v>
      </c>
      <c r="H234" s="150">
        <v>851.9</v>
      </c>
      <c r="I234" s="151"/>
      <c r="J234" s="152">
        <f>ROUND(I234*H234,2)</f>
        <v>0</v>
      </c>
      <c r="K234" s="148" t="s">
        <v>176</v>
      </c>
      <c r="L234" s="34"/>
      <c r="M234" s="153" t="s">
        <v>1</v>
      </c>
      <c r="N234" s="154" t="s">
        <v>42</v>
      </c>
      <c r="O234" s="59"/>
      <c r="P234" s="155">
        <f>O234*H234</f>
        <v>0</v>
      </c>
      <c r="Q234" s="155">
        <v>0.0369</v>
      </c>
      <c r="R234" s="155">
        <f>Q234*H234</f>
        <v>31.43511</v>
      </c>
      <c r="S234" s="155">
        <v>0</v>
      </c>
      <c r="T234" s="156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7" t="s">
        <v>177</v>
      </c>
      <c r="AT234" s="157" t="s">
        <v>172</v>
      </c>
      <c r="AU234" s="157" t="s">
        <v>87</v>
      </c>
      <c r="AY234" s="18" t="s">
        <v>170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8" t="s">
        <v>32</v>
      </c>
      <c r="BK234" s="158">
        <f>ROUND(I234*H234,2)</f>
        <v>0</v>
      </c>
      <c r="BL234" s="18" t="s">
        <v>177</v>
      </c>
      <c r="BM234" s="157" t="s">
        <v>1238</v>
      </c>
    </row>
    <row r="235" spans="2:51" s="14" customFormat="1" ht="12">
      <c r="B235" s="167"/>
      <c r="D235" s="160" t="s">
        <v>179</v>
      </c>
      <c r="E235" s="168" t="s">
        <v>1</v>
      </c>
      <c r="F235" s="169" t="s">
        <v>1819</v>
      </c>
      <c r="H235" s="170">
        <v>222.2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179</v>
      </c>
      <c r="AU235" s="168" t="s">
        <v>87</v>
      </c>
      <c r="AV235" s="14" t="s">
        <v>87</v>
      </c>
      <c r="AW235" s="14" t="s">
        <v>31</v>
      </c>
      <c r="AX235" s="14" t="s">
        <v>77</v>
      </c>
      <c r="AY235" s="168" t="s">
        <v>170</v>
      </c>
    </row>
    <row r="236" spans="2:51" s="13" customFormat="1" ht="12">
      <c r="B236" s="159"/>
      <c r="D236" s="160" t="s">
        <v>179</v>
      </c>
      <c r="E236" s="161" t="s">
        <v>1</v>
      </c>
      <c r="F236" s="162" t="s">
        <v>1820</v>
      </c>
      <c r="H236" s="161" t="s">
        <v>1</v>
      </c>
      <c r="I236" s="163"/>
      <c r="L236" s="159"/>
      <c r="M236" s="164"/>
      <c r="N236" s="165"/>
      <c r="O236" s="165"/>
      <c r="P236" s="165"/>
      <c r="Q236" s="165"/>
      <c r="R236" s="165"/>
      <c r="S236" s="165"/>
      <c r="T236" s="166"/>
      <c r="AT236" s="161" t="s">
        <v>179</v>
      </c>
      <c r="AU236" s="161" t="s">
        <v>87</v>
      </c>
      <c r="AV236" s="13" t="s">
        <v>32</v>
      </c>
      <c r="AW236" s="13" t="s">
        <v>31</v>
      </c>
      <c r="AX236" s="13" t="s">
        <v>77</v>
      </c>
      <c r="AY236" s="161" t="s">
        <v>170</v>
      </c>
    </row>
    <row r="237" spans="2:51" s="14" customFormat="1" ht="12">
      <c r="B237" s="167"/>
      <c r="D237" s="160" t="s">
        <v>179</v>
      </c>
      <c r="E237" s="168" t="s">
        <v>1</v>
      </c>
      <c r="F237" s="169" t="s">
        <v>1821</v>
      </c>
      <c r="H237" s="170">
        <v>17.2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179</v>
      </c>
      <c r="AU237" s="168" t="s">
        <v>87</v>
      </c>
      <c r="AV237" s="14" t="s">
        <v>87</v>
      </c>
      <c r="AW237" s="14" t="s">
        <v>31</v>
      </c>
      <c r="AX237" s="14" t="s">
        <v>77</v>
      </c>
      <c r="AY237" s="168" t="s">
        <v>170</v>
      </c>
    </row>
    <row r="238" spans="2:51" s="14" customFormat="1" ht="12">
      <c r="B238" s="167"/>
      <c r="D238" s="160" t="s">
        <v>179</v>
      </c>
      <c r="E238" s="168" t="s">
        <v>1</v>
      </c>
      <c r="F238" s="169" t="s">
        <v>1822</v>
      </c>
      <c r="H238" s="170">
        <v>111.15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8" t="s">
        <v>179</v>
      </c>
      <c r="AU238" s="168" t="s">
        <v>87</v>
      </c>
      <c r="AV238" s="14" t="s">
        <v>87</v>
      </c>
      <c r="AW238" s="14" t="s">
        <v>31</v>
      </c>
      <c r="AX238" s="14" t="s">
        <v>77</v>
      </c>
      <c r="AY238" s="168" t="s">
        <v>170</v>
      </c>
    </row>
    <row r="239" spans="2:51" s="14" customFormat="1" ht="12">
      <c r="B239" s="167"/>
      <c r="D239" s="160" t="s">
        <v>179</v>
      </c>
      <c r="E239" s="168" t="s">
        <v>1</v>
      </c>
      <c r="F239" s="169" t="s">
        <v>1823</v>
      </c>
      <c r="H239" s="170">
        <v>482.6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179</v>
      </c>
      <c r="AU239" s="168" t="s">
        <v>87</v>
      </c>
      <c r="AV239" s="14" t="s">
        <v>87</v>
      </c>
      <c r="AW239" s="14" t="s">
        <v>31</v>
      </c>
      <c r="AX239" s="14" t="s">
        <v>77</v>
      </c>
      <c r="AY239" s="168" t="s">
        <v>170</v>
      </c>
    </row>
    <row r="240" spans="2:51" s="14" customFormat="1" ht="12">
      <c r="B240" s="167"/>
      <c r="D240" s="160" t="s">
        <v>179</v>
      </c>
      <c r="E240" s="168" t="s">
        <v>1</v>
      </c>
      <c r="F240" s="169" t="s">
        <v>1824</v>
      </c>
      <c r="H240" s="170">
        <v>18.75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179</v>
      </c>
      <c r="AU240" s="168" t="s">
        <v>87</v>
      </c>
      <c r="AV240" s="14" t="s">
        <v>87</v>
      </c>
      <c r="AW240" s="14" t="s">
        <v>31</v>
      </c>
      <c r="AX240" s="14" t="s">
        <v>77</v>
      </c>
      <c r="AY240" s="168" t="s">
        <v>170</v>
      </c>
    </row>
    <row r="241" spans="2:51" s="15" customFormat="1" ht="12">
      <c r="B241" s="175"/>
      <c r="D241" s="160" t="s">
        <v>179</v>
      </c>
      <c r="E241" s="176" t="s">
        <v>817</v>
      </c>
      <c r="F241" s="177" t="s">
        <v>239</v>
      </c>
      <c r="H241" s="178">
        <v>851.9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6" t="s">
        <v>179</v>
      </c>
      <c r="AU241" s="176" t="s">
        <v>87</v>
      </c>
      <c r="AV241" s="15" t="s">
        <v>177</v>
      </c>
      <c r="AW241" s="15" t="s">
        <v>31</v>
      </c>
      <c r="AX241" s="15" t="s">
        <v>32</v>
      </c>
      <c r="AY241" s="176" t="s">
        <v>170</v>
      </c>
    </row>
    <row r="242" spans="1:65" s="2" customFormat="1" ht="16.5" customHeight="1">
      <c r="A242" s="33"/>
      <c r="B242" s="145"/>
      <c r="C242" s="146" t="s">
        <v>358</v>
      </c>
      <c r="D242" s="146" t="s">
        <v>172</v>
      </c>
      <c r="E242" s="147" t="s">
        <v>849</v>
      </c>
      <c r="F242" s="148" t="s">
        <v>850</v>
      </c>
      <c r="G242" s="149" t="s">
        <v>222</v>
      </c>
      <c r="H242" s="150">
        <v>189.28</v>
      </c>
      <c r="I242" s="151"/>
      <c r="J242" s="152">
        <f>ROUND(I242*H242,2)</f>
        <v>0</v>
      </c>
      <c r="K242" s="148" t="s">
        <v>176</v>
      </c>
      <c r="L242" s="34"/>
      <c r="M242" s="153" t="s">
        <v>1</v>
      </c>
      <c r="N242" s="154" t="s">
        <v>42</v>
      </c>
      <c r="O242" s="59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177</v>
      </c>
      <c r="AT242" s="157" t="s">
        <v>172</v>
      </c>
      <c r="AU242" s="157" t="s">
        <v>87</v>
      </c>
      <c r="AY242" s="18" t="s">
        <v>170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8" t="s">
        <v>32</v>
      </c>
      <c r="BK242" s="158">
        <f>ROUND(I242*H242,2)</f>
        <v>0</v>
      </c>
      <c r="BL242" s="18" t="s">
        <v>177</v>
      </c>
      <c r="BM242" s="157" t="s">
        <v>1241</v>
      </c>
    </row>
    <row r="243" spans="2:51" s="14" customFormat="1" ht="12">
      <c r="B243" s="167"/>
      <c r="D243" s="160" t="s">
        <v>179</v>
      </c>
      <c r="E243" s="168" t="s">
        <v>1</v>
      </c>
      <c r="F243" s="169" t="s">
        <v>1825</v>
      </c>
      <c r="H243" s="170">
        <v>189.28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179</v>
      </c>
      <c r="AU243" s="168" t="s">
        <v>87</v>
      </c>
      <c r="AV243" s="14" t="s">
        <v>87</v>
      </c>
      <c r="AW243" s="14" t="s">
        <v>31</v>
      </c>
      <c r="AX243" s="14" t="s">
        <v>77</v>
      </c>
      <c r="AY243" s="168" t="s">
        <v>170</v>
      </c>
    </row>
    <row r="244" spans="2:51" s="15" customFormat="1" ht="12">
      <c r="B244" s="175"/>
      <c r="D244" s="160" t="s">
        <v>179</v>
      </c>
      <c r="E244" s="176" t="s">
        <v>1</v>
      </c>
      <c r="F244" s="177" t="s">
        <v>239</v>
      </c>
      <c r="H244" s="178">
        <v>189.28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179</v>
      </c>
      <c r="AU244" s="176" t="s">
        <v>87</v>
      </c>
      <c r="AV244" s="15" t="s">
        <v>177</v>
      </c>
      <c r="AW244" s="15" t="s">
        <v>31</v>
      </c>
      <c r="AX244" s="15" t="s">
        <v>32</v>
      </c>
      <c r="AY244" s="176" t="s">
        <v>170</v>
      </c>
    </row>
    <row r="245" spans="1:65" s="2" customFormat="1" ht="24.2" customHeight="1">
      <c r="A245" s="33"/>
      <c r="B245" s="145"/>
      <c r="C245" s="146" t="s">
        <v>363</v>
      </c>
      <c r="D245" s="146" t="s">
        <v>172</v>
      </c>
      <c r="E245" s="147" t="s">
        <v>854</v>
      </c>
      <c r="F245" s="148" t="s">
        <v>855</v>
      </c>
      <c r="G245" s="149" t="s">
        <v>222</v>
      </c>
      <c r="H245" s="150">
        <v>392.076</v>
      </c>
      <c r="I245" s="151"/>
      <c r="J245" s="152">
        <f>ROUND(I245*H245,2)</f>
        <v>0</v>
      </c>
      <c r="K245" s="148" t="s">
        <v>176</v>
      </c>
      <c r="L245" s="34"/>
      <c r="M245" s="153" t="s">
        <v>1</v>
      </c>
      <c r="N245" s="154" t="s">
        <v>42</v>
      </c>
      <c r="O245" s="59"/>
      <c r="P245" s="155">
        <f>O245*H245</f>
        <v>0</v>
      </c>
      <c r="Q245" s="155">
        <v>0</v>
      </c>
      <c r="R245" s="155">
        <f>Q245*H245</f>
        <v>0</v>
      </c>
      <c r="S245" s="155">
        <v>0</v>
      </c>
      <c r="T245" s="156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7" t="s">
        <v>177</v>
      </c>
      <c r="AT245" s="157" t="s">
        <v>172</v>
      </c>
      <c r="AU245" s="157" t="s">
        <v>87</v>
      </c>
      <c r="AY245" s="18" t="s">
        <v>170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8" t="s">
        <v>32</v>
      </c>
      <c r="BK245" s="158">
        <f>ROUND(I245*H245,2)</f>
        <v>0</v>
      </c>
      <c r="BL245" s="18" t="s">
        <v>177</v>
      </c>
      <c r="BM245" s="157" t="s">
        <v>1245</v>
      </c>
    </row>
    <row r="246" spans="2:51" s="14" customFormat="1" ht="12">
      <c r="B246" s="167"/>
      <c r="D246" s="160" t="s">
        <v>179</v>
      </c>
      <c r="E246" s="168" t="s">
        <v>1</v>
      </c>
      <c r="F246" s="169" t="s">
        <v>1826</v>
      </c>
      <c r="H246" s="170">
        <v>201.894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8" t="s">
        <v>179</v>
      </c>
      <c r="AU246" s="168" t="s">
        <v>87</v>
      </c>
      <c r="AV246" s="14" t="s">
        <v>87</v>
      </c>
      <c r="AW246" s="14" t="s">
        <v>31</v>
      </c>
      <c r="AX246" s="14" t="s">
        <v>77</v>
      </c>
      <c r="AY246" s="168" t="s">
        <v>170</v>
      </c>
    </row>
    <row r="247" spans="2:51" s="13" customFormat="1" ht="12">
      <c r="B247" s="159"/>
      <c r="D247" s="160" t="s">
        <v>179</v>
      </c>
      <c r="E247" s="161" t="s">
        <v>1</v>
      </c>
      <c r="F247" s="162" t="s">
        <v>1827</v>
      </c>
      <c r="H247" s="161" t="s">
        <v>1</v>
      </c>
      <c r="I247" s="163"/>
      <c r="L247" s="159"/>
      <c r="M247" s="164"/>
      <c r="N247" s="165"/>
      <c r="O247" s="165"/>
      <c r="P247" s="165"/>
      <c r="Q247" s="165"/>
      <c r="R247" s="165"/>
      <c r="S247" s="165"/>
      <c r="T247" s="166"/>
      <c r="AT247" s="161" t="s">
        <v>179</v>
      </c>
      <c r="AU247" s="161" t="s">
        <v>87</v>
      </c>
      <c r="AV247" s="13" t="s">
        <v>32</v>
      </c>
      <c r="AW247" s="13" t="s">
        <v>31</v>
      </c>
      <c r="AX247" s="13" t="s">
        <v>77</v>
      </c>
      <c r="AY247" s="161" t="s">
        <v>170</v>
      </c>
    </row>
    <row r="248" spans="2:51" s="14" customFormat="1" ht="12">
      <c r="B248" s="167"/>
      <c r="D248" s="160" t="s">
        <v>179</v>
      </c>
      <c r="E248" s="168" t="s">
        <v>1</v>
      </c>
      <c r="F248" s="169" t="s">
        <v>1828</v>
      </c>
      <c r="H248" s="170">
        <v>333.3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179</v>
      </c>
      <c r="AU248" s="168" t="s">
        <v>87</v>
      </c>
      <c r="AV248" s="14" t="s">
        <v>87</v>
      </c>
      <c r="AW248" s="14" t="s">
        <v>31</v>
      </c>
      <c r="AX248" s="14" t="s">
        <v>77</v>
      </c>
      <c r="AY248" s="168" t="s">
        <v>170</v>
      </c>
    </row>
    <row r="249" spans="2:51" s="13" customFormat="1" ht="12">
      <c r="B249" s="159"/>
      <c r="D249" s="160" t="s">
        <v>179</v>
      </c>
      <c r="E249" s="161" t="s">
        <v>1</v>
      </c>
      <c r="F249" s="162" t="s">
        <v>1829</v>
      </c>
      <c r="H249" s="161" t="s">
        <v>1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1" t="s">
        <v>179</v>
      </c>
      <c r="AU249" s="161" t="s">
        <v>87</v>
      </c>
      <c r="AV249" s="13" t="s">
        <v>32</v>
      </c>
      <c r="AW249" s="13" t="s">
        <v>31</v>
      </c>
      <c r="AX249" s="13" t="s">
        <v>77</v>
      </c>
      <c r="AY249" s="161" t="s">
        <v>170</v>
      </c>
    </row>
    <row r="250" spans="2:51" s="14" customFormat="1" ht="12">
      <c r="B250" s="167"/>
      <c r="D250" s="160" t="s">
        <v>179</v>
      </c>
      <c r="E250" s="168" t="s">
        <v>1</v>
      </c>
      <c r="F250" s="169" t="s">
        <v>1830</v>
      </c>
      <c r="H250" s="170">
        <v>16.77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179</v>
      </c>
      <c r="AU250" s="168" t="s">
        <v>87</v>
      </c>
      <c r="AV250" s="14" t="s">
        <v>87</v>
      </c>
      <c r="AW250" s="14" t="s">
        <v>31</v>
      </c>
      <c r="AX250" s="14" t="s">
        <v>77</v>
      </c>
      <c r="AY250" s="168" t="s">
        <v>170</v>
      </c>
    </row>
    <row r="251" spans="2:51" s="14" customFormat="1" ht="12">
      <c r="B251" s="167"/>
      <c r="D251" s="160" t="s">
        <v>179</v>
      </c>
      <c r="E251" s="168" t="s">
        <v>1</v>
      </c>
      <c r="F251" s="169" t="s">
        <v>1831</v>
      </c>
      <c r="H251" s="170">
        <v>88.92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8" t="s">
        <v>179</v>
      </c>
      <c r="AU251" s="168" t="s">
        <v>87</v>
      </c>
      <c r="AV251" s="14" t="s">
        <v>87</v>
      </c>
      <c r="AW251" s="14" t="s">
        <v>31</v>
      </c>
      <c r="AX251" s="14" t="s">
        <v>77</v>
      </c>
      <c r="AY251" s="168" t="s">
        <v>170</v>
      </c>
    </row>
    <row r="252" spans="2:51" s="14" customFormat="1" ht="12">
      <c r="B252" s="167"/>
      <c r="D252" s="160" t="s">
        <v>179</v>
      </c>
      <c r="E252" s="168" t="s">
        <v>1</v>
      </c>
      <c r="F252" s="169" t="s">
        <v>1832</v>
      </c>
      <c r="H252" s="170">
        <v>361.95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179</v>
      </c>
      <c r="AU252" s="168" t="s">
        <v>87</v>
      </c>
      <c r="AV252" s="14" t="s">
        <v>87</v>
      </c>
      <c r="AW252" s="14" t="s">
        <v>31</v>
      </c>
      <c r="AX252" s="14" t="s">
        <v>77</v>
      </c>
      <c r="AY252" s="168" t="s">
        <v>170</v>
      </c>
    </row>
    <row r="253" spans="2:51" s="14" customFormat="1" ht="12">
      <c r="B253" s="167"/>
      <c r="D253" s="160" t="s">
        <v>179</v>
      </c>
      <c r="E253" s="168" t="s">
        <v>1</v>
      </c>
      <c r="F253" s="169" t="s">
        <v>1833</v>
      </c>
      <c r="H253" s="170">
        <v>12.938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179</v>
      </c>
      <c r="AU253" s="168" t="s">
        <v>87</v>
      </c>
      <c r="AV253" s="14" t="s">
        <v>87</v>
      </c>
      <c r="AW253" s="14" t="s">
        <v>31</v>
      </c>
      <c r="AX253" s="14" t="s">
        <v>77</v>
      </c>
      <c r="AY253" s="168" t="s">
        <v>170</v>
      </c>
    </row>
    <row r="254" spans="2:51" s="16" customFormat="1" ht="12">
      <c r="B254" s="198"/>
      <c r="D254" s="160" t="s">
        <v>179</v>
      </c>
      <c r="E254" s="199" t="s">
        <v>1</v>
      </c>
      <c r="F254" s="200" t="s">
        <v>893</v>
      </c>
      <c r="H254" s="201">
        <v>1015.772</v>
      </c>
      <c r="I254" s="202"/>
      <c r="L254" s="198"/>
      <c r="M254" s="203"/>
      <c r="N254" s="204"/>
      <c r="O254" s="204"/>
      <c r="P254" s="204"/>
      <c r="Q254" s="204"/>
      <c r="R254" s="204"/>
      <c r="S254" s="204"/>
      <c r="T254" s="205"/>
      <c r="AT254" s="199" t="s">
        <v>179</v>
      </c>
      <c r="AU254" s="199" t="s">
        <v>87</v>
      </c>
      <c r="AV254" s="16" t="s">
        <v>187</v>
      </c>
      <c r="AW254" s="16" t="s">
        <v>31</v>
      </c>
      <c r="AX254" s="16" t="s">
        <v>77</v>
      </c>
      <c r="AY254" s="199" t="s">
        <v>170</v>
      </c>
    </row>
    <row r="255" spans="2:51" s="14" customFormat="1" ht="12">
      <c r="B255" s="167"/>
      <c r="D255" s="160" t="s">
        <v>179</v>
      </c>
      <c r="E255" s="168" t="s">
        <v>1</v>
      </c>
      <c r="F255" s="169" t="s">
        <v>1834</v>
      </c>
      <c r="H255" s="170">
        <v>603.194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179</v>
      </c>
      <c r="AU255" s="168" t="s">
        <v>87</v>
      </c>
      <c r="AV255" s="14" t="s">
        <v>87</v>
      </c>
      <c r="AW255" s="14" t="s">
        <v>31</v>
      </c>
      <c r="AX255" s="14" t="s">
        <v>77</v>
      </c>
      <c r="AY255" s="168" t="s">
        <v>170</v>
      </c>
    </row>
    <row r="256" spans="2:51" s="16" customFormat="1" ht="12">
      <c r="B256" s="198"/>
      <c r="D256" s="160" t="s">
        <v>179</v>
      </c>
      <c r="E256" s="199" t="s">
        <v>1</v>
      </c>
      <c r="F256" s="200" t="s">
        <v>893</v>
      </c>
      <c r="H256" s="201">
        <v>603.194</v>
      </c>
      <c r="I256" s="202"/>
      <c r="L256" s="198"/>
      <c r="M256" s="203"/>
      <c r="N256" s="204"/>
      <c r="O256" s="204"/>
      <c r="P256" s="204"/>
      <c r="Q256" s="204"/>
      <c r="R256" s="204"/>
      <c r="S256" s="204"/>
      <c r="T256" s="205"/>
      <c r="AT256" s="199" t="s">
        <v>179</v>
      </c>
      <c r="AU256" s="199" t="s">
        <v>87</v>
      </c>
      <c r="AV256" s="16" t="s">
        <v>187</v>
      </c>
      <c r="AW256" s="16" t="s">
        <v>31</v>
      </c>
      <c r="AX256" s="16" t="s">
        <v>77</v>
      </c>
      <c r="AY256" s="199" t="s">
        <v>170</v>
      </c>
    </row>
    <row r="257" spans="2:51" s="13" customFormat="1" ht="12">
      <c r="B257" s="159"/>
      <c r="D257" s="160" t="s">
        <v>179</v>
      </c>
      <c r="E257" s="161" t="s">
        <v>1</v>
      </c>
      <c r="F257" s="162" t="s">
        <v>859</v>
      </c>
      <c r="H257" s="161" t="s">
        <v>1</v>
      </c>
      <c r="I257" s="163"/>
      <c r="L257" s="159"/>
      <c r="M257" s="164"/>
      <c r="N257" s="165"/>
      <c r="O257" s="165"/>
      <c r="P257" s="165"/>
      <c r="Q257" s="165"/>
      <c r="R257" s="165"/>
      <c r="S257" s="165"/>
      <c r="T257" s="166"/>
      <c r="AT257" s="161" t="s">
        <v>179</v>
      </c>
      <c r="AU257" s="161" t="s">
        <v>87</v>
      </c>
      <c r="AV257" s="13" t="s">
        <v>32</v>
      </c>
      <c r="AW257" s="13" t="s">
        <v>31</v>
      </c>
      <c r="AX257" s="13" t="s">
        <v>77</v>
      </c>
      <c r="AY257" s="161" t="s">
        <v>170</v>
      </c>
    </row>
    <row r="258" spans="2:51" s="13" customFormat="1" ht="12">
      <c r="B258" s="159"/>
      <c r="D258" s="160" t="s">
        <v>179</v>
      </c>
      <c r="E258" s="161" t="s">
        <v>1</v>
      </c>
      <c r="F258" s="162" t="s">
        <v>1835</v>
      </c>
      <c r="H258" s="161" t="s">
        <v>1</v>
      </c>
      <c r="I258" s="163"/>
      <c r="L258" s="159"/>
      <c r="M258" s="164"/>
      <c r="N258" s="165"/>
      <c r="O258" s="165"/>
      <c r="P258" s="165"/>
      <c r="Q258" s="165"/>
      <c r="R258" s="165"/>
      <c r="S258" s="165"/>
      <c r="T258" s="166"/>
      <c r="AT258" s="161" t="s">
        <v>179</v>
      </c>
      <c r="AU258" s="161" t="s">
        <v>87</v>
      </c>
      <c r="AV258" s="13" t="s">
        <v>32</v>
      </c>
      <c r="AW258" s="13" t="s">
        <v>31</v>
      </c>
      <c r="AX258" s="13" t="s">
        <v>77</v>
      </c>
      <c r="AY258" s="161" t="s">
        <v>170</v>
      </c>
    </row>
    <row r="259" spans="2:51" s="14" customFormat="1" ht="12">
      <c r="B259" s="167"/>
      <c r="D259" s="160" t="s">
        <v>179</v>
      </c>
      <c r="E259" s="168" t="s">
        <v>1</v>
      </c>
      <c r="F259" s="169" t="s">
        <v>1836</v>
      </c>
      <c r="H259" s="170">
        <v>392.076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179</v>
      </c>
      <c r="AU259" s="168" t="s">
        <v>87</v>
      </c>
      <c r="AV259" s="14" t="s">
        <v>87</v>
      </c>
      <c r="AW259" s="14" t="s">
        <v>31</v>
      </c>
      <c r="AX259" s="14" t="s">
        <v>32</v>
      </c>
      <c r="AY259" s="168" t="s">
        <v>170</v>
      </c>
    </row>
    <row r="260" spans="1:65" s="2" customFormat="1" ht="24.2" customHeight="1">
      <c r="A260" s="33"/>
      <c r="B260" s="145"/>
      <c r="C260" s="146" t="s">
        <v>367</v>
      </c>
      <c r="D260" s="146" t="s">
        <v>172</v>
      </c>
      <c r="E260" s="147" t="s">
        <v>861</v>
      </c>
      <c r="F260" s="148" t="s">
        <v>862</v>
      </c>
      <c r="G260" s="149" t="s">
        <v>222</v>
      </c>
      <c r="H260" s="150">
        <v>211.118</v>
      </c>
      <c r="I260" s="151"/>
      <c r="J260" s="152">
        <f>ROUND(I260*H260,2)</f>
        <v>0</v>
      </c>
      <c r="K260" s="148" t="s">
        <v>176</v>
      </c>
      <c r="L260" s="34"/>
      <c r="M260" s="153" t="s">
        <v>1</v>
      </c>
      <c r="N260" s="154" t="s">
        <v>42</v>
      </c>
      <c r="O260" s="59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7" t="s">
        <v>177</v>
      </c>
      <c r="AT260" s="157" t="s">
        <v>172</v>
      </c>
      <c r="AU260" s="157" t="s">
        <v>87</v>
      </c>
      <c r="AY260" s="18" t="s">
        <v>170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8" t="s">
        <v>32</v>
      </c>
      <c r="BK260" s="158">
        <f>ROUND(I260*H260,2)</f>
        <v>0</v>
      </c>
      <c r="BL260" s="18" t="s">
        <v>177</v>
      </c>
      <c r="BM260" s="157" t="s">
        <v>1837</v>
      </c>
    </row>
    <row r="261" spans="2:51" s="14" customFormat="1" ht="12">
      <c r="B261" s="167"/>
      <c r="D261" s="160" t="s">
        <v>179</v>
      </c>
      <c r="E261" s="168" t="s">
        <v>1</v>
      </c>
      <c r="F261" s="169" t="s">
        <v>1838</v>
      </c>
      <c r="H261" s="170">
        <v>211.118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179</v>
      </c>
      <c r="AU261" s="168" t="s">
        <v>87</v>
      </c>
      <c r="AV261" s="14" t="s">
        <v>87</v>
      </c>
      <c r="AW261" s="14" t="s">
        <v>31</v>
      </c>
      <c r="AX261" s="14" t="s">
        <v>32</v>
      </c>
      <c r="AY261" s="168" t="s">
        <v>170</v>
      </c>
    </row>
    <row r="262" spans="1:65" s="2" customFormat="1" ht="24.2" customHeight="1">
      <c r="A262" s="33"/>
      <c r="B262" s="145"/>
      <c r="C262" s="146" t="s">
        <v>371</v>
      </c>
      <c r="D262" s="146" t="s">
        <v>172</v>
      </c>
      <c r="E262" s="147" t="s">
        <v>1839</v>
      </c>
      <c r="F262" s="148" t="s">
        <v>1840</v>
      </c>
      <c r="G262" s="149" t="s">
        <v>222</v>
      </c>
      <c r="H262" s="150">
        <v>123.032</v>
      </c>
      <c r="I262" s="151"/>
      <c r="J262" s="152">
        <f>ROUND(I262*H262,2)</f>
        <v>0</v>
      </c>
      <c r="K262" s="148" t="s">
        <v>176</v>
      </c>
      <c r="L262" s="34"/>
      <c r="M262" s="153" t="s">
        <v>1</v>
      </c>
      <c r="N262" s="154" t="s">
        <v>42</v>
      </c>
      <c r="O262" s="59"/>
      <c r="P262" s="155">
        <f>O262*H262</f>
        <v>0</v>
      </c>
      <c r="Q262" s="155">
        <v>0</v>
      </c>
      <c r="R262" s="155">
        <f>Q262*H262</f>
        <v>0</v>
      </c>
      <c r="S262" s="155">
        <v>0</v>
      </c>
      <c r="T262" s="156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7" t="s">
        <v>177</v>
      </c>
      <c r="AT262" s="157" t="s">
        <v>172</v>
      </c>
      <c r="AU262" s="157" t="s">
        <v>87</v>
      </c>
      <c r="AY262" s="18" t="s">
        <v>170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8" t="s">
        <v>32</v>
      </c>
      <c r="BK262" s="158">
        <f>ROUND(I262*H262,2)</f>
        <v>0</v>
      </c>
      <c r="BL262" s="18" t="s">
        <v>177</v>
      </c>
      <c r="BM262" s="157" t="s">
        <v>223</v>
      </c>
    </row>
    <row r="263" spans="2:51" s="14" customFormat="1" ht="12">
      <c r="B263" s="167"/>
      <c r="D263" s="160" t="s">
        <v>179</v>
      </c>
      <c r="E263" s="168" t="s">
        <v>1</v>
      </c>
      <c r="F263" s="169" t="s">
        <v>1841</v>
      </c>
      <c r="H263" s="170">
        <v>19.591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8" t="s">
        <v>179</v>
      </c>
      <c r="AU263" s="168" t="s">
        <v>87</v>
      </c>
      <c r="AV263" s="14" t="s">
        <v>87</v>
      </c>
      <c r="AW263" s="14" t="s">
        <v>31</v>
      </c>
      <c r="AX263" s="14" t="s">
        <v>77</v>
      </c>
      <c r="AY263" s="168" t="s">
        <v>170</v>
      </c>
    </row>
    <row r="264" spans="2:51" s="14" customFormat="1" ht="12">
      <c r="B264" s="167"/>
      <c r="D264" s="160" t="s">
        <v>179</v>
      </c>
      <c r="E264" s="168" t="s">
        <v>1</v>
      </c>
      <c r="F264" s="169" t="s">
        <v>1842</v>
      </c>
      <c r="H264" s="170">
        <v>9.95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179</v>
      </c>
      <c r="AU264" s="168" t="s">
        <v>87</v>
      </c>
      <c r="AV264" s="14" t="s">
        <v>87</v>
      </c>
      <c r="AW264" s="14" t="s">
        <v>31</v>
      </c>
      <c r="AX264" s="14" t="s">
        <v>77</v>
      </c>
      <c r="AY264" s="168" t="s">
        <v>170</v>
      </c>
    </row>
    <row r="265" spans="2:51" s="14" customFormat="1" ht="12">
      <c r="B265" s="167"/>
      <c r="D265" s="160" t="s">
        <v>179</v>
      </c>
      <c r="E265" s="168" t="s">
        <v>1</v>
      </c>
      <c r="F265" s="169" t="s">
        <v>1843</v>
      </c>
      <c r="H265" s="170">
        <v>9.723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179</v>
      </c>
      <c r="AU265" s="168" t="s">
        <v>87</v>
      </c>
      <c r="AV265" s="14" t="s">
        <v>87</v>
      </c>
      <c r="AW265" s="14" t="s">
        <v>31</v>
      </c>
      <c r="AX265" s="14" t="s">
        <v>77</v>
      </c>
      <c r="AY265" s="168" t="s">
        <v>170</v>
      </c>
    </row>
    <row r="266" spans="2:51" s="14" customFormat="1" ht="12">
      <c r="B266" s="167"/>
      <c r="D266" s="160" t="s">
        <v>179</v>
      </c>
      <c r="E266" s="168" t="s">
        <v>1</v>
      </c>
      <c r="F266" s="169" t="s">
        <v>1844</v>
      </c>
      <c r="H266" s="170">
        <v>8.951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179</v>
      </c>
      <c r="AU266" s="168" t="s">
        <v>87</v>
      </c>
      <c r="AV266" s="14" t="s">
        <v>87</v>
      </c>
      <c r="AW266" s="14" t="s">
        <v>31</v>
      </c>
      <c r="AX266" s="14" t="s">
        <v>77</v>
      </c>
      <c r="AY266" s="168" t="s">
        <v>170</v>
      </c>
    </row>
    <row r="267" spans="2:51" s="14" customFormat="1" ht="12">
      <c r="B267" s="167"/>
      <c r="D267" s="160" t="s">
        <v>179</v>
      </c>
      <c r="E267" s="168" t="s">
        <v>1</v>
      </c>
      <c r="F267" s="169" t="s">
        <v>1845</v>
      </c>
      <c r="H267" s="170">
        <v>12.623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179</v>
      </c>
      <c r="AU267" s="168" t="s">
        <v>87</v>
      </c>
      <c r="AV267" s="14" t="s">
        <v>87</v>
      </c>
      <c r="AW267" s="14" t="s">
        <v>31</v>
      </c>
      <c r="AX267" s="14" t="s">
        <v>77</v>
      </c>
      <c r="AY267" s="168" t="s">
        <v>170</v>
      </c>
    </row>
    <row r="268" spans="2:51" s="14" customFormat="1" ht="12">
      <c r="B268" s="167"/>
      <c r="D268" s="160" t="s">
        <v>179</v>
      </c>
      <c r="E268" s="168" t="s">
        <v>1</v>
      </c>
      <c r="F268" s="169" t="s">
        <v>1846</v>
      </c>
      <c r="H268" s="170">
        <v>10.358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8" t="s">
        <v>179</v>
      </c>
      <c r="AU268" s="168" t="s">
        <v>87</v>
      </c>
      <c r="AV268" s="14" t="s">
        <v>87</v>
      </c>
      <c r="AW268" s="14" t="s">
        <v>31</v>
      </c>
      <c r="AX268" s="14" t="s">
        <v>77</v>
      </c>
      <c r="AY268" s="168" t="s">
        <v>170</v>
      </c>
    </row>
    <row r="269" spans="2:51" s="14" customFormat="1" ht="12">
      <c r="B269" s="167"/>
      <c r="D269" s="160" t="s">
        <v>179</v>
      </c>
      <c r="E269" s="168" t="s">
        <v>1</v>
      </c>
      <c r="F269" s="169" t="s">
        <v>1847</v>
      </c>
      <c r="H269" s="170">
        <v>6.146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179</v>
      </c>
      <c r="AU269" s="168" t="s">
        <v>87</v>
      </c>
      <c r="AV269" s="14" t="s">
        <v>87</v>
      </c>
      <c r="AW269" s="14" t="s">
        <v>31</v>
      </c>
      <c r="AX269" s="14" t="s">
        <v>77</v>
      </c>
      <c r="AY269" s="168" t="s">
        <v>170</v>
      </c>
    </row>
    <row r="270" spans="2:51" s="14" customFormat="1" ht="12">
      <c r="B270" s="167"/>
      <c r="D270" s="160" t="s">
        <v>179</v>
      </c>
      <c r="E270" s="168" t="s">
        <v>1</v>
      </c>
      <c r="F270" s="169" t="s">
        <v>1848</v>
      </c>
      <c r="H270" s="170">
        <v>9.849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179</v>
      </c>
      <c r="AU270" s="168" t="s">
        <v>87</v>
      </c>
      <c r="AV270" s="14" t="s">
        <v>87</v>
      </c>
      <c r="AW270" s="14" t="s">
        <v>31</v>
      </c>
      <c r="AX270" s="14" t="s">
        <v>77</v>
      </c>
      <c r="AY270" s="168" t="s">
        <v>170</v>
      </c>
    </row>
    <row r="271" spans="2:51" s="14" customFormat="1" ht="12">
      <c r="B271" s="167"/>
      <c r="D271" s="160" t="s">
        <v>179</v>
      </c>
      <c r="E271" s="168" t="s">
        <v>1</v>
      </c>
      <c r="F271" s="169" t="s">
        <v>1849</v>
      </c>
      <c r="H271" s="170">
        <v>5.539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8" t="s">
        <v>179</v>
      </c>
      <c r="AU271" s="168" t="s">
        <v>87</v>
      </c>
      <c r="AV271" s="14" t="s">
        <v>87</v>
      </c>
      <c r="AW271" s="14" t="s">
        <v>31</v>
      </c>
      <c r="AX271" s="14" t="s">
        <v>77</v>
      </c>
      <c r="AY271" s="168" t="s">
        <v>170</v>
      </c>
    </row>
    <row r="272" spans="2:51" s="14" customFormat="1" ht="12">
      <c r="B272" s="167"/>
      <c r="D272" s="160" t="s">
        <v>179</v>
      </c>
      <c r="E272" s="168" t="s">
        <v>1</v>
      </c>
      <c r="F272" s="169" t="s">
        <v>1850</v>
      </c>
      <c r="H272" s="170">
        <v>10.155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179</v>
      </c>
      <c r="AU272" s="168" t="s">
        <v>87</v>
      </c>
      <c r="AV272" s="14" t="s">
        <v>87</v>
      </c>
      <c r="AW272" s="14" t="s">
        <v>31</v>
      </c>
      <c r="AX272" s="14" t="s">
        <v>77</v>
      </c>
      <c r="AY272" s="168" t="s">
        <v>170</v>
      </c>
    </row>
    <row r="273" spans="2:51" s="14" customFormat="1" ht="12">
      <c r="B273" s="167"/>
      <c r="D273" s="160" t="s">
        <v>179</v>
      </c>
      <c r="E273" s="168" t="s">
        <v>1</v>
      </c>
      <c r="F273" s="169" t="s">
        <v>1851</v>
      </c>
      <c r="H273" s="170">
        <v>6.32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8" t="s">
        <v>179</v>
      </c>
      <c r="AU273" s="168" t="s">
        <v>87</v>
      </c>
      <c r="AV273" s="14" t="s">
        <v>87</v>
      </c>
      <c r="AW273" s="14" t="s">
        <v>31</v>
      </c>
      <c r="AX273" s="14" t="s">
        <v>77</v>
      </c>
      <c r="AY273" s="168" t="s">
        <v>170</v>
      </c>
    </row>
    <row r="274" spans="2:51" s="14" customFormat="1" ht="12">
      <c r="B274" s="167"/>
      <c r="D274" s="160" t="s">
        <v>179</v>
      </c>
      <c r="E274" s="168" t="s">
        <v>1</v>
      </c>
      <c r="F274" s="169" t="s">
        <v>1852</v>
      </c>
      <c r="H274" s="170">
        <v>10.134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8" t="s">
        <v>179</v>
      </c>
      <c r="AU274" s="168" t="s">
        <v>87</v>
      </c>
      <c r="AV274" s="14" t="s">
        <v>87</v>
      </c>
      <c r="AW274" s="14" t="s">
        <v>31</v>
      </c>
      <c r="AX274" s="14" t="s">
        <v>77</v>
      </c>
      <c r="AY274" s="168" t="s">
        <v>170</v>
      </c>
    </row>
    <row r="275" spans="2:51" s="14" customFormat="1" ht="12">
      <c r="B275" s="167"/>
      <c r="D275" s="160" t="s">
        <v>179</v>
      </c>
      <c r="E275" s="168" t="s">
        <v>1</v>
      </c>
      <c r="F275" s="169" t="s">
        <v>1853</v>
      </c>
      <c r="H275" s="170">
        <v>10.477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179</v>
      </c>
      <c r="AU275" s="168" t="s">
        <v>87</v>
      </c>
      <c r="AV275" s="14" t="s">
        <v>87</v>
      </c>
      <c r="AW275" s="14" t="s">
        <v>31</v>
      </c>
      <c r="AX275" s="14" t="s">
        <v>77</v>
      </c>
      <c r="AY275" s="168" t="s">
        <v>170</v>
      </c>
    </row>
    <row r="276" spans="2:51" s="14" customFormat="1" ht="12">
      <c r="B276" s="167"/>
      <c r="D276" s="160" t="s">
        <v>179</v>
      </c>
      <c r="E276" s="168" t="s">
        <v>1</v>
      </c>
      <c r="F276" s="169" t="s">
        <v>1854</v>
      </c>
      <c r="H276" s="170">
        <v>9.199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179</v>
      </c>
      <c r="AU276" s="168" t="s">
        <v>87</v>
      </c>
      <c r="AV276" s="14" t="s">
        <v>87</v>
      </c>
      <c r="AW276" s="14" t="s">
        <v>31</v>
      </c>
      <c r="AX276" s="14" t="s">
        <v>77</v>
      </c>
      <c r="AY276" s="168" t="s">
        <v>170</v>
      </c>
    </row>
    <row r="277" spans="2:51" s="14" customFormat="1" ht="12">
      <c r="B277" s="167"/>
      <c r="D277" s="160" t="s">
        <v>179</v>
      </c>
      <c r="E277" s="168" t="s">
        <v>1</v>
      </c>
      <c r="F277" s="169" t="s">
        <v>1855</v>
      </c>
      <c r="H277" s="170">
        <v>6.648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179</v>
      </c>
      <c r="AU277" s="168" t="s">
        <v>87</v>
      </c>
      <c r="AV277" s="14" t="s">
        <v>87</v>
      </c>
      <c r="AW277" s="14" t="s">
        <v>31</v>
      </c>
      <c r="AX277" s="14" t="s">
        <v>77</v>
      </c>
      <c r="AY277" s="168" t="s">
        <v>170</v>
      </c>
    </row>
    <row r="278" spans="2:51" s="14" customFormat="1" ht="12">
      <c r="B278" s="167"/>
      <c r="D278" s="160" t="s">
        <v>179</v>
      </c>
      <c r="E278" s="168" t="s">
        <v>1</v>
      </c>
      <c r="F278" s="169" t="s">
        <v>1856</v>
      </c>
      <c r="H278" s="170">
        <v>16.335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179</v>
      </c>
      <c r="AU278" s="168" t="s">
        <v>87</v>
      </c>
      <c r="AV278" s="14" t="s">
        <v>87</v>
      </c>
      <c r="AW278" s="14" t="s">
        <v>31</v>
      </c>
      <c r="AX278" s="14" t="s">
        <v>77</v>
      </c>
      <c r="AY278" s="168" t="s">
        <v>170</v>
      </c>
    </row>
    <row r="279" spans="2:51" s="14" customFormat="1" ht="12">
      <c r="B279" s="167"/>
      <c r="D279" s="160" t="s">
        <v>179</v>
      </c>
      <c r="E279" s="168" t="s">
        <v>1</v>
      </c>
      <c r="F279" s="169" t="s">
        <v>1857</v>
      </c>
      <c r="H279" s="170">
        <v>5.789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179</v>
      </c>
      <c r="AU279" s="168" t="s">
        <v>87</v>
      </c>
      <c r="AV279" s="14" t="s">
        <v>87</v>
      </c>
      <c r="AW279" s="14" t="s">
        <v>31</v>
      </c>
      <c r="AX279" s="14" t="s">
        <v>77</v>
      </c>
      <c r="AY279" s="168" t="s">
        <v>170</v>
      </c>
    </row>
    <row r="280" spans="2:51" s="14" customFormat="1" ht="12">
      <c r="B280" s="167"/>
      <c r="D280" s="160" t="s">
        <v>179</v>
      </c>
      <c r="E280" s="168" t="s">
        <v>1</v>
      </c>
      <c r="F280" s="169" t="s">
        <v>1858</v>
      </c>
      <c r="H280" s="170">
        <v>15.28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179</v>
      </c>
      <c r="AU280" s="168" t="s">
        <v>87</v>
      </c>
      <c r="AV280" s="14" t="s">
        <v>87</v>
      </c>
      <c r="AW280" s="14" t="s">
        <v>31</v>
      </c>
      <c r="AX280" s="14" t="s">
        <v>77</v>
      </c>
      <c r="AY280" s="168" t="s">
        <v>170</v>
      </c>
    </row>
    <row r="281" spans="2:51" s="14" customFormat="1" ht="12">
      <c r="B281" s="167"/>
      <c r="D281" s="160" t="s">
        <v>179</v>
      </c>
      <c r="E281" s="168" t="s">
        <v>1</v>
      </c>
      <c r="F281" s="169" t="s">
        <v>1859</v>
      </c>
      <c r="H281" s="170">
        <v>5.62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179</v>
      </c>
      <c r="AU281" s="168" t="s">
        <v>87</v>
      </c>
      <c r="AV281" s="14" t="s">
        <v>87</v>
      </c>
      <c r="AW281" s="14" t="s">
        <v>31</v>
      </c>
      <c r="AX281" s="14" t="s">
        <v>77</v>
      </c>
      <c r="AY281" s="168" t="s">
        <v>170</v>
      </c>
    </row>
    <row r="282" spans="2:51" s="14" customFormat="1" ht="12">
      <c r="B282" s="167"/>
      <c r="D282" s="160" t="s">
        <v>179</v>
      </c>
      <c r="E282" s="168" t="s">
        <v>1</v>
      </c>
      <c r="F282" s="169" t="s">
        <v>1860</v>
      </c>
      <c r="H282" s="170">
        <v>9.178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8" t="s">
        <v>179</v>
      </c>
      <c r="AU282" s="168" t="s">
        <v>87</v>
      </c>
      <c r="AV282" s="14" t="s">
        <v>87</v>
      </c>
      <c r="AW282" s="14" t="s">
        <v>31</v>
      </c>
      <c r="AX282" s="14" t="s">
        <v>77</v>
      </c>
      <c r="AY282" s="168" t="s">
        <v>170</v>
      </c>
    </row>
    <row r="283" spans="2:51" s="14" customFormat="1" ht="12">
      <c r="B283" s="167"/>
      <c r="D283" s="160" t="s">
        <v>179</v>
      </c>
      <c r="E283" s="168" t="s">
        <v>1</v>
      </c>
      <c r="F283" s="169" t="s">
        <v>1861</v>
      </c>
      <c r="H283" s="170">
        <v>6.908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179</v>
      </c>
      <c r="AU283" s="168" t="s">
        <v>87</v>
      </c>
      <c r="AV283" s="14" t="s">
        <v>87</v>
      </c>
      <c r="AW283" s="14" t="s">
        <v>31</v>
      </c>
      <c r="AX283" s="14" t="s">
        <v>77</v>
      </c>
      <c r="AY283" s="168" t="s">
        <v>170</v>
      </c>
    </row>
    <row r="284" spans="2:51" s="14" customFormat="1" ht="12">
      <c r="B284" s="167"/>
      <c r="D284" s="160" t="s">
        <v>179</v>
      </c>
      <c r="E284" s="168" t="s">
        <v>1</v>
      </c>
      <c r="F284" s="169" t="s">
        <v>1862</v>
      </c>
      <c r="H284" s="170">
        <v>1.114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8" t="s">
        <v>179</v>
      </c>
      <c r="AU284" s="168" t="s">
        <v>87</v>
      </c>
      <c r="AV284" s="14" t="s">
        <v>87</v>
      </c>
      <c r="AW284" s="14" t="s">
        <v>31</v>
      </c>
      <c r="AX284" s="14" t="s">
        <v>77</v>
      </c>
      <c r="AY284" s="168" t="s">
        <v>170</v>
      </c>
    </row>
    <row r="285" spans="2:51" s="14" customFormat="1" ht="12">
      <c r="B285" s="167"/>
      <c r="D285" s="160" t="s">
        <v>179</v>
      </c>
      <c r="E285" s="168" t="s">
        <v>1</v>
      </c>
      <c r="F285" s="169" t="s">
        <v>1863</v>
      </c>
      <c r="H285" s="170">
        <v>16.237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179</v>
      </c>
      <c r="AU285" s="168" t="s">
        <v>87</v>
      </c>
      <c r="AV285" s="14" t="s">
        <v>87</v>
      </c>
      <c r="AW285" s="14" t="s">
        <v>31</v>
      </c>
      <c r="AX285" s="14" t="s">
        <v>77</v>
      </c>
      <c r="AY285" s="168" t="s">
        <v>170</v>
      </c>
    </row>
    <row r="286" spans="2:51" s="14" customFormat="1" ht="12">
      <c r="B286" s="167"/>
      <c r="D286" s="160" t="s">
        <v>179</v>
      </c>
      <c r="E286" s="168" t="s">
        <v>1</v>
      </c>
      <c r="F286" s="169" t="s">
        <v>1864</v>
      </c>
      <c r="H286" s="170">
        <v>6.836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8" t="s">
        <v>179</v>
      </c>
      <c r="AU286" s="168" t="s">
        <v>87</v>
      </c>
      <c r="AV286" s="14" t="s">
        <v>87</v>
      </c>
      <c r="AW286" s="14" t="s">
        <v>31</v>
      </c>
      <c r="AX286" s="14" t="s">
        <v>77</v>
      </c>
      <c r="AY286" s="168" t="s">
        <v>170</v>
      </c>
    </row>
    <row r="287" spans="2:51" s="14" customFormat="1" ht="12">
      <c r="B287" s="167"/>
      <c r="D287" s="160" t="s">
        <v>179</v>
      </c>
      <c r="E287" s="168" t="s">
        <v>1</v>
      </c>
      <c r="F287" s="169" t="s">
        <v>1865</v>
      </c>
      <c r="H287" s="170">
        <v>14.233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8" t="s">
        <v>179</v>
      </c>
      <c r="AU287" s="168" t="s">
        <v>87</v>
      </c>
      <c r="AV287" s="14" t="s">
        <v>87</v>
      </c>
      <c r="AW287" s="14" t="s">
        <v>31</v>
      </c>
      <c r="AX287" s="14" t="s">
        <v>77</v>
      </c>
      <c r="AY287" s="168" t="s">
        <v>170</v>
      </c>
    </row>
    <row r="288" spans="2:51" s="14" customFormat="1" ht="12">
      <c r="B288" s="167"/>
      <c r="D288" s="160" t="s">
        <v>179</v>
      </c>
      <c r="E288" s="168" t="s">
        <v>1</v>
      </c>
      <c r="F288" s="169" t="s">
        <v>1866</v>
      </c>
      <c r="H288" s="170">
        <v>5.305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179</v>
      </c>
      <c r="AU288" s="168" t="s">
        <v>87</v>
      </c>
      <c r="AV288" s="14" t="s">
        <v>87</v>
      </c>
      <c r="AW288" s="14" t="s">
        <v>31</v>
      </c>
      <c r="AX288" s="14" t="s">
        <v>77</v>
      </c>
      <c r="AY288" s="168" t="s">
        <v>170</v>
      </c>
    </row>
    <row r="289" spans="2:51" s="14" customFormat="1" ht="12">
      <c r="B289" s="167"/>
      <c r="D289" s="160" t="s">
        <v>179</v>
      </c>
      <c r="E289" s="168" t="s">
        <v>1</v>
      </c>
      <c r="F289" s="169" t="s">
        <v>1867</v>
      </c>
      <c r="H289" s="170">
        <v>10.086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8" t="s">
        <v>179</v>
      </c>
      <c r="AU289" s="168" t="s">
        <v>87</v>
      </c>
      <c r="AV289" s="14" t="s">
        <v>87</v>
      </c>
      <c r="AW289" s="14" t="s">
        <v>31</v>
      </c>
      <c r="AX289" s="14" t="s">
        <v>77</v>
      </c>
      <c r="AY289" s="168" t="s">
        <v>170</v>
      </c>
    </row>
    <row r="290" spans="2:51" s="14" customFormat="1" ht="12">
      <c r="B290" s="167"/>
      <c r="D290" s="160" t="s">
        <v>179</v>
      </c>
      <c r="E290" s="168" t="s">
        <v>1</v>
      </c>
      <c r="F290" s="169" t="s">
        <v>1868</v>
      </c>
      <c r="H290" s="170">
        <v>9.928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179</v>
      </c>
      <c r="AU290" s="168" t="s">
        <v>87</v>
      </c>
      <c r="AV290" s="14" t="s">
        <v>87</v>
      </c>
      <c r="AW290" s="14" t="s">
        <v>31</v>
      </c>
      <c r="AX290" s="14" t="s">
        <v>77</v>
      </c>
      <c r="AY290" s="168" t="s">
        <v>170</v>
      </c>
    </row>
    <row r="291" spans="2:51" s="14" customFormat="1" ht="12">
      <c r="B291" s="167"/>
      <c r="D291" s="160" t="s">
        <v>179</v>
      </c>
      <c r="E291" s="168" t="s">
        <v>1</v>
      </c>
      <c r="F291" s="169" t="s">
        <v>1869</v>
      </c>
      <c r="H291" s="170">
        <v>14.17</v>
      </c>
      <c r="I291" s="171"/>
      <c r="L291" s="167"/>
      <c r="M291" s="172"/>
      <c r="N291" s="173"/>
      <c r="O291" s="173"/>
      <c r="P291" s="173"/>
      <c r="Q291" s="173"/>
      <c r="R291" s="173"/>
      <c r="S291" s="173"/>
      <c r="T291" s="174"/>
      <c r="AT291" s="168" t="s">
        <v>179</v>
      </c>
      <c r="AU291" s="168" t="s">
        <v>87</v>
      </c>
      <c r="AV291" s="14" t="s">
        <v>87</v>
      </c>
      <c r="AW291" s="14" t="s">
        <v>31</v>
      </c>
      <c r="AX291" s="14" t="s">
        <v>77</v>
      </c>
      <c r="AY291" s="168" t="s">
        <v>170</v>
      </c>
    </row>
    <row r="292" spans="2:51" s="14" customFormat="1" ht="12">
      <c r="B292" s="167"/>
      <c r="D292" s="160" t="s">
        <v>179</v>
      </c>
      <c r="E292" s="168" t="s">
        <v>1</v>
      </c>
      <c r="F292" s="169" t="s">
        <v>1870</v>
      </c>
      <c r="H292" s="170">
        <v>15.965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179</v>
      </c>
      <c r="AU292" s="168" t="s">
        <v>87</v>
      </c>
      <c r="AV292" s="14" t="s">
        <v>87</v>
      </c>
      <c r="AW292" s="14" t="s">
        <v>31</v>
      </c>
      <c r="AX292" s="14" t="s">
        <v>77</v>
      </c>
      <c r="AY292" s="168" t="s">
        <v>170</v>
      </c>
    </row>
    <row r="293" spans="2:51" s="14" customFormat="1" ht="12">
      <c r="B293" s="167"/>
      <c r="D293" s="160" t="s">
        <v>179</v>
      </c>
      <c r="E293" s="168" t="s">
        <v>1</v>
      </c>
      <c r="F293" s="169" t="s">
        <v>1871</v>
      </c>
      <c r="H293" s="170">
        <v>6.573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179</v>
      </c>
      <c r="AU293" s="168" t="s">
        <v>87</v>
      </c>
      <c r="AV293" s="14" t="s">
        <v>87</v>
      </c>
      <c r="AW293" s="14" t="s">
        <v>31</v>
      </c>
      <c r="AX293" s="14" t="s">
        <v>77</v>
      </c>
      <c r="AY293" s="168" t="s">
        <v>170</v>
      </c>
    </row>
    <row r="294" spans="2:51" s="14" customFormat="1" ht="12">
      <c r="B294" s="167"/>
      <c r="D294" s="160" t="s">
        <v>179</v>
      </c>
      <c r="E294" s="168" t="s">
        <v>1</v>
      </c>
      <c r="F294" s="169" t="s">
        <v>1872</v>
      </c>
      <c r="H294" s="170">
        <v>10.779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179</v>
      </c>
      <c r="AU294" s="168" t="s">
        <v>87</v>
      </c>
      <c r="AV294" s="14" t="s">
        <v>87</v>
      </c>
      <c r="AW294" s="14" t="s">
        <v>31</v>
      </c>
      <c r="AX294" s="14" t="s">
        <v>77</v>
      </c>
      <c r="AY294" s="168" t="s">
        <v>170</v>
      </c>
    </row>
    <row r="295" spans="2:51" s="14" customFormat="1" ht="12">
      <c r="B295" s="167"/>
      <c r="D295" s="160" t="s">
        <v>179</v>
      </c>
      <c r="E295" s="168" t="s">
        <v>1</v>
      </c>
      <c r="F295" s="169" t="s">
        <v>1873</v>
      </c>
      <c r="H295" s="170">
        <v>10.38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8" t="s">
        <v>179</v>
      </c>
      <c r="AU295" s="168" t="s">
        <v>87</v>
      </c>
      <c r="AV295" s="14" t="s">
        <v>87</v>
      </c>
      <c r="AW295" s="14" t="s">
        <v>31</v>
      </c>
      <c r="AX295" s="14" t="s">
        <v>77</v>
      </c>
      <c r="AY295" s="168" t="s">
        <v>170</v>
      </c>
    </row>
    <row r="296" spans="2:51" s="14" customFormat="1" ht="12">
      <c r="B296" s="167"/>
      <c r="D296" s="160" t="s">
        <v>179</v>
      </c>
      <c r="E296" s="168" t="s">
        <v>1</v>
      </c>
      <c r="F296" s="169" t="s">
        <v>1874</v>
      </c>
      <c r="H296" s="170">
        <v>7.816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179</v>
      </c>
      <c r="AU296" s="168" t="s">
        <v>87</v>
      </c>
      <c r="AV296" s="14" t="s">
        <v>87</v>
      </c>
      <c r="AW296" s="14" t="s">
        <v>31</v>
      </c>
      <c r="AX296" s="14" t="s">
        <v>77</v>
      </c>
      <c r="AY296" s="168" t="s">
        <v>170</v>
      </c>
    </row>
    <row r="297" spans="2:51" s="14" customFormat="1" ht="12">
      <c r="B297" s="167"/>
      <c r="D297" s="160" t="s">
        <v>179</v>
      </c>
      <c r="E297" s="168" t="s">
        <v>1</v>
      </c>
      <c r="F297" s="169" t="s">
        <v>1875</v>
      </c>
      <c r="H297" s="170">
        <v>2.988</v>
      </c>
      <c r="I297" s="171"/>
      <c r="L297" s="167"/>
      <c r="M297" s="172"/>
      <c r="N297" s="173"/>
      <c r="O297" s="173"/>
      <c r="P297" s="173"/>
      <c r="Q297" s="173"/>
      <c r="R297" s="173"/>
      <c r="S297" s="173"/>
      <c r="T297" s="174"/>
      <c r="AT297" s="168" t="s">
        <v>179</v>
      </c>
      <c r="AU297" s="168" t="s">
        <v>87</v>
      </c>
      <c r="AV297" s="14" t="s">
        <v>87</v>
      </c>
      <c r="AW297" s="14" t="s">
        <v>31</v>
      </c>
      <c r="AX297" s="14" t="s">
        <v>77</v>
      </c>
      <c r="AY297" s="168" t="s">
        <v>170</v>
      </c>
    </row>
    <row r="298" spans="2:51" s="14" customFormat="1" ht="12">
      <c r="B298" s="167"/>
      <c r="D298" s="160" t="s">
        <v>179</v>
      </c>
      <c r="E298" s="168" t="s">
        <v>1</v>
      </c>
      <c r="F298" s="169" t="s">
        <v>1876</v>
      </c>
      <c r="H298" s="170">
        <v>15.556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179</v>
      </c>
      <c r="AU298" s="168" t="s">
        <v>87</v>
      </c>
      <c r="AV298" s="14" t="s">
        <v>87</v>
      </c>
      <c r="AW298" s="14" t="s">
        <v>31</v>
      </c>
      <c r="AX298" s="14" t="s">
        <v>77</v>
      </c>
      <c r="AY298" s="168" t="s">
        <v>170</v>
      </c>
    </row>
    <row r="299" spans="2:51" s="14" customFormat="1" ht="12">
      <c r="B299" s="167"/>
      <c r="D299" s="160" t="s">
        <v>179</v>
      </c>
      <c r="E299" s="168" t="s">
        <v>1</v>
      </c>
      <c r="F299" s="169" t="s">
        <v>1877</v>
      </c>
      <c r="H299" s="170">
        <v>5.996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179</v>
      </c>
      <c r="AU299" s="168" t="s">
        <v>87</v>
      </c>
      <c r="AV299" s="14" t="s">
        <v>87</v>
      </c>
      <c r="AW299" s="14" t="s">
        <v>31</v>
      </c>
      <c r="AX299" s="14" t="s">
        <v>77</v>
      </c>
      <c r="AY299" s="168" t="s">
        <v>170</v>
      </c>
    </row>
    <row r="300" spans="2:51" s="14" customFormat="1" ht="12">
      <c r="B300" s="167"/>
      <c r="D300" s="160" t="s">
        <v>179</v>
      </c>
      <c r="E300" s="168" t="s">
        <v>1</v>
      </c>
      <c r="F300" s="169" t="s">
        <v>1878</v>
      </c>
      <c r="H300" s="170">
        <v>12.397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179</v>
      </c>
      <c r="AU300" s="168" t="s">
        <v>87</v>
      </c>
      <c r="AV300" s="14" t="s">
        <v>87</v>
      </c>
      <c r="AW300" s="14" t="s">
        <v>31</v>
      </c>
      <c r="AX300" s="14" t="s">
        <v>77</v>
      </c>
      <c r="AY300" s="168" t="s">
        <v>170</v>
      </c>
    </row>
    <row r="301" spans="2:51" s="14" customFormat="1" ht="12">
      <c r="B301" s="167"/>
      <c r="D301" s="160" t="s">
        <v>179</v>
      </c>
      <c r="E301" s="168" t="s">
        <v>1</v>
      </c>
      <c r="F301" s="169" t="s">
        <v>1879</v>
      </c>
      <c r="H301" s="170">
        <v>11.276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8" t="s">
        <v>179</v>
      </c>
      <c r="AU301" s="168" t="s">
        <v>87</v>
      </c>
      <c r="AV301" s="14" t="s">
        <v>87</v>
      </c>
      <c r="AW301" s="14" t="s">
        <v>31</v>
      </c>
      <c r="AX301" s="14" t="s">
        <v>77</v>
      </c>
      <c r="AY301" s="168" t="s">
        <v>170</v>
      </c>
    </row>
    <row r="302" spans="2:51" s="14" customFormat="1" ht="12">
      <c r="B302" s="167"/>
      <c r="D302" s="160" t="s">
        <v>179</v>
      </c>
      <c r="E302" s="168" t="s">
        <v>1</v>
      </c>
      <c r="F302" s="169" t="s">
        <v>1880</v>
      </c>
      <c r="H302" s="170">
        <v>8.641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179</v>
      </c>
      <c r="AU302" s="168" t="s">
        <v>87</v>
      </c>
      <c r="AV302" s="14" t="s">
        <v>87</v>
      </c>
      <c r="AW302" s="14" t="s">
        <v>31</v>
      </c>
      <c r="AX302" s="14" t="s">
        <v>77</v>
      </c>
      <c r="AY302" s="168" t="s">
        <v>170</v>
      </c>
    </row>
    <row r="303" spans="2:51" s="14" customFormat="1" ht="12">
      <c r="B303" s="167"/>
      <c r="D303" s="160" t="s">
        <v>179</v>
      </c>
      <c r="E303" s="168" t="s">
        <v>1</v>
      </c>
      <c r="F303" s="169" t="s">
        <v>1881</v>
      </c>
      <c r="H303" s="170">
        <v>9.653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8" t="s">
        <v>179</v>
      </c>
      <c r="AU303" s="168" t="s">
        <v>87</v>
      </c>
      <c r="AV303" s="14" t="s">
        <v>87</v>
      </c>
      <c r="AW303" s="14" t="s">
        <v>31</v>
      </c>
      <c r="AX303" s="14" t="s">
        <v>77</v>
      </c>
      <c r="AY303" s="168" t="s">
        <v>170</v>
      </c>
    </row>
    <row r="304" spans="2:51" s="14" customFormat="1" ht="12">
      <c r="B304" s="167"/>
      <c r="D304" s="160" t="s">
        <v>179</v>
      </c>
      <c r="E304" s="168" t="s">
        <v>1</v>
      </c>
      <c r="F304" s="169" t="s">
        <v>1882</v>
      </c>
      <c r="H304" s="170">
        <v>4.428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8" t="s">
        <v>179</v>
      </c>
      <c r="AU304" s="168" t="s">
        <v>87</v>
      </c>
      <c r="AV304" s="14" t="s">
        <v>87</v>
      </c>
      <c r="AW304" s="14" t="s">
        <v>31</v>
      </c>
      <c r="AX304" s="14" t="s">
        <v>77</v>
      </c>
      <c r="AY304" s="168" t="s">
        <v>170</v>
      </c>
    </row>
    <row r="305" spans="2:51" s="14" customFormat="1" ht="12">
      <c r="B305" s="167"/>
      <c r="D305" s="160" t="s">
        <v>179</v>
      </c>
      <c r="E305" s="168" t="s">
        <v>1</v>
      </c>
      <c r="F305" s="169" t="s">
        <v>1883</v>
      </c>
      <c r="H305" s="170">
        <v>10.076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179</v>
      </c>
      <c r="AU305" s="168" t="s">
        <v>87</v>
      </c>
      <c r="AV305" s="14" t="s">
        <v>87</v>
      </c>
      <c r="AW305" s="14" t="s">
        <v>31</v>
      </c>
      <c r="AX305" s="14" t="s">
        <v>77</v>
      </c>
      <c r="AY305" s="168" t="s">
        <v>170</v>
      </c>
    </row>
    <row r="306" spans="2:51" s="14" customFormat="1" ht="12">
      <c r="B306" s="167"/>
      <c r="D306" s="160" t="s">
        <v>179</v>
      </c>
      <c r="E306" s="168" t="s">
        <v>1</v>
      </c>
      <c r="F306" s="169" t="s">
        <v>1884</v>
      </c>
      <c r="H306" s="170">
        <v>6.756</v>
      </c>
      <c r="I306" s="171"/>
      <c r="L306" s="167"/>
      <c r="M306" s="172"/>
      <c r="N306" s="173"/>
      <c r="O306" s="173"/>
      <c r="P306" s="173"/>
      <c r="Q306" s="173"/>
      <c r="R306" s="173"/>
      <c r="S306" s="173"/>
      <c r="T306" s="174"/>
      <c r="AT306" s="168" t="s">
        <v>179</v>
      </c>
      <c r="AU306" s="168" t="s">
        <v>87</v>
      </c>
      <c r="AV306" s="14" t="s">
        <v>87</v>
      </c>
      <c r="AW306" s="14" t="s">
        <v>31</v>
      </c>
      <c r="AX306" s="14" t="s">
        <v>77</v>
      </c>
      <c r="AY306" s="168" t="s">
        <v>170</v>
      </c>
    </row>
    <row r="307" spans="2:51" s="14" customFormat="1" ht="12">
      <c r="B307" s="167"/>
      <c r="D307" s="160" t="s">
        <v>179</v>
      </c>
      <c r="E307" s="168" t="s">
        <v>1</v>
      </c>
      <c r="F307" s="169" t="s">
        <v>1885</v>
      </c>
      <c r="H307" s="170">
        <v>15.167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8" t="s">
        <v>179</v>
      </c>
      <c r="AU307" s="168" t="s">
        <v>87</v>
      </c>
      <c r="AV307" s="14" t="s">
        <v>87</v>
      </c>
      <c r="AW307" s="14" t="s">
        <v>31</v>
      </c>
      <c r="AX307" s="14" t="s">
        <v>77</v>
      </c>
      <c r="AY307" s="168" t="s">
        <v>170</v>
      </c>
    </row>
    <row r="308" spans="2:51" s="14" customFormat="1" ht="12">
      <c r="B308" s="167"/>
      <c r="D308" s="160" t="s">
        <v>179</v>
      </c>
      <c r="E308" s="168" t="s">
        <v>1</v>
      </c>
      <c r="F308" s="169" t="s">
        <v>1886</v>
      </c>
      <c r="H308" s="170">
        <v>5.78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8" t="s">
        <v>179</v>
      </c>
      <c r="AU308" s="168" t="s">
        <v>87</v>
      </c>
      <c r="AV308" s="14" t="s">
        <v>87</v>
      </c>
      <c r="AW308" s="14" t="s">
        <v>31</v>
      </c>
      <c r="AX308" s="14" t="s">
        <v>77</v>
      </c>
      <c r="AY308" s="168" t="s">
        <v>170</v>
      </c>
    </row>
    <row r="309" spans="2:51" s="14" customFormat="1" ht="12">
      <c r="B309" s="167"/>
      <c r="D309" s="160" t="s">
        <v>179</v>
      </c>
      <c r="E309" s="168" t="s">
        <v>1</v>
      </c>
      <c r="F309" s="169" t="s">
        <v>1887</v>
      </c>
      <c r="H309" s="170">
        <v>2.247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8" t="s">
        <v>179</v>
      </c>
      <c r="AU309" s="168" t="s">
        <v>87</v>
      </c>
      <c r="AV309" s="14" t="s">
        <v>87</v>
      </c>
      <c r="AW309" s="14" t="s">
        <v>31</v>
      </c>
      <c r="AX309" s="14" t="s">
        <v>77</v>
      </c>
      <c r="AY309" s="168" t="s">
        <v>170</v>
      </c>
    </row>
    <row r="310" spans="2:51" s="14" customFormat="1" ht="12">
      <c r="B310" s="167"/>
      <c r="D310" s="160" t="s">
        <v>179</v>
      </c>
      <c r="E310" s="168" t="s">
        <v>1</v>
      </c>
      <c r="F310" s="169" t="s">
        <v>1888</v>
      </c>
      <c r="H310" s="170">
        <v>11.284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179</v>
      </c>
      <c r="AU310" s="168" t="s">
        <v>87</v>
      </c>
      <c r="AV310" s="14" t="s">
        <v>87</v>
      </c>
      <c r="AW310" s="14" t="s">
        <v>31</v>
      </c>
      <c r="AX310" s="14" t="s">
        <v>77</v>
      </c>
      <c r="AY310" s="168" t="s">
        <v>170</v>
      </c>
    </row>
    <row r="311" spans="2:51" s="14" customFormat="1" ht="12">
      <c r="B311" s="167"/>
      <c r="D311" s="160" t="s">
        <v>179</v>
      </c>
      <c r="E311" s="168" t="s">
        <v>1</v>
      </c>
      <c r="F311" s="169" t="s">
        <v>1889</v>
      </c>
      <c r="H311" s="170">
        <v>7.877</v>
      </c>
      <c r="I311" s="171"/>
      <c r="L311" s="167"/>
      <c r="M311" s="172"/>
      <c r="N311" s="173"/>
      <c r="O311" s="173"/>
      <c r="P311" s="173"/>
      <c r="Q311" s="173"/>
      <c r="R311" s="173"/>
      <c r="S311" s="173"/>
      <c r="T311" s="174"/>
      <c r="AT311" s="168" t="s">
        <v>179</v>
      </c>
      <c r="AU311" s="168" t="s">
        <v>87</v>
      </c>
      <c r="AV311" s="14" t="s">
        <v>87</v>
      </c>
      <c r="AW311" s="14" t="s">
        <v>31</v>
      </c>
      <c r="AX311" s="14" t="s">
        <v>77</v>
      </c>
      <c r="AY311" s="168" t="s">
        <v>170</v>
      </c>
    </row>
    <row r="312" spans="2:51" s="14" customFormat="1" ht="12">
      <c r="B312" s="167"/>
      <c r="D312" s="160" t="s">
        <v>179</v>
      </c>
      <c r="E312" s="168" t="s">
        <v>1</v>
      </c>
      <c r="F312" s="169" t="s">
        <v>1890</v>
      </c>
      <c r="H312" s="170">
        <v>8.045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179</v>
      </c>
      <c r="AU312" s="168" t="s">
        <v>87</v>
      </c>
      <c r="AV312" s="14" t="s">
        <v>87</v>
      </c>
      <c r="AW312" s="14" t="s">
        <v>31</v>
      </c>
      <c r="AX312" s="14" t="s">
        <v>77</v>
      </c>
      <c r="AY312" s="168" t="s">
        <v>170</v>
      </c>
    </row>
    <row r="313" spans="2:51" s="14" customFormat="1" ht="12">
      <c r="B313" s="167"/>
      <c r="D313" s="160" t="s">
        <v>179</v>
      </c>
      <c r="E313" s="168" t="s">
        <v>1</v>
      </c>
      <c r="F313" s="169" t="s">
        <v>1891</v>
      </c>
      <c r="H313" s="170">
        <v>11.756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8" t="s">
        <v>179</v>
      </c>
      <c r="AU313" s="168" t="s">
        <v>87</v>
      </c>
      <c r="AV313" s="14" t="s">
        <v>87</v>
      </c>
      <c r="AW313" s="14" t="s">
        <v>31</v>
      </c>
      <c r="AX313" s="14" t="s">
        <v>77</v>
      </c>
      <c r="AY313" s="168" t="s">
        <v>170</v>
      </c>
    </row>
    <row r="314" spans="2:51" s="14" customFormat="1" ht="12">
      <c r="B314" s="167"/>
      <c r="D314" s="160" t="s">
        <v>179</v>
      </c>
      <c r="E314" s="168" t="s">
        <v>1</v>
      </c>
      <c r="F314" s="169" t="s">
        <v>1892</v>
      </c>
      <c r="H314" s="170">
        <v>7.602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8" t="s">
        <v>179</v>
      </c>
      <c r="AU314" s="168" t="s">
        <v>87</v>
      </c>
      <c r="AV314" s="14" t="s">
        <v>87</v>
      </c>
      <c r="AW314" s="14" t="s">
        <v>31</v>
      </c>
      <c r="AX314" s="14" t="s">
        <v>77</v>
      </c>
      <c r="AY314" s="168" t="s">
        <v>170</v>
      </c>
    </row>
    <row r="315" spans="2:51" s="13" customFormat="1" ht="12">
      <c r="B315" s="159"/>
      <c r="D315" s="160" t="s">
        <v>179</v>
      </c>
      <c r="E315" s="161" t="s">
        <v>1</v>
      </c>
      <c r="F315" s="162" t="s">
        <v>1893</v>
      </c>
      <c r="H315" s="161" t="s">
        <v>1</v>
      </c>
      <c r="I315" s="163"/>
      <c r="L315" s="159"/>
      <c r="M315" s="164"/>
      <c r="N315" s="165"/>
      <c r="O315" s="165"/>
      <c r="P315" s="165"/>
      <c r="Q315" s="165"/>
      <c r="R315" s="165"/>
      <c r="S315" s="165"/>
      <c r="T315" s="166"/>
      <c r="AT315" s="161" t="s">
        <v>179</v>
      </c>
      <c r="AU315" s="161" t="s">
        <v>87</v>
      </c>
      <c r="AV315" s="13" t="s">
        <v>32</v>
      </c>
      <c r="AW315" s="13" t="s">
        <v>31</v>
      </c>
      <c r="AX315" s="13" t="s">
        <v>77</v>
      </c>
      <c r="AY315" s="161" t="s">
        <v>170</v>
      </c>
    </row>
    <row r="316" spans="2:51" s="14" customFormat="1" ht="12">
      <c r="B316" s="167"/>
      <c r="D316" s="160" t="s">
        <v>179</v>
      </c>
      <c r="E316" s="168" t="s">
        <v>1</v>
      </c>
      <c r="F316" s="169" t="s">
        <v>1894</v>
      </c>
      <c r="H316" s="170">
        <v>15.408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8" t="s">
        <v>179</v>
      </c>
      <c r="AU316" s="168" t="s">
        <v>87</v>
      </c>
      <c r="AV316" s="14" t="s">
        <v>87</v>
      </c>
      <c r="AW316" s="14" t="s">
        <v>31</v>
      </c>
      <c r="AX316" s="14" t="s">
        <v>77</v>
      </c>
      <c r="AY316" s="168" t="s">
        <v>170</v>
      </c>
    </row>
    <row r="317" spans="2:51" s="14" customFormat="1" ht="12">
      <c r="B317" s="167"/>
      <c r="D317" s="160" t="s">
        <v>179</v>
      </c>
      <c r="E317" s="168" t="s">
        <v>1</v>
      </c>
      <c r="F317" s="169" t="s">
        <v>1895</v>
      </c>
      <c r="H317" s="170">
        <v>5.971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179</v>
      </c>
      <c r="AU317" s="168" t="s">
        <v>87</v>
      </c>
      <c r="AV317" s="14" t="s">
        <v>87</v>
      </c>
      <c r="AW317" s="14" t="s">
        <v>31</v>
      </c>
      <c r="AX317" s="14" t="s">
        <v>77</v>
      </c>
      <c r="AY317" s="168" t="s">
        <v>170</v>
      </c>
    </row>
    <row r="318" spans="2:51" s="14" customFormat="1" ht="12">
      <c r="B318" s="167"/>
      <c r="D318" s="160" t="s">
        <v>179</v>
      </c>
      <c r="E318" s="168" t="s">
        <v>1</v>
      </c>
      <c r="F318" s="169" t="s">
        <v>1896</v>
      </c>
      <c r="H318" s="170">
        <v>5.44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179</v>
      </c>
      <c r="AU318" s="168" t="s">
        <v>87</v>
      </c>
      <c r="AV318" s="14" t="s">
        <v>87</v>
      </c>
      <c r="AW318" s="14" t="s">
        <v>31</v>
      </c>
      <c r="AX318" s="14" t="s">
        <v>77</v>
      </c>
      <c r="AY318" s="168" t="s">
        <v>170</v>
      </c>
    </row>
    <row r="319" spans="2:51" s="14" customFormat="1" ht="12">
      <c r="B319" s="167"/>
      <c r="D319" s="160" t="s">
        <v>179</v>
      </c>
      <c r="E319" s="168" t="s">
        <v>1</v>
      </c>
      <c r="F319" s="169" t="s">
        <v>1897</v>
      </c>
      <c r="H319" s="170">
        <v>12.318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8" t="s">
        <v>179</v>
      </c>
      <c r="AU319" s="168" t="s">
        <v>87</v>
      </c>
      <c r="AV319" s="14" t="s">
        <v>87</v>
      </c>
      <c r="AW319" s="14" t="s">
        <v>31</v>
      </c>
      <c r="AX319" s="14" t="s">
        <v>77</v>
      </c>
      <c r="AY319" s="168" t="s">
        <v>170</v>
      </c>
    </row>
    <row r="320" spans="2:51" s="14" customFormat="1" ht="12">
      <c r="B320" s="167"/>
      <c r="D320" s="160" t="s">
        <v>179</v>
      </c>
      <c r="E320" s="168" t="s">
        <v>1</v>
      </c>
      <c r="F320" s="169" t="s">
        <v>1898</v>
      </c>
      <c r="H320" s="170">
        <v>8.642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8" t="s">
        <v>179</v>
      </c>
      <c r="AU320" s="168" t="s">
        <v>87</v>
      </c>
      <c r="AV320" s="14" t="s">
        <v>87</v>
      </c>
      <c r="AW320" s="14" t="s">
        <v>31</v>
      </c>
      <c r="AX320" s="14" t="s">
        <v>77</v>
      </c>
      <c r="AY320" s="168" t="s">
        <v>170</v>
      </c>
    </row>
    <row r="321" spans="2:51" s="14" customFormat="1" ht="12">
      <c r="B321" s="167"/>
      <c r="D321" s="160" t="s">
        <v>179</v>
      </c>
      <c r="E321" s="168" t="s">
        <v>1</v>
      </c>
      <c r="F321" s="169" t="s">
        <v>1899</v>
      </c>
      <c r="H321" s="170">
        <v>2.55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8" t="s">
        <v>179</v>
      </c>
      <c r="AU321" s="168" t="s">
        <v>87</v>
      </c>
      <c r="AV321" s="14" t="s">
        <v>87</v>
      </c>
      <c r="AW321" s="14" t="s">
        <v>31</v>
      </c>
      <c r="AX321" s="14" t="s">
        <v>77</v>
      </c>
      <c r="AY321" s="168" t="s">
        <v>170</v>
      </c>
    </row>
    <row r="322" spans="2:51" s="14" customFormat="1" ht="12">
      <c r="B322" s="167"/>
      <c r="D322" s="160" t="s">
        <v>179</v>
      </c>
      <c r="E322" s="168" t="s">
        <v>1</v>
      </c>
      <c r="F322" s="169" t="s">
        <v>1900</v>
      </c>
      <c r="H322" s="170">
        <v>13.063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8" t="s">
        <v>179</v>
      </c>
      <c r="AU322" s="168" t="s">
        <v>87</v>
      </c>
      <c r="AV322" s="14" t="s">
        <v>87</v>
      </c>
      <c r="AW322" s="14" t="s">
        <v>31</v>
      </c>
      <c r="AX322" s="14" t="s">
        <v>77</v>
      </c>
      <c r="AY322" s="168" t="s">
        <v>170</v>
      </c>
    </row>
    <row r="323" spans="2:51" s="14" customFormat="1" ht="12">
      <c r="B323" s="167"/>
      <c r="D323" s="160" t="s">
        <v>179</v>
      </c>
      <c r="E323" s="168" t="s">
        <v>1</v>
      </c>
      <c r="F323" s="169" t="s">
        <v>1901</v>
      </c>
      <c r="H323" s="170">
        <v>9.431</v>
      </c>
      <c r="I323" s="171"/>
      <c r="L323" s="167"/>
      <c r="M323" s="172"/>
      <c r="N323" s="173"/>
      <c r="O323" s="173"/>
      <c r="P323" s="173"/>
      <c r="Q323" s="173"/>
      <c r="R323" s="173"/>
      <c r="S323" s="173"/>
      <c r="T323" s="174"/>
      <c r="AT323" s="168" t="s">
        <v>179</v>
      </c>
      <c r="AU323" s="168" t="s">
        <v>87</v>
      </c>
      <c r="AV323" s="14" t="s">
        <v>87</v>
      </c>
      <c r="AW323" s="14" t="s">
        <v>31</v>
      </c>
      <c r="AX323" s="14" t="s">
        <v>77</v>
      </c>
      <c r="AY323" s="168" t="s">
        <v>170</v>
      </c>
    </row>
    <row r="324" spans="2:51" s="14" customFormat="1" ht="12">
      <c r="B324" s="167"/>
      <c r="D324" s="160" t="s">
        <v>179</v>
      </c>
      <c r="E324" s="168" t="s">
        <v>1</v>
      </c>
      <c r="F324" s="169" t="s">
        <v>1902</v>
      </c>
      <c r="H324" s="170">
        <v>13.913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8" t="s">
        <v>179</v>
      </c>
      <c r="AU324" s="168" t="s">
        <v>87</v>
      </c>
      <c r="AV324" s="14" t="s">
        <v>87</v>
      </c>
      <c r="AW324" s="14" t="s">
        <v>31</v>
      </c>
      <c r="AX324" s="14" t="s">
        <v>77</v>
      </c>
      <c r="AY324" s="168" t="s">
        <v>170</v>
      </c>
    </row>
    <row r="325" spans="2:51" s="14" customFormat="1" ht="12">
      <c r="B325" s="167"/>
      <c r="D325" s="160" t="s">
        <v>179</v>
      </c>
      <c r="E325" s="168" t="s">
        <v>1</v>
      </c>
      <c r="F325" s="169" t="s">
        <v>1903</v>
      </c>
      <c r="H325" s="170">
        <v>12.944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179</v>
      </c>
      <c r="AU325" s="168" t="s">
        <v>87</v>
      </c>
      <c r="AV325" s="14" t="s">
        <v>87</v>
      </c>
      <c r="AW325" s="14" t="s">
        <v>31</v>
      </c>
      <c r="AX325" s="14" t="s">
        <v>77</v>
      </c>
      <c r="AY325" s="168" t="s">
        <v>170</v>
      </c>
    </row>
    <row r="326" spans="2:51" s="14" customFormat="1" ht="12">
      <c r="B326" s="167"/>
      <c r="D326" s="160" t="s">
        <v>179</v>
      </c>
      <c r="E326" s="168" t="s">
        <v>1</v>
      </c>
      <c r="F326" s="169" t="s">
        <v>1904</v>
      </c>
      <c r="H326" s="170">
        <v>8.818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8" t="s">
        <v>179</v>
      </c>
      <c r="AU326" s="168" t="s">
        <v>87</v>
      </c>
      <c r="AV326" s="14" t="s">
        <v>87</v>
      </c>
      <c r="AW326" s="14" t="s">
        <v>31</v>
      </c>
      <c r="AX326" s="14" t="s">
        <v>77</v>
      </c>
      <c r="AY326" s="168" t="s">
        <v>170</v>
      </c>
    </row>
    <row r="327" spans="2:51" s="14" customFormat="1" ht="12">
      <c r="B327" s="167"/>
      <c r="D327" s="160" t="s">
        <v>179</v>
      </c>
      <c r="E327" s="168" t="s">
        <v>1</v>
      </c>
      <c r="F327" s="169" t="s">
        <v>1905</v>
      </c>
      <c r="H327" s="170">
        <v>8.902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8" t="s">
        <v>179</v>
      </c>
      <c r="AU327" s="168" t="s">
        <v>87</v>
      </c>
      <c r="AV327" s="14" t="s">
        <v>87</v>
      </c>
      <c r="AW327" s="14" t="s">
        <v>31</v>
      </c>
      <c r="AX327" s="14" t="s">
        <v>77</v>
      </c>
      <c r="AY327" s="168" t="s">
        <v>170</v>
      </c>
    </row>
    <row r="328" spans="2:51" s="14" customFormat="1" ht="12">
      <c r="B328" s="167"/>
      <c r="D328" s="160" t="s">
        <v>179</v>
      </c>
      <c r="E328" s="168" t="s">
        <v>1</v>
      </c>
      <c r="F328" s="169" t="s">
        <v>1906</v>
      </c>
      <c r="H328" s="170">
        <v>14.985</v>
      </c>
      <c r="I328" s="171"/>
      <c r="L328" s="167"/>
      <c r="M328" s="172"/>
      <c r="N328" s="173"/>
      <c r="O328" s="173"/>
      <c r="P328" s="173"/>
      <c r="Q328" s="173"/>
      <c r="R328" s="173"/>
      <c r="S328" s="173"/>
      <c r="T328" s="174"/>
      <c r="AT328" s="168" t="s">
        <v>179</v>
      </c>
      <c r="AU328" s="168" t="s">
        <v>87</v>
      </c>
      <c r="AV328" s="14" t="s">
        <v>87</v>
      </c>
      <c r="AW328" s="14" t="s">
        <v>31</v>
      </c>
      <c r="AX328" s="14" t="s">
        <v>77</v>
      </c>
      <c r="AY328" s="168" t="s">
        <v>170</v>
      </c>
    </row>
    <row r="329" spans="2:51" s="14" customFormat="1" ht="12">
      <c r="B329" s="167"/>
      <c r="D329" s="160" t="s">
        <v>179</v>
      </c>
      <c r="E329" s="168" t="s">
        <v>1</v>
      </c>
      <c r="F329" s="169" t="s">
        <v>1907</v>
      </c>
      <c r="H329" s="170">
        <v>5.848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179</v>
      </c>
      <c r="AU329" s="168" t="s">
        <v>87</v>
      </c>
      <c r="AV329" s="14" t="s">
        <v>87</v>
      </c>
      <c r="AW329" s="14" t="s">
        <v>31</v>
      </c>
      <c r="AX329" s="14" t="s">
        <v>77</v>
      </c>
      <c r="AY329" s="168" t="s">
        <v>170</v>
      </c>
    </row>
    <row r="330" spans="2:51" s="14" customFormat="1" ht="12">
      <c r="B330" s="167"/>
      <c r="D330" s="160" t="s">
        <v>179</v>
      </c>
      <c r="E330" s="168" t="s">
        <v>1</v>
      </c>
      <c r="F330" s="169" t="s">
        <v>1908</v>
      </c>
      <c r="H330" s="170">
        <v>4.356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179</v>
      </c>
      <c r="AU330" s="168" t="s">
        <v>87</v>
      </c>
      <c r="AV330" s="14" t="s">
        <v>87</v>
      </c>
      <c r="AW330" s="14" t="s">
        <v>31</v>
      </c>
      <c r="AX330" s="14" t="s">
        <v>77</v>
      </c>
      <c r="AY330" s="168" t="s">
        <v>170</v>
      </c>
    </row>
    <row r="331" spans="2:51" s="14" customFormat="1" ht="12">
      <c r="B331" s="167"/>
      <c r="D331" s="160" t="s">
        <v>179</v>
      </c>
      <c r="E331" s="168" t="s">
        <v>1</v>
      </c>
      <c r="F331" s="169" t="s">
        <v>1909</v>
      </c>
      <c r="H331" s="170">
        <v>12.376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8" t="s">
        <v>179</v>
      </c>
      <c r="AU331" s="168" t="s">
        <v>87</v>
      </c>
      <c r="AV331" s="14" t="s">
        <v>87</v>
      </c>
      <c r="AW331" s="14" t="s">
        <v>31</v>
      </c>
      <c r="AX331" s="14" t="s">
        <v>77</v>
      </c>
      <c r="AY331" s="168" t="s">
        <v>170</v>
      </c>
    </row>
    <row r="332" spans="2:51" s="14" customFormat="1" ht="12">
      <c r="B332" s="167"/>
      <c r="D332" s="160" t="s">
        <v>179</v>
      </c>
      <c r="E332" s="168" t="s">
        <v>1</v>
      </c>
      <c r="F332" s="169" t="s">
        <v>1910</v>
      </c>
      <c r="H332" s="170">
        <v>7.266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8" t="s">
        <v>179</v>
      </c>
      <c r="AU332" s="168" t="s">
        <v>87</v>
      </c>
      <c r="AV332" s="14" t="s">
        <v>87</v>
      </c>
      <c r="AW332" s="14" t="s">
        <v>31</v>
      </c>
      <c r="AX332" s="14" t="s">
        <v>77</v>
      </c>
      <c r="AY332" s="168" t="s">
        <v>170</v>
      </c>
    </row>
    <row r="333" spans="2:51" s="14" customFormat="1" ht="12">
      <c r="B333" s="167"/>
      <c r="D333" s="160" t="s">
        <v>179</v>
      </c>
      <c r="E333" s="168" t="s">
        <v>1</v>
      </c>
      <c r="F333" s="169" t="s">
        <v>1911</v>
      </c>
      <c r="H333" s="170">
        <v>9.923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8" t="s">
        <v>179</v>
      </c>
      <c r="AU333" s="168" t="s">
        <v>87</v>
      </c>
      <c r="AV333" s="14" t="s">
        <v>87</v>
      </c>
      <c r="AW333" s="14" t="s">
        <v>31</v>
      </c>
      <c r="AX333" s="14" t="s">
        <v>77</v>
      </c>
      <c r="AY333" s="168" t="s">
        <v>170</v>
      </c>
    </row>
    <row r="334" spans="2:51" s="14" customFormat="1" ht="12">
      <c r="B334" s="167"/>
      <c r="D334" s="160" t="s">
        <v>179</v>
      </c>
      <c r="E334" s="168" t="s">
        <v>1</v>
      </c>
      <c r="F334" s="169" t="s">
        <v>1912</v>
      </c>
      <c r="H334" s="170">
        <v>13.82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8" t="s">
        <v>179</v>
      </c>
      <c r="AU334" s="168" t="s">
        <v>87</v>
      </c>
      <c r="AV334" s="14" t="s">
        <v>87</v>
      </c>
      <c r="AW334" s="14" t="s">
        <v>31</v>
      </c>
      <c r="AX334" s="14" t="s">
        <v>77</v>
      </c>
      <c r="AY334" s="168" t="s">
        <v>170</v>
      </c>
    </row>
    <row r="335" spans="2:51" s="14" customFormat="1" ht="12">
      <c r="B335" s="167"/>
      <c r="D335" s="160" t="s">
        <v>179</v>
      </c>
      <c r="E335" s="168" t="s">
        <v>1</v>
      </c>
      <c r="F335" s="169" t="s">
        <v>1913</v>
      </c>
      <c r="H335" s="170">
        <v>9.099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8" t="s">
        <v>179</v>
      </c>
      <c r="AU335" s="168" t="s">
        <v>87</v>
      </c>
      <c r="AV335" s="14" t="s">
        <v>87</v>
      </c>
      <c r="AW335" s="14" t="s">
        <v>31</v>
      </c>
      <c r="AX335" s="14" t="s">
        <v>77</v>
      </c>
      <c r="AY335" s="168" t="s">
        <v>170</v>
      </c>
    </row>
    <row r="336" spans="2:51" s="14" customFormat="1" ht="12">
      <c r="B336" s="167"/>
      <c r="D336" s="160" t="s">
        <v>179</v>
      </c>
      <c r="E336" s="168" t="s">
        <v>1</v>
      </c>
      <c r="F336" s="169" t="s">
        <v>1914</v>
      </c>
      <c r="H336" s="170">
        <v>18.589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8" t="s">
        <v>179</v>
      </c>
      <c r="AU336" s="168" t="s">
        <v>87</v>
      </c>
      <c r="AV336" s="14" t="s">
        <v>87</v>
      </c>
      <c r="AW336" s="14" t="s">
        <v>31</v>
      </c>
      <c r="AX336" s="14" t="s">
        <v>77</v>
      </c>
      <c r="AY336" s="168" t="s">
        <v>170</v>
      </c>
    </row>
    <row r="337" spans="2:51" s="14" customFormat="1" ht="12">
      <c r="B337" s="167"/>
      <c r="D337" s="160" t="s">
        <v>179</v>
      </c>
      <c r="E337" s="168" t="s">
        <v>1</v>
      </c>
      <c r="F337" s="169" t="s">
        <v>1915</v>
      </c>
      <c r="H337" s="170">
        <v>13.49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179</v>
      </c>
      <c r="AU337" s="168" t="s">
        <v>87</v>
      </c>
      <c r="AV337" s="14" t="s">
        <v>87</v>
      </c>
      <c r="AW337" s="14" t="s">
        <v>31</v>
      </c>
      <c r="AX337" s="14" t="s">
        <v>77</v>
      </c>
      <c r="AY337" s="168" t="s">
        <v>170</v>
      </c>
    </row>
    <row r="338" spans="2:51" s="14" customFormat="1" ht="12">
      <c r="B338" s="167"/>
      <c r="D338" s="160" t="s">
        <v>179</v>
      </c>
      <c r="E338" s="168" t="s">
        <v>1</v>
      </c>
      <c r="F338" s="169" t="s">
        <v>1916</v>
      </c>
      <c r="H338" s="170">
        <v>4.676</v>
      </c>
      <c r="I338" s="171"/>
      <c r="L338" s="167"/>
      <c r="M338" s="172"/>
      <c r="N338" s="173"/>
      <c r="O338" s="173"/>
      <c r="P338" s="173"/>
      <c r="Q338" s="173"/>
      <c r="R338" s="173"/>
      <c r="S338" s="173"/>
      <c r="T338" s="174"/>
      <c r="AT338" s="168" t="s">
        <v>179</v>
      </c>
      <c r="AU338" s="168" t="s">
        <v>87</v>
      </c>
      <c r="AV338" s="14" t="s">
        <v>87</v>
      </c>
      <c r="AW338" s="14" t="s">
        <v>31</v>
      </c>
      <c r="AX338" s="14" t="s">
        <v>77</v>
      </c>
      <c r="AY338" s="168" t="s">
        <v>170</v>
      </c>
    </row>
    <row r="339" spans="2:51" s="14" customFormat="1" ht="12">
      <c r="B339" s="167"/>
      <c r="D339" s="160" t="s">
        <v>179</v>
      </c>
      <c r="E339" s="168" t="s">
        <v>1</v>
      </c>
      <c r="F339" s="169" t="s">
        <v>1917</v>
      </c>
      <c r="H339" s="170">
        <v>12.651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8" t="s">
        <v>179</v>
      </c>
      <c r="AU339" s="168" t="s">
        <v>87</v>
      </c>
      <c r="AV339" s="14" t="s">
        <v>87</v>
      </c>
      <c r="AW339" s="14" t="s">
        <v>31</v>
      </c>
      <c r="AX339" s="14" t="s">
        <v>77</v>
      </c>
      <c r="AY339" s="168" t="s">
        <v>170</v>
      </c>
    </row>
    <row r="340" spans="2:51" s="14" customFormat="1" ht="12">
      <c r="B340" s="167"/>
      <c r="D340" s="160" t="s">
        <v>179</v>
      </c>
      <c r="E340" s="168" t="s">
        <v>1</v>
      </c>
      <c r="F340" s="169" t="s">
        <v>1918</v>
      </c>
      <c r="H340" s="170">
        <v>6.042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8" t="s">
        <v>179</v>
      </c>
      <c r="AU340" s="168" t="s">
        <v>87</v>
      </c>
      <c r="AV340" s="14" t="s">
        <v>87</v>
      </c>
      <c r="AW340" s="14" t="s">
        <v>31</v>
      </c>
      <c r="AX340" s="14" t="s">
        <v>77</v>
      </c>
      <c r="AY340" s="168" t="s">
        <v>170</v>
      </c>
    </row>
    <row r="341" spans="2:51" s="14" customFormat="1" ht="12">
      <c r="B341" s="167"/>
      <c r="D341" s="160" t="s">
        <v>179</v>
      </c>
      <c r="E341" s="168" t="s">
        <v>1</v>
      </c>
      <c r="F341" s="169" t="s">
        <v>1919</v>
      </c>
      <c r="H341" s="170">
        <v>11.512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8" t="s">
        <v>179</v>
      </c>
      <c r="AU341" s="168" t="s">
        <v>87</v>
      </c>
      <c r="AV341" s="14" t="s">
        <v>87</v>
      </c>
      <c r="AW341" s="14" t="s">
        <v>31</v>
      </c>
      <c r="AX341" s="14" t="s">
        <v>77</v>
      </c>
      <c r="AY341" s="168" t="s">
        <v>170</v>
      </c>
    </row>
    <row r="342" spans="2:51" s="14" customFormat="1" ht="12">
      <c r="B342" s="167"/>
      <c r="D342" s="160" t="s">
        <v>179</v>
      </c>
      <c r="E342" s="168" t="s">
        <v>1</v>
      </c>
      <c r="F342" s="169" t="s">
        <v>1920</v>
      </c>
      <c r="H342" s="170">
        <v>14.862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8" t="s">
        <v>179</v>
      </c>
      <c r="AU342" s="168" t="s">
        <v>87</v>
      </c>
      <c r="AV342" s="14" t="s">
        <v>87</v>
      </c>
      <c r="AW342" s="14" t="s">
        <v>31</v>
      </c>
      <c r="AX342" s="14" t="s">
        <v>77</v>
      </c>
      <c r="AY342" s="168" t="s">
        <v>170</v>
      </c>
    </row>
    <row r="343" spans="2:51" s="14" customFormat="1" ht="12">
      <c r="B343" s="167"/>
      <c r="D343" s="160" t="s">
        <v>179</v>
      </c>
      <c r="E343" s="168" t="s">
        <v>1</v>
      </c>
      <c r="F343" s="169" t="s">
        <v>1921</v>
      </c>
      <c r="H343" s="170">
        <v>3.971</v>
      </c>
      <c r="I343" s="171"/>
      <c r="L343" s="167"/>
      <c r="M343" s="172"/>
      <c r="N343" s="173"/>
      <c r="O343" s="173"/>
      <c r="P343" s="173"/>
      <c r="Q343" s="173"/>
      <c r="R343" s="173"/>
      <c r="S343" s="173"/>
      <c r="T343" s="174"/>
      <c r="AT343" s="168" t="s">
        <v>179</v>
      </c>
      <c r="AU343" s="168" t="s">
        <v>87</v>
      </c>
      <c r="AV343" s="14" t="s">
        <v>87</v>
      </c>
      <c r="AW343" s="14" t="s">
        <v>31</v>
      </c>
      <c r="AX343" s="14" t="s">
        <v>77</v>
      </c>
      <c r="AY343" s="168" t="s">
        <v>170</v>
      </c>
    </row>
    <row r="344" spans="2:51" s="14" customFormat="1" ht="12">
      <c r="B344" s="167"/>
      <c r="D344" s="160" t="s">
        <v>179</v>
      </c>
      <c r="E344" s="168" t="s">
        <v>1</v>
      </c>
      <c r="F344" s="169" t="s">
        <v>1922</v>
      </c>
      <c r="H344" s="170">
        <v>11.981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8" t="s">
        <v>179</v>
      </c>
      <c r="AU344" s="168" t="s">
        <v>87</v>
      </c>
      <c r="AV344" s="14" t="s">
        <v>87</v>
      </c>
      <c r="AW344" s="14" t="s">
        <v>31</v>
      </c>
      <c r="AX344" s="14" t="s">
        <v>77</v>
      </c>
      <c r="AY344" s="168" t="s">
        <v>170</v>
      </c>
    </row>
    <row r="345" spans="2:51" s="14" customFormat="1" ht="12">
      <c r="B345" s="167"/>
      <c r="D345" s="160" t="s">
        <v>179</v>
      </c>
      <c r="E345" s="168" t="s">
        <v>1</v>
      </c>
      <c r="F345" s="169" t="s">
        <v>1923</v>
      </c>
      <c r="H345" s="170">
        <v>4.862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8" t="s">
        <v>179</v>
      </c>
      <c r="AU345" s="168" t="s">
        <v>87</v>
      </c>
      <c r="AV345" s="14" t="s">
        <v>87</v>
      </c>
      <c r="AW345" s="14" t="s">
        <v>31</v>
      </c>
      <c r="AX345" s="14" t="s">
        <v>77</v>
      </c>
      <c r="AY345" s="168" t="s">
        <v>170</v>
      </c>
    </row>
    <row r="346" spans="2:51" s="14" customFormat="1" ht="12">
      <c r="B346" s="167"/>
      <c r="D346" s="160" t="s">
        <v>179</v>
      </c>
      <c r="E346" s="168" t="s">
        <v>1</v>
      </c>
      <c r="F346" s="169" t="s">
        <v>1924</v>
      </c>
      <c r="H346" s="170">
        <v>10.106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179</v>
      </c>
      <c r="AU346" s="168" t="s">
        <v>87</v>
      </c>
      <c r="AV346" s="14" t="s">
        <v>87</v>
      </c>
      <c r="AW346" s="14" t="s">
        <v>31</v>
      </c>
      <c r="AX346" s="14" t="s">
        <v>77</v>
      </c>
      <c r="AY346" s="168" t="s">
        <v>170</v>
      </c>
    </row>
    <row r="347" spans="2:51" s="14" customFormat="1" ht="12">
      <c r="B347" s="167"/>
      <c r="D347" s="160" t="s">
        <v>179</v>
      </c>
      <c r="E347" s="168" t="s">
        <v>1</v>
      </c>
      <c r="F347" s="169" t="s">
        <v>1925</v>
      </c>
      <c r="H347" s="170">
        <v>14.57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179</v>
      </c>
      <c r="AU347" s="168" t="s">
        <v>87</v>
      </c>
      <c r="AV347" s="14" t="s">
        <v>87</v>
      </c>
      <c r="AW347" s="14" t="s">
        <v>31</v>
      </c>
      <c r="AX347" s="14" t="s">
        <v>77</v>
      </c>
      <c r="AY347" s="168" t="s">
        <v>170</v>
      </c>
    </row>
    <row r="348" spans="2:51" s="14" customFormat="1" ht="12">
      <c r="B348" s="167"/>
      <c r="D348" s="160" t="s">
        <v>179</v>
      </c>
      <c r="E348" s="168" t="s">
        <v>1</v>
      </c>
      <c r="F348" s="169" t="s">
        <v>1926</v>
      </c>
      <c r="H348" s="170">
        <v>3.574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8" t="s">
        <v>179</v>
      </c>
      <c r="AU348" s="168" t="s">
        <v>87</v>
      </c>
      <c r="AV348" s="14" t="s">
        <v>87</v>
      </c>
      <c r="AW348" s="14" t="s">
        <v>31</v>
      </c>
      <c r="AX348" s="14" t="s">
        <v>77</v>
      </c>
      <c r="AY348" s="168" t="s">
        <v>170</v>
      </c>
    </row>
    <row r="349" spans="2:51" s="14" customFormat="1" ht="12">
      <c r="B349" s="167"/>
      <c r="D349" s="160" t="s">
        <v>179</v>
      </c>
      <c r="E349" s="168" t="s">
        <v>1</v>
      </c>
      <c r="F349" s="169" t="s">
        <v>1927</v>
      </c>
      <c r="H349" s="170">
        <v>14.988</v>
      </c>
      <c r="I349" s="171"/>
      <c r="L349" s="167"/>
      <c r="M349" s="172"/>
      <c r="N349" s="173"/>
      <c r="O349" s="173"/>
      <c r="P349" s="173"/>
      <c r="Q349" s="173"/>
      <c r="R349" s="173"/>
      <c r="S349" s="173"/>
      <c r="T349" s="174"/>
      <c r="AT349" s="168" t="s">
        <v>179</v>
      </c>
      <c r="AU349" s="168" t="s">
        <v>87</v>
      </c>
      <c r="AV349" s="14" t="s">
        <v>87</v>
      </c>
      <c r="AW349" s="14" t="s">
        <v>31</v>
      </c>
      <c r="AX349" s="14" t="s">
        <v>77</v>
      </c>
      <c r="AY349" s="168" t="s">
        <v>170</v>
      </c>
    </row>
    <row r="350" spans="2:51" s="14" customFormat="1" ht="12">
      <c r="B350" s="167"/>
      <c r="D350" s="160" t="s">
        <v>179</v>
      </c>
      <c r="E350" s="168" t="s">
        <v>1</v>
      </c>
      <c r="F350" s="169" t="s">
        <v>1928</v>
      </c>
      <c r="H350" s="170">
        <v>7.962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8" t="s">
        <v>179</v>
      </c>
      <c r="AU350" s="168" t="s">
        <v>87</v>
      </c>
      <c r="AV350" s="14" t="s">
        <v>87</v>
      </c>
      <c r="AW350" s="14" t="s">
        <v>31</v>
      </c>
      <c r="AX350" s="14" t="s">
        <v>77</v>
      </c>
      <c r="AY350" s="168" t="s">
        <v>170</v>
      </c>
    </row>
    <row r="351" spans="2:51" s="14" customFormat="1" ht="12">
      <c r="B351" s="167"/>
      <c r="D351" s="160" t="s">
        <v>179</v>
      </c>
      <c r="E351" s="168" t="s">
        <v>1</v>
      </c>
      <c r="F351" s="169" t="s">
        <v>1929</v>
      </c>
      <c r="H351" s="170">
        <v>12.653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179</v>
      </c>
      <c r="AU351" s="168" t="s">
        <v>87</v>
      </c>
      <c r="AV351" s="14" t="s">
        <v>87</v>
      </c>
      <c r="AW351" s="14" t="s">
        <v>31</v>
      </c>
      <c r="AX351" s="14" t="s">
        <v>77</v>
      </c>
      <c r="AY351" s="168" t="s">
        <v>170</v>
      </c>
    </row>
    <row r="352" spans="2:51" s="14" customFormat="1" ht="12">
      <c r="B352" s="167"/>
      <c r="D352" s="160" t="s">
        <v>179</v>
      </c>
      <c r="E352" s="168" t="s">
        <v>1</v>
      </c>
      <c r="F352" s="169" t="s">
        <v>1930</v>
      </c>
      <c r="H352" s="170">
        <v>5.166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8" t="s">
        <v>179</v>
      </c>
      <c r="AU352" s="168" t="s">
        <v>87</v>
      </c>
      <c r="AV352" s="14" t="s">
        <v>87</v>
      </c>
      <c r="AW352" s="14" t="s">
        <v>31</v>
      </c>
      <c r="AX352" s="14" t="s">
        <v>77</v>
      </c>
      <c r="AY352" s="168" t="s">
        <v>170</v>
      </c>
    </row>
    <row r="353" spans="2:51" s="14" customFormat="1" ht="12">
      <c r="B353" s="167"/>
      <c r="D353" s="160" t="s">
        <v>179</v>
      </c>
      <c r="E353" s="168" t="s">
        <v>1</v>
      </c>
      <c r="F353" s="169" t="s">
        <v>1931</v>
      </c>
      <c r="H353" s="170">
        <v>14.408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179</v>
      </c>
      <c r="AU353" s="168" t="s">
        <v>87</v>
      </c>
      <c r="AV353" s="14" t="s">
        <v>87</v>
      </c>
      <c r="AW353" s="14" t="s">
        <v>31</v>
      </c>
      <c r="AX353" s="14" t="s">
        <v>77</v>
      </c>
      <c r="AY353" s="168" t="s">
        <v>170</v>
      </c>
    </row>
    <row r="354" spans="2:51" s="14" customFormat="1" ht="12">
      <c r="B354" s="167"/>
      <c r="D354" s="160" t="s">
        <v>179</v>
      </c>
      <c r="E354" s="168" t="s">
        <v>1</v>
      </c>
      <c r="F354" s="169" t="s">
        <v>1932</v>
      </c>
      <c r="H354" s="170">
        <v>3.449</v>
      </c>
      <c r="I354" s="171"/>
      <c r="L354" s="167"/>
      <c r="M354" s="172"/>
      <c r="N354" s="173"/>
      <c r="O354" s="173"/>
      <c r="P354" s="173"/>
      <c r="Q354" s="173"/>
      <c r="R354" s="173"/>
      <c r="S354" s="173"/>
      <c r="T354" s="174"/>
      <c r="AT354" s="168" t="s">
        <v>179</v>
      </c>
      <c r="AU354" s="168" t="s">
        <v>87</v>
      </c>
      <c r="AV354" s="14" t="s">
        <v>87</v>
      </c>
      <c r="AW354" s="14" t="s">
        <v>31</v>
      </c>
      <c r="AX354" s="14" t="s">
        <v>77</v>
      </c>
      <c r="AY354" s="168" t="s">
        <v>170</v>
      </c>
    </row>
    <row r="355" spans="2:51" s="14" customFormat="1" ht="12">
      <c r="B355" s="167"/>
      <c r="D355" s="160" t="s">
        <v>179</v>
      </c>
      <c r="E355" s="168" t="s">
        <v>1</v>
      </c>
      <c r="F355" s="169" t="s">
        <v>1933</v>
      </c>
      <c r="H355" s="170">
        <v>14.473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179</v>
      </c>
      <c r="AU355" s="168" t="s">
        <v>87</v>
      </c>
      <c r="AV355" s="14" t="s">
        <v>87</v>
      </c>
      <c r="AW355" s="14" t="s">
        <v>31</v>
      </c>
      <c r="AX355" s="14" t="s">
        <v>77</v>
      </c>
      <c r="AY355" s="168" t="s">
        <v>170</v>
      </c>
    </row>
    <row r="356" spans="2:51" s="14" customFormat="1" ht="12">
      <c r="B356" s="167"/>
      <c r="D356" s="160" t="s">
        <v>179</v>
      </c>
      <c r="E356" s="168" t="s">
        <v>1</v>
      </c>
      <c r="F356" s="169" t="s">
        <v>1934</v>
      </c>
      <c r="H356" s="170">
        <v>3.207</v>
      </c>
      <c r="I356" s="171"/>
      <c r="L356" s="167"/>
      <c r="M356" s="172"/>
      <c r="N356" s="173"/>
      <c r="O356" s="173"/>
      <c r="P356" s="173"/>
      <c r="Q356" s="173"/>
      <c r="R356" s="173"/>
      <c r="S356" s="173"/>
      <c r="T356" s="174"/>
      <c r="AT356" s="168" t="s">
        <v>179</v>
      </c>
      <c r="AU356" s="168" t="s">
        <v>87</v>
      </c>
      <c r="AV356" s="14" t="s">
        <v>87</v>
      </c>
      <c r="AW356" s="14" t="s">
        <v>31</v>
      </c>
      <c r="AX356" s="14" t="s">
        <v>77</v>
      </c>
      <c r="AY356" s="168" t="s">
        <v>170</v>
      </c>
    </row>
    <row r="357" spans="2:51" s="14" customFormat="1" ht="12">
      <c r="B357" s="167"/>
      <c r="D357" s="160" t="s">
        <v>179</v>
      </c>
      <c r="E357" s="168" t="s">
        <v>1</v>
      </c>
      <c r="F357" s="169" t="s">
        <v>1935</v>
      </c>
      <c r="H357" s="170">
        <v>15.054</v>
      </c>
      <c r="I357" s="171"/>
      <c r="L357" s="167"/>
      <c r="M357" s="172"/>
      <c r="N357" s="173"/>
      <c r="O357" s="173"/>
      <c r="P357" s="173"/>
      <c r="Q357" s="173"/>
      <c r="R357" s="173"/>
      <c r="S357" s="173"/>
      <c r="T357" s="174"/>
      <c r="AT357" s="168" t="s">
        <v>179</v>
      </c>
      <c r="AU357" s="168" t="s">
        <v>87</v>
      </c>
      <c r="AV357" s="14" t="s">
        <v>87</v>
      </c>
      <c r="AW357" s="14" t="s">
        <v>31</v>
      </c>
      <c r="AX357" s="14" t="s">
        <v>77</v>
      </c>
      <c r="AY357" s="168" t="s">
        <v>170</v>
      </c>
    </row>
    <row r="358" spans="2:51" s="14" customFormat="1" ht="12">
      <c r="B358" s="167"/>
      <c r="D358" s="160" t="s">
        <v>179</v>
      </c>
      <c r="E358" s="168" t="s">
        <v>1</v>
      </c>
      <c r="F358" s="169" t="s">
        <v>1936</v>
      </c>
      <c r="H358" s="170">
        <v>0.263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179</v>
      </c>
      <c r="AU358" s="168" t="s">
        <v>87</v>
      </c>
      <c r="AV358" s="14" t="s">
        <v>87</v>
      </c>
      <c r="AW358" s="14" t="s">
        <v>31</v>
      </c>
      <c r="AX358" s="14" t="s">
        <v>77</v>
      </c>
      <c r="AY358" s="168" t="s">
        <v>170</v>
      </c>
    </row>
    <row r="359" spans="2:51" s="14" customFormat="1" ht="12">
      <c r="B359" s="167"/>
      <c r="D359" s="160" t="s">
        <v>179</v>
      </c>
      <c r="E359" s="168" t="s">
        <v>1</v>
      </c>
      <c r="F359" s="169" t="s">
        <v>1937</v>
      </c>
      <c r="H359" s="170">
        <v>2.356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179</v>
      </c>
      <c r="AU359" s="168" t="s">
        <v>87</v>
      </c>
      <c r="AV359" s="14" t="s">
        <v>87</v>
      </c>
      <c r="AW359" s="14" t="s">
        <v>31</v>
      </c>
      <c r="AX359" s="14" t="s">
        <v>77</v>
      </c>
      <c r="AY359" s="168" t="s">
        <v>170</v>
      </c>
    </row>
    <row r="360" spans="2:51" s="14" customFormat="1" ht="12">
      <c r="B360" s="167"/>
      <c r="D360" s="160" t="s">
        <v>179</v>
      </c>
      <c r="E360" s="168" t="s">
        <v>1</v>
      </c>
      <c r="F360" s="169" t="s">
        <v>1938</v>
      </c>
      <c r="H360" s="170">
        <v>15.97</v>
      </c>
      <c r="I360" s="171"/>
      <c r="L360" s="167"/>
      <c r="M360" s="172"/>
      <c r="N360" s="173"/>
      <c r="O360" s="173"/>
      <c r="P360" s="173"/>
      <c r="Q360" s="173"/>
      <c r="R360" s="173"/>
      <c r="S360" s="173"/>
      <c r="T360" s="174"/>
      <c r="AT360" s="168" t="s">
        <v>179</v>
      </c>
      <c r="AU360" s="168" t="s">
        <v>87</v>
      </c>
      <c r="AV360" s="14" t="s">
        <v>87</v>
      </c>
      <c r="AW360" s="14" t="s">
        <v>31</v>
      </c>
      <c r="AX360" s="14" t="s">
        <v>77</v>
      </c>
      <c r="AY360" s="168" t="s">
        <v>170</v>
      </c>
    </row>
    <row r="361" spans="2:51" s="14" customFormat="1" ht="12">
      <c r="B361" s="167"/>
      <c r="D361" s="160" t="s">
        <v>179</v>
      </c>
      <c r="E361" s="168" t="s">
        <v>1</v>
      </c>
      <c r="F361" s="169" t="s">
        <v>1939</v>
      </c>
      <c r="H361" s="170">
        <v>2.066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8" t="s">
        <v>179</v>
      </c>
      <c r="AU361" s="168" t="s">
        <v>87</v>
      </c>
      <c r="AV361" s="14" t="s">
        <v>87</v>
      </c>
      <c r="AW361" s="14" t="s">
        <v>31</v>
      </c>
      <c r="AX361" s="14" t="s">
        <v>77</v>
      </c>
      <c r="AY361" s="168" t="s">
        <v>170</v>
      </c>
    </row>
    <row r="362" spans="2:51" s="14" customFormat="1" ht="12">
      <c r="B362" s="167"/>
      <c r="D362" s="160" t="s">
        <v>179</v>
      </c>
      <c r="E362" s="168" t="s">
        <v>1</v>
      </c>
      <c r="F362" s="169" t="s">
        <v>1940</v>
      </c>
      <c r="H362" s="170">
        <v>16.264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8" t="s">
        <v>179</v>
      </c>
      <c r="AU362" s="168" t="s">
        <v>87</v>
      </c>
      <c r="AV362" s="14" t="s">
        <v>87</v>
      </c>
      <c r="AW362" s="14" t="s">
        <v>31</v>
      </c>
      <c r="AX362" s="14" t="s">
        <v>77</v>
      </c>
      <c r="AY362" s="168" t="s">
        <v>170</v>
      </c>
    </row>
    <row r="363" spans="2:51" s="14" customFormat="1" ht="12">
      <c r="B363" s="167"/>
      <c r="D363" s="160" t="s">
        <v>179</v>
      </c>
      <c r="E363" s="168" t="s">
        <v>1</v>
      </c>
      <c r="F363" s="169" t="s">
        <v>1941</v>
      </c>
      <c r="H363" s="170">
        <v>1.94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8" t="s">
        <v>179</v>
      </c>
      <c r="AU363" s="168" t="s">
        <v>87</v>
      </c>
      <c r="AV363" s="14" t="s">
        <v>87</v>
      </c>
      <c r="AW363" s="14" t="s">
        <v>31</v>
      </c>
      <c r="AX363" s="14" t="s">
        <v>77</v>
      </c>
      <c r="AY363" s="168" t="s">
        <v>170</v>
      </c>
    </row>
    <row r="364" spans="2:51" s="14" customFormat="1" ht="12">
      <c r="B364" s="167"/>
      <c r="D364" s="160" t="s">
        <v>179</v>
      </c>
      <c r="E364" s="168" t="s">
        <v>1</v>
      </c>
      <c r="F364" s="169" t="s">
        <v>1942</v>
      </c>
      <c r="H364" s="170">
        <v>16.86</v>
      </c>
      <c r="I364" s="171"/>
      <c r="L364" s="167"/>
      <c r="M364" s="172"/>
      <c r="N364" s="173"/>
      <c r="O364" s="173"/>
      <c r="P364" s="173"/>
      <c r="Q364" s="173"/>
      <c r="R364" s="173"/>
      <c r="S364" s="173"/>
      <c r="T364" s="174"/>
      <c r="AT364" s="168" t="s">
        <v>179</v>
      </c>
      <c r="AU364" s="168" t="s">
        <v>87</v>
      </c>
      <c r="AV364" s="14" t="s">
        <v>87</v>
      </c>
      <c r="AW364" s="14" t="s">
        <v>31</v>
      </c>
      <c r="AX364" s="14" t="s">
        <v>77</v>
      </c>
      <c r="AY364" s="168" t="s">
        <v>170</v>
      </c>
    </row>
    <row r="365" spans="2:51" s="14" customFormat="1" ht="12">
      <c r="B365" s="167"/>
      <c r="D365" s="160" t="s">
        <v>179</v>
      </c>
      <c r="E365" s="168" t="s">
        <v>1</v>
      </c>
      <c r="F365" s="169" t="s">
        <v>1943</v>
      </c>
      <c r="H365" s="170">
        <v>10.918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8" t="s">
        <v>179</v>
      </c>
      <c r="AU365" s="168" t="s">
        <v>87</v>
      </c>
      <c r="AV365" s="14" t="s">
        <v>87</v>
      </c>
      <c r="AW365" s="14" t="s">
        <v>31</v>
      </c>
      <c r="AX365" s="14" t="s">
        <v>77</v>
      </c>
      <c r="AY365" s="168" t="s">
        <v>170</v>
      </c>
    </row>
    <row r="366" spans="2:51" s="14" customFormat="1" ht="12">
      <c r="B366" s="167"/>
      <c r="D366" s="160" t="s">
        <v>179</v>
      </c>
      <c r="E366" s="168" t="s">
        <v>1</v>
      </c>
      <c r="F366" s="169" t="s">
        <v>1944</v>
      </c>
      <c r="H366" s="170">
        <v>16.184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179</v>
      </c>
      <c r="AU366" s="168" t="s">
        <v>87</v>
      </c>
      <c r="AV366" s="14" t="s">
        <v>87</v>
      </c>
      <c r="AW366" s="14" t="s">
        <v>31</v>
      </c>
      <c r="AX366" s="14" t="s">
        <v>77</v>
      </c>
      <c r="AY366" s="168" t="s">
        <v>170</v>
      </c>
    </row>
    <row r="367" spans="2:51" s="14" customFormat="1" ht="12">
      <c r="B367" s="167"/>
      <c r="D367" s="160" t="s">
        <v>179</v>
      </c>
      <c r="E367" s="168" t="s">
        <v>1</v>
      </c>
      <c r="F367" s="169" t="s">
        <v>1945</v>
      </c>
      <c r="H367" s="170">
        <v>5.592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8" t="s">
        <v>179</v>
      </c>
      <c r="AU367" s="168" t="s">
        <v>87</v>
      </c>
      <c r="AV367" s="14" t="s">
        <v>87</v>
      </c>
      <c r="AW367" s="14" t="s">
        <v>31</v>
      </c>
      <c r="AX367" s="14" t="s">
        <v>77</v>
      </c>
      <c r="AY367" s="168" t="s">
        <v>170</v>
      </c>
    </row>
    <row r="368" spans="2:51" s="14" customFormat="1" ht="12">
      <c r="B368" s="167"/>
      <c r="D368" s="160" t="s">
        <v>179</v>
      </c>
      <c r="E368" s="168" t="s">
        <v>1</v>
      </c>
      <c r="F368" s="169" t="s">
        <v>1946</v>
      </c>
      <c r="H368" s="170">
        <v>3.073</v>
      </c>
      <c r="I368" s="171"/>
      <c r="L368" s="167"/>
      <c r="M368" s="172"/>
      <c r="N368" s="173"/>
      <c r="O368" s="173"/>
      <c r="P368" s="173"/>
      <c r="Q368" s="173"/>
      <c r="R368" s="173"/>
      <c r="S368" s="173"/>
      <c r="T368" s="174"/>
      <c r="AT368" s="168" t="s">
        <v>179</v>
      </c>
      <c r="AU368" s="168" t="s">
        <v>87</v>
      </c>
      <c r="AV368" s="14" t="s">
        <v>87</v>
      </c>
      <c r="AW368" s="14" t="s">
        <v>31</v>
      </c>
      <c r="AX368" s="14" t="s">
        <v>77</v>
      </c>
      <c r="AY368" s="168" t="s">
        <v>170</v>
      </c>
    </row>
    <row r="369" spans="2:51" s="14" customFormat="1" ht="12">
      <c r="B369" s="167"/>
      <c r="D369" s="160" t="s">
        <v>179</v>
      </c>
      <c r="E369" s="168" t="s">
        <v>1</v>
      </c>
      <c r="F369" s="169" t="s">
        <v>1947</v>
      </c>
      <c r="H369" s="170">
        <v>6.464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8" t="s">
        <v>179</v>
      </c>
      <c r="AU369" s="168" t="s">
        <v>87</v>
      </c>
      <c r="AV369" s="14" t="s">
        <v>87</v>
      </c>
      <c r="AW369" s="14" t="s">
        <v>31</v>
      </c>
      <c r="AX369" s="14" t="s">
        <v>77</v>
      </c>
      <c r="AY369" s="168" t="s">
        <v>170</v>
      </c>
    </row>
    <row r="370" spans="2:51" s="14" customFormat="1" ht="12">
      <c r="B370" s="167"/>
      <c r="D370" s="160" t="s">
        <v>179</v>
      </c>
      <c r="E370" s="168" t="s">
        <v>1</v>
      </c>
      <c r="F370" s="169" t="s">
        <v>1948</v>
      </c>
      <c r="H370" s="170">
        <v>18.141</v>
      </c>
      <c r="I370" s="171"/>
      <c r="L370" s="167"/>
      <c r="M370" s="172"/>
      <c r="N370" s="173"/>
      <c r="O370" s="173"/>
      <c r="P370" s="173"/>
      <c r="Q370" s="173"/>
      <c r="R370" s="173"/>
      <c r="S370" s="173"/>
      <c r="T370" s="174"/>
      <c r="AT370" s="168" t="s">
        <v>179</v>
      </c>
      <c r="AU370" s="168" t="s">
        <v>87</v>
      </c>
      <c r="AV370" s="14" t="s">
        <v>87</v>
      </c>
      <c r="AW370" s="14" t="s">
        <v>31</v>
      </c>
      <c r="AX370" s="14" t="s">
        <v>77</v>
      </c>
      <c r="AY370" s="168" t="s">
        <v>170</v>
      </c>
    </row>
    <row r="371" spans="2:51" s="14" customFormat="1" ht="12">
      <c r="B371" s="167"/>
      <c r="D371" s="160" t="s">
        <v>179</v>
      </c>
      <c r="E371" s="168" t="s">
        <v>1</v>
      </c>
      <c r="F371" s="169" t="s">
        <v>1949</v>
      </c>
      <c r="H371" s="170">
        <v>6.055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8" t="s">
        <v>179</v>
      </c>
      <c r="AU371" s="168" t="s">
        <v>87</v>
      </c>
      <c r="AV371" s="14" t="s">
        <v>87</v>
      </c>
      <c r="AW371" s="14" t="s">
        <v>31</v>
      </c>
      <c r="AX371" s="14" t="s">
        <v>77</v>
      </c>
      <c r="AY371" s="168" t="s">
        <v>170</v>
      </c>
    </row>
    <row r="372" spans="2:51" s="14" customFormat="1" ht="12">
      <c r="B372" s="167"/>
      <c r="D372" s="160" t="s">
        <v>179</v>
      </c>
      <c r="E372" s="168" t="s">
        <v>1</v>
      </c>
      <c r="F372" s="169" t="s">
        <v>1950</v>
      </c>
      <c r="H372" s="170">
        <v>4.579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179</v>
      </c>
      <c r="AU372" s="168" t="s">
        <v>87</v>
      </c>
      <c r="AV372" s="14" t="s">
        <v>87</v>
      </c>
      <c r="AW372" s="14" t="s">
        <v>31</v>
      </c>
      <c r="AX372" s="14" t="s">
        <v>77</v>
      </c>
      <c r="AY372" s="168" t="s">
        <v>170</v>
      </c>
    </row>
    <row r="373" spans="2:51" s="16" customFormat="1" ht="12">
      <c r="B373" s="198"/>
      <c r="D373" s="160" t="s">
        <v>179</v>
      </c>
      <c r="E373" s="199" t="s">
        <v>831</v>
      </c>
      <c r="F373" s="200" t="s">
        <v>893</v>
      </c>
      <c r="H373" s="201">
        <v>1035.764</v>
      </c>
      <c r="I373" s="202"/>
      <c r="L373" s="198"/>
      <c r="M373" s="203"/>
      <c r="N373" s="204"/>
      <c r="O373" s="204"/>
      <c r="P373" s="204"/>
      <c r="Q373" s="204"/>
      <c r="R373" s="204"/>
      <c r="S373" s="204"/>
      <c r="T373" s="205"/>
      <c r="AT373" s="199" t="s">
        <v>179</v>
      </c>
      <c r="AU373" s="199" t="s">
        <v>87</v>
      </c>
      <c r="AV373" s="16" t="s">
        <v>187</v>
      </c>
      <c r="AW373" s="16" t="s">
        <v>31</v>
      </c>
      <c r="AX373" s="16" t="s">
        <v>77</v>
      </c>
      <c r="AY373" s="199" t="s">
        <v>170</v>
      </c>
    </row>
    <row r="374" spans="2:51" s="13" customFormat="1" ht="12">
      <c r="B374" s="159"/>
      <c r="D374" s="160" t="s">
        <v>179</v>
      </c>
      <c r="E374" s="161" t="s">
        <v>1</v>
      </c>
      <c r="F374" s="162" t="s">
        <v>1951</v>
      </c>
      <c r="H374" s="161" t="s">
        <v>1</v>
      </c>
      <c r="I374" s="163"/>
      <c r="L374" s="159"/>
      <c r="M374" s="164"/>
      <c r="N374" s="165"/>
      <c r="O374" s="165"/>
      <c r="P374" s="165"/>
      <c r="Q374" s="165"/>
      <c r="R374" s="165"/>
      <c r="S374" s="165"/>
      <c r="T374" s="166"/>
      <c r="AT374" s="161" t="s">
        <v>179</v>
      </c>
      <c r="AU374" s="161" t="s">
        <v>87</v>
      </c>
      <c r="AV374" s="13" t="s">
        <v>32</v>
      </c>
      <c r="AW374" s="13" t="s">
        <v>31</v>
      </c>
      <c r="AX374" s="13" t="s">
        <v>77</v>
      </c>
      <c r="AY374" s="161" t="s">
        <v>170</v>
      </c>
    </row>
    <row r="375" spans="2:51" s="14" customFormat="1" ht="12">
      <c r="B375" s="167"/>
      <c r="D375" s="160" t="s">
        <v>179</v>
      </c>
      <c r="E375" s="168" t="s">
        <v>1</v>
      </c>
      <c r="F375" s="169" t="s">
        <v>1952</v>
      </c>
      <c r="H375" s="170">
        <v>-0.331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8" t="s">
        <v>179</v>
      </c>
      <c r="AU375" s="168" t="s">
        <v>87</v>
      </c>
      <c r="AV375" s="14" t="s">
        <v>87</v>
      </c>
      <c r="AW375" s="14" t="s">
        <v>31</v>
      </c>
      <c r="AX375" s="14" t="s">
        <v>77</v>
      </c>
      <c r="AY375" s="168" t="s">
        <v>170</v>
      </c>
    </row>
    <row r="376" spans="2:51" s="14" customFormat="1" ht="12">
      <c r="B376" s="167"/>
      <c r="D376" s="160" t="s">
        <v>179</v>
      </c>
      <c r="E376" s="168" t="s">
        <v>1</v>
      </c>
      <c r="F376" s="169" t="s">
        <v>1953</v>
      </c>
      <c r="H376" s="170">
        <v>-7.932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8" t="s">
        <v>179</v>
      </c>
      <c r="AU376" s="168" t="s">
        <v>87</v>
      </c>
      <c r="AV376" s="14" t="s">
        <v>87</v>
      </c>
      <c r="AW376" s="14" t="s">
        <v>31</v>
      </c>
      <c r="AX376" s="14" t="s">
        <v>77</v>
      </c>
      <c r="AY376" s="168" t="s">
        <v>170</v>
      </c>
    </row>
    <row r="377" spans="2:51" s="14" customFormat="1" ht="12">
      <c r="B377" s="167"/>
      <c r="D377" s="160" t="s">
        <v>179</v>
      </c>
      <c r="E377" s="168" t="s">
        <v>1</v>
      </c>
      <c r="F377" s="169" t="s">
        <v>1954</v>
      </c>
      <c r="H377" s="170">
        <v>-3.521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8" t="s">
        <v>179</v>
      </c>
      <c r="AU377" s="168" t="s">
        <v>87</v>
      </c>
      <c r="AV377" s="14" t="s">
        <v>87</v>
      </c>
      <c r="AW377" s="14" t="s">
        <v>31</v>
      </c>
      <c r="AX377" s="14" t="s">
        <v>77</v>
      </c>
      <c r="AY377" s="168" t="s">
        <v>170</v>
      </c>
    </row>
    <row r="378" spans="2:51" s="16" customFormat="1" ht="12">
      <c r="B378" s="198"/>
      <c r="D378" s="160" t="s">
        <v>179</v>
      </c>
      <c r="E378" s="199" t="s">
        <v>1</v>
      </c>
      <c r="F378" s="200" t="s">
        <v>893</v>
      </c>
      <c r="H378" s="201">
        <v>-11.784</v>
      </c>
      <c r="I378" s="202"/>
      <c r="L378" s="198"/>
      <c r="M378" s="203"/>
      <c r="N378" s="204"/>
      <c r="O378" s="204"/>
      <c r="P378" s="204"/>
      <c r="Q378" s="204"/>
      <c r="R378" s="204"/>
      <c r="S378" s="204"/>
      <c r="T378" s="205"/>
      <c r="AT378" s="199" t="s">
        <v>179</v>
      </c>
      <c r="AU378" s="199" t="s">
        <v>87</v>
      </c>
      <c r="AV378" s="16" t="s">
        <v>187</v>
      </c>
      <c r="AW378" s="16" t="s">
        <v>31</v>
      </c>
      <c r="AX378" s="16" t="s">
        <v>77</v>
      </c>
      <c r="AY378" s="199" t="s">
        <v>170</v>
      </c>
    </row>
    <row r="379" spans="2:51" s="13" customFormat="1" ht="12">
      <c r="B379" s="159"/>
      <c r="D379" s="160" t="s">
        <v>179</v>
      </c>
      <c r="E379" s="161" t="s">
        <v>1</v>
      </c>
      <c r="F379" s="162" t="s">
        <v>1284</v>
      </c>
      <c r="H379" s="161" t="s">
        <v>1</v>
      </c>
      <c r="I379" s="163"/>
      <c r="L379" s="159"/>
      <c r="M379" s="164"/>
      <c r="N379" s="165"/>
      <c r="O379" s="165"/>
      <c r="P379" s="165"/>
      <c r="Q379" s="165"/>
      <c r="R379" s="165"/>
      <c r="S379" s="165"/>
      <c r="T379" s="166"/>
      <c r="AT379" s="161" t="s">
        <v>179</v>
      </c>
      <c r="AU379" s="161" t="s">
        <v>87</v>
      </c>
      <c r="AV379" s="13" t="s">
        <v>32</v>
      </c>
      <c r="AW379" s="13" t="s">
        <v>31</v>
      </c>
      <c r="AX379" s="13" t="s">
        <v>77</v>
      </c>
      <c r="AY379" s="161" t="s">
        <v>170</v>
      </c>
    </row>
    <row r="380" spans="2:51" s="14" customFormat="1" ht="12">
      <c r="B380" s="167"/>
      <c r="D380" s="160" t="s">
        <v>179</v>
      </c>
      <c r="E380" s="168" t="s">
        <v>1</v>
      </c>
      <c r="F380" s="169" t="s">
        <v>1285</v>
      </c>
      <c r="H380" s="170">
        <v>-56.232</v>
      </c>
      <c r="I380" s="171"/>
      <c r="L380" s="167"/>
      <c r="M380" s="172"/>
      <c r="N380" s="173"/>
      <c r="O380" s="173"/>
      <c r="P380" s="173"/>
      <c r="Q380" s="173"/>
      <c r="R380" s="173"/>
      <c r="S380" s="173"/>
      <c r="T380" s="174"/>
      <c r="AT380" s="168" t="s">
        <v>179</v>
      </c>
      <c r="AU380" s="168" t="s">
        <v>87</v>
      </c>
      <c r="AV380" s="14" t="s">
        <v>87</v>
      </c>
      <c r="AW380" s="14" t="s">
        <v>31</v>
      </c>
      <c r="AX380" s="14" t="s">
        <v>77</v>
      </c>
      <c r="AY380" s="168" t="s">
        <v>170</v>
      </c>
    </row>
    <row r="381" spans="2:51" s="14" customFormat="1" ht="12">
      <c r="B381" s="167"/>
      <c r="D381" s="160" t="s">
        <v>179</v>
      </c>
      <c r="E381" s="168" t="s">
        <v>1</v>
      </c>
      <c r="F381" s="169" t="s">
        <v>1286</v>
      </c>
      <c r="H381" s="170">
        <v>-84.777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179</v>
      </c>
      <c r="AU381" s="168" t="s">
        <v>87</v>
      </c>
      <c r="AV381" s="14" t="s">
        <v>87</v>
      </c>
      <c r="AW381" s="14" t="s">
        <v>31</v>
      </c>
      <c r="AX381" s="14" t="s">
        <v>77</v>
      </c>
      <c r="AY381" s="168" t="s">
        <v>170</v>
      </c>
    </row>
    <row r="382" spans="2:51" s="14" customFormat="1" ht="12">
      <c r="B382" s="167"/>
      <c r="D382" s="160" t="s">
        <v>179</v>
      </c>
      <c r="E382" s="168" t="s">
        <v>1</v>
      </c>
      <c r="F382" s="169" t="s">
        <v>1287</v>
      </c>
      <c r="H382" s="170">
        <v>-22.946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8" t="s">
        <v>179</v>
      </c>
      <c r="AU382" s="168" t="s">
        <v>87</v>
      </c>
      <c r="AV382" s="14" t="s">
        <v>87</v>
      </c>
      <c r="AW382" s="14" t="s">
        <v>31</v>
      </c>
      <c r="AX382" s="14" t="s">
        <v>77</v>
      </c>
      <c r="AY382" s="168" t="s">
        <v>170</v>
      </c>
    </row>
    <row r="383" spans="2:51" s="14" customFormat="1" ht="12">
      <c r="B383" s="167"/>
      <c r="D383" s="160" t="s">
        <v>179</v>
      </c>
      <c r="E383" s="168" t="s">
        <v>1</v>
      </c>
      <c r="F383" s="169" t="s">
        <v>1955</v>
      </c>
      <c r="H383" s="170">
        <v>-58.225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8" t="s">
        <v>179</v>
      </c>
      <c r="AU383" s="168" t="s">
        <v>87</v>
      </c>
      <c r="AV383" s="14" t="s">
        <v>87</v>
      </c>
      <c r="AW383" s="14" t="s">
        <v>31</v>
      </c>
      <c r="AX383" s="14" t="s">
        <v>77</v>
      </c>
      <c r="AY383" s="168" t="s">
        <v>170</v>
      </c>
    </row>
    <row r="384" spans="2:51" s="14" customFormat="1" ht="12">
      <c r="B384" s="167"/>
      <c r="D384" s="160" t="s">
        <v>179</v>
      </c>
      <c r="E384" s="168" t="s">
        <v>1</v>
      </c>
      <c r="F384" s="169" t="s">
        <v>1956</v>
      </c>
      <c r="H384" s="170">
        <v>-6.339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8" t="s">
        <v>179</v>
      </c>
      <c r="AU384" s="168" t="s">
        <v>87</v>
      </c>
      <c r="AV384" s="14" t="s">
        <v>87</v>
      </c>
      <c r="AW384" s="14" t="s">
        <v>31</v>
      </c>
      <c r="AX384" s="14" t="s">
        <v>77</v>
      </c>
      <c r="AY384" s="168" t="s">
        <v>170</v>
      </c>
    </row>
    <row r="385" spans="2:51" s="14" customFormat="1" ht="12">
      <c r="B385" s="167"/>
      <c r="D385" s="160" t="s">
        <v>179</v>
      </c>
      <c r="E385" s="168" t="s">
        <v>1</v>
      </c>
      <c r="F385" s="169" t="s">
        <v>1957</v>
      </c>
      <c r="H385" s="170">
        <v>-0.66</v>
      </c>
      <c r="I385" s="171"/>
      <c r="L385" s="167"/>
      <c r="M385" s="172"/>
      <c r="N385" s="173"/>
      <c r="O385" s="173"/>
      <c r="P385" s="173"/>
      <c r="Q385" s="173"/>
      <c r="R385" s="173"/>
      <c r="S385" s="173"/>
      <c r="T385" s="174"/>
      <c r="AT385" s="168" t="s">
        <v>179</v>
      </c>
      <c r="AU385" s="168" t="s">
        <v>87</v>
      </c>
      <c r="AV385" s="14" t="s">
        <v>87</v>
      </c>
      <c r="AW385" s="14" t="s">
        <v>31</v>
      </c>
      <c r="AX385" s="14" t="s">
        <v>77</v>
      </c>
      <c r="AY385" s="168" t="s">
        <v>170</v>
      </c>
    </row>
    <row r="386" spans="2:51" s="14" customFormat="1" ht="12">
      <c r="B386" s="167"/>
      <c r="D386" s="160" t="s">
        <v>179</v>
      </c>
      <c r="E386" s="168" t="s">
        <v>1</v>
      </c>
      <c r="F386" s="169" t="s">
        <v>1958</v>
      </c>
      <c r="H386" s="170">
        <v>-2.327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179</v>
      </c>
      <c r="AU386" s="168" t="s">
        <v>87</v>
      </c>
      <c r="AV386" s="14" t="s">
        <v>87</v>
      </c>
      <c r="AW386" s="14" t="s">
        <v>31</v>
      </c>
      <c r="AX386" s="14" t="s">
        <v>77</v>
      </c>
      <c r="AY386" s="168" t="s">
        <v>170</v>
      </c>
    </row>
    <row r="387" spans="2:51" s="16" customFormat="1" ht="12">
      <c r="B387" s="198"/>
      <c r="D387" s="160" t="s">
        <v>179</v>
      </c>
      <c r="E387" s="199" t="s">
        <v>1731</v>
      </c>
      <c r="F387" s="200" t="s">
        <v>893</v>
      </c>
      <c r="H387" s="201">
        <v>-231.506</v>
      </c>
      <c r="I387" s="202"/>
      <c r="L387" s="198"/>
      <c r="M387" s="203"/>
      <c r="N387" s="204"/>
      <c r="O387" s="204"/>
      <c r="P387" s="204"/>
      <c r="Q387" s="204"/>
      <c r="R387" s="204"/>
      <c r="S387" s="204"/>
      <c r="T387" s="205"/>
      <c r="AT387" s="199" t="s">
        <v>179</v>
      </c>
      <c r="AU387" s="199" t="s">
        <v>87</v>
      </c>
      <c r="AV387" s="16" t="s">
        <v>187</v>
      </c>
      <c r="AW387" s="16" t="s">
        <v>31</v>
      </c>
      <c r="AX387" s="16" t="s">
        <v>77</v>
      </c>
      <c r="AY387" s="199" t="s">
        <v>170</v>
      </c>
    </row>
    <row r="388" spans="2:51" s="14" customFormat="1" ht="12">
      <c r="B388" s="167"/>
      <c r="D388" s="160" t="s">
        <v>179</v>
      </c>
      <c r="E388" s="168" t="s">
        <v>1</v>
      </c>
      <c r="F388" s="169" t="s">
        <v>1959</v>
      </c>
      <c r="H388" s="170">
        <v>-603.194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179</v>
      </c>
      <c r="AU388" s="168" t="s">
        <v>87</v>
      </c>
      <c r="AV388" s="14" t="s">
        <v>87</v>
      </c>
      <c r="AW388" s="14" t="s">
        <v>31</v>
      </c>
      <c r="AX388" s="14" t="s">
        <v>77</v>
      </c>
      <c r="AY388" s="168" t="s">
        <v>170</v>
      </c>
    </row>
    <row r="389" spans="2:51" s="15" customFormat="1" ht="12">
      <c r="B389" s="175"/>
      <c r="D389" s="160" t="s">
        <v>179</v>
      </c>
      <c r="E389" s="176" t="s">
        <v>830</v>
      </c>
      <c r="F389" s="177" t="s">
        <v>239</v>
      </c>
      <c r="H389" s="178">
        <v>189.28</v>
      </c>
      <c r="I389" s="179"/>
      <c r="L389" s="175"/>
      <c r="M389" s="180"/>
      <c r="N389" s="181"/>
      <c r="O389" s="181"/>
      <c r="P389" s="181"/>
      <c r="Q389" s="181"/>
      <c r="R389" s="181"/>
      <c r="S389" s="181"/>
      <c r="T389" s="182"/>
      <c r="AT389" s="176" t="s">
        <v>179</v>
      </c>
      <c r="AU389" s="176" t="s">
        <v>87</v>
      </c>
      <c r="AV389" s="15" t="s">
        <v>177</v>
      </c>
      <c r="AW389" s="15" t="s">
        <v>31</v>
      </c>
      <c r="AX389" s="15" t="s">
        <v>77</v>
      </c>
      <c r="AY389" s="176" t="s">
        <v>170</v>
      </c>
    </row>
    <row r="390" spans="2:51" s="14" customFormat="1" ht="12">
      <c r="B390" s="167"/>
      <c r="D390" s="160" t="s">
        <v>179</v>
      </c>
      <c r="E390" s="168" t="s">
        <v>1</v>
      </c>
      <c r="F390" s="169" t="s">
        <v>895</v>
      </c>
      <c r="H390" s="170">
        <v>123.032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8" t="s">
        <v>179</v>
      </c>
      <c r="AU390" s="168" t="s">
        <v>87</v>
      </c>
      <c r="AV390" s="14" t="s">
        <v>87</v>
      </c>
      <c r="AW390" s="14" t="s">
        <v>31</v>
      </c>
      <c r="AX390" s="14" t="s">
        <v>32</v>
      </c>
      <c r="AY390" s="168" t="s">
        <v>170</v>
      </c>
    </row>
    <row r="391" spans="1:65" s="2" customFormat="1" ht="24.2" customHeight="1">
      <c r="A391" s="33"/>
      <c r="B391" s="145"/>
      <c r="C391" s="146" t="s">
        <v>378</v>
      </c>
      <c r="D391" s="146" t="s">
        <v>172</v>
      </c>
      <c r="E391" s="147" t="s">
        <v>1960</v>
      </c>
      <c r="F391" s="148" t="s">
        <v>1961</v>
      </c>
      <c r="G391" s="149" t="s">
        <v>222</v>
      </c>
      <c r="H391" s="150">
        <v>66.248</v>
      </c>
      <c r="I391" s="151"/>
      <c r="J391" s="152">
        <f>ROUND(I391*H391,2)</f>
        <v>0</v>
      </c>
      <c r="K391" s="148" t="s">
        <v>176</v>
      </c>
      <c r="L391" s="34"/>
      <c r="M391" s="153" t="s">
        <v>1</v>
      </c>
      <c r="N391" s="154" t="s">
        <v>42</v>
      </c>
      <c r="O391" s="59"/>
      <c r="P391" s="155">
        <f>O391*H391</f>
        <v>0</v>
      </c>
      <c r="Q391" s="155">
        <v>0</v>
      </c>
      <c r="R391" s="155">
        <f>Q391*H391</f>
        <v>0</v>
      </c>
      <c r="S391" s="155">
        <v>0</v>
      </c>
      <c r="T391" s="156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7" t="s">
        <v>177</v>
      </c>
      <c r="AT391" s="157" t="s">
        <v>172</v>
      </c>
      <c r="AU391" s="157" t="s">
        <v>87</v>
      </c>
      <c r="AY391" s="18" t="s">
        <v>170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8" t="s">
        <v>32</v>
      </c>
      <c r="BK391" s="158">
        <f>ROUND(I391*H391,2)</f>
        <v>0</v>
      </c>
      <c r="BL391" s="18" t="s">
        <v>177</v>
      </c>
      <c r="BM391" s="157" t="s">
        <v>1962</v>
      </c>
    </row>
    <row r="392" spans="2:51" s="14" customFormat="1" ht="12">
      <c r="B392" s="167"/>
      <c r="D392" s="160" t="s">
        <v>179</v>
      </c>
      <c r="E392" s="168" t="s">
        <v>1</v>
      </c>
      <c r="F392" s="169" t="s">
        <v>899</v>
      </c>
      <c r="H392" s="170">
        <v>66.248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179</v>
      </c>
      <c r="AU392" s="168" t="s">
        <v>87</v>
      </c>
      <c r="AV392" s="14" t="s">
        <v>87</v>
      </c>
      <c r="AW392" s="14" t="s">
        <v>31</v>
      </c>
      <c r="AX392" s="14" t="s">
        <v>32</v>
      </c>
      <c r="AY392" s="168" t="s">
        <v>170</v>
      </c>
    </row>
    <row r="393" spans="1:65" s="2" customFormat="1" ht="16.5" customHeight="1">
      <c r="A393" s="33"/>
      <c r="B393" s="145"/>
      <c r="C393" s="146" t="s">
        <v>384</v>
      </c>
      <c r="D393" s="146" t="s">
        <v>172</v>
      </c>
      <c r="E393" s="147" t="s">
        <v>1963</v>
      </c>
      <c r="F393" s="148" t="s">
        <v>1964</v>
      </c>
      <c r="G393" s="149" t="s">
        <v>175</v>
      </c>
      <c r="H393" s="150">
        <v>186.067</v>
      </c>
      <c r="I393" s="151"/>
      <c r="J393" s="152">
        <f>ROUND(I393*H393,2)</f>
        <v>0</v>
      </c>
      <c r="K393" s="148" t="s">
        <v>176</v>
      </c>
      <c r="L393" s="34"/>
      <c r="M393" s="153" t="s">
        <v>1</v>
      </c>
      <c r="N393" s="154" t="s">
        <v>42</v>
      </c>
      <c r="O393" s="59"/>
      <c r="P393" s="155">
        <f>O393*H393</f>
        <v>0</v>
      </c>
      <c r="Q393" s="155">
        <v>0.00084</v>
      </c>
      <c r="R393" s="155">
        <f>Q393*H393</f>
        <v>0.15629628</v>
      </c>
      <c r="S393" s="155">
        <v>0</v>
      </c>
      <c r="T393" s="156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7" t="s">
        <v>177</v>
      </c>
      <c r="AT393" s="157" t="s">
        <v>172</v>
      </c>
      <c r="AU393" s="157" t="s">
        <v>87</v>
      </c>
      <c r="AY393" s="18" t="s">
        <v>170</v>
      </c>
      <c r="BE393" s="158">
        <f>IF(N393="základní",J393,0)</f>
        <v>0</v>
      </c>
      <c r="BF393" s="158">
        <f>IF(N393="snížená",J393,0)</f>
        <v>0</v>
      </c>
      <c r="BG393" s="158">
        <f>IF(N393="zákl. přenesená",J393,0)</f>
        <v>0</v>
      </c>
      <c r="BH393" s="158">
        <f>IF(N393="sníž. přenesená",J393,0)</f>
        <v>0</v>
      </c>
      <c r="BI393" s="158">
        <f>IF(N393="nulová",J393,0)</f>
        <v>0</v>
      </c>
      <c r="BJ393" s="18" t="s">
        <v>32</v>
      </c>
      <c r="BK393" s="158">
        <f>ROUND(I393*H393,2)</f>
        <v>0</v>
      </c>
      <c r="BL393" s="18" t="s">
        <v>177</v>
      </c>
      <c r="BM393" s="157" t="s">
        <v>1965</v>
      </c>
    </row>
    <row r="394" spans="2:51" s="14" customFormat="1" ht="12">
      <c r="B394" s="167"/>
      <c r="D394" s="160" t="s">
        <v>179</v>
      </c>
      <c r="E394" s="168" t="s">
        <v>1</v>
      </c>
      <c r="F394" s="169" t="s">
        <v>1966</v>
      </c>
      <c r="H394" s="170">
        <v>22.95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8" t="s">
        <v>179</v>
      </c>
      <c r="AU394" s="168" t="s">
        <v>87</v>
      </c>
      <c r="AV394" s="14" t="s">
        <v>87</v>
      </c>
      <c r="AW394" s="14" t="s">
        <v>31</v>
      </c>
      <c r="AX394" s="14" t="s">
        <v>77</v>
      </c>
      <c r="AY394" s="168" t="s">
        <v>170</v>
      </c>
    </row>
    <row r="395" spans="2:51" s="14" customFormat="1" ht="12">
      <c r="B395" s="167"/>
      <c r="D395" s="160" t="s">
        <v>179</v>
      </c>
      <c r="E395" s="168" t="s">
        <v>1</v>
      </c>
      <c r="F395" s="169" t="s">
        <v>1967</v>
      </c>
      <c r="H395" s="170">
        <v>12.087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8" t="s">
        <v>179</v>
      </c>
      <c r="AU395" s="168" t="s">
        <v>87</v>
      </c>
      <c r="AV395" s="14" t="s">
        <v>87</v>
      </c>
      <c r="AW395" s="14" t="s">
        <v>31</v>
      </c>
      <c r="AX395" s="14" t="s">
        <v>77</v>
      </c>
      <c r="AY395" s="168" t="s">
        <v>170</v>
      </c>
    </row>
    <row r="396" spans="2:51" s="14" customFormat="1" ht="12">
      <c r="B396" s="167"/>
      <c r="D396" s="160" t="s">
        <v>179</v>
      </c>
      <c r="E396" s="168" t="s">
        <v>1</v>
      </c>
      <c r="F396" s="169" t="s">
        <v>1968</v>
      </c>
      <c r="H396" s="170">
        <v>12.56</v>
      </c>
      <c r="I396" s="171"/>
      <c r="L396" s="167"/>
      <c r="M396" s="172"/>
      <c r="N396" s="173"/>
      <c r="O396" s="173"/>
      <c r="P396" s="173"/>
      <c r="Q396" s="173"/>
      <c r="R396" s="173"/>
      <c r="S396" s="173"/>
      <c r="T396" s="174"/>
      <c r="AT396" s="168" t="s">
        <v>179</v>
      </c>
      <c r="AU396" s="168" t="s">
        <v>87</v>
      </c>
      <c r="AV396" s="14" t="s">
        <v>87</v>
      </c>
      <c r="AW396" s="14" t="s">
        <v>31</v>
      </c>
      <c r="AX396" s="14" t="s">
        <v>77</v>
      </c>
      <c r="AY396" s="168" t="s">
        <v>170</v>
      </c>
    </row>
    <row r="397" spans="2:51" s="14" customFormat="1" ht="12">
      <c r="B397" s="167"/>
      <c r="D397" s="160" t="s">
        <v>179</v>
      </c>
      <c r="E397" s="168" t="s">
        <v>1</v>
      </c>
      <c r="F397" s="169" t="s">
        <v>1969</v>
      </c>
      <c r="H397" s="170">
        <v>2.025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8" t="s">
        <v>179</v>
      </c>
      <c r="AU397" s="168" t="s">
        <v>87</v>
      </c>
      <c r="AV397" s="14" t="s">
        <v>87</v>
      </c>
      <c r="AW397" s="14" t="s">
        <v>31</v>
      </c>
      <c r="AX397" s="14" t="s">
        <v>77</v>
      </c>
      <c r="AY397" s="168" t="s">
        <v>170</v>
      </c>
    </row>
    <row r="398" spans="2:51" s="14" customFormat="1" ht="12">
      <c r="B398" s="167"/>
      <c r="D398" s="160" t="s">
        <v>179</v>
      </c>
      <c r="E398" s="168" t="s">
        <v>1</v>
      </c>
      <c r="F398" s="169" t="s">
        <v>1970</v>
      </c>
      <c r="H398" s="170">
        <v>9.646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8" t="s">
        <v>179</v>
      </c>
      <c r="AU398" s="168" t="s">
        <v>87</v>
      </c>
      <c r="AV398" s="14" t="s">
        <v>87</v>
      </c>
      <c r="AW398" s="14" t="s">
        <v>31</v>
      </c>
      <c r="AX398" s="14" t="s">
        <v>77</v>
      </c>
      <c r="AY398" s="168" t="s">
        <v>170</v>
      </c>
    </row>
    <row r="399" spans="2:51" s="14" customFormat="1" ht="12">
      <c r="B399" s="167"/>
      <c r="D399" s="160" t="s">
        <v>179</v>
      </c>
      <c r="E399" s="168" t="s">
        <v>1</v>
      </c>
      <c r="F399" s="169" t="s">
        <v>1971</v>
      </c>
      <c r="H399" s="170">
        <v>5.432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8" t="s">
        <v>179</v>
      </c>
      <c r="AU399" s="168" t="s">
        <v>87</v>
      </c>
      <c r="AV399" s="14" t="s">
        <v>87</v>
      </c>
      <c r="AW399" s="14" t="s">
        <v>31</v>
      </c>
      <c r="AX399" s="14" t="s">
        <v>77</v>
      </c>
      <c r="AY399" s="168" t="s">
        <v>170</v>
      </c>
    </row>
    <row r="400" spans="2:51" s="14" customFormat="1" ht="12">
      <c r="B400" s="167"/>
      <c r="D400" s="160" t="s">
        <v>179</v>
      </c>
      <c r="E400" s="168" t="s">
        <v>1</v>
      </c>
      <c r="F400" s="169" t="s">
        <v>1972</v>
      </c>
      <c r="H400" s="170">
        <v>18.042</v>
      </c>
      <c r="I400" s="171"/>
      <c r="L400" s="167"/>
      <c r="M400" s="172"/>
      <c r="N400" s="173"/>
      <c r="O400" s="173"/>
      <c r="P400" s="173"/>
      <c r="Q400" s="173"/>
      <c r="R400" s="173"/>
      <c r="S400" s="173"/>
      <c r="T400" s="174"/>
      <c r="AT400" s="168" t="s">
        <v>179</v>
      </c>
      <c r="AU400" s="168" t="s">
        <v>87</v>
      </c>
      <c r="AV400" s="14" t="s">
        <v>87</v>
      </c>
      <c r="AW400" s="14" t="s">
        <v>31</v>
      </c>
      <c r="AX400" s="14" t="s">
        <v>77</v>
      </c>
      <c r="AY400" s="168" t="s">
        <v>170</v>
      </c>
    </row>
    <row r="401" spans="2:51" s="14" customFormat="1" ht="12">
      <c r="B401" s="167"/>
      <c r="D401" s="160" t="s">
        <v>179</v>
      </c>
      <c r="E401" s="168" t="s">
        <v>1</v>
      </c>
      <c r="F401" s="169" t="s">
        <v>1973</v>
      </c>
      <c r="H401" s="170">
        <v>8.502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8" t="s">
        <v>179</v>
      </c>
      <c r="AU401" s="168" t="s">
        <v>87</v>
      </c>
      <c r="AV401" s="14" t="s">
        <v>87</v>
      </c>
      <c r="AW401" s="14" t="s">
        <v>31</v>
      </c>
      <c r="AX401" s="14" t="s">
        <v>77</v>
      </c>
      <c r="AY401" s="168" t="s">
        <v>170</v>
      </c>
    </row>
    <row r="402" spans="2:51" s="14" customFormat="1" ht="12">
      <c r="B402" s="167"/>
      <c r="D402" s="160" t="s">
        <v>179</v>
      </c>
      <c r="E402" s="168" t="s">
        <v>1</v>
      </c>
      <c r="F402" s="169" t="s">
        <v>1974</v>
      </c>
      <c r="H402" s="170">
        <v>10.985</v>
      </c>
      <c r="I402" s="171"/>
      <c r="L402" s="167"/>
      <c r="M402" s="172"/>
      <c r="N402" s="173"/>
      <c r="O402" s="173"/>
      <c r="P402" s="173"/>
      <c r="Q402" s="173"/>
      <c r="R402" s="173"/>
      <c r="S402" s="173"/>
      <c r="T402" s="174"/>
      <c r="AT402" s="168" t="s">
        <v>179</v>
      </c>
      <c r="AU402" s="168" t="s">
        <v>87</v>
      </c>
      <c r="AV402" s="14" t="s">
        <v>87</v>
      </c>
      <c r="AW402" s="14" t="s">
        <v>31</v>
      </c>
      <c r="AX402" s="14" t="s">
        <v>77</v>
      </c>
      <c r="AY402" s="168" t="s">
        <v>170</v>
      </c>
    </row>
    <row r="403" spans="2:51" s="14" customFormat="1" ht="12">
      <c r="B403" s="167"/>
      <c r="D403" s="160" t="s">
        <v>179</v>
      </c>
      <c r="E403" s="168" t="s">
        <v>1</v>
      </c>
      <c r="F403" s="169" t="s">
        <v>1975</v>
      </c>
      <c r="H403" s="170">
        <v>20.93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8" t="s">
        <v>179</v>
      </c>
      <c r="AU403" s="168" t="s">
        <v>87</v>
      </c>
      <c r="AV403" s="14" t="s">
        <v>87</v>
      </c>
      <c r="AW403" s="14" t="s">
        <v>31</v>
      </c>
      <c r="AX403" s="14" t="s">
        <v>77</v>
      </c>
      <c r="AY403" s="168" t="s">
        <v>170</v>
      </c>
    </row>
    <row r="404" spans="2:51" s="14" customFormat="1" ht="12">
      <c r="B404" s="167"/>
      <c r="D404" s="160" t="s">
        <v>179</v>
      </c>
      <c r="E404" s="168" t="s">
        <v>1</v>
      </c>
      <c r="F404" s="169" t="s">
        <v>1976</v>
      </c>
      <c r="H404" s="170">
        <v>7.22</v>
      </c>
      <c r="I404" s="171"/>
      <c r="L404" s="167"/>
      <c r="M404" s="172"/>
      <c r="N404" s="173"/>
      <c r="O404" s="173"/>
      <c r="P404" s="173"/>
      <c r="Q404" s="173"/>
      <c r="R404" s="173"/>
      <c r="S404" s="173"/>
      <c r="T404" s="174"/>
      <c r="AT404" s="168" t="s">
        <v>179</v>
      </c>
      <c r="AU404" s="168" t="s">
        <v>87</v>
      </c>
      <c r="AV404" s="14" t="s">
        <v>87</v>
      </c>
      <c r="AW404" s="14" t="s">
        <v>31</v>
      </c>
      <c r="AX404" s="14" t="s">
        <v>77</v>
      </c>
      <c r="AY404" s="168" t="s">
        <v>170</v>
      </c>
    </row>
    <row r="405" spans="2:51" s="14" customFormat="1" ht="12">
      <c r="B405" s="167"/>
      <c r="D405" s="160" t="s">
        <v>179</v>
      </c>
      <c r="E405" s="168" t="s">
        <v>1</v>
      </c>
      <c r="F405" s="169" t="s">
        <v>1977</v>
      </c>
      <c r="H405" s="170">
        <v>8.84</v>
      </c>
      <c r="I405" s="171"/>
      <c r="L405" s="167"/>
      <c r="M405" s="172"/>
      <c r="N405" s="173"/>
      <c r="O405" s="173"/>
      <c r="P405" s="173"/>
      <c r="Q405" s="173"/>
      <c r="R405" s="173"/>
      <c r="S405" s="173"/>
      <c r="T405" s="174"/>
      <c r="AT405" s="168" t="s">
        <v>179</v>
      </c>
      <c r="AU405" s="168" t="s">
        <v>87</v>
      </c>
      <c r="AV405" s="14" t="s">
        <v>87</v>
      </c>
      <c r="AW405" s="14" t="s">
        <v>31</v>
      </c>
      <c r="AX405" s="14" t="s">
        <v>77</v>
      </c>
      <c r="AY405" s="168" t="s">
        <v>170</v>
      </c>
    </row>
    <row r="406" spans="2:51" s="14" customFormat="1" ht="12">
      <c r="B406" s="167"/>
      <c r="D406" s="160" t="s">
        <v>179</v>
      </c>
      <c r="E406" s="168" t="s">
        <v>1</v>
      </c>
      <c r="F406" s="169" t="s">
        <v>1978</v>
      </c>
      <c r="H406" s="170">
        <v>18.375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8" t="s">
        <v>179</v>
      </c>
      <c r="AU406" s="168" t="s">
        <v>87</v>
      </c>
      <c r="AV406" s="14" t="s">
        <v>87</v>
      </c>
      <c r="AW406" s="14" t="s">
        <v>31</v>
      </c>
      <c r="AX406" s="14" t="s">
        <v>77</v>
      </c>
      <c r="AY406" s="168" t="s">
        <v>170</v>
      </c>
    </row>
    <row r="407" spans="2:51" s="14" customFormat="1" ht="12">
      <c r="B407" s="167"/>
      <c r="D407" s="160" t="s">
        <v>179</v>
      </c>
      <c r="E407" s="168" t="s">
        <v>1</v>
      </c>
      <c r="F407" s="169" t="s">
        <v>1979</v>
      </c>
      <c r="H407" s="170">
        <v>6.498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8" t="s">
        <v>179</v>
      </c>
      <c r="AU407" s="168" t="s">
        <v>87</v>
      </c>
      <c r="AV407" s="14" t="s">
        <v>87</v>
      </c>
      <c r="AW407" s="14" t="s">
        <v>31</v>
      </c>
      <c r="AX407" s="14" t="s">
        <v>77</v>
      </c>
      <c r="AY407" s="168" t="s">
        <v>170</v>
      </c>
    </row>
    <row r="408" spans="2:51" s="14" customFormat="1" ht="12">
      <c r="B408" s="167"/>
      <c r="D408" s="160" t="s">
        <v>179</v>
      </c>
      <c r="E408" s="168" t="s">
        <v>1</v>
      </c>
      <c r="F408" s="169" t="s">
        <v>1980</v>
      </c>
      <c r="H408" s="170">
        <v>9.393</v>
      </c>
      <c r="I408" s="171"/>
      <c r="L408" s="167"/>
      <c r="M408" s="172"/>
      <c r="N408" s="173"/>
      <c r="O408" s="173"/>
      <c r="P408" s="173"/>
      <c r="Q408" s="173"/>
      <c r="R408" s="173"/>
      <c r="S408" s="173"/>
      <c r="T408" s="174"/>
      <c r="AT408" s="168" t="s">
        <v>179</v>
      </c>
      <c r="AU408" s="168" t="s">
        <v>87</v>
      </c>
      <c r="AV408" s="14" t="s">
        <v>87</v>
      </c>
      <c r="AW408" s="14" t="s">
        <v>31</v>
      </c>
      <c r="AX408" s="14" t="s">
        <v>77</v>
      </c>
      <c r="AY408" s="168" t="s">
        <v>170</v>
      </c>
    </row>
    <row r="409" spans="2:51" s="14" customFormat="1" ht="12">
      <c r="B409" s="167"/>
      <c r="D409" s="160" t="s">
        <v>179</v>
      </c>
      <c r="E409" s="168" t="s">
        <v>1</v>
      </c>
      <c r="F409" s="169" t="s">
        <v>1981</v>
      </c>
      <c r="H409" s="170">
        <v>6.272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179</v>
      </c>
      <c r="AU409" s="168" t="s">
        <v>87</v>
      </c>
      <c r="AV409" s="14" t="s">
        <v>87</v>
      </c>
      <c r="AW409" s="14" t="s">
        <v>31</v>
      </c>
      <c r="AX409" s="14" t="s">
        <v>77</v>
      </c>
      <c r="AY409" s="168" t="s">
        <v>170</v>
      </c>
    </row>
    <row r="410" spans="2:51" s="14" customFormat="1" ht="12">
      <c r="B410" s="167"/>
      <c r="D410" s="160" t="s">
        <v>179</v>
      </c>
      <c r="E410" s="168" t="s">
        <v>1</v>
      </c>
      <c r="F410" s="169" t="s">
        <v>1982</v>
      </c>
      <c r="H410" s="170">
        <v>5.831</v>
      </c>
      <c r="I410" s="171"/>
      <c r="L410" s="167"/>
      <c r="M410" s="172"/>
      <c r="N410" s="173"/>
      <c r="O410" s="173"/>
      <c r="P410" s="173"/>
      <c r="Q410" s="173"/>
      <c r="R410" s="173"/>
      <c r="S410" s="173"/>
      <c r="T410" s="174"/>
      <c r="AT410" s="168" t="s">
        <v>179</v>
      </c>
      <c r="AU410" s="168" t="s">
        <v>87</v>
      </c>
      <c r="AV410" s="14" t="s">
        <v>87</v>
      </c>
      <c r="AW410" s="14" t="s">
        <v>31</v>
      </c>
      <c r="AX410" s="14" t="s">
        <v>77</v>
      </c>
      <c r="AY410" s="168" t="s">
        <v>170</v>
      </c>
    </row>
    <row r="411" spans="2:51" s="14" customFormat="1" ht="12">
      <c r="B411" s="167"/>
      <c r="D411" s="160" t="s">
        <v>179</v>
      </c>
      <c r="E411" s="168" t="s">
        <v>1</v>
      </c>
      <c r="F411" s="169" t="s">
        <v>1983</v>
      </c>
      <c r="H411" s="170">
        <v>0.479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8" t="s">
        <v>179</v>
      </c>
      <c r="AU411" s="168" t="s">
        <v>87</v>
      </c>
      <c r="AV411" s="14" t="s">
        <v>87</v>
      </c>
      <c r="AW411" s="14" t="s">
        <v>31</v>
      </c>
      <c r="AX411" s="14" t="s">
        <v>77</v>
      </c>
      <c r="AY411" s="168" t="s">
        <v>170</v>
      </c>
    </row>
    <row r="412" spans="2:51" s="15" customFormat="1" ht="12">
      <c r="B412" s="175"/>
      <c r="D412" s="160" t="s">
        <v>179</v>
      </c>
      <c r="E412" s="176" t="s">
        <v>1725</v>
      </c>
      <c r="F412" s="177" t="s">
        <v>239</v>
      </c>
      <c r="H412" s="178">
        <v>186.067</v>
      </c>
      <c r="I412" s="179"/>
      <c r="L412" s="175"/>
      <c r="M412" s="180"/>
      <c r="N412" s="181"/>
      <c r="O412" s="181"/>
      <c r="P412" s="181"/>
      <c r="Q412" s="181"/>
      <c r="R412" s="181"/>
      <c r="S412" s="181"/>
      <c r="T412" s="182"/>
      <c r="AT412" s="176" t="s">
        <v>179</v>
      </c>
      <c r="AU412" s="176" t="s">
        <v>87</v>
      </c>
      <c r="AV412" s="15" t="s">
        <v>177</v>
      </c>
      <c r="AW412" s="15" t="s">
        <v>31</v>
      </c>
      <c r="AX412" s="15" t="s">
        <v>32</v>
      </c>
      <c r="AY412" s="176" t="s">
        <v>170</v>
      </c>
    </row>
    <row r="413" spans="1:65" s="2" customFormat="1" ht="16.5" customHeight="1">
      <c r="A413" s="33"/>
      <c r="B413" s="145"/>
      <c r="C413" s="146" t="s">
        <v>389</v>
      </c>
      <c r="D413" s="146" t="s">
        <v>172</v>
      </c>
      <c r="E413" s="147" t="s">
        <v>1984</v>
      </c>
      <c r="F413" s="148" t="s">
        <v>1985</v>
      </c>
      <c r="G413" s="149" t="s">
        <v>175</v>
      </c>
      <c r="H413" s="150">
        <v>186.067</v>
      </c>
      <c r="I413" s="151"/>
      <c r="J413" s="152">
        <f>ROUND(I413*H413,2)</f>
        <v>0</v>
      </c>
      <c r="K413" s="148" t="s">
        <v>176</v>
      </c>
      <c r="L413" s="34"/>
      <c r="M413" s="153" t="s">
        <v>1</v>
      </c>
      <c r="N413" s="154" t="s">
        <v>42</v>
      </c>
      <c r="O413" s="59"/>
      <c r="P413" s="155">
        <f>O413*H413</f>
        <v>0</v>
      </c>
      <c r="Q413" s="155">
        <v>0</v>
      </c>
      <c r="R413" s="155">
        <f>Q413*H413</f>
        <v>0</v>
      </c>
      <c r="S413" s="155">
        <v>0</v>
      </c>
      <c r="T413" s="156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7" t="s">
        <v>177</v>
      </c>
      <c r="AT413" s="157" t="s">
        <v>172</v>
      </c>
      <c r="AU413" s="157" t="s">
        <v>87</v>
      </c>
      <c r="AY413" s="18" t="s">
        <v>170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8" t="s">
        <v>32</v>
      </c>
      <c r="BK413" s="158">
        <f>ROUND(I413*H413,2)</f>
        <v>0</v>
      </c>
      <c r="BL413" s="18" t="s">
        <v>177</v>
      </c>
      <c r="BM413" s="157" t="s">
        <v>1986</v>
      </c>
    </row>
    <row r="414" spans="1:65" s="2" customFormat="1" ht="16.5" customHeight="1">
      <c r="A414" s="33"/>
      <c r="B414" s="145"/>
      <c r="C414" s="146" t="s">
        <v>393</v>
      </c>
      <c r="D414" s="146" t="s">
        <v>172</v>
      </c>
      <c r="E414" s="147" t="s">
        <v>900</v>
      </c>
      <c r="F414" s="148" t="s">
        <v>901</v>
      </c>
      <c r="G414" s="149" t="s">
        <v>175</v>
      </c>
      <c r="H414" s="150">
        <v>1697.14</v>
      </c>
      <c r="I414" s="151"/>
      <c r="J414" s="152">
        <f>ROUND(I414*H414,2)</f>
        <v>0</v>
      </c>
      <c r="K414" s="148" t="s">
        <v>176</v>
      </c>
      <c r="L414" s="34"/>
      <c r="M414" s="153" t="s">
        <v>1</v>
      </c>
      <c r="N414" s="154" t="s">
        <v>42</v>
      </c>
      <c r="O414" s="59"/>
      <c r="P414" s="155">
        <f>O414*H414</f>
        <v>0</v>
      </c>
      <c r="Q414" s="155">
        <v>0.00085</v>
      </c>
      <c r="R414" s="155">
        <f>Q414*H414</f>
        <v>1.442569</v>
      </c>
      <c r="S414" s="155">
        <v>0</v>
      </c>
      <c r="T414" s="156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7" t="s">
        <v>177</v>
      </c>
      <c r="AT414" s="157" t="s">
        <v>172</v>
      </c>
      <c r="AU414" s="157" t="s">
        <v>87</v>
      </c>
      <c r="AY414" s="18" t="s">
        <v>170</v>
      </c>
      <c r="BE414" s="158">
        <f>IF(N414="základní",J414,0)</f>
        <v>0</v>
      </c>
      <c r="BF414" s="158">
        <f>IF(N414="snížená",J414,0)</f>
        <v>0</v>
      </c>
      <c r="BG414" s="158">
        <f>IF(N414="zákl. přenesená",J414,0)</f>
        <v>0</v>
      </c>
      <c r="BH414" s="158">
        <f>IF(N414="sníž. přenesená",J414,0)</f>
        <v>0</v>
      </c>
      <c r="BI414" s="158">
        <f>IF(N414="nulová",J414,0)</f>
        <v>0</v>
      </c>
      <c r="BJ414" s="18" t="s">
        <v>32</v>
      </c>
      <c r="BK414" s="158">
        <f>ROUND(I414*H414,2)</f>
        <v>0</v>
      </c>
      <c r="BL414" s="18" t="s">
        <v>177</v>
      </c>
      <c r="BM414" s="157" t="s">
        <v>1293</v>
      </c>
    </row>
    <row r="415" spans="2:51" s="13" customFormat="1" ht="12">
      <c r="B415" s="159"/>
      <c r="D415" s="160" t="s">
        <v>179</v>
      </c>
      <c r="E415" s="161" t="s">
        <v>1</v>
      </c>
      <c r="F415" s="162" t="s">
        <v>1987</v>
      </c>
      <c r="H415" s="161" t="s">
        <v>1</v>
      </c>
      <c r="I415" s="163"/>
      <c r="L415" s="159"/>
      <c r="M415" s="164"/>
      <c r="N415" s="165"/>
      <c r="O415" s="165"/>
      <c r="P415" s="165"/>
      <c r="Q415" s="165"/>
      <c r="R415" s="165"/>
      <c r="S415" s="165"/>
      <c r="T415" s="166"/>
      <c r="AT415" s="161" t="s">
        <v>179</v>
      </c>
      <c r="AU415" s="161" t="s">
        <v>87</v>
      </c>
      <c r="AV415" s="13" t="s">
        <v>32</v>
      </c>
      <c r="AW415" s="13" t="s">
        <v>31</v>
      </c>
      <c r="AX415" s="13" t="s">
        <v>77</v>
      </c>
      <c r="AY415" s="161" t="s">
        <v>170</v>
      </c>
    </row>
    <row r="416" spans="2:51" s="14" customFormat="1" ht="12">
      <c r="B416" s="167"/>
      <c r="D416" s="160" t="s">
        <v>179</v>
      </c>
      <c r="E416" s="168" t="s">
        <v>1</v>
      </c>
      <c r="F416" s="169" t="s">
        <v>1988</v>
      </c>
      <c r="H416" s="170">
        <v>1883.207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8" t="s">
        <v>179</v>
      </c>
      <c r="AU416" s="168" t="s">
        <v>87</v>
      </c>
      <c r="AV416" s="14" t="s">
        <v>87</v>
      </c>
      <c r="AW416" s="14" t="s">
        <v>31</v>
      </c>
      <c r="AX416" s="14" t="s">
        <v>77</v>
      </c>
      <c r="AY416" s="168" t="s">
        <v>170</v>
      </c>
    </row>
    <row r="417" spans="2:51" s="14" customFormat="1" ht="12">
      <c r="B417" s="167"/>
      <c r="D417" s="160" t="s">
        <v>179</v>
      </c>
      <c r="E417" s="168" t="s">
        <v>1</v>
      </c>
      <c r="F417" s="169" t="s">
        <v>1989</v>
      </c>
      <c r="H417" s="170">
        <v>-186.067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179</v>
      </c>
      <c r="AU417" s="168" t="s">
        <v>87</v>
      </c>
      <c r="AV417" s="14" t="s">
        <v>87</v>
      </c>
      <c r="AW417" s="14" t="s">
        <v>31</v>
      </c>
      <c r="AX417" s="14" t="s">
        <v>77</v>
      </c>
      <c r="AY417" s="168" t="s">
        <v>170</v>
      </c>
    </row>
    <row r="418" spans="2:51" s="15" customFormat="1" ht="12">
      <c r="B418" s="175"/>
      <c r="D418" s="160" t="s">
        <v>179</v>
      </c>
      <c r="E418" s="176" t="s">
        <v>1</v>
      </c>
      <c r="F418" s="177" t="s">
        <v>239</v>
      </c>
      <c r="H418" s="178">
        <v>1697.14</v>
      </c>
      <c r="I418" s="179"/>
      <c r="L418" s="175"/>
      <c r="M418" s="180"/>
      <c r="N418" s="181"/>
      <c r="O418" s="181"/>
      <c r="P418" s="181"/>
      <c r="Q418" s="181"/>
      <c r="R418" s="181"/>
      <c r="S418" s="181"/>
      <c r="T418" s="182"/>
      <c r="AT418" s="176" t="s">
        <v>179</v>
      </c>
      <c r="AU418" s="176" t="s">
        <v>87</v>
      </c>
      <c r="AV418" s="15" t="s">
        <v>177</v>
      </c>
      <c r="AW418" s="15" t="s">
        <v>31</v>
      </c>
      <c r="AX418" s="15" t="s">
        <v>32</v>
      </c>
      <c r="AY418" s="176" t="s">
        <v>170</v>
      </c>
    </row>
    <row r="419" spans="1:65" s="2" customFormat="1" ht="16.5" customHeight="1">
      <c r="A419" s="33"/>
      <c r="B419" s="145"/>
      <c r="C419" s="146" t="s">
        <v>399</v>
      </c>
      <c r="D419" s="146" t="s">
        <v>172</v>
      </c>
      <c r="E419" s="147" t="s">
        <v>927</v>
      </c>
      <c r="F419" s="148" t="s">
        <v>928</v>
      </c>
      <c r="G419" s="149" t="s">
        <v>175</v>
      </c>
      <c r="H419" s="150">
        <v>1697.14</v>
      </c>
      <c r="I419" s="151"/>
      <c r="J419" s="152">
        <f>ROUND(I419*H419,2)</f>
        <v>0</v>
      </c>
      <c r="K419" s="148" t="s">
        <v>176</v>
      </c>
      <c r="L419" s="34"/>
      <c r="M419" s="153" t="s">
        <v>1</v>
      </c>
      <c r="N419" s="154" t="s">
        <v>42</v>
      </c>
      <c r="O419" s="59"/>
      <c r="P419" s="155">
        <f>O419*H419</f>
        <v>0</v>
      </c>
      <c r="Q419" s="155">
        <v>0</v>
      </c>
      <c r="R419" s="155">
        <f>Q419*H419</f>
        <v>0</v>
      </c>
      <c r="S419" s="155">
        <v>0</v>
      </c>
      <c r="T419" s="156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7" t="s">
        <v>177</v>
      </c>
      <c r="AT419" s="157" t="s">
        <v>172</v>
      </c>
      <c r="AU419" s="157" t="s">
        <v>87</v>
      </c>
      <c r="AY419" s="18" t="s">
        <v>170</v>
      </c>
      <c r="BE419" s="158">
        <f>IF(N419="základní",J419,0)</f>
        <v>0</v>
      </c>
      <c r="BF419" s="158">
        <f>IF(N419="snížená",J419,0)</f>
        <v>0</v>
      </c>
      <c r="BG419" s="158">
        <f>IF(N419="zákl. přenesená",J419,0)</f>
        <v>0</v>
      </c>
      <c r="BH419" s="158">
        <f>IF(N419="sníž. přenesená",J419,0)</f>
        <v>0</v>
      </c>
      <c r="BI419" s="158">
        <f>IF(N419="nulová",J419,0)</f>
        <v>0</v>
      </c>
      <c r="BJ419" s="18" t="s">
        <v>32</v>
      </c>
      <c r="BK419" s="158">
        <f>ROUND(I419*H419,2)</f>
        <v>0</v>
      </c>
      <c r="BL419" s="18" t="s">
        <v>177</v>
      </c>
      <c r="BM419" s="157" t="s">
        <v>1990</v>
      </c>
    </row>
    <row r="420" spans="1:65" s="2" customFormat="1" ht="16.5" customHeight="1">
      <c r="A420" s="33"/>
      <c r="B420" s="145"/>
      <c r="C420" s="146" t="s">
        <v>406</v>
      </c>
      <c r="D420" s="146" t="s">
        <v>172</v>
      </c>
      <c r="E420" s="147" t="s">
        <v>316</v>
      </c>
      <c r="F420" s="148" t="s">
        <v>317</v>
      </c>
      <c r="G420" s="149" t="s">
        <v>222</v>
      </c>
      <c r="H420" s="150">
        <v>515.108</v>
      </c>
      <c r="I420" s="151"/>
      <c r="J420" s="152">
        <f>ROUND(I420*H420,2)</f>
        <v>0</v>
      </c>
      <c r="K420" s="148" t="s">
        <v>176</v>
      </c>
      <c r="L420" s="34"/>
      <c r="M420" s="153" t="s">
        <v>1</v>
      </c>
      <c r="N420" s="154" t="s">
        <v>42</v>
      </c>
      <c r="O420" s="59"/>
      <c r="P420" s="155">
        <f>O420*H420</f>
        <v>0</v>
      </c>
      <c r="Q420" s="155">
        <v>0</v>
      </c>
      <c r="R420" s="155">
        <f>Q420*H420</f>
        <v>0</v>
      </c>
      <c r="S420" s="155">
        <v>0</v>
      </c>
      <c r="T420" s="156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7" t="s">
        <v>177</v>
      </c>
      <c r="AT420" s="157" t="s">
        <v>172</v>
      </c>
      <c r="AU420" s="157" t="s">
        <v>87</v>
      </c>
      <c r="AY420" s="18" t="s">
        <v>170</v>
      </c>
      <c r="BE420" s="158">
        <f>IF(N420="základní",J420,0)</f>
        <v>0</v>
      </c>
      <c r="BF420" s="158">
        <f>IF(N420="snížená",J420,0)</f>
        <v>0</v>
      </c>
      <c r="BG420" s="158">
        <f>IF(N420="zákl. přenesená",J420,0)</f>
        <v>0</v>
      </c>
      <c r="BH420" s="158">
        <f>IF(N420="sníž. přenesená",J420,0)</f>
        <v>0</v>
      </c>
      <c r="BI420" s="158">
        <f>IF(N420="nulová",J420,0)</f>
        <v>0</v>
      </c>
      <c r="BJ420" s="18" t="s">
        <v>32</v>
      </c>
      <c r="BK420" s="158">
        <f>ROUND(I420*H420,2)</f>
        <v>0</v>
      </c>
      <c r="BL420" s="18" t="s">
        <v>177</v>
      </c>
      <c r="BM420" s="157" t="s">
        <v>318</v>
      </c>
    </row>
    <row r="421" spans="2:51" s="13" customFormat="1" ht="12">
      <c r="B421" s="159"/>
      <c r="D421" s="160" t="s">
        <v>179</v>
      </c>
      <c r="E421" s="161" t="s">
        <v>1</v>
      </c>
      <c r="F421" s="162" t="s">
        <v>1321</v>
      </c>
      <c r="H421" s="161" t="s">
        <v>1</v>
      </c>
      <c r="I421" s="163"/>
      <c r="L421" s="159"/>
      <c r="M421" s="164"/>
      <c r="N421" s="165"/>
      <c r="O421" s="165"/>
      <c r="P421" s="165"/>
      <c r="Q421" s="165"/>
      <c r="R421" s="165"/>
      <c r="S421" s="165"/>
      <c r="T421" s="166"/>
      <c r="AT421" s="161" t="s">
        <v>179</v>
      </c>
      <c r="AU421" s="161" t="s">
        <v>87</v>
      </c>
      <c r="AV421" s="13" t="s">
        <v>32</v>
      </c>
      <c r="AW421" s="13" t="s">
        <v>31</v>
      </c>
      <c r="AX421" s="13" t="s">
        <v>77</v>
      </c>
      <c r="AY421" s="161" t="s">
        <v>170</v>
      </c>
    </row>
    <row r="422" spans="2:51" s="14" customFormat="1" ht="12">
      <c r="B422" s="167"/>
      <c r="D422" s="160" t="s">
        <v>179</v>
      </c>
      <c r="E422" s="168" t="s">
        <v>1</v>
      </c>
      <c r="F422" s="169" t="s">
        <v>1991</v>
      </c>
      <c r="H422" s="170">
        <v>792.474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179</v>
      </c>
      <c r="AU422" s="168" t="s">
        <v>87</v>
      </c>
      <c r="AV422" s="14" t="s">
        <v>87</v>
      </c>
      <c r="AW422" s="14" t="s">
        <v>31</v>
      </c>
      <c r="AX422" s="14" t="s">
        <v>77</v>
      </c>
      <c r="AY422" s="168" t="s">
        <v>170</v>
      </c>
    </row>
    <row r="423" spans="2:51" s="15" customFormat="1" ht="12">
      <c r="B423" s="175"/>
      <c r="D423" s="160" t="s">
        <v>179</v>
      </c>
      <c r="E423" s="176" t="s">
        <v>825</v>
      </c>
      <c r="F423" s="177" t="s">
        <v>239</v>
      </c>
      <c r="H423" s="178">
        <v>792.474</v>
      </c>
      <c r="I423" s="179"/>
      <c r="L423" s="175"/>
      <c r="M423" s="180"/>
      <c r="N423" s="181"/>
      <c r="O423" s="181"/>
      <c r="P423" s="181"/>
      <c r="Q423" s="181"/>
      <c r="R423" s="181"/>
      <c r="S423" s="181"/>
      <c r="T423" s="182"/>
      <c r="AT423" s="176" t="s">
        <v>179</v>
      </c>
      <c r="AU423" s="176" t="s">
        <v>87</v>
      </c>
      <c r="AV423" s="15" t="s">
        <v>177</v>
      </c>
      <c r="AW423" s="15" t="s">
        <v>31</v>
      </c>
      <c r="AX423" s="15" t="s">
        <v>77</v>
      </c>
      <c r="AY423" s="176" t="s">
        <v>170</v>
      </c>
    </row>
    <row r="424" spans="2:51" s="13" customFormat="1" ht="12">
      <c r="B424" s="159"/>
      <c r="D424" s="160" t="s">
        <v>179</v>
      </c>
      <c r="E424" s="161" t="s">
        <v>1</v>
      </c>
      <c r="F424" s="162" t="s">
        <v>323</v>
      </c>
      <c r="H424" s="161" t="s">
        <v>1</v>
      </c>
      <c r="I424" s="163"/>
      <c r="L424" s="159"/>
      <c r="M424" s="164"/>
      <c r="N424" s="165"/>
      <c r="O424" s="165"/>
      <c r="P424" s="165"/>
      <c r="Q424" s="165"/>
      <c r="R424" s="165"/>
      <c r="S424" s="165"/>
      <c r="T424" s="166"/>
      <c r="AT424" s="161" t="s">
        <v>179</v>
      </c>
      <c r="AU424" s="161" t="s">
        <v>87</v>
      </c>
      <c r="AV424" s="13" t="s">
        <v>32</v>
      </c>
      <c r="AW424" s="13" t="s">
        <v>31</v>
      </c>
      <c r="AX424" s="13" t="s">
        <v>77</v>
      </c>
      <c r="AY424" s="161" t="s">
        <v>170</v>
      </c>
    </row>
    <row r="425" spans="2:51" s="14" customFormat="1" ht="12">
      <c r="B425" s="167"/>
      <c r="D425" s="160" t="s">
        <v>179</v>
      </c>
      <c r="E425" s="168" t="s">
        <v>1</v>
      </c>
      <c r="F425" s="169" t="s">
        <v>931</v>
      </c>
      <c r="H425" s="170">
        <v>515.108</v>
      </c>
      <c r="I425" s="171"/>
      <c r="L425" s="167"/>
      <c r="M425" s="172"/>
      <c r="N425" s="173"/>
      <c r="O425" s="173"/>
      <c r="P425" s="173"/>
      <c r="Q425" s="173"/>
      <c r="R425" s="173"/>
      <c r="S425" s="173"/>
      <c r="T425" s="174"/>
      <c r="AT425" s="168" t="s">
        <v>179</v>
      </c>
      <c r="AU425" s="168" t="s">
        <v>87</v>
      </c>
      <c r="AV425" s="14" t="s">
        <v>87</v>
      </c>
      <c r="AW425" s="14" t="s">
        <v>31</v>
      </c>
      <c r="AX425" s="14" t="s">
        <v>32</v>
      </c>
      <c r="AY425" s="168" t="s">
        <v>170</v>
      </c>
    </row>
    <row r="426" spans="1:65" s="2" customFormat="1" ht="24.2" customHeight="1">
      <c r="A426" s="33"/>
      <c r="B426" s="145"/>
      <c r="C426" s="146" t="s">
        <v>411</v>
      </c>
      <c r="D426" s="146" t="s">
        <v>172</v>
      </c>
      <c r="E426" s="147" t="s">
        <v>326</v>
      </c>
      <c r="F426" s="148" t="s">
        <v>327</v>
      </c>
      <c r="G426" s="149" t="s">
        <v>222</v>
      </c>
      <c r="H426" s="150">
        <v>1545.324</v>
      </c>
      <c r="I426" s="151"/>
      <c r="J426" s="152">
        <f>ROUND(I426*H426,2)</f>
        <v>0</v>
      </c>
      <c r="K426" s="148" t="s">
        <v>176</v>
      </c>
      <c r="L426" s="34"/>
      <c r="M426" s="153" t="s">
        <v>1</v>
      </c>
      <c r="N426" s="154" t="s">
        <v>42</v>
      </c>
      <c r="O426" s="59"/>
      <c r="P426" s="155">
        <f>O426*H426</f>
        <v>0</v>
      </c>
      <c r="Q426" s="155">
        <v>0</v>
      </c>
      <c r="R426" s="155">
        <f>Q426*H426</f>
        <v>0</v>
      </c>
      <c r="S426" s="155">
        <v>0</v>
      </c>
      <c r="T426" s="156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7" t="s">
        <v>177</v>
      </c>
      <c r="AT426" s="157" t="s">
        <v>172</v>
      </c>
      <c r="AU426" s="157" t="s">
        <v>87</v>
      </c>
      <c r="AY426" s="18" t="s">
        <v>170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8" t="s">
        <v>32</v>
      </c>
      <c r="BK426" s="158">
        <f>ROUND(I426*H426,2)</f>
        <v>0</v>
      </c>
      <c r="BL426" s="18" t="s">
        <v>177</v>
      </c>
      <c r="BM426" s="157" t="s">
        <v>328</v>
      </c>
    </row>
    <row r="427" spans="2:51" s="14" customFormat="1" ht="12">
      <c r="B427" s="167"/>
      <c r="D427" s="160" t="s">
        <v>179</v>
      </c>
      <c r="E427" s="168" t="s">
        <v>1</v>
      </c>
      <c r="F427" s="169" t="s">
        <v>932</v>
      </c>
      <c r="H427" s="170">
        <v>1545.324</v>
      </c>
      <c r="I427" s="171"/>
      <c r="L427" s="167"/>
      <c r="M427" s="172"/>
      <c r="N427" s="173"/>
      <c r="O427" s="173"/>
      <c r="P427" s="173"/>
      <c r="Q427" s="173"/>
      <c r="R427" s="173"/>
      <c r="S427" s="173"/>
      <c r="T427" s="174"/>
      <c r="AT427" s="168" t="s">
        <v>179</v>
      </c>
      <c r="AU427" s="168" t="s">
        <v>87</v>
      </c>
      <c r="AV427" s="14" t="s">
        <v>87</v>
      </c>
      <c r="AW427" s="14" t="s">
        <v>31</v>
      </c>
      <c r="AX427" s="14" t="s">
        <v>32</v>
      </c>
      <c r="AY427" s="168" t="s">
        <v>170</v>
      </c>
    </row>
    <row r="428" spans="1:65" s="2" customFormat="1" ht="16.5" customHeight="1">
      <c r="A428" s="33"/>
      <c r="B428" s="145"/>
      <c r="C428" s="146" t="s">
        <v>414</v>
      </c>
      <c r="D428" s="146" t="s">
        <v>172</v>
      </c>
      <c r="E428" s="147" t="s">
        <v>331</v>
      </c>
      <c r="F428" s="148" t="s">
        <v>332</v>
      </c>
      <c r="G428" s="149" t="s">
        <v>222</v>
      </c>
      <c r="H428" s="150">
        <v>277.366</v>
      </c>
      <c r="I428" s="151"/>
      <c r="J428" s="152">
        <f>ROUND(I428*H428,2)</f>
        <v>0</v>
      </c>
      <c r="K428" s="148" t="s">
        <v>176</v>
      </c>
      <c r="L428" s="34"/>
      <c r="M428" s="153" t="s">
        <v>1</v>
      </c>
      <c r="N428" s="154" t="s">
        <v>42</v>
      </c>
      <c r="O428" s="59"/>
      <c r="P428" s="155">
        <f>O428*H428</f>
        <v>0</v>
      </c>
      <c r="Q428" s="155">
        <v>0</v>
      </c>
      <c r="R428" s="155">
        <f>Q428*H428</f>
        <v>0</v>
      </c>
      <c r="S428" s="155">
        <v>0</v>
      </c>
      <c r="T428" s="156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7" t="s">
        <v>177</v>
      </c>
      <c r="AT428" s="157" t="s">
        <v>172</v>
      </c>
      <c r="AU428" s="157" t="s">
        <v>87</v>
      </c>
      <c r="AY428" s="18" t="s">
        <v>170</v>
      </c>
      <c r="BE428" s="158">
        <f>IF(N428="základní",J428,0)</f>
        <v>0</v>
      </c>
      <c r="BF428" s="158">
        <f>IF(N428="snížená",J428,0)</f>
        <v>0</v>
      </c>
      <c r="BG428" s="158">
        <f>IF(N428="zákl. přenesená",J428,0)</f>
        <v>0</v>
      </c>
      <c r="BH428" s="158">
        <f>IF(N428="sníž. přenesená",J428,0)</f>
        <v>0</v>
      </c>
      <c r="BI428" s="158">
        <f>IF(N428="nulová",J428,0)</f>
        <v>0</v>
      </c>
      <c r="BJ428" s="18" t="s">
        <v>32</v>
      </c>
      <c r="BK428" s="158">
        <f>ROUND(I428*H428,2)</f>
        <v>0</v>
      </c>
      <c r="BL428" s="18" t="s">
        <v>177</v>
      </c>
      <c r="BM428" s="157" t="s">
        <v>333</v>
      </c>
    </row>
    <row r="429" spans="2:51" s="14" customFormat="1" ht="12">
      <c r="B429" s="167"/>
      <c r="D429" s="160" t="s">
        <v>179</v>
      </c>
      <c r="E429" s="168" t="s">
        <v>1</v>
      </c>
      <c r="F429" s="169" t="s">
        <v>933</v>
      </c>
      <c r="H429" s="170">
        <v>277.366</v>
      </c>
      <c r="I429" s="171"/>
      <c r="L429" s="167"/>
      <c r="M429" s="172"/>
      <c r="N429" s="173"/>
      <c r="O429" s="173"/>
      <c r="P429" s="173"/>
      <c r="Q429" s="173"/>
      <c r="R429" s="173"/>
      <c r="S429" s="173"/>
      <c r="T429" s="174"/>
      <c r="AT429" s="168" t="s">
        <v>179</v>
      </c>
      <c r="AU429" s="168" t="s">
        <v>87</v>
      </c>
      <c r="AV429" s="14" t="s">
        <v>87</v>
      </c>
      <c r="AW429" s="14" t="s">
        <v>31</v>
      </c>
      <c r="AX429" s="14" t="s">
        <v>32</v>
      </c>
      <c r="AY429" s="168" t="s">
        <v>170</v>
      </c>
    </row>
    <row r="430" spans="1:65" s="2" customFormat="1" ht="24.2" customHeight="1">
      <c r="A430" s="33"/>
      <c r="B430" s="145"/>
      <c r="C430" s="146" t="s">
        <v>417</v>
      </c>
      <c r="D430" s="146" t="s">
        <v>172</v>
      </c>
      <c r="E430" s="147" t="s">
        <v>336</v>
      </c>
      <c r="F430" s="148" t="s">
        <v>337</v>
      </c>
      <c r="G430" s="149" t="s">
        <v>222</v>
      </c>
      <c r="H430" s="150">
        <v>832.098</v>
      </c>
      <c r="I430" s="151"/>
      <c r="J430" s="152">
        <f>ROUND(I430*H430,2)</f>
        <v>0</v>
      </c>
      <c r="K430" s="148" t="s">
        <v>176</v>
      </c>
      <c r="L430" s="34"/>
      <c r="M430" s="153" t="s">
        <v>1</v>
      </c>
      <c r="N430" s="154" t="s">
        <v>42</v>
      </c>
      <c r="O430" s="59"/>
      <c r="P430" s="155">
        <f>O430*H430</f>
        <v>0</v>
      </c>
      <c r="Q430" s="155">
        <v>0</v>
      </c>
      <c r="R430" s="155">
        <f>Q430*H430</f>
        <v>0</v>
      </c>
      <c r="S430" s="155">
        <v>0</v>
      </c>
      <c r="T430" s="156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7" t="s">
        <v>177</v>
      </c>
      <c r="AT430" s="157" t="s">
        <v>172</v>
      </c>
      <c r="AU430" s="157" t="s">
        <v>87</v>
      </c>
      <c r="AY430" s="18" t="s">
        <v>170</v>
      </c>
      <c r="BE430" s="158">
        <f>IF(N430="základní",J430,0)</f>
        <v>0</v>
      </c>
      <c r="BF430" s="158">
        <f>IF(N430="snížená",J430,0)</f>
        <v>0</v>
      </c>
      <c r="BG430" s="158">
        <f>IF(N430="zákl. přenesená",J430,0)</f>
        <v>0</v>
      </c>
      <c r="BH430" s="158">
        <f>IF(N430="sníž. přenesená",J430,0)</f>
        <v>0</v>
      </c>
      <c r="BI430" s="158">
        <f>IF(N430="nulová",J430,0)</f>
        <v>0</v>
      </c>
      <c r="BJ430" s="18" t="s">
        <v>32</v>
      </c>
      <c r="BK430" s="158">
        <f>ROUND(I430*H430,2)</f>
        <v>0</v>
      </c>
      <c r="BL430" s="18" t="s">
        <v>177</v>
      </c>
      <c r="BM430" s="157" t="s">
        <v>338</v>
      </c>
    </row>
    <row r="431" spans="2:51" s="14" customFormat="1" ht="12">
      <c r="B431" s="167"/>
      <c r="D431" s="160" t="s">
        <v>179</v>
      </c>
      <c r="E431" s="168" t="s">
        <v>1</v>
      </c>
      <c r="F431" s="169" t="s">
        <v>934</v>
      </c>
      <c r="H431" s="170">
        <v>832.098</v>
      </c>
      <c r="I431" s="171"/>
      <c r="L431" s="167"/>
      <c r="M431" s="172"/>
      <c r="N431" s="173"/>
      <c r="O431" s="173"/>
      <c r="P431" s="173"/>
      <c r="Q431" s="173"/>
      <c r="R431" s="173"/>
      <c r="S431" s="173"/>
      <c r="T431" s="174"/>
      <c r="AT431" s="168" t="s">
        <v>179</v>
      </c>
      <c r="AU431" s="168" t="s">
        <v>87</v>
      </c>
      <c r="AV431" s="14" t="s">
        <v>87</v>
      </c>
      <c r="AW431" s="14" t="s">
        <v>31</v>
      </c>
      <c r="AX431" s="14" t="s">
        <v>32</v>
      </c>
      <c r="AY431" s="168" t="s">
        <v>170</v>
      </c>
    </row>
    <row r="432" spans="1:65" s="2" customFormat="1" ht="16.5" customHeight="1">
      <c r="A432" s="33"/>
      <c r="B432" s="145"/>
      <c r="C432" s="146" t="s">
        <v>420</v>
      </c>
      <c r="D432" s="146" t="s">
        <v>172</v>
      </c>
      <c r="E432" s="147" t="s">
        <v>341</v>
      </c>
      <c r="F432" s="148" t="s">
        <v>342</v>
      </c>
      <c r="G432" s="149" t="s">
        <v>222</v>
      </c>
      <c r="H432" s="150">
        <v>792.474</v>
      </c>
      <c r="I432" s="151"/>
      <c r="J432" s="152">
        <f>ROUND(I432*H432,2)</f>
        <v>0</v>
      </c>
      <c r="K432" s="148" t="s">
        <v>176</v>
      </c>
      <c r="L432" s="34"/>
      <c r="M432" s="153" t="s">
        <v>1</v>
      </c>
      <c r="N432" s="154" t="s">
        <v>42</v>
      </c>
      <c r="O432" s="59"/>
      <c r="P432" s="155">
        <f>O432*H432</f>
        <v>0</v>
      </c>
      <c r="Q432" s="155">
        <v>0</v>
      </c>
      <c r="R432" s="155">
        <f>Q432*H432</f>
        <v>0</v>
      </c>
      <c r="S432" s="155">
        <v>0</v>
      </c>
      <c r="T432" s="156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7" t="s">
        <v>177</v>
      </c>
      <c r="AT432" s="157" t="s">
        <v>172</v>
      </c>
      <c r="AU432" s="157" t="s">
        <v>87</v>
      </c>
      <c r="AY432" s="18" t="s">
        <v>170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8" t="s">
        <v>32</v>
      </c>
      <c r="BK432" s="158">
        <f>ROUND(I432*H432,2)</f>
        <v>0</v>
      </c>
      <c r="BL432" s="18" t="s">
        <v>177</v>
      </c>
      <c r="BM432" s="157" t="s">
        <v>1992</v>
      </c>
    </row>
    <row r="433" spans="2:51" s="14" customFormat="1" ht="12">
      <c r="B433" s="167"/>
      <c r="D433" s="160" t="s">
        <v>179</v>
      </c>
      <c r="E433" s="168" t="s">
        <v>1</v>
      </c>
      <c r="F433" s="169" t="s">
        <v>825</v>
      </c>
      <c r="H433" s="170">
        <v>792.474</v>
      </c>
      <c r="I433" s="171"/>
      <c r="L433" s="167"/>
      <c r="M433" s="172"/>
      <c r="N433" s="173"/>
      <c r="O433" s="173"/>
      <c r="P433" s="173"/>
      <c r="Q433" s="173"/>
      <c r="R433" s="173"/>
      <c r="S433" s="173"/>
      <c r="T433" s="174"/>
      <c r="AT433" s="168" t="s">
        <v>179</v>
      </c>
      <c r="AU433" s="168" t="s">
        <v>87</v>
      </c>
      <c r="AV433" s="14" t="s">
        <v>87</v>
      </c>
      <c r="AW433" s="14" t="s">
        <v>31</v>
      </c>
      <c r="AX433" s="14" t="s">
        <v>32</v>
      </c>
      <c r="AY433" s="168" t="s">
        <v>170</v>
      </c>
    </row>
    <row r="434" spans="1:65" s="2" customFormat="1" ht="16.5" customHeight="1">
      <c r="A434" s="33"/>
      <c r="B434" s="145"/>
      <c r="C434" s="146" t="s">
        <v>423</v>
      </c>
      <c r="D434" s="146" t="s">
        <v>172</v>
      </c>
      <c r="E434" s="147" t="s">
        <v>345</v>
      </c>
      <c r="F434" s="148" t="s">
        <v>346</v>
      </c>
      <c r="G434" s="149" t="s">
        <v>222</v>
      </c>
      <c r="H434" s="150">
        <v>515.108</v>
      </c>
      <c r="I434" s="151"/>
      <c r="J434" s="152">
        <f>ROUND(I434*H434,2)</f>
        <v>0</v>
      </c>
      <c r="K434" s="148" t="s">
        <v>193</v>
      </c>
      <c r="L434" s="34"/>
      <c r="M434" s="153" t="s">
        <v>1</v>
      </c>
      <c r="N434" s="154" t="s">
        <v>42</v>
      </c>
      <c r="O434" s="59"/>
      <c r="P434" s="155">
        <f>O434*H434</f>
        <v>0</v>
      </c>
      <c r="Q434" s="155">
        <v>0</v>
      </c>
      <c r="R434" s="155">
        <f>Q434*H434</f>
        <v>0</v>
      </c>
      <c r="S434" s="155">
        <v>0</v>
      </c>
      <c r="T434" s="156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7" t="s">
        <v>177</v>
      </c>
      <c r="AT434" s="157" t="s">
        <v>172</v>
      </c>
      <c r="AU434" s="157" t="s">
        <v>87</v>
      </c>
      <c r="AY434" s="18" t="s">
        <v>170</v>
      </c>
      <c r="BE434" s="158">
        <f>IF(N434="základní",J434,0)</f>
        <v>0</v>
      </c>
      <c r="BF434" s="158">
        <f>IF(N434="snížená",J434,0)</f>
        <v>0</v>
      </c>
      <c r="BG434" s="158">
        <f>IF(N434="zákl. přenesená",J434,0)</f>
        <v>0</v>
      </c>
      <c r="BH434" s="158">
        <f>IF(N434="sníž. přenesená",J434,0)</f>
        <v>0</v>
      </c>
      <c r="BI434" s="158">
        <f>IF(N434="nulová",J434,0)</f>
        <v>0</v>
      </c>
      <c r="BJ434" s="18" t="s">
        <v>32</v>
      </c>
      <c r="BK434" s="158">
        <f>ROUND(I434*H434,2)</f>
        <v>0</v>
      </c>
      <c r="BL434" s="18" t="s">
        <v>177</v>
      </c>
      <c r="BM434" s="157" t="s">
        <v>347</v>
      </c>
    </row>
    <row r="435" spans="2:51" s="14" customFormat="1" ht="12">
      <c r="B435" s="167"/>
      <c r="D435" s="160" t="s">
        <v>179</v>
      </c>
      <c r="E435" s="168" t="s">
        <v>1</v>
      </c>
      <c r="F435" s="169" t="s">
        <v>931</v>
      </c>
      <c r="H435" s="170">
        <v>515.108</v>
      </c>
      <c r="I435" s="171"/>
      <c r="L435" s="167"/>
      <c r="M435" s="172"/>
      <c r="N435" s="173"/>
      <c r="O435" s="173"/>
      <c r="P435" s="173"/>
      <c r="Q435" s="173"/>
      <c r="R435" s="173"/>
      <c r="S435" s="173"/>
      <c r="T435" s="174"/>
      <c r="AT435" s="168" t="s">
        <v>179</v>
      </c>
      <c r="AU435" s="168" t="s">
        <v>87</v>
      </c>
      <c r="AV435" s="14" t="s">
        <v>87</v>
      </c>
      <c r="AW435" s="14" t="s">
        <v>31</v>
      </c>
      <c r="AX435" s="14" t="s">
        <v>32</v>
      </c>
      <c r="AY435" s="168" t="s">
        <v>170</v>
      </c>
    </row>
    <row r="436" spans="1:65" s="2" customFormat="1" ht="16.5" customHeight="1">
      <c r="A436" s="33"/>
      <c r="B436" s="145"/>
      <c r="C436" s="146" t="s">
        <v>426</v>
      </c>
      <c r="D436" s="146" t="s">
        <v>172</v>
      </c>
      <c r="E436" s="147" t="s">
        <v>349</v>
      </c>
      <c r="F436" s="148" t="s">
        <v>350</v>
      </c>
      <c r="G436" s="149" t="s">
        <v>222</v>
      </c>
      <c r="H436" s="150">
        <v>277.366</v>
      </c>
      <c r="I436" s="151"/>
      <c r="J436" s="152">
        <f>ROUND(I436*H436,2)</f>
        <v>0</v>
      </c>
      <c r="K436" s="148" t="s">
        <v>193</v>
      </c>
      <c r="L436" s="34"/>
      <c r="M436" s="153" t="s">
        <v>1</v>
      </c>
      <c r="N436" s="154" t="s">
        <v>42</v>
      </c>
      <c r="O436" s="59"/>
      <c r="P436" s="155">
        <f>O436*H436</f>
        <v>0</v>
      </c>
      <c r="Q436" s="155">
        <v>0</v>
      </c>
      <c r="R436" s="155">
        <f>Q436*H436</f>
        <v>0</v>
      </c>
      <c r="S436" s="155">
        <v>0</v>
      </c>
      <c r="T436" s="156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7" t="s">
        <v>177</v>
      </c>
      <c r="AT436" s="157" t="s">
        <v>172</v>
      </c>
      <c r="AU436" s="157" t="s">
        <v>87</v>
      </c>
      <c r="AY436" s="18" t="s">
        <v>170</v>
      </c>
      <c r="BE436" s="158">
        <f>IF(N436="základní",J436,0)</f>
        <v>0</v>
      </c>
      <c r="BF436" s="158">
        <f>IF(N436="snížená",J436,0)</f>
        <v>0</v>
      </c>
      <c r="BG436" s="158">
        <f>IF(N436="zákl. přenesená",J436,0)</f>
        <v>0</v>
      </c>
      <c r="BH436" s="158">
        <f>IF(N436="sníž. přenesená",J436,0)</f>
        <v>0</v>
      </c>
      <c r="BI436" s="158">
        <f>IF(N436="nulová",J436,0)</f>
        <v>0</v>
      </c>
      <c r="BJ436" s="18" t="s">
        <v>32</v>
      </c>
      <c r="BK436" s="158">
        <f>ROUND(I436*H436,2)</f>
        <v>0</v>
      </c>
      <c r="BL436" s="18" t="s">
        <v>177</v>
      </c>
      <c r="BM436" s="157" t="s">
        <v>351</v>
      </c>
    </row>
    <row r="437" spans="2:51" s="13" customFormat="1" ht="12">
      <c r="B437" s="159"/>
      <c r="D437" s="160" t="s">
        <v>179</v>
      </c>
      <c r="E437" s="161" t="s">
        <v>1</v>
      </c>
      <c r="F437" s="162" t="s">
        <v>352</v>
      </c>
      <c r="H437" s="161" t="s">
        <v>1</v>
      </c>
      <c r="I437" s="163"/>
      <c r="L437" s="159"/>
      <c r="M437" s="164"/>
      <c r="N437" s="165"/>
      <c r="O437" s="165"/>
      <c r="P437" s="165"/>
      <c r="Q437" s="165"/>
      <c r="R437" s="165"/>
      <c r="S437" s="165"/>
      <c r="T437" s="166"/>
      <c r="AT437" s="161" t="s">
        <v>179</v>
      </c>
      <c r="AU437" s="161" t="s">
        <v>87</v>
      </c>
      <c r="AV437" s="13" t="s">
        <v>32</v>
      </c>
      <c r="AW437" s="13" t="s">
        <v>31</v>
      </c>
      <c r="AX437" s="13" t="s">
        <v>77</v>
      </c>
      <c r="AY437" s="161" t="s">
        <v>170</v>
      </c>
    </row>
    <row r="438" spans="2:51" s="14" customFormat="1" ht="12">
      <c r="B438" s="167"/>
      <c r="D438" s="160" t="s">
        <v>179</v>
      </c>
      <c r="E438" s="168" t="s">
        <v>1</v>
      </c>
      <c r="F438" s="169" t="s">
        <v>933</v>
      </c>
      <c r="H438" s="170">
        <v>277.366</v>
      </c>
      <c r="I438" s="171"/>
      <c r="L438" s="167"/>
      <c r="M438" s="172"/>
      <c r="N438" s="173"/>
      <c r="O438" s="173"/>
      <c r="P438" s="173"/>
      <c r="Q438" s="173"/>
      <c r="R438" s="173"/>
      <c r="S438" s="173"/>
      <c r="T438" s="174"/>
      <c r="AT438" s="168" t="s">
        <v>179</v>
      </c>
      <c r="AU438" s="168" t="s">
        <v>87</v>
      </c>
      <c r="AV438" s="14" t="s">
        <v>87</v>
      </c>
      <c r="AW438" s="14" t="s">
        <v>31</v>
      </c>
      <c r="AX438" s="14" t="s">
        <v>32</v>
      </c>
      <c r="AY438" s="168" t="s">
        <v>170</v>
      </c>
    </row>
    <row r="439" spans="1:65" s="2" customFormat="1" ht="16.5" customHeight="1">
      <c r="A439" s="33"/>
      <c r="B439" s="145"/>
      <c r="C439" s="146" t="s">
        <v>428</v>
      </c>
      <c r="D439" s="146" t="s">
        <v>172</v>
      </c>
      <c r="E439" s="147" t="s">
        <v>372</v>
      </c>
      <c r="F439" s="148" t="s">
        <v>373</v>
      </c>
      <c r="G439" s="149" t="s">
        <v>222</v>
      </c>
      <c r="H439" s="150">
        <v>617.465</v>
      </c>
      <c r="I439" s="151"/>
      <c r="J439" s="152">
        <f>ROUND(I439*H439,2)</f>
        <v>0</v>
      </c>
      <c r="K439" s="148" t="s">
        <v>176</v>
      </c>
      <c r="L439" s="34"/>
      <c r="M439" s="153" t="s">
        <v>1</v>
      </c>
      <c r="N439" s="154" t="s">
        <v>42</v>
      </c>
      <c r="O439" s="59"/>
      <c r="P439" s="155">
        <f>O439*H439</f>
        <v>0</v>
      </c>
      <c r="Q439" s="155">
        <v>0</v>
      </c>
      <c r="R439" s="155">
        <f>Q439*H439</f>
        <v>0</v>
      </c>
      <c r="S439" s="155">
        <v>0</v>
      </c>
      <c r="T439" s="156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7" t="s">
        <v>177</v>
      </c>
      <c r="AT439" s="157" t="s">
        <v>172</v>
      </c>
      <c r="AU439" s="157" t="s">
        <v>87</v>
      </c>
      <c r="AY439" s="18" t="s">
        <v>170</v>
      </c>
      <c r="BE439" s="158">
        <f>IF(N439="základní",J439,0)</f>
        <v>0</v>
      </c>
      <c r="BF439" s="158">
        <f>IF(N439="snížená",J439,0)</f>
        <v>0</v>
      </c>
      <c r="BG439" s="158">
        <f>IF(N439="zákl. přenesená",J439,0)</f>
        <v>0</v>
      </c>
      <c r="BH439" s="158">
        <f>IF(N439="sníž. přenesená",J439,0)</f>
        <v>0</v>
      </c>
      <c r="BI439" s="158">
        <f>IF(N439="nulová",J439,0)</f>
        <v>0</v>
      </c>
      <c r="BJ439" s="18" t="s">
        <v>32</v>
      </c>
      <c r="BK439" s="158">
        <f>ROUND(I439*H439,2)</f>
        <v>0</v>
      </c>
      <c r="BL439" s="18" t="s">
        <v>177</v>
      </c>
      <c r="BM439" s="157" t="s">
        <v>374</v>
      </c>
    </row>
    <row r="440" spans="2:51" s="14" customFormat="1" ht="12">
      <c r="B440" s="167"/>
      <c r="D440" s="160" t="s">
        <v>179</v>
      </c>
      <c r="E440" s="168" t="s">
        <v>1</v>
      </c>
      <c r="F440" s="169" t="s">
        <v>936</v>
      </c>
      <c r="H440" s="170">
        <v>1035.764</v>
      </c>
      <c r="I440" s="171"/>
      <c r="L440" s="167"/>
      <c r="M440" s="172"/>
      <c r="N440" s="173"/>
      <c r="O440" s="173"/>
      <c r="P440" s="173"/>
      <c r="Q440" s="173"/>
      <c r="R440" s="173"/>
      <c r="S440" s="173"/>
      <c r="T440" s="174"/>
      <c r="AT440" s="168" t="s">
        <v>179</v>
      </c>
      <c r="AU440" s="168" t="s">
        <v>87</v>
      </c>
      <c r="AV440" s="14" t="s">
        <v>87</v>
      </c>
      <c r="AW440" s="14" t="s">
        <v>31</v>
      </c>
      <c r="AX440" s="14" t="s">
        <v>77</v>
      </c>
      <c r="AY440" s="168" t="s">
        <v>170</v>
      </c>
    </row>
    <row r="441" spans="2:51" s="13" customFormat="1" ht="12">
      <c r="B441" s="159"/>
      <c r="D441" s="160" t="s">
        <v>179</v>
      </c>
      <c r="E441" s="161" t="s">
        <v>1</v>
      </c>
      <c r="F441" s="162" t="s">
        <v>1993</v>
      </c>
      <c r="H441" s="161" t="s">
        <v>1</v>
      </c>
      <c r="I441" s="163"/>
      <c r="L441" s="159"/>
      <c r="M441" s="164"/>
      <c r="N441" s="165"/>
      <c r="O441" s="165"/>
      <c r="P441" s="165"/>
      <c r="Q441" s="165"/>
      <c r="R441" s="165"/>
      <c r="S441" s="165"/>
      <c r="T441" s="166"/>
      <c r="AT441" s="161" t="s">
        <v>179</v>
      </c>
      <c r="AU441" s="161" t="s">
        <v>87</v>
      </c>
      <c r="AV441" s="13" t="s">
        <v>32</v>
      </c>
      <c r="AW441" s="13" t="s">
        <v>31</v>
      </c>
      <c r="AX441" s="13" t="s">
        <v>77</v>
      </c>
      <c r="AY441" s="161" t="s">
        <v>170</v>
      </c>
    </row>
    <row r="442" spans="2:51" s="14" customFormat="1" ht="12">
      <c r="B442" s="167"/>
      <c r="D442" s="160" t="s">
        <v>179</v>
      </c>
      <c r="E442" s="168" t="s">
        <v>1</v>
      </c>
      <c r="F442" s="169" t="s">
        <v>1994</v>
      </c>
      <c r="H442" s="170">
        <v>-67.298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8" t="s">
        <v>179</v>
      </c>
      <c r="AU442" s="168" t="s">
        <v>87</v>
      </c>
      <c r="AV442" s="14" t="s">
        <v>87</v>
      </c>
      <c r="AW442" s="14" t="s">
        <v>31</v>
      </c>
      <c r="AX442" s="14" t="s">
        <v>77</v>
      </c>
      <c r="AY442" s="168" t="s">
        <v>170</v>
      </c>
    </row>
    <row r="443" spans="2:51" s="14" customFormat="1" ht="12">
      <c r="B443" s="167"/>
      <c r="D443" s="160" t="s">
        <v>179</v>
      </c>
      <c r="E443" s="168" t="s">
        <v>1</v>
      </c>
      <c r="F443" s="169" t="s">
        <v>1995</v>
      </c>
      <c r="H443" s="170">
        <v>-162.005</v>
      </c>
      <c r="I443" s="171"/>
      <c r="L443" s="167"/>
      <c r="M443" s="172"/>
      <c r="N443" s="173"/>
      <c r="O443" s="173"/>
      <c r="P443" s="173"/>
      <c r="Q443" s="173"/>
      <c r="R443" s="173"/>
      <c r="S443" s="173"/>
      <c r="T443" s="174"/>
      <c r="AT443" s="168" t="s">
        <v>179</v>
      </c>
      <c r="AU443" s="168" t="s">
        <v>87</v>
      </c>
      <c r="AV443" s="14" t="s">
        <v>87</v>
      </c>
      <c r="AW443" s="14" t="s">
        <v>31</v>
      </c>
      <c r="AX443" s="14" t="s">
        <v>77</v>
      </c>
      <c r="AY443" s="168" t="s">
        <v>170</v>
      </c>
    </row>
    <row r="444" spans="2:51" s="14" customFormat="1" ht="12">
      <c r="B444" s="167"/>
      <c r="D444" s="160" t="s">
        <v>179</v>
      </c>
      <c r="E444" s="168" t="s">
        <v>1</v>
      </c>
      <c r="F444" s="169" t="s">
        <v>1996</v>
      </c>
      <c r="H444" s="170">
        <v>-0.508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8" t="s">
        <v>179</v>
      </c>
      <c r="AU444" s="168" t="s">
        <v>87</v>
      </c>
      <c r="AV444" s="14" t="s">
        <v>87</v>
      </c>
      <c r="AW444" s="14" t="s">
        <v>31</v>
      </c>
      <c r="AX444" s="14" t="s">
        <v>77</v>
      </c>
      <c r="AY444" s="168" t="s">
        <v>170</v>
      </c>
    </row>
    <row r="445" spans="2:51" s="14" customFormat="1" ht="12">
      <c r="B445" s="167"/>
      <c r="D445" s="160" t="s">
        <v>179</v>
      </c>
      <c r="E445" s="168" t="s">
        <v>1</v>
      </c>
      <c r="F445" s="169" t="s">
        <v>1997</v>
      </c>
      <c r="H445" s="170">
        <v>-9.173</v>
      </c>
      <c r="I445" s="171"/>
      <c r="L445" s="167"/>
      <c r="M445" s="172"/>
      <c r="N445" s="173"/>
      <c r="O445" s="173"/>
      <c r="P445" s="173"/>
      <c r="Q445" s="173"/>
      <c r="R445" s="173"/>
      <c r="S445" s="173"/>
      <c r="T445" s="174"/>
      <c r="AT445" s="168" t="s">
        <v>179</v>
      </c>
      <c r="AU445" s="168" t="s">
        <v>87</v>
      </c>
      <c r="AV445" s="14" t="s">
        <v>87</v>
      </c>
      <c r="AW445" s="14" t="s">
        <v>31</v>
      </c>
      <c r="AX445" s="14" t="s">
        <v>77</v>
      </c>
      <c r="AY445" s="168" t="s">
        <v>170</v>
      </c>
    </row>
    <row r="446" spans="2:51" s="14" customFormat="1" ht="12">
      <c r="B446" s="167"/>
      <c r="D446" s="160" t="s">
        <v>179</v>
      </c>
      <c r="E446" s="168" t="s">
        <v>1</v>
      </c>
      <c r="F446" s="169" t="s">
        <v>1998</v>
      </c>
      <c r="H446" s="170">
        <v>-3.521</v>
      </c>
      <c r="I446" s="171"/>
      <c r="L446" s="167"/>
      <c r="M446" s="172"/>
      <c r="N446" s="173"/>
      <c r="O446" s="173"/>
      <c r="P446" s="173"/>
      <c r="Q446" s="173"/>
      <c r="R446" s="173"/>
      <c r="S446" s="173"/>
      <c r="T446" s="174"/>
      <c r="AT446" s="168" t="s">
        <v>179</v>
      </c>
      <c r="AU446" s="168" t="s">
        <v>87</v>
      </c>
      <c r="AV446" s="14" t="s">
        <v>87</v>
      </c>
      <c r="AW446" s="14" t="s">
        <v>31</v>
      </c>
      <c r="AX446" s="14" t="s">
        <v>77</v>
      </c>
      <c r="AY446" s="168" t="s">
        <v>170</v>
      </c>
    </row>
    <row r="447" spans="2:51" s="13" customFormat="1" ht="12">
      <c r="B447" s="159"/>
      <c r="D447" s="160" t="s">
        <v>179</v>
      </c>
      <c r="E447" s="161" t="s">
        <v>1</v>
      </c>
      <c r="F447" s="162" t="s">
        <v>1335</v>
      </c>
      <c r="H447" s="161" t="s">
        <v>1</v>
      </c>
      <c r="I447" s="163"/>
      <c r="L447" s="159"/>
      <c r="M447" s="164"/>
      <c r="N447" s="165"/>
      <c r="O447" s="165"/>
      <c r="P447" s="165"/>
      <c r="Q447" s="165"/>
      <c r="R447" s="165"/>
      <c r="S447" s="165"/>
      <c r="T447" s="166"/>
      <c r="AT447" s="161" t="s">
        <v>179</v>
      </c>
      <c r="AU447" s="161" t="s">
        <v>87</v>
      </c>
      <c r="AV447" s="13" t="s">
        <v>32</v>
      </c>
      <c r="AW447" s="13" t="s">
        <v>31</v>
      </c>
      <c r="AX447" s="13" t="s">
        <v>77</v>
      </c>
      <c r="AY447" s="161" t="s">
        <v>170</v>
      </c>
    </row>
    <row r="448" spans="2:51" s="14" customFormat="1" ht="12">
      <c r="B448" s="167"/>
      <c r="D448" s="160" t="s">
        <v>179</v>
      </c>
      <c r="E448" s="168" t="s">
        <v>1</v>
      </c>
      <c r="F448" s="169" t="s">
        <v>1336</v>
      </c>
      <c r="H448" s="170">
        <v>-124.658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8" t="s">
        <v>179</v>
      </c>
      <c r="AU448" s="168" t="s">
        <v>87</v>
      </c>
      <c r="AV448" s="14" t="s">
        <v>87</v>
      </c>
      <c r="AW448" s="14" t="s">
        <v>31</v>
      </c>
      <c r="AX448" s="14" t="s">
        <v>77</v>
      </c>
      <c r="AY448" s="168" t="s">
        <v>170</v>
      </c>
    </row>
    <row r="449" spans="2:51" s="14" customFormat="1" ht="12">
      <c r="B449" s="167"/>
      <c r="D449" s="160" t="s">
        <v>179</v>
      </c>
      <c r="E449" s="168" t="s">
        <v>1</v>
      </c>
      <c r="F449" s="169" t="s">
        <v>1999</v>
      </c>
      <c r="H449" s="170">
        <v>-51.136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8" t="s">
        <v>179</v>
      </c>
      <c r="AU449" s="168" t="s">
        <v>87</v>
      </c>
      <c r="AV449" s="14" t="s">
        <v>87</v>
      </c>
      <c r="AW449" s="14" t="s">
        <v>31</v>
      </c>
      <c r="AX449" s="14" t="s">
        <v>77</v>
      </c>
      <c r="AY449" s="168" t="s">
        <v>170</v>
      </c>
    </row>
    <row r="450" spans="2:51" s="15" customFormat="1" ht="12">
      <c r="B450" s="175"/>
      <c r="D450" s="160" t="s">
        <v>179</v>
      </c>
      <c r="E450" s="176" t="s">
        <v>133</v>
      </c>
      <c r="F450" s="177" t="s">
        <v>239</v>
      </c>
      <c r="H450" s="178">
        <v>617.465</v>
      </c>
      <c r="I450" s="179"/>
      <c r="L450" s="175"/>
      <c r="M450" s="180"/>
      <c r="N450" s="181"/>
      <c r="O450" s="181"/>
      <c r="P450" s="181"/>
      <c r="Q450" s="181"/>
      <c r="R450" s="181"/>
      <c r="S450" s="181"/>
      <c r="T450" s="182"/>
      <c r="AT450" s="176" t="s">
        <v>179</v>
      </c>
      <c r="AU450" s="176" t="s">
        <v>87</v>
      </c>
      <c r="AV450" s="15" t="s">
        <v>177</v>
      </c>
      <c r="AW450" s="15" t="s">
        <v>31</v>
      </c>
      <c r="AX450" s="15" t="s">
        <v>32</v>
      </c>
      <c r="AY450" s="176" t="s">
        <v>170</v>
      </c>
    </row>
    <row r="451" spans="1:65" s="2" customFormat="1" ht="16.5" customHeight="1">
      <c r="A451" s="33"/>
      <c r="B451" s="145"/>
      <c r="C451" s="183" t="s">
        <v>431</v>
      </c>
      <c r="D451" s="183" t="s">
        <v>379</v>
      </c>
      <c r="E451" s="184" t="s">
        <v>941</v>
      </c>
      <c r="F451" s="185" t="s">
        <v>942</v>
      </c>
      <c r="G451" s="186" t="s">
        <v>249</v>
      </c>
      <c r="H451" s="187">
        <v>1283.71</v>
      </c>
      <c r="I451" s="188"/>
      <c r="J451" s="189">
        <f>ROUND(I451*H451,2)</f>
        <v>0</v>
      </c>
      <c r="K451" s="185" t="s">
        <v>193</v>
      </c>
      <c r="L451" s="190"/>
      <c r="M451" s="191" t="s">
        <v>1</v>
      </c>
      <c r="N451" s="192" t="s">
        <v>42</v>
      </c>
      <c r="O451" s="59"/>
      <c r="P451" s="155">
        <f>O451*H451</f>
        <v>0</v>
      </c>
      <c r="Q451" s="155">
        <v>0</v>
      </c>
      <c r="R451" s="155">
        <f>Q451*H451</f>
        <v>0</v>
      </c>
      <c r="S451" s="155">
        <v>0</v>
      </c>
      <c r="T451" s="156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7" t="s">
        <v>210</v>
      </c>
      <c r="AT451" s="157" t="s">
        <v>379</v>
      </c>
      <c r="AU451" s="157" t="s">
        <v>87</v>
      </c>
      <c r="AY451" s="18" t="s">
        <v>170</v>
      </c>
      <c r="BE451" s="158">
        <f>IF(N451="základní",J451,0)</f>
        <v>0</v>
      </c>
      <c r="BF451" s="158">
        <f>IF(N451="snížená",J451,0)</f>
        <v>0</v>
      </c>
      <c r="BG451" s="158">
        <f>IF(N451="zákl. přenesená",J451,0)</f>
        <v>0</v>
      </c>
      <c r="BH451" s="158">
        <f>IF(N451="sníž. přenesená",J451,0)</f>
        <v>0</v>
      </c>
      <c r="BI451" s="158">
        <f>IF(N451="nulová",J451,0)</f>
        <v>0</v>
      </c>
      <c r="BJ451" s="18" t="s">
        <v>32</v>
      </c>
      <c r="BK451" s="158">
        <f>ROUND(I451*H451,2)</f>
        <v>0</v>
      </c>
      <c r="BL451" s="18" t="s">
        <v>177</v>
      </c>
      <c r="BM451" s="157" t="s">
        <v>943</v>
      </c>
    </row>
    <row r="452" spans="2:51" s="14" customFormat="1" ht="12">
      <c r="B452" s="167"/>
      <c r="D452" s="160" t="s">
        <v>179</v>
      </c>
      <c r="E452" s="168" t="s">
        <v>1</v>
      </c>
      <c r="F452" s="169" t="s">
        <v>944</v>
      </c>
      <c r="H452" s="170">
        <v>1283.71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8" t="s">
        <v>179</v>
      </c>
      <c r="AU452" s="168" t="s">
        <v>87</v>
      </c>
      <c r="AV452" s="14" t="s">
        <v>87</v>
      </c>
      <c r="AW452" s="14" t="s">
        <v>31</v>
      </c>
      <c r="AX452" s="14" t="s">
        <v>32</v>
      </c>
      <c r="AY452" s="168" t="s">
        <v>170</v>
      </c>
    </row>
    <row r="453" spans="1:65" s="2" customFormat="1" ht="16.5" customHeight="1">
      <c r="A453" s="33"/>
      <c r="B453" s="145"/>
      <c r="C453" s="146" t="s">
        <v>434</v>
      </c>
      <c r="D453" s="146" t="s">
        <v>172</v>
      </c>
      <c r="E453" s="147" t="s">
        <v>385</v>
      </c>
      <c r="F453" s="148" t="s">
        <v>386</v>
      </c>
      <c r="G453" s="149" t="s">
        <v>222</v>
      </c>
      <c r="H453" s="150">
        <v>713.172</v>
      </c>
      <c r="I453" s="151"/>
      <c r="J453" s="152">
        <f>ROUND(I453*H453,2)</f>
        <v>0</v>
      </c>
      <c r="K453" s="148" t="s">
        <v>176</v>
      </c>
      <c r="L453" s="34"/>
      <c r="M453" s="153" t="s">
        <v>1</v>
      </c>
      <c r="N453" s="154" t="s">
        <v>42</v>
      </c>
      <c r="O453" s="59"/>
      <c r="P453" s="155">
        <f>O453*H453</f>
        <v>0</v>
      </c>
      <c r="Q453" s="155">
        <v>0</v>
      </c>
      <c r="R453" s="155">
        <f>Q453*H453</f>
        <v>0</v>
      </c>
      <c r="S453" s="155">
        <v>0</v>
      </c>
      <c r="T453" s="156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7" t="s">
        <v>177</v>
      </c>
      <c r="AT453" s="157" t="s">
        <v>172</v>
      </c>
      <c r="AU453" s="157" t="s">
        <v>87</v>
      </c>
      <c r="AY453" s="18" t="s">
        <v>170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8" t="s">
        <v>32</v>
      </c>
      <c r="BK453" s="158">
        <f>ROUND(I453*H453,2)</f>
        <v>0</v>
      </c>
      <c r="BL453" s="18" t="s">
        <v>177</v>
      </c>
      <c r="BM453" s="157" t="s">
        <v>387</v>
      </c>
    </row>
    <row r="454" spans="2:51" s="14" customFormat="1" ht="12">
      <c r="B454" s="167"/>
      <c r="D454" s="160" t="s">
        <v>179</v>
      </c>
      <c r="E454" s="168" t="s">
        <v>1</v>
      </c>
      <c r="F454" s="169" t="s">
        <v>388</v>
      </c>
      <c r="H454" s="170">
        <v>713.172</v>
      </c>
      <c r="I454" s="171"/>
      <c r="L454" s="167"/>
      <c r="M454" s="172"/>
      <c r="N454" s="173"/>
      <c r="O454" s="173"/>
      <c r="P454" s="173"/>
      <c r="Q454" s="173"/>
      <c r="R454" s="173"/>
      <c r="S454" s="173"/>
      <c r="T454" s="174"/>
      <c r="AT454" s="168" t="s">
        <v>179</v>
      </c>
      <c r="AU454" s="168" t="s">
        <v>87</v>
      </c>
      <c r="AV454" s="14" t="s">
        <v>87</v>
      </c>
      <c r="AW454" s="14" t="s">
        <v>31</v>
      </c>
      <c r="AX454" s="14" t="s">
        <v>32</v>
      </c>
      <c r="AY454" s="168" t="s">
        <v>170</v>
      </c>
    </row>
    <row r="455" spans="1:65" s="2" customFormat="1" ht="16.5" customHeight="1">
      <c r="A455" s="33"/>
      <c r="B455" s="145"/>
      <c r="C455" s="146" t="s">
        <v>439</v>
      </c>
      <c r="D455" s="146" t="s">
        <v>172</v>
      </c>
      <c r="E455" s="147" t="s">
        <v>948</v>
      </c>
      <c r="F455" s="148" t="s">
        <v>1337</v>
      </c>
      <c r="G455" s="149" t="s">
        <v>222</v>
      </c>
      <c r="H455" s="150">
        <v>713.172</v>
      </c>
      <c r="I455" s="151"/>
      <c r="J455" s="152">
        <f>ROUND(I455*H455,2)</f>
        <v>0</v>
      </c>
      <c r="K455" s="148" t="s">
        <v>176</v>
      </c>
      <c r="L455" s="34"/>
      <c r="M455" s="153" t="s">
        <v>1</v>
      </c>
      <c r="N455" s="154" t="s">
        <v>42</v>
      </c>
      <c r="O455" s="59"/>
      <c r="P455" s="155">
        <f>O455*H455</f>
        <v>0</v>
      </c>
      <c r="Q455" s="155">
        <v>0</v>
      </c>
      <c r="R455" s="155">
        <f>Q455*H455</f>
        <v>0</v>
      </c>
      <c r="S455" s="155">
        <v>0</v>
      </c>
      <c r="T455" s="156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7" t="s">
        <v>177</v>
      </c>
      <c r="AT455" s="157" t="s">
        <v>172</v>
      </c>
      <c r="AU455" s="157" t="s">
        <v>87</v>
      </c>
      <c r="AY455" s="18" t="s">
        <v>170</v>
      </c>
      <c r="BE455" s="158">
        <f>IF(N455="základní",J455,0)</f>
        <v>0</v>
      </c>
      <c r="BF455" s="158">
        <f>IF(N455="snížená",J455,0)</f>
        <v>0</v>
      </c>
      <c r="BG455" s="158">
        <f>IF(N455="zákl. přenesená",J455,0)</f>
        <v>0</v>
      </c>
      <c r="BH455" s="158">
        <f>IF(N455="sníž. přenesená",J455,0)</f>
        <v>0</v>
      </c>
      <c r="BI455" s="158">
        <f>IF(N455="nulová",J455,0)</f>
        <v>0</v>
      </c>
      <c r="BJ455" s="18" t="s">
        <v>32</v>
      </c>
      <c r="BK455" s="158">
        <f>ROUND(I455*H455,2)</f>
        <v>0</v>
      </c>
      <c r="BL455" s="18" t="s">
        <v>177</v>
      </c>
      <c r="BM455" s="157" t="s">
        <v>2000</v>
      </c>
    </row>
    <row r="456" spans="2:51" s="14" customFormat="1" ht="12">
      <c r="B456" s="167"/>
      <c r="D456" s="160" t="s">
        <v>179</v>
      </c>
      <c r="E456" s="168" t="s">
        <v>1</v>
      </c>
      <c r="F456" s="169" t="s">
        <v>2001</v>
      </c>
      <c r="H456" s="170">
        <v>713.172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8" t="s">
        <v>179</v>
      </c>
      <c r="AU456" s="168" t="s">
        <v>87</v>
      </c>
      <c r="AV456" s="14" t="s">
        <v>87</v>
      </c>
      <c r="AW456" s="14" t="s">
        <v>31</v>
      </c>
      <c r="AX456" s="14" t="s">
        <v>32</v>
      </c>
      <c r="AY456" s="168" t="s">
        <v>170</v>
      </c>
    </row>
    <row r="457" spans="2:63" s="12" customFormat="1" ht="22.9" customHeight="1">
      <c r="B457" s="132"/>
      <c r="D457" s="133" t="s">
        <v>76</v>
      </c>
      <c r="E457" s="143" t="s">
        <v>187</v>
      </c>
      <c r="F457" s="143" t="s">
        <v>952</v>
      </c>
      <c r="I457" s="135"/>
      <c r="J457" s="144">
        <f>BK457</f>
        <v>0</v>
      </c>
      <c r="L457" s="132"/>
      <c r="M457" s="137"/>
      <c r="N457" s="138"/>
      <c r="O457" s="138"/>
      <c r="P457" s="139">
        <f>SUM(P458:P459)</f>
        <v>0</v>
      </c>
      <c r="Q457" s="138"/>
      <c r="R457" s="139">
        <f>SUM(R458:R459)</f>
        <v>0</v>
      </c>
      <c r="S457" s="138"/>
      <c r="T457" s="140">
        <f>SUM(T458:T459)</f>
        <v>0</v>
      </c>
      <c r="AR457" s="133" t="s">
        <v>32</v>
      </c>
      <c r="AT457" s="141" t="s">
        <v>76</v>
      </c>
      <c r="AU457" s="141" t="s">
        <v>32</v>
      </c>
      <c r="AY457" s="133" t="s">
        <v>170</v>
      </c>
      <c r="BK457" s="142">
        <f>SUM(BK458:BK459)</f>
        <v>0</v>
      </c>
    </row>
    <row r="458" spans="1:65" s="2" customFormat="1" ht="21.75" customHeight="1">
      <c r="A458" s="33"/>
      <c r="B458" s="145"/>
      <c r="C458" s="146" t="s">
        <v>445</v>
      </c>
      <c r="D458" s="146" t="s">
        <v>172</v>
      </c>
      <c r="E458" s="147" t="s">
        <v>953</v>
      </c>
      <c r="F458" s="148" t="s">
        <v>954</v>
      </c>
      <c r="G458" s="149" t="s">
        <v>222</v>
      </c>
      <c r="H458" s="150">
        <v>0.982</v>
      </c>
      <c r="I458" s="151"/>
      <c r="J458" s="152">
        <f>ROUND(I458*H458,2)</f>
        <v>0</v>
      </c>
      <c r="K458" s="148" t="s">
        <v>193</v>
      </c>
      <c r="L458" s="34"/>
      <c r="M458" s="153" t="s">
        <v>1</v>
      </c>
      <c r="N458" s="154" t="s">
        <v>42</v>
      </c>
      <c r="O458" s="59"/>
      <c r="P458" s="155">
        <f>O458*H458</f>
        <v>0</v>
      </c>
      <c r="Q458" s="155">
        <v>0</v>
      </c>
      <c r="R458" s="155">
        <f>Q458*H458</f>
        <v>0</v>
      </c>
      <c r="S458" s="155">
        <v>0</v>
      </c>
      <c r="T458" s="156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7" t="s">
        <v>177</v>
      </c>
      <c r="AT458" s="157" t="s">
        <v>172</v>
      </c>
      <c r="AU458" s="157" t="s">
        <v>87</v>
      </c>
      <c r="AY458" s="18" t="s">
        <v>170</v>
      </c>
      <c r="BE458" s="158">
        <f>IF(N458="základní",J458,0)</f>
        <v>0</v>
      </c>
      <c r="BF458" s="158">
        <f>IF(N458="snížená",J458,0)</f>
        <v>0</v>
      </c>
      <c r="BG458" s="158">
        <f>IF(N458="zákl. přenesená",J458,0)</f>
        <v>0</v>
      </c>
      <c r="BH458" s="158">
        <f>IF(N458="sníž. přenesená",J458,0)</f>
        <v>0</v>
      </c>
      <c r="BI458" s="158">
        <f>IF(N458="nulová",J458,0)</f>
        <v>0</v>
      </c>
      <c r="BJ458" s="18" t="s">
        <v>32</v>
      </c>
      <c r="BK458" s="158">
        <f>ROUND(I458*H458,2)</f>
        <v>0</v>
      </c>
      <c r="BL458" s="18" t="s">
        <v>177</v>
      </c>
      <c r="BM458" s="157" t="s">
        <v>1354</v>
      </c>
    </row>
    <row r="459" spans="2:51" s="14" customFormat="1" ht="12">
      <c r="B459" s="167"/>
      <c r="D459" s="160" t="s">
        <v>179</v>
      </c>
      <c r="E459" s="168" t="s">
        <v>1</v>
      </c>
      <c r="F459" s="169" t="s">
        <v>2002</v>
      </c>
      <c r="H459" s="170">
        <v>0.982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8" t="s">
        <v>179</v>
      </c>
      <c r="AU459" s="168" t="s">
        <v>87</v>
      </c>
      <c r="AV459" s="14" t="s">
        <v>87</v>
      </c>
      <c r="AW459" s="14" t="s">
        <v>31</v>
      </c>
      <c r="AX459" s="14" t="s">
        <v>32</v>
      </c>
      <c r="AY459" s="168" t="s">
        <v>170</v>
      </c>
    </row>
    <row r="460" spans="2:63" s="12" customFormat="1" ht="22.9" customHeight="1">
      <c r="B460" s="132"/>
      <c r="D460" s="133" t="s">
        <v>76</v>
      </c>
      <c r="E460" s="143" t="s">
        <v>177</v>
      </c>
      <c r="F460" s="143" t="s">
        <v>959</v>
      </c>
      <c r="I460" s="135"/>
      <c r="J460" s="144">
        <f>BK460</f>
        <v>0</v>
      </c>
      <c r="L460" s="132"/>
      <c r="M460" s="137"/>
      <c r="N460" s="138"/>
      <c r="O460" s="138"/>
      <c r="P460" s="139">
        <f>SUM(P461:P476)</f>
        <v>0</v>
      </c>
      <c r="Q460" s="138"/>
      <c r="R460" s="139">
        <f>SUM(R461:R476)</f>
        <v>96.920404</v>
      </c>
      <c r="S460" s="138"/>
      <c r="T460" s="140">
        <f>SUM(T461:T476)</f>
        <v>0</v>
      </c>
      <c r="AR460" s="133" t="s">
        <v>32</v>
      </c>
      <c r="AT460" s="141" t="s">
        <v>76</v>
      </c>
      <c r="AU460" s="141" t="s">
        <v>32</v>
      </c>
      <c r="AY460" s="133" t="s">
        <v>170</v>
      </c>
      <c r="BK460" s="142">
        <f>SUM(BK461:BK476)</f>
        <v>0</v>
      </c>
    </row>
    <row r="461" spans="1:65" s="2" customFormat="1" ht="16.5" customHeight="1">
      <c r="A461" s="33"/>
      <c r="B461" s="145"/>
      <c r="C461" s="146" t="s">
        <v>452</v>
      </c>
      <c r="D461" s="146" t="s">
        <v>172</v>
      </c>
      <c r="E461" s="147" t="s">
        <v>960</v>
      </c>
      <c r="F461" s="148" t="s">
        <v>961</v>
      </c>
      <c r="G461" s="149" t="s">
        <v>222</v>
      </c>
      <c r="H461" s="150">
        <v>28.842</v>
      </c>
      <c r="I461" s="151"/>
      <c r="J461" s="152">
        <f>ROUND(I461*H461,2)</f>
        <v>0</v>
      </c>
      <c r="K461" s="148" t="s">
        <v>176</v>
      </c>
      <c r="L461" s="34"/>
      <c r="M461" s="153" t="s">
        <v>1</v>
      </c>
      <c r="N461" s="154" t="s">
        <v>42</v>
      </c>
      <c r="O461" s="59"/>
      <c r="P461" s="155">
        <f>O461*H461</f>
        <v>0</v>
      </c>
      <c r="Q461" s="155">
        <v>0</v>
      </c>
      <c r="R461" s="155">
        <f>Q461*H461</f>
        <v>0</v>
      </c>
      <c r="S461" s="155">
        <v>0</v>
      </c>
      <c r="T461" s="156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7" t="s">
        <v>177</v>
      </c>
      <c r="AT461" s="157" t="s">
        <v>172</v>
      </c>
      <c r="AU461" s="157" t="s">
        <v>87</v>
      </c>
      <c r="AY461" s="18" t="s">
        <v>170</v>
      </c>
      <c r="BE461" s="158">
        <f>IF(N461="základní",J461,0)</f>
        <v>0</v>
      </c>
      <c r="BF461" s="158">
        <f>IF(N461="snížená",J461,0)</f>
        <v>0</v>
      </c>
      <c r="BG461" s="158">
        <f>IF(N461="zákl. přenesená",J461,0)</f>
        <v>0</v>
      </c>
      <c r="BH461" s="158">
        <f>IF(N461="sníž. přenesená",J461,0)</f>
        <v>0</v>
      </c>
      <c r="BI461" s="158">
        <f>IF(N461="nulová",J461,0)</f>
        <v>0</v>
      </c>
      <c r="BJ461" s="18" t="s">
        <v>32</v>
      </c>
      <c r="BK461" s="158">
        <f>ROUND(I461*H461,2)</f>
        <v>0</v>
      </c>
      <c r="BL461" s="18" t="s">
        <v>177</v>
      </c>
      <c r="BM461" s="157" t="s">
        <v>1361</v>
      </c>
    </row>
    <row r="462" spans="2:51" s="14" customFormat="1" ht="12">
      <c r="B462" s="167"/>
      <c r="D462" s="160" t="s">
        <v>179</v>
      </c>
      <c r="E462" s="168" t="s">
        <v>1</v>
      </c>
      <c r="F462" s="169" t="s">
        <v>2003</v>
      </c>
      <c r="H462" s="170">
        <v>28.842</v>
      </c>
      <c r="I462" s="171"/>
      <c r="L462" s="167"/>
      <c r="M462" s="172"/>
      <c r="N462" s="173"/>
      <c r="O462" s="173"/>
      <c r="P462" s="173"/>
      <c r="Q462" s="173"/>
      <c r="R462" s="173"/>
      <c r="S462" s="173"/>
      <c r="T462" s="174"/>
      <c r="AT462" s="168" t="s">
        <v>179</v>
      </c>
      <c r="AU462" s="168" t="s">
        <v>87</v>
      </c>
      <c r="AV462" s="14" t="s">
        <v>87</v>
      </c>
      <c r="AW462" s="14" t="s">
        <v>31</v>
      </c>
      <c r="AX462" s="14" t="s">
        <v>77</v>
      </c>
      <c r="AY462" s="168" t="s">
        <v>170</v>
      </c>
    </row>
    <row r="463" spans="2:51" s="15" customFormat="1" ht="12">
      <c r="B463" s="175"/>
      <c r="D463" s="160" t="s">
        <v>179</v>
      </c>
      <c r="E463" s="176" t="s">
        <v>819</v>
      </c>
      <c r="F463" s="177" t="s">
        <v>239</v>
      </c>
      <c r="H463" s="178">
        <v>28.842</v>
      </c>
      <c r="I463" s="179"/>
      <c r="L463" s="175"/>
      <c r="M463" s="180"/>
      <c r="N463" s="181"/>
      <c r="O463" s="181"/>
      <c r="P463" s="181"/>
      <c r="Q463" s="181"/>
      <c r="R463" s="181"/>
      <c r="S463" s="181"/>
      <c r="T463" s="182"/>
      <c r="AT463" s="176" t="s">
        <v>179</v>
      </c>
      <c r="AU463" s="176" t="s">
        <v>87</v>
      </c>
      <c r="AV463" s="15" t="s">
        <v>177</v>
      </c>
      <c r="AW463" s="15" t="s">
        <v>31</v>
      </c>
      <c r="AX463" s="15" t="s">
        <v>32</v>
      </c>
      <c r="AY463" s="176" t="s">
        <v>170</v>
      </c>
    </row>
    <row r="464" spans="1:65" s="2" customFormat="1" ht="16.5" customHeight="1">
      <c r="A464" s="33"/>
      <c r="B464" s="145"/>
      <c r="C464" s="146" t="s">
        <v>457</v>
      </c>
      <c r="D464" s="146" t="s">
        <v>172</v>
      </c>
      <c r="E464" s="147" t="s">
        <v>965</v>
      </c>
      <c r="F464" s="148" t="s">
        <v>966</v>
      </c>
      <c r="G464" s="149" t="s">
        <v>222</v>
      </c>
      <c r="H464" s="150">
        <v>28.842</v>
      </c>
      <c r="I464" s="151"/>
      <c r="J464" s="152">
        <f>ROUND(I464*H464,2)</f>
        <v>0</v>
      </c>
      <c r="K464" s="148" t="s">
        <v>176</v>
      </c>
      <c r="L464" s="34"/>
      <c r="M464" s="153" t="s">
        <v>1</v>
      </c>
      <c r="N464" s="154" t="s">
        <v>42</v>
      </c>
      <c r="O464" s="59"/>
      <c r="P464" s="155">
        <f>O464*H464</f>
        <v>0</v>
      </c>
      <c r="Q464" s="155">
        <v>0</v>
      </c>
      <c r="R464" s="155">
        <f>Q464*H464</f>
        <v>0</v>
      </c>
      <c r="S464" s="155">
        <v>0</v>
      </c>
      <c r="T464" s="156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7" t="s">
        <v>177</v>
      </c>
      <c r="AT464" s="157" t="s">
        <v>172</v>
      </c>
      <c r="AU464" s="157" t="s">
        <v>87</v>
      </c>
      <c r="AY464" s="18" t="s">
        <v>170</v>
      </c>
      <c r="BE464" s="158">
        <f>IF(N464="základní",J464,0)</f>
        <v>0</v>
      </c>
      <c r="BF464" s="158">
        <f>IF(N464="snížená",J464,0)</f>
        <v>0</v>
      </c>
      <c r="BG464" s="158">
        <f>IF(N464="zákl. přenesená",J464,0)</f>
        <v>0</v>
      </c>
      <c r="BH464" s="158">
        <f>IF(N464="sníž. přenesená",J464,0)</f>
        <v>0</v>
      </c>
      <c r="BI464" s="158">
        <f>IF(N464="nulová",J464,0)</f>
        <v>0</v>
      </c>
      <c r="BJ464" s="18" t="s">
        <v>32</v>
      </c>
      <c r="BK464" s="158">
        <f>ROUND(I464*H464,2)</f>
        <v>0</v>
      </c>
      <c r="BL464" s="18" t="s">
        <v>177</v>
      </c>
      <c r="BM464" s="157" t="s">
        <v>1367</v>
      </c>
    </row>
    <row r="465" spans="2:51" s="14" customFormat="1" ht="12">
      <c r="B465" s="167"/>
      <c r="D465" s="160" t="s">
        <v>179</v>
      </c>
      <c r="E465" s="168" t="s">
        <v>1</v>
      </c>
      <c r="F465" s="169" t="s">
        <v>968</v>
      </c>
      <c r="H465" s="170">
        <v>28.842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8" t="s">
        <v>179</v>
      </c>
      <c r="AU465" s="168" t="s">
        <v>87</v>
      </c>
      <c r="AV465" s="14" t="s">
        <v>87</v>
      </c>
      <c r="AW465" s="14" t="s">
        <v>31</v>
      </c>
      <c r="AX465" s="14" t="s">
        <v>32</v>
      </c>
      <c r="AY465" s="168" t="s">
        <v>170</v>
      </c>
    </row>
    <row r="466" spans="1:65" s="2" customFormat="1" ht="16.5" customHeight="1">
      <c r="A466" s="33"/>
      <c r="B466" s="145"/>
      <c r="C466" s="146" t="s">
        <v>462</v>
      </c>
      <c r="D466" s="146" t="s">
        <v>172</v>
      </c>
      <c r="E466" s="147" t="s">
        <v>948</v>
      </c>
      <c r="F466" s="148" t="s">
        <v>1337</v>
      </c>
      <c r="G466" s="149" t="s">
        <v>222</v>
      </c>
      <c r="H466" s="150">
        <v>28.842</v>
      </c>
      <c r="I466" s="151"/>
      <c r="J466" s="152">
        <f>ROUND(I466*H466,2)</f>
        <v>0</v>
      </c>
      <c r="K466" s="148" t="s">
        <v>176</v>
      </c>
      <c r="L466" s="34"/>
      <c r="M466" s="153" t="s">
        <v>1</v>
      </c>
      <c r="N466" s="154" t="s">
        <v>42</v>
      </c>
      <c r="O466" s="59"/>
      <c r="P466" s="155">
        <f>O466*H466</f>
        <v>0</v>
      </c>
      <c r="Q466" s="155">
        <v>0</v>
      </c>
      <c r="R466" s="155">
        <f>Q466*H466</f>
        <v>0</v>
      </c>
      <c r="S466" s="155">
        <v>0</v>
      </c>
      <c r="T466" s="156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7" t="s">
        <v>177</v>
      </c>
      <c r="AT466" s="157" t="s">
        <v>172</v>
      </c>
      <c r="AU466" s="157" t="s">
        <v>87</v>
      </c>
      <c r="AY466" s="18" t="s">
        <v>170</v>
      </c>
      <c r="BE466" s="158">
        <f>IF(N466="základní",J466,0)</f>
        <v>0</v>
      </c>
      <c r="BF466" s="158">
        <f>IF(N466="snížená",J466,0)</f>
        <v>0</v>
      </c>
      <c r="BG466" s="158">
        <f>IF(N466="zákl. přenesená",J466,0)</f>
        <v>0</v>
      </c>
      <c r="BH466" s="158">
        <f>IF(N466="sníž. přenesená",J466,0)</f>
        <v>0</v>
      </c>
      <c r="BI466" s="158">
        <f>IF(N466="nulová",J466,0)</f>
        <v>0</v>
      </c>
      <c r="BJ466" s="18" t="s">
        <v>32</v>
      </c>
      <c r="BK466" s="158">
        <f>ROUND(I466*H466,2)</f>
        <v>0</v>
      </c>
      <c r="BL466" s="18" t="s">
        <v>177</v>
      </c>
      <c r="BM466" s="157" t="s">
        <v>1369</v>
      </c>
    </row>
    <row r="467" spans="1:65" s="2" customFormat="1" ht="16.5" customHeight="1">
      <c r="A467" s="33"/>
      <c r="B467" s="145"/>
      <c r="C467" s="146" t="s">
        <v>468</v>
      </c>
      <c r="D467" s="146" t="s">
        <v>172</v>
      </c>
      <c r="E467" s="147" t="s">
        <v>970</v>
      </c>
      <c r="F467" s="148" t="s">
        <v>971</v>
      </c>
      <c r="G467" s="149" t="s">
        <v>642</v>
      </c>
      <c r="H467" s="150">
        <v>585</v>
      </c>
      <c r="I467" s="151"/>
      <c r="J467" s="152">
        <f>ROUND(I467*H467,2)</f>
        <v>0</v>
      </c>
      <c r="K467" s="148" t="s">
        <v>176</v>
      </c>
      <c r="L467" s="34"/>
      <c r="M467" s="153" t="s">
        <v>1</v>
      </c>
      <c r="N467" s="154" t="s">
        <v>42</v>
      </c>
      <c r="O467" s="59"/>
      <c r="P467" s="155">
        <f>O467*H467</f>
        <v>0</v>
      </c>
      <c r="Q467" s="155">
        <v>0.00165</v>
      </c>
      <c r="R467" s="155">
        <f>Q467*H467</f>
        <v>0.9652499999999999</v>
      </c>
      <c r="S467" s="155">
        <v>0</v>
      </c>
      <c r="T467" s="156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7" t="s">
        <v>177</v>
      </c>
      <c r="AT467" s="157" t="s">
        <v>172</v>
      </c>
      <c r="AU467" s="157" t="s">
        <v>87</v>
      </c>
      <c r="AY467" s="18" t="s">
        <v>170</v>
      </c>
      <c r="BE467" s="158">
        <f>IF(N467="základní",J467,0)</f>
        <v>0</v>
      </c>
      <c r="BF467" s="158">
        <f>IF(N467="snížená",J467,0)</f>
        <v>0</v>
      </c>
      <c r="BG467" s="158">
        <f>IF(N467="zákl. přenesená",J467,0)</f>
        <v>0</v>
      </c>
      <c r="BH467" s="158">
        <f>IF(N467="sníž. přenesená",J467,0)</f>
        <v>0</v>
      </c>
      <c r="BI467" s="158">
        <f>IF(N467="nulová",J467,0)</f>
        <v>0</v>
      </c>
      <c r="BJ467" s="18" t="s">
        <v>32</v>
      </c>
      <c r="BK467" s="158">
        <f>ROUND(I467*H467,2)</f>
        <v>0</v>
      </c>
      <c r="BL467" s="18" t="s">
        <v>177</v>
      </c>
      <c r="BM467" s="157" t="s">
        <v>2004</v>
      </c>
    </row>
    <row r="468" spans="2:51" s="13" customFormat="1" ht="12">
      <c r="B468" s="159"/>
      <c r="D468" s="160" t="s">
        <v>179</v>
      </c>
      <c r="E468" s="161" t="s">
        <v>1</v>
      </c>
      <c r="F468" s="162" t="s">
        <v>2005</v>
      </c>
      <c r="H468" s="161" t="s">
        <v>1</v>
      </c>
      <c r="I468" s="163"/>
      <c r="L468" s="159"/>
      <c r="M468" s="164"/>
      <c r="N468" s="165"/>
      <c r="O468" s="165"/>
      <c r="P468" s="165"/>
      <c r="Q468" s="165"/>
      <c r="R468" s="165"/>
      <c r="S468" s="165"/>
      <c r="T468" s="166"/>
      <c r="AT468" s="161" t="s">
        <v>179</v>
      </c>
      <c r="AU468" s="161" t="s">
        <v>87</v>
      </c>
      <c r="AV468" s="13" t="s">
        <v>32</v>
      </c>
      <c r="AW468" s="13" t="s">
        <v>31</v>
      </c>
      <c r="AX468" s="13" t="s">
        <v>77</v>
      </c>
      <c r="AY468" s="161" t="s">
        <v>170</v>
      </c>
    </row>
    <row r="469" spans="2:51" s="14" customFormat="1" ht="12">
      <c r="B469" s="167"/>
      <c r="D469" s="160" t="s">
        <v>179</v>
      </c>
      <c r="E469" s="168" t="s">
        <v>1</v>
      </c>
      <c r="F469" s="169" t="s">
        <v>2006</v>
      </c>
      <c r="H469" s="170">
        <v>482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8" t="s">
        <v>179</v>
      </c>
      <c r="AU469" s="168" t="s">
        <v>87</v>
      </c>
      <c r="AV469" s="14" t="s">
        <v>87</v>
      </c>
      <c r="AW469" s="14" t="s">
        <v>31</v>
      </c>
      <c r="AX469" s="14" t="s">
        <v>77</v>
      </c>
      <c r="AY469" s="168" t="s">
        <v>170</v>
      </c>
    </row>
    <row r="470" spans="2:51" s="14" customFormat="1" ht="12">
      <c r="B470" s="167"/>
      <c r="D470" s="160" t="s">
        <v>179</v>
      </c>
      <c r="E470" s="168" t="s">
        <v>1</v>
      </c>
      <c r="F470" s="169" t="s">
        <v>2007</v>
      </c>
      <c r="H470" s="170">
        <v>103</v>
      </c>
      <c r="I470" s="171"/>
      <c r="L470" s="167"/>
      <c r="M470" s="172"/>
      <c r="N470" s="173"/>
      <c r="O470" s="173"/>
      <c r="P470" s="173"/>
      <c r="Q470" s="173"/>
      <c r="R470" s="173"/>
      <c r="S470" s="173"/>
      <c r="T470" s="174"/>
      <c r="AT470" s="168" t="s">
        <v>179</v>
      </c>
      <c r="AU470" s="168" t="s">
        <v>87</v>
      </c>
      <c r="AV470" s="14" t="s">
        <v>87</v>
      </c>
      <c r="AW470" s="14" t="s">
        <v>31</v>
      </c>
      <c r="AX470" s="14" t="s">
        <v>77</v>
      </c>
      <c r="AY470" s="168" t="s">
        <v>170</v>
      </c>
    </row>
    <row r="471" spans="2:51" s="15" customFormat="1" ht="12">
      <c r="B471" s="175"/>
      <c r="D471" s="160" t="s">
        <v>179</v>
      </c>
      <c r="E471" s="176" t="s">
        <v>1</v>
      </c>
      <c r="F471" s="177" t="s">
        <v>239</v>
      </c>
      <c r="H471" s="178">
        <v>585</v>
      </c>
      <c r="I471" s="179"/>
      <c r="L471" s="175"/>
      <c r="M471" s="180"/>
      <c r="N471" s="181"/>
      <c r="O471" s="181"/>
      <c r="P471" s="181"/>
      <c r="Q471" s="181"/>
      <c r="R471" s="181"/>
      <c r="S471" s="181"/>
      <c r="T471" s="182"/>
      <c r="AT471" s="176" t="s">
        <v>179</v>
      </c>
      <c r="AU471" s="176" t="s">
        <v>87</v>
      </c>
      <c r="AV471" s="15" t="s">
        <v>177</v>
      </c>
      <c r="AW471" s="15" t="s">
        <v>31</v>
      </c>
      <c r="AX471" s="15" t="s">
        <v>32</v>
      </c>
      <c r="AY471" s="176" t="s">
        <v>170</v>
      </c>
    </row>
    <row r="472" spans="1:65" s="2" customFormat="1" ht="16.5" customHeight="1">
      <c r="A472" s="33"/>
      <c r="B472" s="145"/>
      <c r="C472" s="183" t="s">
        <v>473</v>
      </c>
      <c r="D472" s="183" t="s">
        <v>379</v>
      </c>
      <c r="E472" s="184" t="s">
        <v>2008</v>
      </c>
      <c r="F472" s="185" t="s">
        <v>2009</v>
      </c>
      <c r="G472" s="186" t="s">
        <v>642</v>
      </c>
      <c r="H472" s="187">
        <v>590.85</v>
      </c>
      <c r="I472" s="188"/>
      <c r="J472" s="189">
        <f>ROUND(I472*H472,2)</f>
        <v>0</v>
      </c>
      <c r="K472" s="185" t="s">
        <v>193</v>
      </c>
      <c r="L472" s="190"/>
      <c r="M472" s="191" t="s">
        <v>1</v>
      </c>
      <c r="N472" s="192" t="s">
        <v>42</v>
      </c>
      <c r="O472" s="59"/>
      <c r="P472" s="155">
        <f>O472*H472</f>
        <v>0</v>
      </c>
      <c r="Q472" s="155">
        <v>0.017</v>
      </c>
      <c r="R472" s="155">
        <f>Q472*H472</f>
        <v>10.044450000000001</v>
      </c>
      <c r="S472" s="155">
        <v>0</v>
      </c>
      <c r="T472" s="156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7" t="s">
        <v>210</v>
      </c>
      <c r="AT472" s="157" t="s">
        <v>379</v>
      </c>
      <c r="AU472" s="157" t="s">
        <v>87</v>
      </c>
      <c r="AY472" s="18" t="s">
        <v>170</v>
      </c>
      <c r="BE472" s="158">
        <f>IF(N472="základní",J472,0)</f>
        <v>0</v>
      </c>
      <c r="BF472" s="158">
        <f>IF(N472="snížená",J472,0)</f>
        <v>0</v>
      </c>
      <c r="BG472" s="158">
        <f>IF(N472="zákl. přenesená",J472,0)</f>
        <v>0</v>
      </c>
      <c r="BH472" s="158">
        <f>IF(N472="sníž. přenesená",J472,0)</f>
        <v>0</v>
      </c>
      <c r="BI472" s="158">
        <f>IF(N472="nulová",J472,0)</f>
        <v>0</v>
      </c>
      <c r="BJ472" s="18" t="s">
        <v>32</v>
      </c>
      <c r="BK472" s="158">
        <f>ROUND(I472*H472,2)</f>
        <v>0</v>
      </c>
      <c r="BL472" s="18" t="s">
        <v>177</v>
      </c>
      <c r="BM472" s="157" t="s">
        <v>2010</v>
      </c>
    </row>
    <row r="473" spans="2:51" s="14" customFormat="1" ht="12">
      <c r="B473" s="167"/>
      <c r="D473" s="160" t="s">
        <v>179</v>
      </c>
      <c r="F473" s="169" t="s">
        <v>2011</v>
      </c>
      <c r="H473" s="170">
        <v>590.85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8" t="s">
        <v>179</v>
      </c>
      <c r="AU473" s="168" t="s">
        <v>87</v>
      </c>
      <c r="AV473" s="14" t="s">
        <v>87</v>
      </c>
      <c r="AW473" s="14" t="s">
        <v>3</v>
      </c>
      <c r="AX473" s="14" t="s">
        <v>32</v>
      </c>
      <c r="AY473" s="168" t="s">
        <v>170</v>
      </c>
    </row>
    <row r="474" spans="1:65" s="2" customFormat="1" ht="16.5" customHeight="1">
      <c r="A474" s="33"/>
      <c r="B474" s="145"/>
      <c r="C474" s="146" t="s">
        <v>480</v>
      </c>
      <c r="D474" s="146" t="s">
        <v>172</v>
      </c>
      <c r="E474" s="147" t="s">
        <v>1403</v>
      </c>
      <c r="F474" s="148" t="s">
        <v>1404</v>
      </c>
      <c r="G474" s="149" t="s">
        <v>222</v>
      </c>
      <c r="H474" s="150">
        <v>38.456</v>
      </c>
      <c r="I474" s="151"/>
      <c r="J474" s="152">
        <f>ROUND(I474*H474,2)</f>
        <v>0</v>
      </c>
      <c r="K474" s="148" t="s">
        <v>193</v>
      </c>
      <c r="L474" s="34"/>
      <c r="M474" s="153" t="s">
        <v>1</v>
      </c>
      <c r="N474" s="154" t="s">
        <v>42</v>
      </c>
      <c r="O474" s="59"/>
      <c r="P474" s="155">
        <f>O474*H474</f>
        <v>0</v>
      </c>
      <c r="Q474" s="155">
        <v>2.234</v>
      </c>
      <c r="R474" s="155">
        <f>Q474*H474</f>
        <v>85.91070400000001</v>
      </c>
      <c r="S474" s="155">
        <v>0</v>
      </c>
      <c r="T474" s="156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7" t="s">
        <v>177</v>
      </c>
      <c r="AT474" s="157" t="s">
        <v>172</v>
      </c>
      <c r="AU474" s="157" t="s">
        <v>87</v>
      </c>
      <c r="AY474" s="18" t="s">
        <v>170</v>
      </c>
      <c r="BE474" s="158">
        <f>IF(N474="základní",J474,0)</f>
        <v>0</v>
      </c>
      <c r="BF474" s="158">
        <f>IF(N474="snížená",J474,0)</f>
        <v>0</v>
      </c>
      <c r="BG474" s="158">
        <f>IF(N474="zákl. přenesená",J474,0)</f>
        <v>0</v>
      </c>
      <c r="BH474" s="158">
        <f>IF(N474="sníž. přenesená",J474,0)</f>
        <v>0</v>
      </c>
      <c r="BI474" s="158">
        <f>IF(N474="nulová",J474,0)</f>
        <v>0</v>
      </c>
      <c r="BJ474" s="18" t="s">
        <v>32</v>
      </c>
      <c r="BK474" s="158">
        <f>ROUND(I474*H474,2)</f>
        <v>0</v>
      </c>
      <c r="BL474" s="18" t="s">
        <v>177</v>
      </c>
      <c r="BM474" s="157" t="s">
        <v>1405</v>
      </c>
    </row>
    <row r="475" spans="2:51" s="14" customFormat="1" ht="12">
      <c r="B475" s="167"/>
      <c r="D475" s="160" t="s">
        <v>179</v>
      </c>
      <c r="E475" s="168" t="s">
        <v>1</v>
      </c>
      <c r="F475" s="169" t="s">
        <v>2012</v>
      </c>
      <c r="H475" s="170">
        <v>38.456</v>
      </c>
      <c r="I475" s="171"/>
      <c r="L475" s="167"/>
      <c r="M475" s="172"/>
      <c r="N475" s="173"/>
      <c r="O475" s="173"/>
      <c r="P475" s="173"/>
      <c r="Q475" s="173"/>
      <c r="R475" s="173"/>
      <c r="S475" s="173"/>
      <c r="T475" s="174"/>
      <c r="AT475" s="168" t="s">
        <v>179</v>
      </c>
      <c r="AU475" s="168" t="s">
        <v>87</v>
      </c>
      <c r="AV475" s="14" t="s">
        <v>87</v>
      </c>
      <c r="AW475" s="14" t="s">
        <v>31</v>
      </c>
      <c r="AX475" s="14" t="s">
        <v>77</v>
      </c>
      <c r="AY475" s="168" t="s">
        <v>170</v>
      </c>
    </row>
    <row r="476" spans="2:51" s="15" customFormat="1" ht="12">
      <c r="B476" s="175"/>
      <c r="D476" s="160" t="s">
        <v>179</v>
      </c>
      <c r="E476" s="176" t="s">
        <v>821</v>
      </c>
      <c r="F476" s="177" t="s">
        <v>239</v>
      </c>
      <c r="H476" s="178">
        <v>38.456</v>
      </c>
      <c r="I476" s="179"/>
      <c r="L476" s="175"/>
      <c r="M476" s="180"/>
      <c r="N476" s="181"/>
      <c r="O476" s="181"/>
      <c r="P476" s="181"/>
      <c r="Q476" s="181"/>
      <c r="R476" s="181"/>
      <c r="S476" s="181"/>
      <c r="T476" s="182"/>
      <c r="AT476" s="176" t="s">
        <v>179</v>
      </c>
      <c r="AU476" s="176" t="s">
        <v>87</v>
      </c>
      <c r="AV476" s="15" t="s">
        <v>177</v>
      </c>
      <c r="AW476" s="15" t="s">
        <v>31</v>
      </c>
      <c r="AX476" s="15" t="s">
        <v>32</v>
      </c>
      <c r="AY476" s="176" t="s">
        <v>170</v>
      </c>
    </row>
    <row r="477" spans="2:63" s="12" customFormat="1" ht="22.9" customHeight="1">
      <c r="B477" s="132"/>
      <c r="D477" s="133" t="s">
        <v>76</v>
      </c>
      <c r="E477" s="143" t="s">
        <v>196</v>
      </c>
      <c r="F477" s="143" t="s">
        <v>1417</v>
      </c>
      <c r="I477" s="135"/>
      <c r="J477" s="144">
        <f>BK477</f>
        <v>0</v>
      </c>
      <c r="L477" s="132"/>
      <c r="M477" s="137"/>
      <c r="N477" s="138"/>
      <c r="O477" s="138"/>
      <c r="P477" s="139">
        <f>SUM(P478:P498)</f>
        <v>0</v>
      </c>
      <c r="Q477" s="138"/>
      <c r="R477" s="139">
        <f>SUM(R478:R498)</f>
        <v>0</v>
      </c>
      <c r="S477" s="138"/>
      <c r="T477" s="140">
        <f>SUM(T478:T498)</f>
        <v>0</v>
      </c>
      <c r="AR477" s="133" t="s">
        <v>32</v>
      </c>
      <c r="AT477" s="141" t="s">
        <v>76</v>
      </c>
      <c r="AU477" s="141" t="s">
        <v>32</v>
      </c>
      <c r="AY477" s="133" t="s">
        <v>170</v>
      </c>
      <c r="BK477" s="142">
        <f>SUM(BK478:BK498)</f>
        <v>0</v>
      </c>
    </row>
    <row r="478" spans="1:65" s="2" customFormat="1" ht="16.5" customHeight="1">
      <c r="A478" s="33"/>
      <c r="B478" s="145"/>
      <c r="C478" s="146" t="s">
        <v>484</v>
      </c>
      <c r="D478" s="146" t="s">
        <v>172</v>
      </c>
      <c r="E478" s="147" t="s">
        <v>1418</v>
      </c>
      <c r="F478" s="148" t="s">
        <v>1419</v>
      </c>
      <c r="G478" s="149" t="s">
        <v>175</v>
      </c>
      <c r="H478" s="150">
        <v>703.175</v>
      </c>
      <c r="I478" s="151"/>
      <c r="J478" s="152">
        <f>ROUND(I478*H478,2)</f>
        <v>0</v>
      </c>
      <c r="K478" s="148" t="s">
        <v>193</v>
      </c>
      <c r="L478" s="34"/>
      <c r="M478" s="153" t="s">
        <v>1</v>
      </c>
      <c r="N478" s="154" t="s">
        <v>42</v>
      </c>
      <c r="O478" s="59"/>
      <c r="P478" s="155">
        <f>O478*H478</f>
        <v>0</v>
      </c>
      <c r="Q478" s="155">
        <v>0</v>
      </c>
      <c r="R478" s="155">
        <f>Q478*H478</f>
        <v>0</v>
      </c>
      <c r="S478" s="155">
        <v>0</v>
      </c>
      <c r="T478" s="156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7" t="s">
        <v>177</v>
      </c>
      <c r="AT478" s="157" t="s">
        <v>172</v>
      </c>
      <c r="AU478" s="157" t="s">
        <v>87</v>
      </c>
      <c r="AY478" s="18" t="s">
        <v>170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8" t="s">
        <v>32</v>
      </c>
      <c r="BK478" s="158">
        <f>ROUND(I478*H478,2)</f>
        <v>0</v>
      </c>
      <c r="BL478" s="18" t="s">
        <v>177</v>
      </c>
      <c r="BM478" s="157" t="s">
        <v>2013</v>
      </c>
    </row>
    <row r="479" spans="2:51" s="13" customFormat="1" ht="12">
      <c r="B479" s="159"/>
      <c r="D479" s="160" t="s">
        <v>179</v>
      </c>
      <c r="E479" s="161" t="s">
        <v>1</v>
      </c>
      <c r="F479" s="162" t="s">
        <v>1421</v>
      </c>
      <c r="H479" s="161" t="s">
        <v>1</v>
      </c>
      <c r="I479" s="163"/>
      <c r="L479" s="159"/>
      <c r="M479" s="164"/>
      <c r="N479" s="165"/>
      <c r="O479" s="165"/>
      <c r="P479" s="165"/>
      <c r="Q479" s="165"/>
      <c r="R479" s="165"/>
      <c r="S479" s="165"/>
      <c r="T479" s="166"/>
      <c r="AT479" s="161" t="s">
        <v>179</v>
      </c>
      <c r="AU479" s="161" t="s">
        <v>87</v>
      </c>
      <c r="AV479" s="13" t="s">
        <v>32</v>
      </c>
      <c r="AW479" s="13" t="s">
        <v>31</v>
      </c>
      <c r="AX479" s="13" t="s">
        <v>77</v>
      </c>
      <c r="AY479" s="161" t="s">
        <v>170</v>
      </c>
    </row>
    <row r="480" spans="2:51" s="13" customFormat="1" ht="12">
      <c r="B480" s="159"/>
      <c r="D480" s="160" t="s">
        <v>179</v>
      </c>
      <c r="E480" s="161" t="s">
        <v>1</v>
      </c>
      <c r="F480" s="162" t="s">
        <v>1422</v>
      </c>
      <c r="H480" s="161" t="s">
        <v>1</v>
      </c>
      <c r="I480" s="163"/>
      <c r="L480" s="159"/>
      <c r="M480" s="164"/>
      <c r="N480" s="165"/>
      <c r="O480" s="165"/>
      <c r="P480" s="165"/>
      <c r="Q480" s="165"/>
      <c r="R480" s="165"/>
      <c r="S480" s="165"/>
      <c r="T480" s="166"/>
      <c r="AT480" s="161" t="s">
        <v>179</v>
      </c>
      <c r="AU480" s="161" t="s">
        <v>87</v>
      </c>
      <c r="AV480" s="13" t="s">
        <v>32</v>
      </c>
      <c r="AW480" s="13" t="s">
        <v>31</v>
      </c>
      <c r="AX480" s="13" t="s">
        <v>77</v>
      </c>
      <c r="AY480" s="161" t="s">
        <v>170</v>
      </c>
    </row>
    <row r="481" spans="2:51" s="14" customFormat="1" ht="12">
      <c r="B481" s="167"/>
      <c r="D481" s="160" t="s">
        <v>179</v>
      </c>
      <c r="E481" s="168" t="s">
        <v>1</v>
      </c>
      <c r="F481" s="169" t="s">
        <v>1423</v>
      </c>
      <c r="H481" s="170">
        <v>244.365</v>
      </c>
      <c r="I481" s="171"/>
      <c r="L481" s="167"/>
      <c r="M481" s="172"/>
      <c r="N481" s="173"/>
      <c r="O481" s="173"/>
      <c r="P481" s="173"/>
      <c r="Q481" s="173"/>
      <c r="R481" s="173"/>
      <c r="S481" s="173"/>
      <c r="T481" s="174"/>
      <c r="AT481" s="168" t="s">
        <v>179</v>
      </c>
      <c r="AU481" s="168" t="s">
        <v>87</v>
      </c>
      <c r="AV481" s="14" t="s">
        <v>87</v>
      </c>
      <c r="AW481" s="14" t="s">
        <v>31</v>
      </c>
      <c r="AX481" s="14" t="s">
        <v>77</v>
      </c>
      <c r="AY481" s="168" t="s">
        <v>170</v>
      </c>
    </row>
    <row r="482" spans="2:51" s="14" customFormat="1" ht="12">
      <c r="B482" s="167"/>
      <c r="D482" s="160" t="s">
        <v>179</v>
      </c>
      <c r="E482" s="168" t="s">
        <v>1</v>
      </c>
      <c r="F482" s="169" t="s">
        <v>1782</v>
      </c>
      <c r="H482" s="170">
        <v>4.95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8" t="s">
        <v>179</v>
      </c>
      <c r="AU482" s="168" t="s">
        <v>87</v>
      </c>
      <c r="AV482" s="14" t="s">
        <v>87</v>
      </c>
      <c r="AW482" s="14" t="s">
        <v>31</v>
      </c>
      <c r="AX482" s="14" t="s">
        <v>77</v>
      </c>
      <c r="AY482" s="168" t="s">
        <v>170</v>
      </c>
    </row>
    <row r="483" spans="2:51" s="16" customFormat="1" ht="12">
      <c r="B483" s="198"/>
      <c r="D483" s="160" t="s">
        <v>179</v>
      </c>
      <c r="E483" s="199" t="s">
        <v>1149</v>
      </c>
      <c r="F483" s="200" t="s">
        <v>893</v>
      </c>
      <c r="H483" s="201">
        <v>249.315</v>
      </c>
      <c r="I483" s="202"/>
      <c r="L483" s="198"/>
      <c r="M483" s="203"/>
      <c r="N483" s="204"/>
      <c r="O483" s="204"/>
      <c r="P483" s="204"/>
      <c r="Q483" s="204"/>
      <c r="R483" s="204"/>
      <c r="S483" s="204"/>
      <c r="T483" s="205"/>
      <c r="AT483" s="199" t="s">
        <v>179</v>
      </c>
      <c r="AU483" s="199" t="s">
        <v>87</v>
      </c>
      <c r="AV483" s="16" t="s">
        <v>187</v>
      </c>
      <c r="AW483" s="16" t="s">
        <v>31</v>
      </c>
      <c r="AX483" s="16" t="s">
        <v>77</v>
      </c>
      <c r="AY483" s="199" t="s">
        <v>170</v>
      </c>
    </row>
    <row r="484" spans="2:51" s="13" customFormat="1" ht="12">
      <c r="B484" s="159"/>
      <c r="D484" s="160" t="s">
        <v>179</v>
      </c>
      <c r="E484" s="161" t="s">
        <v>1</v>
      </c>
      <c r="F484" s="162" t="s">
        <v>2014</v>
      </c>
      <c r="H484" s="161" t="s">
        <v>1</v>
      </c>
      <c r="I484" s="163"/>
      <c r="L484" s="159"/>
      <c r="M484" s="164"/>
      <c r="N484" s="165"/>
      <c r="O484" s="165"/>
      <c r="P484" s="165"/>
      <c r="Q484" s="165"/>
      <c r="R484" s="165"/>
      <c r="S484" s="165"/>
      <c r="T484" s="166"/>
      <c r="AT484" s="161" t="s">
        <v>179</v>
      </c>
      <c r="AU484" s="161" t="s">
        <v>87</v>
      </c>
      <c r="AV484" s="13" t="s">
        <v>32</v>
      </c>
      <c r="AW484" s="13" t="s">
        <v>31</v>
      </c>
      <c r="AX484" s="13" t="s">
        <v>77</v>
      </c>
      <c r="AY484" s="161" t="s">
        <v>170</v>
      </c>
    </row>
    <row r="485" spans="2:51" s="14" customFormat="1" ht="12">
      <c r="B485" s="167"/>
      <c r="D485" s="160" t="s">
        <v>179</v>
      </c>
      <c r="E485" s="168" t="s">
        <v>1</v>
      </c>
      <c r="F485" s="169" t="s">
        <v>2015</v>
      </c>
      <c r="H485" s="170">
        <v>204.545</v>
      </c>
      <c r="I485" s="171"/>
      <c r="L485" s="167"/>
      <c r="M485" s="172"/>
      <c r="N485" s="173"/>
      <c r="O485" s="173"/>
      <c r="P485" s="173"/>
      <c r="Q485" s="173"/>
      <c r="R485" s="173"/>
      <c r="S485" s="173"/>
      <c r="T485" s="174"/>
      <c r="AT485" s="168" t="s">
        <v>179</v>
      </c>
      <c r="AU485" s="168" t="s">
        <v>87</v>
      </c>
      <c r="AV485" s="14" t="s">
        <v>87</v>
      </c>
      <c r="AW485" s="14" t="s">
        <v>31</v>
      </c>
      <c r="AX485" s="14" t="s">
        <v>77</v>
      </c>
      <c r="AY485" s="168" t="s">
        <v>170</v>
      </c>
    </row>
    <row r="486" spans="2:51" s="16" customFormat="1" ht="12">
      <c r="B486" s="198"/>
      <c r="D486" s="160" t="s">
        <v>179</v>
      </c>
      <c r="E486" s="199" t="s">
        <v>1727</v>
      </c>
      <c r="F486" s="200" t="s">
        <v>893</v>
      </c>
      <c r="H486" s="201">
        <v>204.545</v>
      </c>
      <c r="I486" s="202"/>
      <c r="L486" s="198"/>
      <c r="M486" s="203"/>
      <c r="N486" s="204"/>
      <c r="O486" s="204"/>
      <c r="P486" s="204"/>
      <c r="Q486" s="204"/>
      <c r="R486" s="204"/>
      <c r="S486" s="204"/>
      <c r="T486" s="205"/>
      <c r="AT486" s="199" t="s">
        <v>179</v>
      </c>
      <c r="AU486" s="199" t="s">
        <v>87</v>
      </c>
      <c r="AV486" s="16" t="s">
        <v>187</v>
      </c>
      <c r="AW486" s="16" t="s">
        <v>31</v>
      </c>
      <c r="AX486" s="16" t="s">
        <v>77</v>
      </c>
      <c r="AY486" s="199" t="s">
        <v>170</v>
      </c>
    </row>
    <row r="487" spans="2:51" s="15" customFormat="1" ht="12">
      <c r="B487" s="175"/>
      <c r="D487" s="160" t="s">
        <v>179</v>
      </c>
      <c r="E487" s="176" t="s">
        <v>1</v>
      </c>
      <c r="F487" s="177" t="s">
        <v>239</v>
      </c>
      <c r="H487" s="178">
        <v>453.86</v>
      </c>
      <c r="I487" s="179"/>
      <c r="L487" s="175"/>
      <c r="M487" s="180"/>
      <c r="N487" s="181"/>
      <c r="O487" s="181"/>
      <c r="P487" s="181"/>
      <c r="Q487" s="181"/>
      <c r="R487" s="181"/>
      <c r="S487" s="181"/>
      <c r="T487" s="182"/>
      <c r="AT487" s="176" t="s">
        <v>179</v>
      </c>
      <c r="AU487" s="176" t="s">
        <v>87</v>
      </c>
      <c r="AV487" s="15" t="s">
        <v>177</v>
      </c>
      <c r="AW487" s="15" t="s">
        <v>31</v>
      </c>
      <c r="AX487" s="15" t="s">
        <v>77</v>
      </c>
      <c r="AY487" s="176" t="s">
        <v>170</v>
      </c>
    </row>
    <row r="488" spans="2:51" s="13" customFormat="1" ht="12">
      <c r="B488" s="159"/>
      <c r="D488" s="160" t="s">
        <v>179</v>
      </c>
      <c r="E488" s="161" t="s">
        <v>1</v>
      </c>
      <c r="F488" s="162" t="s">
        <v>1424</v>
      </c>
      <c r="H488" s="161" t="s">
        <v>1</v>
      </c>
      <c r="I488" s="163"/>
      <c r="L488" s="159"/>
      <c r="M488" s="164"/>
      <c r="N488" s="165"/>
      <c r="O488" s="165"/>
      <c r="P488" s="165"/>
      <c r="Q488" s="165"/>
      <c r="R488" s="165"/>
      <c r="S488" s="165"/>
      <c r="T488" s="166"/>
      <c r="AT488" s="161" t="s">
        <v>179</v>
      </c>
      <c r="AU488" s="161" t="s">
        <v>87</v>
      </c>
      <c r="AV488" s="13" t="s">
        <v>32</v>
      </c>
      <c r="AW488" s="13" t="s">
        <v>31</v>
      </c>
      <c r="AX488" s="13" t="s">
        <v>77</v>
      </c>
      <c r="AY488" s="161" t="s">
        <v>170</v>
      </c>
    </row>
    <row r="489" spans="2:51" s="14" customFormat="1" ht="12">
      <c r="B489" s="167"/>
      <c r="D489" s="160" t="s">
        <v>179</v>
      </c>
      <c r="E489" s="168" t="s">
        <v>1</v>
      </c>
      <c r="F489" s="169" t="s">
        <v>1425</v>
      </c>
      <c r="H489" s="170">
        <v>498.63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8" t="s">
        <v>179</v>
      </c>
      <c r="AU489" s="168" t="s">
        <v>87</v>
      </c>
      <c r="AV489" s="14" t="s">
        <v>87</v>
      </c>
      <c r="AW489" s="14" t="s">
        <v>31</v>
      </c>
      <c r="AX489" s="14" t="s">
        <v>77</v>
      </c>
      <c r="AY489" s="168" t="s">
        <v>170</v>
      </c>
    </row>
    <row r="490" spans="2:51" s="13" customFormat="1" ht="12">
      <c r="B490" s="159"/>
      <c r="D490" s="160" t="s">
        <v>179</v>
      </c>
      <c r="E490" s="161" t="s">
        <v>1</v>
      </c>
      <c r="F490" s="162" t="s">
        <v>2014</v>
      </c>
      <c r="H490" s="161" t="s">
        <v>1</v>
      </c>
      <c r="I490" s="163"/>
      <c r="L490" s="159"/>
      <c r="M490" s="164"/>
      <c r="N490" s="165"/>
      <c r="O490" s="165"/>
      <c r="P490" s="165"/>
      <c r="Q490" s="165"/>
      <c r="R490" s="165"/>
      <c r="S490" s="165"/>
      <c r="T490" s="166"/>
      <c r="AT490" s="161" t="s">
        <v>179</v>
      </c>
      <c r="AU490" s="161" t="s">
        <v>87</v>
      </c>
      <c r="AV490" s="13" t="s">
        <v>32</v>
      </c>
      <c r="AW490" s="13" t="s">
        <v>31</v>
      </c>
      <c r="AX490" s="13" t="s">
        <v>77</v>
      </c>
      <c r="AY490" s="161" t="s">
        <v>170</v>
      </c>
    </row>
    <row r="491" spans="2:51" s="14" customFormat="1" ht="12">
      <c r="B491" s="167"/>
      <c r="D491" s="160" t="s">
        <v>179</v>
      </c>
      <c r="E491" s="168" t="s">
        <v>1</v>
      </c>
      <c r="F491" s="169" t="s">
        <v>1727</v>
      </c>
      <c r="H491" s="170">
        <v>204.545</v>
      </c>
      <c r="I491" s="171"/>
      <c r="L491" s="167"/>
      <c r="M491" s="172"/>
      <c r="N491" s="173"/>
      <c r="O491" s="173"/>
      <c r="P491" s="173"/>
      <c r="Q491" s="173"/>
      <c r="R491" s="173"/>
      <c r="S491" s="173"/>
      <c r="T491" s="174"/>
      <c r="AT491" s="168" t="s">
        <v>179</v>
      </c>
      <c r="AU491" s="168" t="s">
        <v>87</v>
      </c>
      <c r="AV491" s="14" t="s">
        <v>87</v>
      </c>
      <c r="AW491" s="14" t="s">
        <v>31</v>
      </c>
      <c r="AX491" s="14" t="s">
        <v>77</v>
      </c>
      <c r="AY491" s="168" t="s">
        <v>170</v>
      </c>
    </row>
    <row r="492" spans="2:51" s="15" customFormat="1" ht="12">
      <c r="B492" s="175"/>
      <c r="D492" s="160" t="s">
        <v>179</v>
      </c>
      <c r="E492" s="176" t="s">
        <v>1</v>
      </c>
      <c r="F492" s="177" t="s">
        <v>239</v>
      </c>
      <c r="H492" s="178">
        <v>703.175</v>
      </c>
      <c r="I492" s="179"/>
      <c r="L492" s="175"/>
      <c r="M492" s="180"/>
      <c r="N492" s="181"/>
      <c r="O492" s="181"/>
      <c r="P492" s="181"/>
      <c r="Q492" s="181"/>
      <c r="R492" s="181"/>
      <c r="S492" s="181"/>
      <c r="T492" s="182"/>
      <c r="AT492" s="176" t="s">
        <v>179</v>
      </c>
      <c r="AU492" s="176" t="s">
        <v>87</v>
      </c>
      <c r="AV492" s="15" t="s">
        <v>177</v>
      </c>
      <c r="AW492" s="15" t="s">
        <v>31</v>
      </c>
      <c r="AX492" s="15" t="s">
        <v>32</v>
      </c>
      <c r="AY492" s="176" t="s">
        <v>170</v>
      </c>
    </row>
    <row r="493" spans="1:65" s="2" customFormat="1" ht="16.5" customHeight="1">
      <c r="A493" s="33"/>
      <c r="B493" s="145"/>
      <c r="C493" s="146" t="s">
        <v>488</v>
      </c>
      <c r="D493" s="146" t="s">
        <v>172</v>
      </c>
      <c r="E493" s="147" t="s">
        <v>385</v>
      </c>
      <c r="F493" s="148" t="s">
        <v>386</v>
      </c>
      <c r="G493" s="149" t="s">
        <v>222</v>
      </c>
      <c r="H493" s="150">
        <v>175.794</v>
      </c>
      <c r="I493" s="151"/>
      <c r="J493" s="152">
        <f>ROUND(I493*H493,2)</f>
        <v>0</v>
      </c>
      <c r="K493" s="148" t="s">
        <v>176</v>
      </c>
      <c r="L493" s="34"/>
      <c r="M493" s="153" t="s">
        <v>1</v>
      </c>
      <c r="N493" s="154" t="s">
        <v>42</v>
      </c>
      <c r="O493" s="59"/>
      <c r="P493" s="155">
        <f>O493*H493</f>
        <v>0</v>
      </c>
      <c r="Q493" s="155">
        <v>0</v>
      </c>
      <c r="R493" s="155">
        <f>Q493*H493</f>
        <v>0</v>
      </c>
      <c r="S493" s="155">
        <v>0</v>
      </c>
      <c r="T493" s="156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7" t="s">
        <v>177</v>
      </c>
      <c r="AT493" s="157" t="s">
        <v>172</v>
      </c>
      <c r="AU493" s="157" t="s">
        <v>87</v>
      </c>
      <c r="AY493" s="18" t="s">
        <v>170</v>
      </c>
      <c r="BE493" s="158">
        <f>IF(N493="základní",J493,0)</f>
        <v>0</v>
      </c>
      <c r="BF493" s="158">
        <f>IF(N493="snížená",J493,0)</f>
        <v>0</v>
      </c>
      <c r="BG493" s="158">
        <f>IF(N493="zákl. přenesená",J493,0)</f>
        <v>0</v>
      </c>
      <c r="BH493" s="158">
        <f>IF(N493="sníž. přenesená",J493,0)</f>
        <v>0</v>
      </c>
      <c r="BI493" s="158">
        <f>IF(N493="nulová",J493,0)</f>
        <v>0</v>
      </c>
      <c r="BJ493" s="18" t="s">
        <v>32</v>
      </c>
      <c r="BK493" s="158">
        <f>ROUND(I493*H493,2)</f>
        <v>0</v>
      </c>
      <c r="BL493" s="18" t="s">
        <v>177</v>
      </c>
      <c r="BM493" s="157" t="s">
        <v>1426</v>
      </c>
    </row>
    <row r="494" spans="2:51" s="13" customFormat="1" ht="12">
      <c r="B494" s="159"/>
      <c r="D494" s="160" t="s">
        <v>179</v>
      </c>
      <c r="E494" s="161" t="s">
        <v>1</v>
      </c>
      <c r="F494" s="162" t="s">
        <v>1427</v>
      </c>
      <c r="H494" s="161" t="s">
        <v>1</v>
      </c>
      <c r="I494" s="163"/>
      <c r="L494" s="159"/>
      <c r="M494" s="164"/>
      <c r="N494" s="165"/>
      <c r="O494" s="165"/>
      <c r="P494" s="165"/>
      <c r="Q494" s="165"/>
      <c r="R494" s="165"/>
      <c r="S494" s="165"/>
      <c r="T494" s="166"/>
      <c r="AT494" s="161" t="s">
        <v>179</v>
      </c>
      <c r="AU494" s="161" t="s">
        <v>87</v>
      </c>
      <c r="AV494" s="13" t="s">
        <v>32</v>
      </c>
      <c r="AW494" s="13" t="s">
        <v>31</v>
      </c>
      <c r="AX494" s="13" t="s">
        <v>77</v>
      </c>
      <c r="AY494" s="161" t="s">
        <v>170</v>
      </c>
    </row>
    <row r="495" spans="2:51" s="14" customFormat="1" ht="12">
      <c r="B495" s="167"/>
      <c r="D495" s="160" t="s">
        <v>179</v>
      </c>
      <c r="E495" s="168" t="s">
        <v>1</v>
      </c>
      <c r="F495" s="169" t="s">
        <v>1428</v>
      </c>
      <c r="H495" s="170">
        <v>124.658</v>
      </c>
      <c r="I495" s="171"/>
      <c r="L495" s="167"/>
      <c r="M495" s="172"/>
      <c r="N495" s="173"/>
      <c r="O495" s="173"/>
      <c r="P495" s="173"/>
      <c r="Q495" s="173"/>
      <c r="R495" s="173"/>
      <c r="S495" s="173"/>
      <c r="T495" s="174"/>
      <c r="AT495" s="168" t="s">
        <v>179</v>
      </c>
      <c r="AU495" s="168" t="s">
        <v>87</v>
      </c>
      <c r="AV495" s="14" t="s">
        <v>87</v>
      </c>
      <c r="AW495" s="14" t="s">
        <v>31</v>
      </c>
      <c r="AX495" s="14" t="s">
        <v>77</v>
      </c>
      <c r="AY495" s="168" t="s">
        <v>170</v>
      </c>
    </row>
    <row r="496" spans="2:51" s="14" customFormat="1" ht="12">
      <c r="B496" s="167"/>
      <c r="D496" s="160" t="s">
        <v>179</v>
      </c>
      <c r="E496" s="168" t="s">
        <v>1</v>
      </c>
      <c r="F496" s="169" t="s">
        <v>2016</v>
      </c>
      <c r="H496" s="170">
        <v>51.136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8" t="s">
        <v>179</v>
      </c>
      <c r="AU496" s="168" t="s">
        <v>87</v>
      </c>
      <c r="AV496" s="14" t="s">
        <v>87</v>
      </c>
      <c r="AW496" s="14" t="s">
        <v>31</v>
      </c>
      <c r="AX496" s="14" t="s">
        <v>77</v>
      </c>
      <c r="AY496" s="168" t="s">
        <v>170</v>
      </c>
    </row>
    <row r="497" spans="2:51" s="15" customFormat="1" ht="12">
      <c r="B497" s="175"/>
      <c r="D497" s="160" t="s">
        <v>179</v>
      </c>
      <c r="E497" s="176" t="s">
        <v>1</v>
      </c>
      <c r="F497" s="177" t="s">
        <v>239</v>
      </c>
      <c r="H497" s="178">
        <v>175.794</v>
      </c>
      <c r="I497" s="179"/>
      <c r="L497" s="175"/>
      <c r="M497" s="180"/>
      <c r="N497" s="181"/>
      <c r="O497" s="181"/>
      <c r="P497" s="181"/>
      <c r="Q497" s="181"/>
      <c r="R497" s="181"/>
      <c r="S497" s="181"/>
      <c r="T497" s="182"/>
      <c r="AT497" s="176" t="s">
        <v>179</v>
      </c>
      <c r="AU497" s="176" t="s">
        <v>87</v>
      </c>
      <c r="AV497" s="15" t="s">
        <v>177</v>
      </c>
      <c r="AW497" s="15" t="s">
        <v>31</v>
      </c>
      <c r="AX497" s="15" t="s">
        <v>32</v>
      </c>
      <c r="AY497" s="176" t="s">
        <v>170</v>
      </c>
    </row>
    <row r="498" spans="1:65" s="2" customFormat="1" ht="16.5" customHeight="1">
      <c r="A498" s="33"/>
      <c r="B498" s="145"/>
      <c r="C498" s="146" t="s">
        <v>492</v>
      </c>
      <c r="D498" s="146" t="s">
        <v>172</v>
      </c>
      <c r="E498" s="147" t="s">
        <v>948</v>
      </c>
      <c r="F498" s="148" t="s">
        <v>1337</v>
      </c>
      <c r="G498" s="149" t="s">
        <v>222</v>
      </c>
      <c r="H498" s="150">
        <v>175.794</v>
      </c>
      <c r="I498" s="151"/>
      <c r="J498" s="152">
        <f>ROUND(I498*H498,2)</f>
        <v>0</v>
      </c>
      <c r="K498" s="148" t="s">
        <v>176</v>
      </c>
      <c r="L498" s="34"/>
      <c r="M498" s="153" t="s">
        <v>1</v>
      </c>
      <c r="N498" s="154" t="s">
        <v>42</v>
      </c>
      <c r="O498" s="59"/>
      <c r="P498" s="155">
        <f>O498*H498</f>
        <v>0</v>
      </c>
      <c r="Q498" s="155">
        <v>0</v>
      </c>
      <c r="R498" s="155">
        <f>Q498*H498</f>
        <v>0</v>
      </c>
      <c r="S498" s="155">
        <v>0</v>
      </c>
      <c r="T498" s="156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7" t="s">
        <v>177</v>
      </c>
      <c r="AT498" s="157" t="s">
        <v>172</v>
      </c>
      <c r="AU498" s="157" t="s">
        <v>87</v>
      </c>
      <c r="AY498" s="18" t="s">
        <v>170</v>
      </c>
      <c r="BE498" s="158">
        <f>IF(N498="základní",J498,0)</f>
        <v>0</v>
      </c>
      <c r="BF498" s="158">
        <f>IF(N498="snížená",J498,0)</f>
        <v>0</v>
      </c>
      <c r="BG498" s="158">
        <f>IF(N498="zákl. přenesená",J498,0)</f>
        <v>0</v>
      </c>
      <c r="BH498" s="158">
        <f>IF(N498="sníž. přenesená",J498,0)</f>
        <v>0</v>
      </c>
      <c r="BI498" s="158">
        <f>IF(N498="nulová",J498,0)</f>
        <v>0</v>
      </c>
      <c r="BJ498" s="18" t="s">
        <v>32</v>
      </c>
      <c r="BK498" s="158">
        <f>ROUND(I498*H498,2)</f>
        <v>0</v>
      </c>
      <c r="BL498" s="18" t="s">
        <v>177</v>
      </c>
      <c r="BM498" s="157" t="s">
        <v>1429</v>
      </c>
    </row>
    <row r="499" spans="2:63" s="12" customFormat="1" ht="22.9" customHeight="1">
      <c r="B499" s="132"/>
      <c r="D499" s="133" t="s">
        <v>76</v>
      </c>
      <c r="E499" s="143" t="s">
        <v>210</v>
      </c>
      <c r="F499" s="143" t="s">
        <v>997</v>
      </c>
      <c r="I499" s="135"/>
      <c r="J499" s="144">
        <f>BK499</f>
        <v>0</v>
      </c>
      <c r="L499" s="132"/>
      <c r="M499" s="137"/>
      <c r="N499" s="138"/>
      <c r="O499" s="138"/>
      <c r="P499" s="139">
        <f>SUM(P500:P580)</f>
        <v>0</v>
      </c>
      <c r="Q499" s="138"/>
      <c r="R499" s="139">
        <f>SUM(R500:R580)</f>
        <v>379.0541458199999</v>
      </c>
      <c r="S499" s="138"/>
      <c r="T499" s="140">
        <f>SUM(T500:T580)</f>
        <v>21.45235</v>
      </c>
      <c r="AR499" s="133" t="s">
        <v>32</v>
      </c>
      <c r="AT499" s="141" t="s">
        <v>76</v>
      </c>
      <c r="AU499" s="141" t="s">
        <v>32</v>
      </c>
      <c r="AY499" s="133" t="s">
        <v>170</v>
      </c>
      <c r="BK499" s="142">
        <f>SUM(BK500:BK580)</f>
        <v>0</v>
      </c>
    </row>
    <row r="500" spans="1:65" s="2" customFormat="1" ht="21.75" customHeight="1">
      <c r="A500" s="33"/>
      <c r="B500" s="145"/>
      <c r="C500" s="146" t="s">
        <v>496</v>
      </c>
      <c r="D500" s="146" t="s">
        <v>172</v>
      </c>
      <c r="E500" s="147" t="s">
        <v>2017</v>
      </c>
      <c r="F500" s="148" t="s">
        <v>2018</v>
      </c>
      <c r="G500" s="149" t="s">
        <v>185</v>
      </c>
      <c r="H500" s="150">
        <v>25.6</v>
      </c>
      <c r="I500" s="151"/>
      <c r="J500" s="152">
        <f>ROUND(I500*H500,2)</f>
        <v>0</v>
      </c>
      <c r="K500" s="148" t="s">
        <v>176</v>
      </c>
      <c r="L500" s="34"/>
      <c r="M500" s="153" t="s">
        <v>1</v>
      </c>
      <c r="N500" s="154" t="s">
        <v>42</v>
      </c>
      <c r="O500" s="59"/>
      <c r="P500" s="155">
        <f>O500*H500</f>
        <v>0</v>
      </c>
      <c r="Q500" s="155">
        <v>3E-05</v>
      </c>
      <c r="R500" s="155">
        <f>Q500*H500</f>
        <v>0.000768</v>
      </c>
      <c r="S500" s="155">
        <v>0</v>
      </c>
      <c r="T500" s="156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7" t="s">
        <v>177</v>
      </c>
      <c r="AT500" s="157" t="s">
        <v>172</v>
      </c>
      <c r="AU500" s="157" t="s">
        <v>87</v>
      </c>
      <c r="AY500" s="18" t="s">
        <v>170</v>
      </c>
      <c r="BE500" s="158">
        <f>IF(N500="základní",J500,0)</f>
        <v>0</v>
      </c>
      <c r="BF500" s="158">
        <f>IF(N500="snížená",J500,0)</f>
        <v>0</v>
      </c>
      <c r="BG500" s="158">
        <f>IF(N500="zákl. přenesená",J500,0)</f>
        <v>0</v>
      </c>
      <c r="BH500" s="158">
        <f>IF(N500="sníž. přenesená",J500,0)</f>
        <v>0</v>
      </c>
      <c r="BI500" s="158">
        <f>IF(N500="nulová",J500,0)</f>
        <v>0</v>
      </c>
      <c r="BJ500" s="18" t="s">
        <v>32</v>
      </c>
      <c r="BK500" s="158">
        <f>ROUND(I500*H500,2)</f>
        <v>0</v>
      </c>
      <c r="BL500" s="18" t="s">
        <v>177</v>
      </c>
      <c r="BM500" s="157" t="s">
        <v>2019</v>
      </c>
    </row>
    <row r="501" spans="2:51" s="14" customFormat="1" ht="12">
      <c r="B501" s="167"/>
      <c r="D501" s="160" t="s">
        <v>179</v>
      </c>
      <c r="E501" s="168" t="s">
        <v>1</v>
      </c>
      <c r="F501" s="169" t="s">
        <v>1704</v>
      </c>
      <c r="H501" s="170">
        <v>25.6</v>
      </c>
      <c r="I501" s="171"/>
      <c r="L501" s="167"/>
      <c r="M501" s="172"/>
      <c r="N501" s="173"/>
      <c r="O501" s="173"/>
      <c r="P501" s="173"/>
      <c r="Q501" s="173"/>
      <c r="R501" s="173"/>
      <c r="S501" s="173"/>
      <c r="T501" s="174"/>
      <c r="AT501" s="168" t="s">
        <v>179</v>
      </c>
      <c r="AU501" s="168" t="s">
        <v>87</v>
      </c>
      <c r="AV501" s="14" t="s">
        <v>87</v>
      </c>
      <c r="AW501" s="14" t="s">
        <v>31</v>
      </c>
      <c r="AX501" s="14" t="s">
        <v>77</v>
      </c>
      <c r="AY501" s="168" t="s">
        <v>170</v>
      </c>
    </row>
    <row r="502" spans="2:51" s="15" customFormat="1" ht="12">
      <c r="B502" s="175"/>
      <c r="D502" s="160" t="s">
        <v>179</v>
      </c>
      <c r="E502" s="176" t="s">
        <v>1717</v>
      </c>
      <c r="F502" s="177" t="s">
        <v>239</v>
      </c>
      <c r="H502" s="178">
        <v>25.6</v>
      </c>
      <c r="I502" s="179"/>
      <c r="L502" s="175"/>
      <c r="M502" s="180"/>
      <c r="N502" s="181"/>
      <c r="O502" s="181"/>
      <c r="P502" s="181"/>
      <c r="Q502" s="181"/>
      <c r="R502" s="181"/>
      <c r="S502" s="181"/>
      <c r="T502" s="182"/>
      <c r="AT502" s="176" t="s">
        <v>179</v>
      </c>
      <c r="AU502" s="176" t="s">
        <v>87</v>
      </c>
      <c r="AV502" s="15" t="s">
        <v>177</v>
      </c>
      <c r="AW502" s="15" t="s">
        <v>31</v>
      </c>
      <c r="AX502" s="15" t="s">
        <v>32</v>
      </c>
      <c r="AY502" s="176" t="s">
        <v>170</v>
      </c>
    </row>
    <row r="503" spans="1:65" s="2" customFormat="1" ht="16.5" customHeight="1">
      <c r="A503" s="33"/>
      <c r="B503" s="145"/>
      <c r="C503" s="183" t="s">
        <v>500</v>
      </c>
      <c r="D503" s="183" t="s">
        <v>379</v>
      </c>
      <c r="E503" s="184" t="s">
        <v>2020</v>
      </c>
      <c r="F503" s="185" t="s">
        <v>2021</v>
      </c>
      <c r="G503" s="186" t="s">
        <v>185</v>
      </c>
      <c r="H503" s="187">
        <v>25.984</v>
      </c>
      <c r="I503" s="188"/>
      <c r="J503" s="189">
        <f>ROUND(I503*H503,2)</f>
        <v>0</v>
      </c>
      <c r="K503" s="185" t="s">
        <v>176</v>
      </c>
      <c r="L503" s="190"/>
      <c r="M503" s="191" t="s">
        <v>1</v>
      </c>
      <c r="N503" s="192" t="s">
        <v>42</v>
      </c>
      <c r="O503" s="59"/>
      <c r="P503" s="155">
        <f>O503*H503</f>
        <v>0</v>
      </c>
      <c r="Q503" s="155">
        <v>0.019</v>
      </c>
      <c r="R503" s="155">
        <f>Q503*H503</f>
        <v>0.493696</v>
      </c>
      <c r="S503" s="155">
        <v>0</v>
      </c>
      <c r="T503" s="156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7" t="s">
        <v>210</v>
      </c>
      <c r="AT503" s="157" t="s">
        <v>379</v>
      </c>
      <c r="AU503" s="157" t="s">
        <v>87</v>
      </c>
      <c r="AY503" s="18" t="s">
        <v>170</v>
      </c>
      <c r="BE503" s="158">
        <f>IF(N503="základní",J503,0)</f>
        <v>0</v>
      </c>
      <c r="BF503" s="158">
        <f>IF(N503="snížená",J503,0)</f>
        <v>0</v>
      </c>
      <c r="BG503" s="158">
        <f>IF(N503="zákl. přenesená",J503,0)</f>
        <v>0</v>
      </c>
      <c r="BH503" s="158">
        <f>IF(N503="sníž. přenesená",J503,0)</f>
        <v>0</v>
      </c>
      <c r="BI503" s="158">
        <f>IF(N503="nulová",J503,0)</f>
        <v>0</v>
      </c>
      <c r="BJ503" s="18" t="s">
        <v>32</v>
      </c>
      <c r="BK503" s="158">
        <f>ROUND(I503*H503,2)</f>
        <v>0</v>
      </c>
      <c r="BL503" s="18" t="s">
        <v>177</v>
      </c>
      <c r="BM503" s="157" t="s">
        <v>2022</v>
      </c>
    </row>
    <row r="504" spans="2:51" s="14" customFormat="1" ht="12">
      <c r="B504" s="167"/>
      <c r="D504" s="160" t="s">
        <v>179</v>
      </c>
      <c r="E504" s="168" t="s">
        <v>1</v>
      </c>
      <c r="F504" s="169" t="s">
        <v>2023</v>
      </c>
      <c r="H504" s="170">
        <v>25.984</v>
      </c>
      <c r="I504" s="171"/>
      <c r="L504" s="167"/>
      <c r="M504" s="172"/>
      <c r="N504" s="173"/>
      <c r="O504" s="173"/>
      <c r="P504" s="173"/>
      <c r="Q504" s="173"/>
      <c r="R504" s="173"/>
      <c r="S504" s="173"/>
      <c r="T504" s="174"/>
      <c r="AT504" s="168" t="s">
        <v>179</v>
      </c>
      <c r="AU504" s="168" t="s">
        <v>87</v>
      </c>
      <c r="AV504" s="14" t="s">
        <v>87</v>
      </c>
      <c r="AW504" s="14" t="s">
        <v>31</v>
      </c>
      <c r="AX504" s="14" t="s">
        <v>32</v>
      </c>
      <c r="AY504" s="168" t="s">
        <v>170</v>
      </c>
    </row>
    <row r="505" spans="1:65" s="2" customFormat="1" ht="21.75" customHeight="1">
      <c r="A505" s="33"/>
      <c r="B505" s="145"/>
      <c r="C505" s="146" t="s">
        <v>507</v>
      </c>
      <c r="D505" s="146" t="s">
        <v>172</v>
      </c>
      <c r="E505" s="147" t="s">
        <v>1009</v>
      </c>
      <c r="F505" s="148" t="s">
        <v>1010</v>
      </c>
      <c r="G505" s="149" t="s">
        <v>185</v>
      </c>
      <c r="H505" s="150">
        <v>25.6</v>
      </c>
      <c r="I505" s="151"/>
      <c r="J505" s="152">
        <f>ROUND(I505*H505,2)</f>
        <v>0</v>
      </c>
      <c r="K505" s="148" t="s">
        <v>176</v>
      </c>
      <c r="L505" s="34"/>
      <c r="M505" s="153" t="s">
        <v>1</v>
      </c>
      <c r="N505" s="154" t="s">
        <v>42</v>
      </c>
      <c r="O505" s="59"/>
      <c r="P505" s="155">
        <f>O505*H505</f>
        <v>0</v>
      </c>
      <c r="Q505" s="155">
        <v>0</v>
      </c>
      <c r="R505" s="155">
        <f>Q505*H505</f>
        <v>0</v>
      </c>
      <c r="S505" s="155">
        <v>0</v>
      </c>
      <c r="T505" s="156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7" t="s">
        <v>177</v>
      </c>
      <c r="AT505" s="157" t="s">
        <v>172</v>
      </c>
      <c r="AU505" s="157" t="s">
        <v>87</v>
      </c>
      <c r="AY505" s="18" t="s">
        <v>170</v>
      </c>
      <c r="BE505" s="158">
        <f>IF(N505="základní",J505,0)</f>
        <v>0</v>
      </c>
      <c r="BF505" s="158">
        <f>IF(N505="snížená",J505,0)</f>
        <v>0</v>
      </c>
      <c r="BG505" s="158">
        <f>IF(N505="zákl. přenesená",J505,0)</f>
        <v>0</v>
      </c>
      <c r="BH505" s="158">
        <f>IF(N505="sníž. přenesená",J505,0)</f>
        <v>0</v>
      </c>
      <c r="BI505" s="158">
        <f>IF(N505="nulová",J505,0)</f>
        <v>0</v>
      </c>
      <c r="BJ505" s="18" t="s">
        <v>32</v>
      </c>
      <c r="BK505" s="158">
        <f>ROUND(I505*H505,2)</f>
        <v>0</v>
      </c>
      <c r="BL505" s="18" t="s">
        <v>177</v>
      </c>
      <c r="BM505" s="157" t="s">
        <v>2024</v>
      </c>
    </row>
    <row r="506" spans="2:51" s="14" customFormat="1" ht="12">
      <c r="B506" s="167"/>
      <c r="D506" s="160" t="s">
        <v>179</v>
      </c>
      <c r="E506" s="168" t="s">
        <v>1</v>
      </c>
      <c r="F506" s="169" t="s">
        <v>1717</v>
      </c>
      <c r="H506" s="170">
        <v>25.6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8" t="s">
        <v>179</v>
      </c>
      <c r="AU506" s="168" t="s">
        <v>87</v>
      </c>
      <c r="AV506" s="14" t="s">
        <v>87</v>
      </c>
      <c r="AW506" s="14" t="s">
        <v>31</v>
      </c>
      <c r="AX506" s="14" t="s">
        <v>32</v>
      </c>
      <c r="AY506" s="168" t="s">
        <v>170</v>
      </c>
    </row>
    <row r="507" spans="1:65" s="2" customFormat="1" ht="21.75" customHeight="1">
      <c r="A507" s="33"/>
      <c r="B507" s="145"/>
      <c r="C507" s="146" t="s">
        <v>509</v>
      </c>
      <c r="D507" s="146" t="s">
        <v>172</v>
      </c>
      <c r="E507" s="147" t="s">
        <v>998</v>
      </c>
      <c r="F507" s="148" t="s">
        <v>999</v>
      </c>
      <c r="G507" s="149" t="s">
        <v>185</v>
      </c>
      <c r="H507" s="150">
        <v>341.25</v>
      </c>
      <c r="I507" s="151"/>
      <c r="J507" s="152">
        <f>ROUND(I507*H507,2)</f>
        <v>0</v>
      </c>
      <c r="K507" s="148" t="s">
        <v>176</v>
      </c>
      <c r="L507" s="34"/>
      <c r="M507" s="153" t="s">
        <v>1</v>
      </c>
      <c r="N507" s="154" t="s">
        <v>42</v>
      </c>
      <c r="O507" s="59"/>
      <c r="P507" s="155">
        <f>O507*H507</f>
        <v>0</v>
      </c>
      <c r="Q507" s="155">
        <v>3E-05</v>
      </c>
      <c r="R507" s="155">
        <f>Q507*H507</f>
        <v>0.0102375</v>
      </c>
      <c r="S507" s="155">
        <v>0</v>
      </c>
      <c r="T507" s="156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7" t="s">
        <v>177</v>
      </c>
      <c r="AT507" s="157" t="s">
        <v>172</v>
      </c>
      <c r="AU507" s="157" t="s">
        <v>87</v>
      </c>
      <c r="AY507" s="18" t="s">
        <v>170</v>
      </c>
      <c r="BE507" s="158">
        <f>IF(N507="základní",J507,0)</f>
        <v>0</v>
      </c>
      <c r="BF507" s="158">
        <f>IF(N507="snížená",J507,0)</f>
        <v>0</v>
      </c>
      <c r="BG507" s="158">
        <f>IF(N507="zákl. přenesená",J507,0)</f>
        <v>0</v>
      </c>
      <c r="BH507" s="158">
        <f>IF(N507="sníž. přenesená",J507,0)</f>
        <v>0</v>
      </c>
      <c r="BI507" s="158">
        <f>IF(N507="nulová",J507,0)</f>
        <v>0</v>
      </c>
      <c r="BJ507" s="18" t="s">
        <v>32</v>
      </c>
      <c r="BK507" s="158">
        <f>ROUND(I507*H507,2)</f>
        <v>0</v>
      </c>
      <c r="BL507" s="18" t="s">
        <v>177</v>
      </c>
      <c r="BM507" s="157" t="s">
        <v>2025</v>
      </c>
    </row>
    <row r="508" spans="2:51" s="14" customFormat="1" ht="12">
      <c r="B508" s="167"/>
      <c r="D508" s="160" t="s">
        <v>179</v>
      </c>
      <c r="E508" s="168" t="s">
        <v>1</v>
      </c>
      <c r="F508" s="169" t="s">
        <v>1718</v>
      </c>
      <c r="H508" s="170">
        <v>341.25</v>
      </c>
      <c r="I508" s="171"/>
      <c r="L508" s="167"/>
      <c r="M508" s="172"/>
      <c r="N508" s="173"/>
      <c r="O508" s="173"/>
      <c r="P508" s="173"/>
      <c r="Q508" s="173"/>
      <c r="R508" s="173"/>
      <c r="S508" s="173"/>
      <c r="T508" s="174"/>
      <c r="AT508" s="168" t="s">
        <v>179</v>
      </c>
      <c r="AU508" s="168" t="s">
        <v>87</v>
      </c>
      <c r="AV508" s="14" t="s">
        <v>87</v>
      </c>
      <c r="AW508" s="14" t="s">
        <v>31</v>
      </c>
      <c r="AX508" s="14" t="s">
        <v>77</v>
      </c>
      <c r="AY508" s="168" t="s">
        <v>170</v>
      </c>
    </row>
    <row r="509" spans="2:51" s="15" customFormat="1" ht="12">
      <c r="B509" s="175"/>
      <c r="D509" s="160" t="s">
        <v>179</v>
      </c>
      <c r="E509" s="176" t="s">
        <v>814</v>
      </c>
      <c r="F509" s="177" t="s">
        <v>239</v>
      </c>
      <c r="H509" s="178">
        <v>341.25</v>
      </c>
      <c r="I509" s="179"/>
      <c r="L509" s="175"/>
      <c r="M509" s="180"/>
      <c r="N509" s="181"/>
      <c r="O509" s="181"/>
      <c r="P509" s="181"/>
      <c r="Q509" s="181"/>
      <c r="R509" s="181"/>
      <c r="S509" s="181"/>
      <c r="T509" s="182"/>
      <c r="AT509" s="176" t="s">
        <v>179</v>
      </c>
      <c r="AU509" s="176" t="s">
        <v>87</v>
      </c>
      <c r="AV509" s="15" t="s">
        <v>177</v>
      </c>
      <c r="AW509" s="15" t="s">
        <v>31</v>
      </c>
      <c r="AX509" s="15" t="s">
        <v>32</v>
      </c>
      <c r="AY509" s="176" t="s">
        <v>170</v>
      </c>
    </row>
    <row r="510" spans="1:65" s="2" customFormat="1" ht="16.5" customHeight="1">
      <c r="A510" s="33"/>
      <c r="B510" s="145"/>
      <c r="C510" s="183" t="s">
        <v>511</v>
      </c>
      <c r="D510" s="183" t="s">
        <v>379</v>
      </c>
      <c r="E510" s="184" t="s">
        <v>1005</v>
      </c>
      <c r="F510" s="185" t="s">
        <v>1006</v>
      </c>
      <c r="G510" s="186" t="s">
        <v>185</v>
      </c>
      <c r="H510" s="187">
        <v>346.369</v>
      </c>
      <c r="I510" s="188"/>
      <c r="J510" s="189">
        <f>ROUND(I510*H510,2)</f>
        <v>0</v>
      </c>
      <c r="K510" s="185" t="s">
        <v>176</v>
      </c>
      <c r="L510" s="190"/>
      <c r="M510" s="191" t="s">
        <v>1</v>
      </c>
      <c r="N510" s="192" t="s">
        <v>42</v>
      </c>
      <c r="O510" s="59"/>
      <c r="P510" s="155">
        <f>O510*H510</f>
        <v>0</v>
      </c>
      <c r="Q510" s="155">
        <v>0.024</v>
      </c>
      <c r="R510" s="155">
        <f>Q510*H510</f>
        <v>8.312856</v>
      </c>
      <c r="S510" s="155">
        <v>0</v>
      </c>
      <c r="T510" s="156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7" t="s">
        <v>210</v>
      </c>
      <c r="AT510" s="157" t="s">
        <v>379</v>
      </c>
      <c r="AU510" s="157" t="s">
        <v>87</v>
      </c>
      <c r="AY510" s="18" t="s">
        <v>170</v>
      </c>
      <c r="BE510" s="158">
        <f>IF(N510="základní",J510,0)</f>
        <v>0</v>
      </c>
      <c r="BF510" s="158">
        <f>IF(N510="snížená",J510,0)</f>
        <v>0</v>
      </c>
      <c r="BG510" s="158">
        <f>IF(N510="zákl. přenesená",J510,0)</f>
        <v>0</v>
      </c>
      <c r="BH510" s="158">
        <f>IF(N510="sníž. přenesená",J510,0)</f>
        <v>0</v>
      </c>
      <c r="BI510" s="158">
        <f>IF(N510="nulová",J510,0)</f>
        <v>0</v>
      </c>
      <c r="BJ510" s="18" t="s">
        <v>32</v>
      </c>
      <c r="BK510" s="158">
        <f>ROUND(I510*H510,2)</f>
        <v>0</v>
      </c>
      <c r="BL510" s="18" t="s">
        <v>177</v>
      </c>
      <c r="BM510" s="157" t="s">
        <v>2026</v>
      </c>
    </row>
    <row r="511" spans="2:51" s="14" customFormat="1" ht="12">
      <c r="B511" s="167"/>
      <c r="D511" s="160" t="s">
        <v>179</v>
      </c>
      <c r="E511" s="168" t="s">
        <v>1</v>
      </c>
      <c r="F511" s="169" t="s">
        <v>1008</v>
      </c>
      <c r="H511" s="170">
        <v>346.369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8" t="s">
        <v>179</v>
      </c>
      <c r="AU511" s="168" t="s">
        <v>87</v>
      </c>
      <c r="AV511" s="14" t="s">
        <v>87</v>
      </c>
      <c r="AW511" s="14" t="s">
        <v>31</v>
      </c>
      <c r="AX511" s="14" t="s">
        <v>32</v>
      </c>
      <c r="AY511" s="168" t="s">
        <v>170</v>
      </c>
    </row>
    <row r="512" spans="1:65" s="2" customFormat="1" ht="21.75" customHeight="1">
      <c r="A512" s="33"/>
      <c r="B512" s="145"/>
      <c r="C512" s="146" t="s">
        <v>513</v>
      </c>
      <c r="D512" s="146" t="s">
        <v>172</v>
      </c>
      <c r="E512" s="147" t="s">
        <v>2027</v>
      </c>
      <c r="F512" s="148" t="s">
        <v>2028</v>
      </c>
      <c r="G512" s="149" t="s">
        <v>642</v>
      </c>
      <c r="H512" s="150">
        <v>28</v>
      </c>
      <c r="I512" s="151"/>
      <c r="J512" s="152">
        <f>ROUND(I512*H512,2)</f>
        <v>0</v>
      </c>
      <c r="K512" s="148" t="s">
        <v>176</v>
      </c>
      <c r="L512" s="34"/>
      <c r="M512" s="153" t="s">
        <v>1</v>
      </c>
      <c r="N512" s="154" t="s">
        <v>42</v>
      </c>
      <c r="O512" s="59"/>
      <c r="P512" s="155">
        <f>O512*H512</f>
        <v>0</v>
      </c>
      <c r="Q512" s="155">
        <v>0.00085</v>
      </c>
      <c r="R512" s="155">
        <f>Q512*H512</f>
        <v>0.023799999999999998</v>
      </c>
      <c r="S512" s="155">
        <v>0</v>
      </c>
      <c r="T512" s="156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7" t="s">
        <v>177</v>
      </c>
      <c r="AT512" s="157" t="s">
        <v>172</v>
      </c>
      <c r="AU512" s="157" t="s">
        <v>87</v>
      </c>
      <c r="AY512" s="18" t="s">
        <v>170</v>
      </c>
      <c r="BE512" s="158">
        <f>IF(N512="základní",J512,0)</f>
        <v>0</v>
      </c>
      <c r="BF512" s="158">
        <f>IF(N512="snížená",J512,0)</f>
        <v>0</v>
      </c>
      <c r="BG512" s="158">
        <f>IF(N512="zákl. přenesená",J512,0)</f>
        <v>0</v>
      </c>
      <c r="BH512" s="158">
        <f>IF(N512="sníž. přenesená",J512,0)</f>
        <v>0</v>
      </c>
      <c r="BI512" s="158">
        <f>IF(N512="nulová",J512,0)</f>
        <v>0</v>
      </c>
      <c r="BJ512" s="18" t="s">
        <v>32</v>
      </c>
      <c r="BK512" s="158">
        <f>ROUND(I512*H512,2)</f>
        <v>0</v>
      </c>
      <c r="BL512" s="18" t="s">
        <v>177</v>
      </c>
      <c r="BM512" s="157" t="s">
        <v>2029</v>
      </c>
    </row>
    <row r="513" spans="1:65" s="2" customFormat="1" ht="21.75" customHeight="1">
      <c r="A513" s="33"/>
      <c r="B513" s="145"/>
      <c r="C513" s="146" t="s">
        <v>517</v>
      </c>
      <c r="D513" s="146" t="s">
        <v>172</v>
      </c>
      <c r="E513" s="147" t="s">
        <v>2030</v>
      </c>
      <c r="F513" s="148" t="s">
        <v>2031</v>
      </c>
      <c r="G513" s="149" t="s">
        <v>185</v>
      </c>
      <c r="H513" s="150">
        <v>76.55</v>
      </c>
      <c r="I513" s="151"/>
      <c r="J513" s="152">
        <f>ROUND(I513*H513,2)</f>
        <v>0</v>
      </c>
      <c r="K513" s="148" t="s">
        <v>176</v>
      </c>
      <c r="L513" s="34"/>
      <c r="M513" s="153" t="s">
        <v>1</v>
      </c>
      <c r="N513" s="154" t="s">
        <v>42</v>
      </c>
      <c r="O513" s="59"/>
      <c r="P513" s="155">
        <f>O513*H513</f>
        <v>0</v>
      </c>
      <c r="Q513" s="155">
        <v>4E-05</v>
      </c>
      <c r="R513" s="155">
        <f>Q513*H513</f>
        <v>0.003062</v>
      </c>
      <c r="S513" s="155">
        <v>0</v>
      </c>
      <c r="T513" s="156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7" t="s">
        <v>177</v>
      </c>
      <c r="AT513" s="157" t="s">
        <v>172</v>
      </c>
      <c r="AU513" s="157" t="s">
        <v>87</v>
      </c>
      <c r="AY513" s="18" t="s">
        <v>170</v>
      </c>
      <c r="BE513" s="158">
        <f>IF(N513="základní",J513,0)</f>
        <v>0</v>
      </c>
      <c r="BF513" s="158">
        <f>IF(N513="snížená",J513,0)</f>
        <v>0</v>
      </c>
      <c r="BG513" s="158">
        <f>IF(N513="zákl. přenesená",J513,0)</f>
        <v>0</v>
      </c>
      <c r="BH513" s="158">
        <f>IF(N513="sníž. přenesená",J513,0)</f>
        <v>0</v>
      </c>
      <c r="BI513" s="158">
        <f>IF(N513="nulová",J513,0)</f>
        <v>0</v>
      </c>
      <c r="BJ513" s="18" t="s">
        <v>32</v>
      </c>
      <c r="BK513" s="158">
        <f>ROUND(I513*H513,2)</f>
        <v>0</v>
      </c>
      <c r="BL513" s="18" t="s">
        <v>177</v>
      </c>
      <c r="BM513" s="157" t="s">
        <v>2032</v>
      </c>
    </row>
    <row r="514" spans="2:51" s="14" customFormat="1" ht="12">
      <c r="B514" s="167"/>
      <c r="D514" s="160" t="s">
        <v>179</v>
      </c>
      <c r="E514" s="168" t="s">
        <v>1</v>
      </c>
      <c r="F514" s="169" t="s">
        <v>1708</v>
      </c>
      <c r="H514" s="170">
        <v>76.55</v>
      </c>
      <c r="I514" s="171"/>
      <c r="L514" s="167"/>
      <c r="M514" s="172"/>
      <c r="N514" s="173"/>
      <c r="O514" s="173"/>
      <c r="P514" s="173"/>
      <c r="Q514" s="173"/>
      <c r="R514" s="173"/>
      <c r="S514" s="173"/>
      <c r="T514" s="174"/>
      <c r="AT514" s="168" t="s">
        <v>179</v>
      </c>
      <c r="AU514" s="168" t="s">
        <v>87</v>
      </c>
      <c r="AV514" s="14" t="s">
        <v>87</v>
      </c>
      <c r="AW514" s="14" t="s">
        <v>31</v>
      </c>
      <c r="AX514" s="14" t="s">
        <v>77</v>
      </c>
      <c r="AY514" s="168" t="s">
        <v>170</v>
      </c>
    </row>
    <row r="515" spans="2:51" s="15" customFormat="1" ht="12">
      <c r="B515" s="175"/>
      <c r="D515" s="160" t="s">
        <v>179</v>
      </c>
      <c r="E515" s="176" t="s">
        <v>1719</v>
      </c>
      <c r="F515" s="177" t="s">
        <v>239</v>
      </c>
      <c r="H515" s="178">
        <v>76.55</v>
      </c>
      <c r="I515" s="179"/>
      <c r="L515" s="175"/>
      <c r="M515" s="180"/>
      <c r="N515" s="181"/>
      <c r="O515" s="181"/>
      <c r="P515" s="181"/>
      <c r="Q515" s="181"/>
      <c r="R515" s="181"/>
      <c r="S515" s="181"/>
      <c r="T515" s="182"/>
      <c r="AT515" s="176" t="s">
        <v>179</v>
      </c>
      <c r="AU515" s="176" t="s">
        <v>87</v>
      </c>
      <c r="AV515" s="15" t="s">
        <v>177</v>
      </c>
      <c r="AW515" s="15" t="s">
        <v>31</v>
      </c>
      <c r="AX515" s="15" t="s">
        <v>32</v>
      </c>
      <c r="AY515" s="176" t="s">
        <v>170</v>
      </c>
    </row>
    <row r="516" spans="1:65" s="2" customFormat="1" ht="16.5" customHeight="1">
      <c r="A516" s="33"/>
      <c r="B516" s="145"/>
      <c r="C516" s="183" t="s">
        <v>522</v>
      </c>
      <c r="D516" s="183" t="s">
        <v>379</v>
      </c>
      <c r="E516" s="184" t="s">
        <v>2033</v>
      </c>
      <c r="F516" s="185" t="s">
        <v>2034</v>
      </c>
      <c r="G516" s="186" t="s">
        <v>185</v>
      </c>
      <c r="H516" s="187">
        <v>77.698</v>
      </c>
      <c r="I516" s="188"/>
      <c r="J516" s="189">
        <f>ROUND(I516*H516,2)</f>
        <v>0</v>
      </c>
      <c r="K516" s="185" t="s">
        <v>176</v>
      </c>
      <c r="L516" s="190"/>
      <c r="M516" s="191" t="s">
        <v>1</v>
      </c>
      <c r="N516" s="192" t="s">
        <v>42</v>
      </c>
      <c r="O516" s="59"/>
      <c r="P516" s="155">
        <f>O516*H516</f>
        <v>0</v>
      </c>
      <c r="Q516" s="155">
        <v>0.037</v>
      </c>
      <c r="R516" s="155">
        <f>Q516*H516</f>
        <v>2.8748259999999997</v>
      </c>
      <c r="S516" s="155">
        <v>0</v>
      </c>
      <c r="T516" s="156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7" t="s">
        <v>210</v>
      </c>
      <c r="AT516" s="157" t="s">
        <v>379</v>
      </c>
      <c r="AU516" s="157" t="s">
        <v>87</v>
      </c>
      <c r="AY516" s="18" t="s">
        <v>170</v>
      </c>
      <c r="BE516" s="158">
        <f>IF(N516="základní",J516,0)</f>
        <v>0</v>
      </c>
      <c r="BF516" s="158">
        <f>IF(N516="snížená",J516,0)</f>
        <v>0</v>
      </c>
      <c r="BG516" s="158">
        <f>IF(N516="zákl. přenesená",J516,0)</f>
        <v>0</v>
      </c>
      <c r="BH516" s="158">
        <f>IF(N516="sníž. přenesená",J516,0)</f>
        <v>0</v>
      </c>
      <c r="BI516" s="158">
        <f>IF(N516="nulová",J516,0)</f>
        <v>0</v>
      </c>
      <c r="BJ516" s="18" t="s">
        <v>32</v>
      </c>
      <c r="BK516" s="158">
        <f>ROUND(I516*H516,2)</f>
        <v>0</v>
      </c>
      <c r="BL516" s="18" t="s">
        <v>177</v>
      </c>
      <c r="BM516" s="157" t="s">
        <v>2035</v>
      </c>
    </row>
    <row r="517" spans="2:51" s="14" customFormat="1" ht="12">
      <c r="B517" s="167"/>
      <c r="D517" s="160" t="s">
        <v>179</v>
      </c>
      <c r="E517" s="168" t="s">
        <v>1</v>
      </c>
      <c r="F517" s="169" t="s">
        <v>2036</v>
      </c>
      <c r="H517" s="170">
        <v>77.698</v>
      </c>
      <c r="I517" s="171"/>
      <c r="L517" s="167"/>
      <c r="M517" s="172"/>
      <c r="N517" s="173"/>
      <c r="O517" s="173"/>
      <c r="P517" s="173"/>
      <c r="Q517" s="173"/>
      <c r="R517" s="173"/>
      <c r="S517" s="173"/>
      <c r="T517" s="174"/>
      <c r="AT517" s="168" t="s">
        <v>179</v>
      </c>
      <c r="AU517" s="168" t="s">
        <v>87</v>
      </c>
      <c r="AV517" s="14" t="s">
        <v>87</v>
      </c>
      <c r="AW517" s="14" t="s">
        <v>31</v>
      </c>
      <c r="AX517" s="14" t="s">
        <v>32</v>
      </c>
      <c r="AY517" s="168" t="s">
        <v>170</v>
      </c>
    </row>
    <row r="518" spans="1:65" s="2" customFormat="1" ht="21.75" customHeight="1">
      <c r="A518" s="33"/>
      <c r="B518" s="145"/>
      <c r="C518" s="146" t="s">
        <v>526</v>
      </c>
      <c r="D518" s="146" t="s">
        <v>172</v>
      </c>
      <c r="E518" s="147" t="s">
        <v>2037</v>
      </c>
      <c r="F518" s="148" t="s">
        <v>2038</v>
      </c>
      <c r="G518" s="149" t="s">
        <v>642</v>
      </c>
      <c r="H518" s="150">
        <v>7</v>
      </c>
      <c r="I518" s="151"/>
      <c r="J518" s="152">
        <f>ROUND(I518*H518,2)</f>
        <v>0</v>
      </c>
      <c r="K518" s="148" t="s">
        <v>176</v>
      </c>
      <c r="L518" s="34"/>
      <c r="M518" s="153" t="s">
        <v>1</v>
      </c>
      <c r="N518" s="154" t="s">
        <v>42</v>
      </c>
      <c r="O518" s="59"/>
      <c r="P518" s="155">
        <f>O518*H518</f>
        <v>0</v>
      </c>
      <c r="Q518" s="155">
        <v>0.001</v>
      </c>
      <c r="R518" s="155">
        <f>Q518*H518</f>
        <v>0.007</v>
      </c>
      <c r="S518" s="155">
        <v>0</v>
      </c>
      <c r="T518" s="156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7" t="s">
        <v>177</v>
      </c>
      <c r="AT518" s="157" t="s">
        <v>172</v>
      </c>
      <c r="AU518" s="157" t="s">
        <v>87</v>
      </c>
      <c r="AY518" s="18" t="s">
        <v>170</v>
      </c>
      <c r="BE518" s="158">
        <f>IF(N518="základní",J518,0)</f>
        <v>0</v>
      </c>
      <c r="BF518" s="158">
        <f>IF(N518="snížená",J518,0)</f>
        <v>0</v>
      </c>
      <c r="BG518" s="158">
        <f>IF(N518="zákl. přenesená",J518,0)</f>
        <v>0</v>
      </c>
      <c r="BH518" s="158">
        <f>IF(N518="sníž. přenesená",J518,0)</f>
        <v>0</v>
      </c>
      <c r="BI518" s="158">
        <f>IF(N518="nulová",J518,0)</f>
        <v>0</v>
      </c>
      <c r="BJ518" s="18" t="s">
        <v>32</v>
      </c>
      <c r="BK518" s="158">
        <f>ROUND(I518*H518,2)</f>
        <v>0</v>
      </c>
      <c r="BL518" s="18" t="s">
        <v>177</v>
      </c>
      <c r="BM518" s="157" t="s">
        <v>2039</v>
      </c>
    </row>
    <row r="519" spans="1:65" s="2" customFormat="1" ht="16.5" customHeight="1">
      <c r="A519" s="33"/>
      <c r="B519" s="145"/>
      <c r="C519" s="146" t="s">
        <v>530</v>
      </c>
      <c r="D519" s="146" t="s">
        <v>172</v>
      </c>
      <c r="E519" s="147" t="s">
        <v>2040</v>
      </c>
      <c r="F519" s="148" t="s">
        <v>2041</v>
      </c>
      <c r="G519" s="149" t="s">
        <v>642</v>
      </c>
      <c r="H519" s="150">
        <v>72</v>
      </c>
      <c r="I519" s="151"/>
      <c r="J519" s="152">
        <f>ROUND(I519*H519,2)</f>
        <v>0</v>
      </c>
      <c r="K519" s="148" t="s">
        <v>176</v>
      </c>
      <c r="L519" s="34"/>
      <c r="M519" s="153" t="s">
        <v>1</v>
      </c>
      <c r="N519" s="154" t="s">
        <v>42</v>
      </c>
      <c r="O519" s="59"/>
      <c r="P519" s="155">
        <f>O519*H519</f>
        <v>0</v>
      </c>
      <c r="Q519" s="155">
        <v>6E-05</v>
      </c>
      <c r="R519" s="155">
        <f>Q519*H519</f>
        <v>0.00432</v>
      </c>
      <c r="S519" s="155">
        <v>0</v>
      </c>
      <c r="T519" s="156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7" t="s">
        <v>177</v>
      </c>
      <c r="AT519" s="157" t="s">
        <v>172</v>
      </c>
      <c r="AU519" s="157" t="s">
        <v>87</v>
      </c>
      <c r="AY519" s="18" t="s">
        <v>170</v>
      </c>
      <c r="BE519" s="158">
        <f>IF(N519="základní",J519,0)</f>
        <v>0</v>
      </c>
      <c r="BF519" s="158">
        <f>IF(N519="snížená",J519,0)</f>
        <v>0</v>
      </c>
      <c r="BG519" s="158">
        <f>IF(N519="zákl. přenesená",J519,0)</f>
        <v>0</v>
      </c>
      <c r="BH519" s="158">
        <f>IF(N519="sníž. přenesená",J519,0)</f>
        <v>0</v>
      </c>
      <c r="BI519" s="158">
        <f>IF(N519="nulová",J519,0)</f>
        <v>0</v>
      </c>
      <c r="BJ519" s="18" t="s">
        <v>32</v>
      </c>
      <c r="BK519" s="158">
        <f>ROUND(I519*H519,2)</f>
        <v>0</v>
      </c>
      <c r="BL519" s="18" t="s">
        <v>177</v>
      </c>
      <c r="BM519" s="157" t="s">
        <v>2042</v>
      </c>
    </row>
    <row r="520" spans="2:51" s="14" customFormat="1" ht="12">
      <c r="B520" s="167"/>
      <c r="D520" s="160" t="s">
        <v>179</v>
      </c>
      <c r="E520" s="168" t="s">
        <v>1</v>
      </c>
      <c r="F520" s="169" t="s">
        <v>2043</v>
      </c>
      <c r="H520" s="170">
        <v>72</v>
      </c>
      <c r="I520" s="171"/>
      <c r="L520" s="167"/>
      <c r="M520" s="172"/>
      <c r="N520" s="173"/>
      <c r="O520" s="173"/>
      <c r="P520" s="173"/>
      <c r="Q520" s="173"/>
      <c r="R520" s="173"/>
      <c r="S520" s="173"/>
      <c r="T520" s="174"/>
      <c r="AT520" s="168" t="s">
        <v>179</v>
      </c>
      <c r="AU520" s="168" t="s">
        <v>87</v>
      </c>
      <c r="AV520" s="14" t="s">
        <v>87</v>
      </c>
      <c r="AW520" s="14" t="s">
        <v>31</v>
      </c>
      <c r="AX520" s="14" t="s">
        <v>32</v>
      </c>
      <c r="AY520" s="168" t="s">
        <v>170</v>
      </c>
    </row>
    <row r="521" spans="1:65" s="2" customFormat="1" ht="16.5" customHeight="1">
      <c r="A521" s="33"/>
      <c r="B521" s="145"/>
      <c r="C521" s="183" t="s">
        <v>533</v>
      </c>
      <c r="D521" s="183" t="s">
        <v>379</v>
      </c>
      <c r="E521" s="184" t="s">
        <v>2044</v>
      </c>
      <c r="F521" s="185" t="s">
        <v>2045</v>
      </c>
      <c r="G521" s="186" t="s">
        <v>642</v>
      </c>
      <c r="H521" s="187">
        <v>48.72</v>
      </c>
      <c r="I521" s="188"/>
      <c r="J521" s="189">
        <f>ROUND(I521*H521,2)</f>
        <v>0</v>
      </c>
      <c r="K521" s="185" t="s">
        <v>176</v>
      </c>
      <c r="L521" s="190"/>
      <c r="M521" s="191" t="s">
        <v>1</v>
      </c>
      <c r="N521" s="192" t="s">
        <v>42</v>
      </c>
      <c r="O521" s="59"/>
      <c r="P521" s="155">
        <f>O521*H521</f>
        <v>0</v>
      </c>
      <c r="Q521" s="155">
        <v>0.007</v>
      </c>
      <c r="R521" s="155">
        <f>Q521*H521</f>
        <v>0.34104</v>
      </c>
      <c r="S521" s="155">
        <v>0</v>
      </c>
      <c r="T521" s="156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7" t="s">
        <v>210</v>
      </c>
      <c r="AT521" s="157" t="s">
        <v>379</v>
      </c>
      <c r="AU521" s="157" t="s">
        <v>87</v>
      </c>
      <c r="AY521" s="18" t="s">
        <v>170</v>
      </c>
      <c r="BE521" s="158">
        <f>IF(N521="základní",J521,0)</f>
        <v>0</v>
      </c>
      <c r="BF521" s="158">
        <f>IF(N521="snížená",J521,0)</f>
        <v>0</v>
      </c>
      <c r="BG521" s="158">
        <f>IF(N521="zákl. přenesená",J521,0)</f>
        <v>0</v>
      </c>
      <c r="BH521" s="158">
        <f>IF(N521="sníž. přenesená",J521,0)</f>
        <v>0</v>
      </c>
      <c r="BI521" s="158">
        <f>IF(N521="nulová",J521,0)</f>
        <v>0</v>
      </c>
      <c r="BJ521" s="18" t="s">
        <v>32</v>
      </c>
      <c r="BK521" s="158">
        <f>ROUND(I521*H521,2)</f>
        <v>0</v>
      </c>
      <c r="BL521" s="18" t="s">
        <v>177</v>
      </c>
      <c r="BM521" s="157" t="s">
        <v>2046</v>
      </c>
    </row>
    <row r="522" spans="2:51" s="14" customFormat="1" ht="12">
      <c r="B522" s="167"/>
      <c r="D522" s="160" t="s">
        <v>179</v>
      </c>
      <c r="F522" s="169" t="s">
        <v>2047</v>
      </c>
      <c r="H522" s="170">
        <v>48.72</v>
      </c>
      <c r="I522" s="171"/>
      <c r="L522" s="167"/>
      <c r="M522" s="172"/>
      <c r="N522" s="173"/>
      <c r="O522" s="173"/>
      <c r="P522" s="173"/>
      <c r="Q522" s="173"/>
      <c r="R522" s="173"/>
      <c r="S522" s="173"/>
      <c r="T522" s="174"/>
      <c r="AT522" s="168" t="s">
        <v>179</v>
      </c>
      <c r="AU522" s="168" t="s">
        <v>87</v>
      </c>
      <c r="AV522" s="14" t="s">
        <v>87</v>
      </c>
      <c r="AW522" s="14" t="s">
        <v>3</v>
      </c>
      <c r="AX522" s="14" t="s">
        <v>32</v>
      </c>
      <c r="AY522" s="168" t="s">
        <v>170</v>
      </c>
    </row>
    <row r="523" spans="1:65" s="2" customFormat="1" ht="16.5" customHeight="1">
      <c r="A523" s="33"/>
      <c r="B523" s="145"/>
      <c r="C523" s="183" t="s">
        <v>539</v>
      </c>
      <c r="D523" s="183" t="s">
        <v>379</v>
      </c>
      <c r="E523" s="184" t="s">
        <v>2048</v>
      </c>
      <c r="F523" s="185" t="s">
        <v>2049</v>
      </c>
      <c r="G523" s="186" t="s">
        <v>642</v>
      </c>
      <c r="H523" s="187">
        <v>24.36</v>
      </c>
      <c r="I523" s="188"/>
      <c r="J523" s="189">
        <f>ROUND(I523*H523,2)</f>
        <v>0</v>
      </c>
      <c r="K523" s="185" t="s">
        <v>193</v>
      </c>
      <c r="L523" s="190"/>
      <c r="M523" s="191" t="s">
        <v>1</v>
      </c>
      <c r="N523" s="192" t="s">
        <v>42</v>
      </c>
      <c r="O523" s="59"/>
      <c r="P523" s="155">
        <f>O523*H523</f>
        <v>0</v>
      </c>
      <c r="Q523" s="155">
        <v>0.0005</v>
      </c>
      <c r="R523" s="155">
        <f>Q523*H523</f>
        <v>0.01218</v>
      </c>
      <c r="S523" s="155">
        <v>0</v>
      </c>
      <c r="T523" s="156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7" t="s">
        <v>210</v>
      </c>
      <c r="AT523" s="157" t="s">
        <v>379</v>
      </c>
      <c r="AU523" s="157" t="s">
        <v>87</v>
      </c>
      <c r="AY523" s="18" t="s">
        <v>170</v>
      </c>
      <c r="BE523" s="158">
        <f>IF(N523="základní",J523,0)</f>
        <v>0</v>
      </c>
      <c r="BF523" s="158">
        <f>IF(N523="snížená",J523,0)</f>
        <v>0</v>
      </c>
      <c r="BG523" s="158">
        <f>IF(N523="zákl. přenesená",J523,0)</f>
        <v>0</v>
      </c>
      <c r="BH523" s="158">
        <f>IF(N523="sníž. přenesená",J523,0)</f>
        <v>0</v>
      </c>
      <c r="BI523" s="158">
        <f>IF(N523="nulová",J523,0)</f>
        <v>0</v>
      </c>
      <c r="BJ523" s="18" t="s">
        <v>32</v>
      </c>
      <c r="BK523" s="158">
        <f>ROUND(I523*H523,2)</f>
        <v>0</v>
      </c>
      <c r="BL523" s="18" t="s">
        <v>177</v>
      </c>
      <c r="BM523" s="157" t="s">
        <v>2050</v>
      </c>
    </row>
    <row r="524" spans="2:51" s="14" customFormat="1" ht="12">
      <c r="B524" s="167"/>
      <c r="D524" s="160" t="s">
        <v>179</v>
      </c>
      <c r="F524" s="169" t="s">
        <v>2051</v>
      </c>
      <c r="H524" s="170">
        <v>24.36</v>
      </c>
      <c r="I524" s="171"/>
      <c r="L524" s="167"/>
      <c r="M524" s="172"/>
      <c r="N524" s="173"/>
      <c r="O524" s="173"/>
      <c r="P524" s="173"/>
      <c r="Q524" s="173"/>
      <c r="R524" s="173"/>
      <c r="S524" s="173"/>
      <c r="T524" s="174"/>
      <c r="AT524" s="168" t="s">
        <v>179</v>
      </c>
      <c r="AU524" s="168" t="s">
        <v>87</v>
      </c>
      <c r="AV524" s="14" t="s">
        <v>87</v>
      </c>
      <c r="AW524" s="14" t="s">
        <v>3</v>
      </c>
      <c r="AX524" s="14" t="s">
        <v>32</v>
      </c>
      <c r="AY524" s="168" t="s">
        <v>170</v>
      </c>
    </row>
    <row r="525" spans="1:65" s="2" customFormat="1" ht="16.5" customHeight="1">
      <c r="A525" s="33"/>
      <c r="B525" s="145"/>
      <c r="C525" s="146" t="s">
        <v>544</v>
      </c>
      <c r="D525" s="146" t="s">
        <v>172</v>
      </c>
      <c r="E525" s="147" t="s">
        <v>2052</v>
      </c>
      <c r="F525" s="148" t="s">
        <v>2053</v>
      </c>
      <c r="G525" s="149" t="s">
        <v>642</v>
      </c>
      <c r="H525" s="150">
        <v>16</v>
      </c>
      <c r="I525" s="151"/>
      <c r="J525" s="152">
        <f>ROUND(I525*H525,2)</f>
        <v>0</v>
      </c>
      <c r="K525" s="148" t="s">
        <v>176</v>
      </c>
      <c r="L525" s="34"/>
      <c r="M525" s="153" t="s">
        <v>1</v>
      </c>
      <c r="N525" s="154" t="s">
        <v>42</v>
      </c>
      <c r="O525" s="59"/>
      <c r="P525" s="155">
        <f>O525*H525</f>
        <v>0</v>
      </c>
      <c r="Q525" s="155">
        <v>0.00013</v>
      </c>
      <c r="R525" s="155">
        <f>Q525*H525</f>
        <v>0.00208</v>
      </c>
      <c r="S525" s="155">
        <v>0</v>
      </c>
      <c r="T525" s="156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7" t="s">
        <v>177</v>
      </c>
      <c r="AT525" s="157" t="s">
        <v>172</v>
      </c>
      <c r="AU525" s="157" t="s">
        <v>87</v>
      </c>
      <c r="AY525" s="18" t="s">
        <v>170</v>
      </c>
      <c r="BE525" s="158">
        <f>IF(N525="základní",J525,0)</f>
        <v>0</v>
      </c>
      <c r="BF525" s="158">
        <f>IF(N525="snížená",J525,0)</f>
        <v>0</v>
      </c>
      <c r="BG525" s="158">
        <f>IF(N525="zákl. přenesená",J525,0)</f>
        <v>0</v>
      </c>
      <c r="BH525" s="158">
        <f>IF(N525="sníž. přenesená",J525,0)</f>
        <v>0</v>
      </c>
      <c r="BI525" s="158">
        <f>IF(N525="nulová",J525,0)</f>
        <v>0</v>
      </c>
      <c r="BJ525" s="18" t="s">
        <v>32</v>
      </c>
      <c r="BK525" s="158">
        <f>ROUND(I525*H525,2)</f>
        <v>0</v>
      </c>
      <c r="BL525" s="18" t="s">
        <v>177</v>
      </c>
      <c r="BM525" s="157" t="s">
        <v>2054</v>
      </c>
    </row>
    <row r="526" spans="1:65" s="2" customFormat="1" ht="24.2" customHeight="1">
      <c r="A526" s="33"/>
      <c r="B526" s="145"/>
      <c r="C526" s="183" t="s">
        <v>548</v>
      </c>
      <c r="D526" s="183" t="s">
        <v>379</v>
      </c>
      <c r="E526" s="184" t="s">
        <v>2055</v>
      </c>
      <c r="F526" s="185" t="s">
        <v>2056</v>
      </c>
      <c r="G526" s="186" t="s">
        <v>642</v>
      </c>
      <c r="H526" s="187">
        <v>16.24</v>
      </c>
      <c r="I526" s="188"/>
      <c r="J526" s="189">
        <f>ROUND(I526*H526,2)</f>
        <v>0</v>
      </c>
      <c r="K526" s="185" t="s">
        <v>176</v>
      </c>
      <c r="L526" s="190"/>
      <c r="M526" s="191" t="s">
        <v>1</v>
      </c>
      <c r="N526" s="192" t="s">
        <v>42</v>
      </c>
      <c r="O526" s="59"/>
      <c r="P526" s="155">
        <f>O526*H526</f>
        <v>0</v>
      </c>
      <c r="Q526" s="155">
        <v>0.02</v>
      </c>
      <c r="R526" s="155">
        <f>Q526*H526</f>
        <v>0.3248</v>
      </c>
      <c r="S526" s="155">
        <v>0</v>
      </c>
      <c r="T526" s="156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7" t="s">
        <v>210</v>
      </c>
      <c r="AT526" s="157" t="s">
        <v>379</v>
      </c>
      <c r="AU526" s="157" t="s">
        <v>87</v>
      </c>
      <c r="AY526" s="18" t="s">
        <v>170</v>
      </c>
      <c r="BE526" s="158">
        <f>IF(N526="základní",J526,0)</f>
        <v>0</v>
      </c>
      <c r="BF526" s="158">
        <f>IF(N526="snížená",J526,0)</f>
        <v>0</v>
      </c>
      <c r="BG526" s="158">
        <f>IF(N526="zákl. přenesená",J526,0)</f>
        <v>0</v>
      </c>
      <c r="BH526" s="158">
        <f>IF(N526="sníž. přenesená",J526,0)</f>
        <v>0</v>
      </c>
      <c r="BI526" s="158">
        <f>IF(N526="nulová",J526,0)</f>
        <v>0</v>
      </c>
      <c r="BJ526" s="18" t="s">
        <v>32</v>
      </c>
      <c r="BK526" s="158">
        <f>ROUND(I526*H526,2)</f>
        <v>0</v>
      </c>
      <c r="BL526" s="18" t="s">
        <v>177</v>
      </c>
      <c r="BM526" s="157" t="s">
        <v>2057</v>
      </c>
    </row>
    <row r="527" spans="2:51" s="14" customFormat="1" ht="12">
      <c r="B527" s="167"/>
      <c r="D527" s="160" t="s">
        <v>179</v>
      </c>
      <c r="F527" s="169" t="s">
        <v>2058</v>
      </c>
      <c r="H527" s="170">
        <v>16.24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8" t="s">
        <v>179</v>
      </c>
      <c r="AU527" s="168" t="s">
        <v>87</v>
      </c>
      <c r="AV527" s="14" t="s">
        <v>87</v>
      </c>
      <c r="AW527" s="14" t="s">
        <v>3</v>
      </c>
      <c r="AX527" s="14" t="s">
        <v>32</v>
      </c>
      <c r="AY527" s="168" t="s">
        <v>170</v>
      </c>
    </row>
    <row r="528" spans="1:65" s="2" customFormat="1" ht="16.5" customHeight="1">
      <c r="A528" s="33"/>
      <c r="B528" s="145"/>
      <c r="C528" s="146" t="s">
        <v>552</v>
      </c>
      <c r="D528" s="146" t="s">
        <v>172</v>
      </c>
      <c r="E528" s="147" t="s">
        <v>1012</v>
      </c>
      <c r="F528" s="148" t="s">
        <v>1013</v>
      </c>
      <c r="G528" s="149" t="s">
        <v>642</v>
      </c>
      <c r="H528" s="150">
        <v>26</v>
      </c>
      <c r="I528" s="151"/>
      <c r="J528" s="152">
        <f>ROUND(I528*H528,2)</f>
        <v>0</v>
      </c>
      <c r="K528" s="148" t="s">
        <v>176</v>
      </c>
      <c r="L528" s="34"/>
      <c r="M528" s="153" t="s">
        <v>1</v>
      </c>
      <c r="N528" s="154" t="s">
        <v>42</v>
      </c>
      <c r="O528" s="59"/>
      <c r="P528" s="155">
        <f>O528*H528</f>
        <v>0</v>
      </c>
      <c r="Q528" s="155">
        <v>7E-05</v>
      </c>
      <c r="R528" s="155">
        <f>Q528*H528</f>
        <v>0.0018199999999999998</v>
      </c>
      <c r="S528" s="155">
        <v>0</v>
      </c>
      <c r="T528" s="156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7" t="s">
        <v>177</v>
      </c>
      <c r="AT528" s="157" t="s">
        <v>172</v>
      </c>
      <c r="AU528" s="157" t="s">
        <v>87</v>
      </c>
      <c r="AY528" s="18" t="s">
        <v>170</v>
      </c>
      <c r="BE528" s="158">
        <f>IF(N528="základní",J528,0)</f>
        <v>0</v>
      </c>
      <c r="BF528" s="158">
        <f>IF(N528="snížená",J528,0)</f>
        <v>0</v>
      </c>
      <c r="BG528" s="158">
        <f>IF(N528="zákl. přenesená",J528,0)</f>
        <v>0</v>
      </c>
      <c r="BH528" s="158">
        <f>IF(N528="sníž. přenesená",J528,0)</f>
        <v>0</v>
      </c>
      <c r="BI528" s="158">
        <f>IF(N528="nulová",J528,0)</f>
        <v>0</v>
      </c>
      <c r="BJ528" s="18" t="s">
        <v>32</v>
      </c>
      <c r="BK528" s="158">
        <f>ROUND(I528*H528,2)</f>
        <v>0</v>
      </c>
      <c r="BL528" s="18" t="s">
        <v>177</v>
      </c>
      <c r="BM528" s="157" t="s">
        <v>2059</v>
      </c>
    </row>
    <row r="529" spans="2:51" s="14" customFormat="1" ht="12">
      <c r="B529" s="167"/>
      <c r="D529" s="160" t="s">
        <v>179</v>
      </c>
      <c r="E529" s="168" t="s">
        <v>1</v>
      </c>
      <c r="F529" s="169" t="s">
        <v>2060</v>
      </c>
      <c r="H529" s="170">
        <v>26</v>
      </c>
      <c r="I529" s="171"/>
      <c r="L529" s="167"/>
      <c r="M529" s="172"/>
      <c r="N529" s="173"/>
      <c r="O529" s="173"/>
      <c r="P529" s="173"/>
      <c r="Q529" s="173"/>
      <c r="R529" s="173"/>
      <c r="S529" s="173"/>
      <c r="T529" s="174"/>
      <c r="AT529" s="168" t="s">
        <v>179</v>
      </c>
      <c r="AU529" s="168" t="s">
        <v>87</v>
      </c>
      <c r="AV529" s="14" t="s">
        <v>87</v>
      </c>
      <c r="AW529" s="14" t="s">
        <v>31</v>
      </c>
      <c r="AX529" s="14" t="s">
        <v>32</v>
      </c>
      <c r="AY529" s="168" t="s">
        <v>170</v>
      </c>
    </row>
    <row r="530" spans="1:65" s="2" customFormat="1" ht="16.5" customHeight="1">
      <c r="A530" s="33"/>
      <c r="B530" s="145"/>
      <c r="C530" s="183" t="s">
        <v>556</v>
      </c>
      <c r="D530" s="183" t="s">
        <v>379</v>
      </c>
      <c r="E530" s="184" t="s">
        <v>1029</v>
      </c>
      <c r="F530" s="185" t="s">
        <v>1030</v>
      </c>
      <c r="G530" s="186" t="s">
        <v>642</v>
      </c>
      <c r="H530" s="187">
        <v>2.03</v>
      </c>
      <c r="I530" s="188"/>
      <c r="J530" s="189">
        <f>ROUND(I530*H530,2)</f>
        <v>0</v>
      </c>
      <c r="K530" s="185" t="s">
        <v>176</v>
      </c>
      <c r="L530" s="190"/>
      <c r="M530" s="191" t="s">
        <v>1</v>
      </c>
      <c r="N530" s="192" t="s">
        <v>42</v>
      </c>
      <c r="O530" s="59"/>
      <c r="P530" s="155">
        <f>O530*H530</f>
        <v>0</v>
      </c>
      <c r="Q530" s="155">
        <v>0.01</v>
      </c>
      <c r="R530" s="155">
        <f>Q530*H530</f>
        <v>0.0203</v>
      </c>
      <c r="S530" s="155">
        <v>0</v>
      </c>
      <c r="T530" s="156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7" t="s">
        <v>210</v>
      </c>
      <c r="AT530" s="157" t="s">
        <v>379</v>
      </c>
      <c r="AU530" s="157" t="s">
        <v>87</v>
      </c>
      <c r="AY530" s="18" t="s">
        <v>170</v>
      </c>
      <c r="BE530" s="158">
        <f>IF(N530="základní",J530,0)</f>
        <v>0</v>
      </c>
      <c r="BF530" s="158">
        <f>IF(N530="snížená",J530,0)</f>
        <v>0</v>
      </c>
      <c r="BG530" s="158">
        <f>IF(N530="zákl. přenesená",J530,0)</f>
        <v>0</v>
      </c>
      <c r="BH530" s="158">
        <f>IF(N530="sníž. přenesená",J530,0)</f>
        <v>0</v>
      </c>
      <c r="BI530" s="158">
        <f>IF(N530="nulová",J530,0)</f>
        <v>0</v>
      </c>
      <c r="BJ530" s="18" t="s">
        <v>32</v>
      </c>
      <c r="BK530" s="158">
        <f>ROUND(I530*H530,2)</f>
        <v>0</v>
      </c>
      <c r="BL530" s="18" t="s">
        <v>177</v>
      </c>
      <c r="BM530" s="157" t="s">
        <v>2061</v>
      </c>
    </row>
    <row r="531" spans="2:51" s="14" customFormat="1" ht="12">
      <c r="B531" s="167"/>
      <c r="D531" s="160" t="s">
        <v>179</v>
      </c>
      <c r="F531" s="169" t="s">
        <v>2062</v>
      </c>
      <c r="H531" s="170">
        <v>2.03</v>
      </c>
      <c r="I531" s="171"/>
      <c r="L531" s="167"/>
      <c r="M531" s="172"/>
      <c r="N531" s="173"/>
      <c r="O531" s="173"/>
      <c r="P531" s="173"/>
      <c r="Q531" s="173"/>
      <c r="R531" s="173"/>
      <c r="S531" s="173"/>
      <c r="T531" s="174"/>
      <c r="AT531" s="168" t="s">
        <v>179</v>
      </c>
      <c r="AU531" s="168" t="s">
        <v>87</v>
      </c>
      <c r="AV531" s="14" t="s">
        <v>87</v>
      </c>
      <c r="AW531" s="14" t="s">
        <v>3</v>
      </c>
      <c r="AX531" s="14" t="s">
        <v>32</v>
      </c>
      <c r="AY531" s="168" t="s">
        <v>170</v>
      </c>
    </row>
    <row r="532" spans="1:65" s="2" customFormat="1" ht="16.5" customHeight="1">
      <c r="A532" s="33"/>
      <c r="B532" s="145"/>
      <c r="C532" s="183" t="s">
        <v>560</v>
      </c>
      <c r="D532" s="183" t="s">
        <v>379</v>
      </c>
      <c r="E532" s="184" t="s">
        <v>2063</v>
      </c>
      <c r="F532" s="185" t="s">
        <v>2064</v>
      </c>
      <c r="G532" s="186" t="s">
        <v>642</v>
      </c>
      <c r="H532" s="187">
        <v>24.336</v>
      </c>
      <c r="I532" s="188"/>
      <c r="J532" s="189">
        <f>ROUND(I532*H532,2)</f>
        <v>0</v>
      </c>
      <c r="K532" s="185" t="s">
        <v>176</v>
      </c>
      <c r="L532" s="190"/>
      <c r="M532" s="191" t="s">
        <v>1</v>
      </c>
      <c r="N532" s="192" t="s">
        <v>42</v>
      </c>
      <c r="O532" s="59"/>
      <c r="P532" s="155">
        <f>O532*H532</f>
        <v>0</v>
      </c>
      <c r="Q532" s="155">
        <v>0.008</v>
      </c>
      <c r="R532" s="155">
        <f>Q532*H532</f>
        <v>0.194688</v>
      </c>
      <c r="S532" s="155">
        <v>0</v>
      </c>
      <c r="T532" s="156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57" t="s">
        <v>210</v>
      </c>
      <c r="AT532" s="157" t="s">
        <v>379</v>
      </c>
      <c r="AU532" s="157" t="s">
        <v>87</v>
      </c>
      <c r="AY532" s="18" t="s">
        <v>170</v>
      </c>
      <c r="BE532" s="158">
        <f>IF(N532="základní",J532,0)</f>
        <v>0</v>
      </c>
      <c r="BF532" s="158">
        <f>IF(N532="snížená",J532,0)</f>
        <v>0</v>
      </c>
      <c r="BG532" s="158">
        <f>IF(N532="zákl. přenesená",J532,0)</f>
        <v>0</v>
      </c>
      <c r="BH532" s="158">
        <f>IF(N532="sníž. přenesená",J532,0)</f>
        <v>0</v>
      </c>
      <c r="BI532" s="158">
        <f>IF(N532="nulová",J532,0)</f>
        <v>0</v>
      </c>
      <c r="BJ532" s="18" t="s">
        <v>32</v>
      </c>
      <c r="BK532" s="158">
        <f>ROUND(I532*H532,2)</f>
        <v>0</v>
      </c>
      <c r="BL532" s="18" t="s">
        <v>177</v>
      </c>
      <c r="BM532" s="157" t="s">
        <v>2065</v>
      </c>
    </row>
    <row r="533" spans="2:51" s="14" customFormat="1" ht="12">
      <c r="B533" s="167"/>
      <c r="D533" s="160" t="s">
        <v>179</v>
      </c>
      <c r="F533" s="169" t="s">
        <v>2066</v>
      </c>
      <c r="H533" s="170">
        <v>24.336</v>
      </c>
      <c r="I533" s="171"/>
      <c r="L533" s="167"/>
      <c r="M533" s="172"/>
      <c r="N533" s="173"/>
      <c r="O533" s="173"/>
      <c r="P533" s="173"/>
      <c r="Q533" s="173"/>
      <c r="R533" s="173"/>
      <c r="S533" s="173"/>
      <c r="T533" s="174"/>
      <c r="AT533" s="168" t="s">
        <v>179</v>
      </c>
      <c r="AU533" s="168" t="s">
        <v>87</v>
      </c>
      <c r="AV533" s="14" t="s">
        <v>87</v>
      </c>
      <c r="AW533" s="14" t="s">
        <v>3</v>
      </c>
      <c r="AX533" s="14" t="s">
        <v>32</v>
      </c>
      <c r="AY533" s="168" t="s">
        <v>170</v>
      </c>
    </row>
    <row r="534" spans="1:65" s="2" customFormat="1" ht="16.5" customHeight="1">
      <c r="A534" s="33"/>
      <c r="B534" s="145"/>
      <c r="C534" s="146" t="s">
        <v>564</v>
      </c>
      <c r="D534" s="146" t="s">
        <v>172</v>
      </c>
      <c r="E534" s="147" t="s">
        <v>2067</v>
      </c>
      <c r="F534" s="148" t="s">
        <v>2068</v>
      </c>
      <c r="G534" s="149" t="s">
        <v>642</v>
      </c>
      <c r="H534" s="150">
        <v>4</v>
      </c>
      <c r="I534" s="151"/>
      <c r="J534" s="152">
        <f>ROUND(I534*H534,2)</f>
        <v>0</v>
      </c>
      <c r="K534" s="148" t="s">
        <v>176</v>
      </c>
      <c r="L534" s="34"/>
      <c r="M534" s="153" t="s">
        <v>1</v>
      </c>
      <c r="N534" s="154" t="s">
        <v>42</v>
      </c>
      <c r="O534" s="59"/>
      <c r="P534" s="155">
        <f>O534*H534</f>
        <v>0</v>
      </c>
      <c r="Q534" s="155">
        <v>0.00014</v>
      </c>
      <c r="R534" s="155">
        <f>Q534*H534</f>
        <v>0.00056</v>
      </c>
      <c r="S534" s="155">
        <v>0</v>
      </c>
      <c r="T534" s="156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7" t="s">
        <v>177</v>
      </c>
      <c r="AT534" s="157" t="s">
        <v>172</v>
      </c>
      <c r="AU534" s="157" t="s">
        <v>87</v>
      </c>
      <c r="AY534" s="18" t="s">
        <v>170</v>
      </c>
      <c r="BE534" s="158">
        <f>IF(N534="základní",J534,0)</f>
        <v>0</v>
      </c>
      <c r="BF534" s="158">
        <f>IF(N534="snížená",J534,0)</f>
        <v>0</v>
      </c>
      <c r="BG534" s="158">
        <f>IF(N534="zákl. přenesená",J534,0)</f>
        <v>0</v>
      </c>
      <c r="BH534" s="158">
        <f>IF(N534="sníž. přenesená",J534,0)</f>
        <v>0</v>
      </c>
      <c r="BI534" s="158">
        <f>IF(N534="nulová",J534,0)</f>
        <v>0</v>
      </c>
      <c r="BJ534" s="18" t="s">
        <v>32</v>
      </c>
      <c r="BK534" s="158">
        <f>ROUND(I534*H534,2)</f>
        <v>0</v>
      </c>
      <c r="BL534" s="18" t="s">
        <v>177</v>
      </c>
      <c r="BM534" s="157" t="s">
        <v>2069</v>
      </c>
    </row>
    <row r="535" spans="1:65" s="2" customFormat="1" ht="24.2" customHeight="1">
      <c r="A535" s="33"/>
      <c r="B535" s="145"/>
      <c r="C535" s="183" t="s">
        <v>569</v>
      </c>
      <c r="D535" s="183" t="s">
        <v>379</v>
      </c>
      <c r="E535" s="184" t="s">
        <v>2070</v>
      </c>
      <c r="F535" s="185" t="s">
        <v>2071</v>
      </c>
      <c r="G535" s="186" t="s">
        <v>642</v>
      </c>
      <c r="H535" s="187">
        <v>3.045</v>
      </c>
      <c r="I535" s="188"/>
      <c r="J535" s="189">
        <f>ROUND(I535*H535,2)</f>
        <v>0</v>
      </c>
      <c r="K535" s="185" t="s">
        <v>176</v>
      </c>
      <c r="L535" s="190"/>
      <c r="M535" s="191" t="s">
        <v>1</v>
      </c>
      <c r="N535" s="192" t="s">
        <v>42</v>
      </c>
      <c r="O535" s="59"/>
      <c r="P535" s="155">
        <f>O535*H535</f>
        <v>0</v>
      </c>
      <c r="Q535" s="155">
        <v>0.032</v>
      </c>
      <c r="R535" s="155">
        <f>Q535*H535</f>
        <v>0.09744</v>
      </c>
      <c r="S535" s="155">
        <v>0</v>
      </c>
      <c r="T535" s="156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7" t="s">
        <v>210</v>
      </c>
      <c r="AT535" s="157" t="s">
        <v>379</v>
      </c>
      <c r="AU535" s="157" t="s">
        <v>87</v>
      </c>
      <c r="AY535" s="18" t="s">
        <v>170</v>
      </c>
      <c r="BE535" s="158">
        <f>IF(N535="základní",J535,0)</f>
        <v>0</v>
      </c>
      <c r="BF535" s="158">
        <f>IF(N535="snížená",J535,0)</f>
        <v>0</v>
      </c>
      <c r="BG535" s="158">
        <f>IF(N535="zákl. přenesená",J535,0)</f>
        <v>0</v>
      </c>
      <c r="BH535" s="158">
        <f>IF(N535="sníž. přenesená",J535,0)</f>
        <v>0</v>
      </c>
      <c r="BI535" s="158">
        <f>IF(N535="nulová",J535,0)</f>
        <v>0</v>
      </c>
      <c r="BJ535" s="18" t="s">
        <v>32</v>
      </c>
      <c r="BK535" s="158">
        <f>ROUND(I535*H535,2)</f>
        <v>0</v>
      </c>
      <c r="BL535" s="18" t="s">
        <v>177</v>
      </c>
      <c r="BM535" s="157" t="s">
        <v>2072</v>
      </c>
    </row>
    <row r="536" spans="2:51" s="14" customFormat="1" ht="12">
      <c r="B536" s="167"/>
      <c r="D536" s="160" t="s">
        <v>179</v>
      </c>
      <c r="F536" s="169" t="s">
        <v>2073</v>
      </c>
      <c r="H536" s="170">
        <v>3.045</v>
      </c>
      <c r="I536" s="171"/>
      <c r="L536" s="167"/>
      <c r="M536" s="172"/>
      <c r="N536" s="173"/>
      <c r="O536" s="173"/>
      <c r="P536" s="173"/>
      <c r="Q536" s="173"/>
      <c r="R536" s="173"/>
      <c r="S536" s="173"/>
      <c r="T536" s="174"/>
      <c r="AT536" s="168" t="s">
        <v>179</v>
      </c>
      <c r="AU536" s="168" t="s">
        <v>87</v>
      </c>
      <c r="AV536" s="14" t="s">
        <v>87</v>
      </c>
      <c r="AW536" s="14" t="s">
        <v>3</v>
      </c>
      <c r="AX536" s="14" t="s">
        <v>32</v>
      </c>
      <c r="AY536" s="168" t="s">
        <v>170</v>
      </c>
    </row>
    <row r="537" spans="1:65" s="2" customFormat="1" ht="21.75" customHeight="1">
      <c r="A537" s="33"/>
      <c r="B537" s="145"/>
      <c r="C537" s="183" t="s">
        <v>573</v>
      </c>
      <c r="D537" s="183" t="s">
        <v>379</v>
      </c>
      <c r="E537" s="184" t="s">
        <v>2074</v>
      </c>
      <c r="F537" s="185" t="s">
        <v>2075</v>
      </c>
      <c r="G537" s="186" t="s">
        <v>642</v>
      </c>
      <c r="H537" s="187">
        <v>1.015</v>
      </c>
      <c r="I537" s="188"/>
      <c r="J537" s="189">
        <f>ROUND(I537*H537,2)</f>
        <v>0</v>
      </c>
      <c r="K537" s="185" t="s">
        <v>176</v>
      </c>
      <c r="L537" s="190"/>
      <c r="M537" s="191" t="s">
        <v>1</v>
      </c>
      <c r="N537" s="192" t="s">
        <v>42</v>
      </c>
      <c r="O537" s="59"/>
      <c r="P537" s="155">
        <f>O537*H537</f>
        <v>0</v>
      </c>
      <c r="Q537" s="155">
        <v>0.042</v>
      </c>
      <c r="R537" s="155">
        <f>Q537*H537</f>
        <v>0.04263</v>
      </c>
      <c r="S537" s="155">
        <v>0</v>
      </c>
      <c r="T537" s="156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7" t="s">
        <v>210</v>
      </c>
      <c r="AT537" s="157" t="s">
        <v>379</v>
      </c>
      <c r="AU537" s="157" t="s">
        <v>87</v>
      </c>
      <c r="AY537" s="18" t="s">
        <v>170</v>
      </c>
      <c r="BE537" s="158">
        <f>IF(N537="základní",J537,0)</f>
        <v>0</v>
      </c>
      <c r="BF537" s="158">
        <f>IF(N537="snížená",J537,0)</f>
        <v>0</v>
      </c>
      <c r="BG537" s="158">
        <f>IF(N537="zákl. přenesená",J537,0)</f>
        <v>0</v>
      </c>
      <c r="BH537" s="158">
        <f>IF(N537="sníž. přenesená",J537,0)</f>
        <v>0</v>
      </c>
      <c r="BI537" s="158">
        <f>IF(N537="nulová",J537,0)</f>
        <v>0</v>
      </c>
      <c r="BJ537" s="18" t="s">
        <v>32</v>
      </c>
      <c r="BK537" s="158">
        <f>ROUND(I537*H537,2)</f>
        <v>0</v>
      </c>
      <c r="BL537" s="18" t="s">
        <v>177</v>
      </c>
      <c r="BM537" s="157" t="s">
        <v>2076</v>
      </c>
    </row>
    <row r="538" spans="2:51" s="14" customFormat="1" ht="12">
      <c r="B538" s="167"/>
      <c r="D538" s="160" t="s">
        <v>179</v>
      </c>
      <c r="F538" s="169" t="s">
        <v>1033</v>
      </c>
      <c r="H538" s="170">
        <v>1.015</v>
      </c>
      <c r="I538" s="171"/>
      <c r="L538" s="167"/>
      <c r="M538" s="172"/>
      <c r="N538" s="173"/>
      <c r="O538" s="173"/>
      <c r="P538" s="173"/>
      <c r="Q538" s="173"/>
      <c r="R538" s="173"/>
      <c r="S538" s="173"/>
      <c r="T538" s="174"/>
      <c r="AT538" s="168" t="s">
        <v>179</v>
      </c>
      <c r="AU538" s="168" t="s">
        <v>87</v>
      </c>
      <c r="AV538" s="14" t="s">
        <v>87</v>
      </c>
      <c r="AW538" s="14" t="s">
        <v>3</v>
      </c>
      <c r="AX538" s="14" t="s">
        <v>32</v>
      </c>
      <c r="AY538" s="168" t="s">
        <v>170</v>
      </c>
    </row>
    <row r="539" spans="1:65" s="2" customFormat="1" ht="16.5" customHeight="1">
      <c r="A539" s="33"/>
      <c r="B539" s="145"/>
      <c r="C539" s="146" t="s">
        <v>577</v>
      </c>
      <c r="D539" s="146" t="s">
        <v>172</v>
      </c>
      <c r="E539" s="147" t="s">
        <v>1495</v>
      </c>
      <c r="F539" s="148" t="s">
        <v>1496</v>
      </c>
      <c r="G539" s="149" t="s">
        <v>642</v>
      </c>
      <c r="H539" s="150">
        <v>1</v>
      </c>
      <c r="I539" s="151"/>
      <c r="J539" s="152">
        <f>ROUND(I539*H539,2)</f>
        <v>0</v>
      </c>
      <c r="K539" s="148" t="s">
        <v>176</v>
      </c>
      <c r="L539" s="34"/>
      <c r="M539" s="153" t="s">
        <v>1</v>
      </c>
      <c r="N539" s="154" t="s">
        <v>42</v>
      </c>
      <c r="O539" s="59"/>
      <c r="P539" s="155">
        <f>O539*H539</f>
        <v>0</v>
      </c>
      <c r="Q539" s="155">
        <v>7E-05</v>
      </c>
      <c r="R539" s="155">
        <f>Q539*H539</f>
        <v>7E-05</v>
      </c>
      <c r="S539" s="155">
        <v>0</v>
      </c>
      <c r="T539" s="156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7" t="s">
        <v>177</v>
      </c>
      <c r="AT539" s="157" t="s">
        <v>172</v>
      </c>
      <c r="AU539" s="157" t="s">
        <v>87</v>
      </c>
      <c r="AY539" s="18" t="s">
        <v>170</v>
      </c>
      <c r="BE539" s="158">
        <f>IF(N539="základní",J539,0)</f>
        <v>0</v>
      </c>
      <c r="BF539" s="158">
        <f>IF(N539="snížená",J539,0)</f>
        <v>0</v>
      </c>
      <c r="BG539" s="158">
        <f>IF(N539="zákl. přenesená",J539,0)</f>
        <v>0</v>
      </c>
      <c r="BH539" s="158">
        <f>IF(N539="sníž. přenesená",J539,0)</f>
        <v>0</v>
      </c>
      <c r="BI539" s="158">
        <f>IF(N539="nulová",J539,0)</f>
        <v>0</v>
      </c>
      <c r="BJ539" s="18" t="s">
        <v>32</v>
      </c>
      <c r="BK539" s="158">
        <f>ROUND(I539*H539,2)</f>
        <v>0</v>
      </c>
      <c r="BL539" s="18" t="s">
        <v>177</v>
      </c>
      <c r="BM539" s="157" t="s">
        <v>2077</v>
      </c>
    </row>
    <row r="540" spans="1:65" s="2" customFormat="1" ht="16.5" customHeight="1">
      <c r="A540" s="33"/>
      <c r="B540" s="145"/>
      <c r="C540" s="183" t="s">
        <v>581</v>
      </c>
      <c r="D540" s="183" t="s">
        <v>379</v>
      </c>
      <c r="E540" s="184" t="s">
        <v>2078</v>
      </c>
      <c r="F540" s="185" t="s">
        <v>2079</v>
      </c>
      <c r="G540" s="186" t="s">
        <v>642</v>
      </c>
      <c r="H540" s="187">
        <v>1.015</v>
      </c>
      <c r="I540" s="188"/>
      <c r="J540" s="189">
        <f>ROUND(I540*H540,2)</f>
        <v>0</v>
      </c>
      <c r="K540" s="185" t="s">
        <v>176</v>
      </c>
      <c r="L540" s="190"/>
      <c r="M540" s="191" t="s">
        <v>1</v>
      </c>
      <c r="N540" s="192" t="s">
        <v>42</v>
      </c>
      <c r="O540" s="59"/>
      <c r="P540" s="155">
        <f>O540*H540</f>
        <v>0</v>
      </c>
      <c r="Q540" s="155">
        <v>0.022</v>
      </c>
      <c r="R540" s="155">
        <f>Q540*H540</f>
        <v>0.022329999999999996</v>
      </c>
      <c r="S540" s="155">
        <v>0</v>
      </c>
      <c r="T540" s="156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7" t="s">
        <v>210</v>
      </c>
      <c r="AT540" s="157" t="s">
        <v>379</v>
      </c>
      <c r="AU540" s="157" t="s">
        <v>87</v>
      </c>
      <c r="AY540" s="18" t="s">
        <v>170</v>
      </c>
      <c r="BE540" s="158">
        <f>IF(N540="základní",J540,0)</f>
        <v>0</v>
      </c>
      <c r="BF540" s="158">
        <f>IF(N540="snížená",J540,0)</f>
        <v>0</v>
      </c>
      <c r="BG540" s="158">
        <f>IF(N540="zákl. přenesená",J540,0)</f>
        <v>0</v>
      </c>
      <c r="BH540" s="158">
        <f>IF(N540="sníž. přenesená",J540,0)</f>
        <v>0</v>
      </c>
      <c r="BI540" s="158">
        <f>IF(N540="nulová",J540,0)</f>
        <v>0</v>
      </c>
      <c r="BJ540" s="18" t="s">
        <v>32</v>
      </c>
      <c r="BK540" s="158">
        <f>ROUND(I540*H540,2)</f>
        <v>0</v>
      </c>
      <c r="BL540" s="18" t="s">
        <v>177</v>
      </c>
      <c r="BM540" s="157" t="s">
        <v>2080</v>
      </c>
    </row>
    <row r="541" spans="2:51" s="14" customFormat="1" ht="12">
      <c r="B541" s="167"/>
      <c r="D541" s="160" t="s">
        <v>179</v>
      </c>
      <c r="F541" s="169" t="s">
        <v>1033</v>
      </c>
      <c r="H541" s="170">
        <v>1.015</v>
      </c>
      <c r="I541" s="171"/>
      <c r="L541" s="167"/>
      <c r="M541" s="172"/>
      <c r="N541" s="173"/>
      <c r="O541" s="173"/>
      <c r="P541" s="173"/>
      <c r="Q541" s="173"/>
      <c r="R541" s="173"/>
      <c r="S541" s="173"/>
      <c r="T541" s="174"/>
      <c r="AT541" s="168" t="s">
        <v>179</v>
      </c>
      <c r="AU541" s="168" t="s">
        <v>87</v>
      </c>
      <c r="AV541" s="14" t="s">
        <v>87</v>
      </c>
      <c r="AW541" s="14" t="s">
        <v>3</v>
      </c>
      <c r="AX541" s="14" t="s">
        <v>32</v>
      </c>
      <c r="AY541" s="168" t="s">
        <v>170</v>
      </c>
    </row>
    <row r="542" spans="1:65" s="2" customFormat="1" ht="16.5" customHeight="1">
      <c r="A542" s="33"/>
      <c r="B542" s="145"/>
      <c r="C542" s="146" t="s">
        <v>585</v>
      </c>
      <c r="D542" s="146" t="s">
        <v>172</v>
      </c>
      <c r="E542" s="147" t="s">
        <v>1073</v>
      </c>
      <c r="F542" s="148" t="s">
        <v>1074</v>
      </c>
      <c r="G542" s="149" t="s">
        <v>222</v>
      </c>
      <c r="H542" s="150">
        <v>162.005</v>
      </c>
      <c r="I542" s="151"/>
      <c r="J542" s="152">
        <f>ROUND(I542*H542,2)</f>
        <v>0</v>
      </c>
      <c r="K542" s="148" t="s">
        <v>176</v>
      </c>
      <c r="L542" s="34"/>
      <c r="M542" s="153" t="s">
        <v>1</v>
      </c>
      <c r="N542" s="154" t="s">
        <v>42</v>
      </c>
      <c r="O542" s="59"/>
      <c r="P542" s="155">
        <f>O542*H542</f>
        <v>0</v>
      </c>
      <c r="Q542" s="155">
        <v>2.25634</v>
      </c>
      <c r="R542" s="155">
        <f>Q542*H542</f>
        <v>365.53836169999994</v>
      </c>
      <c r="S542" s="155">
        <v>0</v>
      </c>
      <c r="T542" s="156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7" t="s">
        <v>177</v>
      </c>
      <c r="AT542" s="157" t="s">
        <v>172</v>
      </c>
      <c r="AU542" s="157" t="s">
        <v>87</v>
      </c>
      <c r="AY542" s="18" t="s">
        <v>170</v>
      </c>
      <c r="BE542" s="158">
        <f>IF(N542="základní",J542,0)</f>
        <v>0</v>
      </c>
      <c r="BF542" s="158">
        <f>IF(N542="snížená",J542,0)</f>
        <v>0</v>
      </c>
      <c r="BG542" s="158">
        <f>IF(N542="zákl. přenesená",J542,0)</f>
        <v>0</v>
      </c>
      <c r="BH542" s="158">
        <f>IF(N542="sníž. přenesená",J542,0)</f>
        <v>0</v>
      </c>
      <c r="BI542" s="158">
        <f>IF(N542="nulová",J542,0)</f>
        <v>0</v>
      </c>
      <c r="BJ542" s="18" t="s">
        <v>32</v>
      </c>
      <c r="BK542" s="158">
        <f>ROUND(I542*H542,2)</f>
        <v>0</v>
      </c>
      <c r="BL542" s="18" t="s">
        <v>177</v>
      </c>
      <c r="BM542" s="157" t="s">
        <v>2081</v>
      </c>
    </row>
    <row r="543" spans="2:51" s="13" customFormat="1" ht="12">
      <c r="B543" s="159"/>
      <c r="D543" s="160" t="s">
        <v>179</v>
      </c>
      <c r="E543" s="161" t="s">
        <v>1</v>
      </c>
      <c r="F543" s="162" t="s">
        <v>2082</v>
      </c>
      <c r="H543" s="161" t="s">
        <v>1</v>
      </c>
      <c r="I543" s="163"/>
      <c r="L543" s="159"/>
      <c r="M543" s="164"/>
      <c r="N543" s="165"/>
      <c r="O543" s="165"/>
      <c r="P543" s="165"/>
      <c r="Q543" s="165"/>
      <c r="R543" s="165"/>
      <c r="S543" s="165"/>
      <c r="T543" s="166"/>
      <c r="AT543" s="161" t="s">
        <v>179</v>
      </c>
      <c r="AU543" s="161" t="s">
        <v>87</v>
      </c>
      <c r="AV543" s="13" t="s">
        <v>32</v>
      </c>
      <c r="AW543" s="13" t="s">
        <v>31</v>
      </c>
      <c r="AX543" s="13" t="s">
        <v>77</v>
      </c>
      <c r="AY543" s="161" t="s">
        <v>170</v>
      </c>
    </row>
    <row r="544" spans="2:51" s="14" customFormat="1" ht="12">
      <c r="B544" s="167"/>
      <c r="D544" s="160" t="s">
        <v>179</v>
      </c>
      <c r="E544" s="168" t="s">
        <v>1</v>
      </c>
      <c r="F544" s="169" t="s">
        <v>2083</v>
      </c>
      <c r="H544" s="170">
        <v>35.831</v>
      </c>
      <c r="I544" s="171"/>
      <c r="L544" s="167"/>
      <c r="M544" s="172"/>
      <c r="N544" s="173"/>
      <c r="O544" s="173"/>
      <c r="P544" s="173"/>
      <c r="Q544" s="173"/>
      <c r="R544" s="173"/>
      <c r="S544" s="173"/>
      <c r="T544" s="174"/>
      <c r="AT544" s="168" t="s">
        <v>179</v>
      </c>
      <c r="AU544" s="168" t="s">
        <v>87</v>
      </c>
      <c r="AV544" s="14" t="s">
        <v>87</v>
      </c>
      <c r="AW544" s="14" t="s">
        <v>31</v>
      </c>
      <c r="AX544" s="14" t="s">
        <v>77</v>
      </c>
      <c r="AY544" s="168" t="s">
        <v>170</v>
      </c>
    </row>
    <row r="545" spans="2:51" s="14" customFormat="1" ht="12">
      <c r="B545" s="167"/>
      <c r="D545" s="160" t="s">
        <v>179</v>
      </c>
      <c r="E545" s="168" t="s">
        <v>1</v>
      </c>
      <c r="F545" s="169" t="s">
        <v>2084</v>
      </c>
      <c r="H545" s="170">
        <v>69.711</v>
      </c>
      <c r="I545" s="171"/>
      <c r="L545" s="167"/>
      <c r="M545" s="172"/>
      <c r="N545" s="173"/>
      <c r="O545" s="173"/>
      <c r="P545" s="173"/>
      <c r="Q545" s="173"/>
      <c r="R545" s="173"/>
      <c r="S545" s="173"/>
      <c r="T545" s="174"/>
      <c r="AT545" s="168" t="s">
        <v>179</v>
      </c>
      <c r="AU545" s="168" t="s">
        <v>87</v>
      </c>
      <c r="AV545" s="14" t="s">
        <v>87</v>
      </c>
      <c r="AW545" s="14" t="s">
        <v>31</v>
      </c>
      <c r="AX545" s="14" t="s">
        <v>77</v>
      </c>
      <c r="AY545" s="168" t="s">
        <v>170</v>
      </c>
    </row>
    <row r="546" spans="2:51" s="14" customFormat="1" ht="12">
      <c r="B546" s="167"/>
      <c r="D546" s="160" t="s">
        <v>179</v>
      </c>
      <c r="E546" s="168" t="s">
        <v>1</v>
      </c>
      <c r="F546" s="169" t="s">
        <v>2085</v>
      </c>
      <c r="H546" s="170">
        <v>16.534</v>
      </c>
      <c r="I546" s="171"/>
      <c r="L546" s="167"/>
      <c r="M546" s="172"/>
      <c r="N546" s="173"/>
      <c r="O546" s="173"/>
      <c r="P546" s="173"/>
      <c r="Q546" s="173"/>
      <c r="R546" s="173"/>
      <c r="S546" s="173"/>
      <c r="T546" s="174"/>
      <c r="AT546" s="168" t="s">
        <v>179</v>
      </c>
      <c r="AU546" s="168" t="s">
        <v>87</v>
      </c>
      <c r="AV546" s="14" t="s">
        <v>87</v>
      </c>
      <c r="AW546" s="14" t="s">
        <v>31</v>
      </c>
      <c r="AX546" s="14" t="s">
        <v>77</v>
      </c>
      <c r="AY546" s="168" t="s">
        <v>170</v>
      </c>
    </row>
    <row r="547" spans="2:51" s="14" customFormat="1" ht="12">
      <c r="B547" s="167"/>
      <c r="D547" s="160" t="s">
        <v>179</v>
      </c>
      <c r="E547" s="168" t="s">
        <v>1</v>
      </c>
      <c r="F547" s="169" t="s">
        <v>2086</v>
      </c>
      <c r="H547" s="170">
        <v>-9.173</v>
      </c>
      <c r="I547" s="171"/>
      <c r="L547" s="167"/>
      <c r="M547" s="172"/>
      <c r="N547" s="173"/>
      <c r="O547" s="173"/>
      <c r="P547" s="173"/>
      <c r="Q547" s="173"/>
      <c r="R547" s="173"/>
      <c r="S547" s="173"/>
      <c r="T547" s="174"/>
      <c r="AT547" s="168" t="s">
        <v>179</v>
      </c>
      <c r="AU547" s="168" t="s">
        <v>87</v>
      </c>
      <c r="AV547" s="14" t="s">
        <v>87</v>
      </c>
      <c r="AW547" s="14" t="s">
        <v>31</v>
      </c>
      <c r="AX547" s="14" t="s">
        <v>77</v>
      </c>
      <c r="AY547" s="168" t="s">
        <v>170</v>
      </c>
    </row>
    <row r="548" spans="2:51" s="16" customFormat="1" ht="12">
      <c r="B548" s="198"/>
      <c r="D548" s="160" t="s">
        <v>179</v>
      </c>
      <c r="E548" s="199" t="s">
        <v>1</v>
      </c>
      <c r="F548" s="200" t="s">
        <v>893</v>
      </c>
      <c r="H548" s="201">
        <v>112.903</v>
      </c>
      <c r="I548" s="202"/>
      <c r="L548" s="198"/>
      <c r="M548" s="203"/>
      <c r="N548" s="204"/>
      <c r="O548" s="204"/>
      <c r="P548" s="204"/>
      <c r="Q548" s="204"/>
      <c r="R548" s="204"/>
      <c r="S548" s="204"/>
      <c r="T548" s="205"/>
      <c r="AT548" s="199" t="s">
        <v>179</v>
      </c>
      <c r="AU548" s="199" t="s">
        <v>87</v>
      </c>
      <c r="AV548" s="16" t="s">
        <v>187</v>
      </c>
      <c r="AW548" s="16" t="s">
        <v>31</v>
      </c>
      <c r="AX548" s="16" t="s">
        <v>77</v>
      </c>
      <c r="AY548" s="199" t="s">
        <v>170</v>
      </c>
    </row>
    <row r="549" spans="2:51" s="13" customFormat="1" ht="12">
      <c r="B549" s="159"/>
      <c r="D549" s="160" t="s">
        <v>179</v>
      </c>
      <c r="E549" s="161" t="s">
        <v>1</v>
      </c>
      <c r="F549" s="162" t="s">
        <v>2087</v>
      </c>
      <c r="H549" s="161" t="s">
        <v>1</v>
      </c>
      <c r="I549" s="163"/>
      <c r="L549" s="159"/>
      <c r="M549" s="164"/>
      <c r="N549" s="165"/>
      <c r="O549" s="165"/>
      <c r="P549" s="165"/>
      <c r="Q549" s="165"/>
      <c r="R549" s="165"/>
      <c r="S549" s="165"/>
      <c r="T549" s="166"/>
      <c r="AT549" s="161" t="s">
        <v>179</v>
      </c>
      <c r="AU549" s="161" t="s">
        <v>87</v>
      </c>
      <c r="AV549" s="13" t="s">
        <v>32</v>
      </c>
      <c r="AW549" s="13" t="s">
        <v>31</v>
      </c>
      <c r="AX549" s="13" t="s">
        <v>77</v>
      </c>
      <c r="AY549" s="161" t="s">
        <v>170</v>
      </c>
    </row>
    <row r="550" spans="2:51" s="14" customFormat="1" ht="12">
      <c r="B550" s="167"/>
      <c r="D550" s="160" t="s">
        <v>179</v>
      </c>
      <c r="E550" s="168" t="s">
        <v>1</v>
      </c>
      <c r="F550" s="169" t="s">
        <v>2088</v>
      </c>
      <c r="H550" s="170">
        <v>8.038</v>
      </c>
      <c r="I550" s="171"/>
      <c r="L550" s="167"/>
      <c r="M550" s="172"/>
      <c r="N550" s="173"/>
      <c r="O550" s="173"/>
      <c r="P550" s="173"/>
      <c r="Q550" s="173"/>
      <c r="R550" s="173"/>
      <c r="S550" s="173"/>
      <c r="T550" s="174"/>
      <c r="AT550" s="168" t="s">
        <v>179</v>
      </c>
      <c r="AU550" s="168" t="s">
        <v>87</v>
      </c>
      <c r="AV550" s="14" t="s">
        <v>87</v>
      </c>
      <c r="AW550" s="14" t="s">
        <v>31</v>
      </c>
      <c r="AX550" s="14" t="s">
        <v>77</v>
      </c>
      <c r="AY550" s="168" t="s">
        <v>170</v>
      </c>
    </row>
    <row r="551" spans="2:51" s="14" customFormat="1" ht="12">
      <c r="B551" s="167"/>
      <c r="D551" s="160" t="s">
        <v>179</v>
      </c>
      <c r="E551" s="168" t="s">
        <v>1</v>
      </c>
      <c r="F551" s="169" t="s">
        <v>2089</v>
      </c>
      <c r="H551" s="170">
        <v>23.41</v>
      </c>
      <c r="I551" s="171"/>
      <c r="L551" s="167"/>
      <c r="M551" s="172"/>
      <c r="N551" s="173"/>
      <c r="O551" s="173"/>
      <c r="P551" s="173"/>
      <c r="Q551" s="173"/>
      <c r="R551" s="173"/>
      <c r="S551" s="173"/>
      <c r="T551" s="174"/>
      <c r="AT551" s="168" t="s">
        <v>179</v>
      </c>
      <c r="AU551" s="168" t="s">
        <v>87</v>
      </c>
      <c r="AV551" s="14" t="s">
        <v>87</v>
      </c>
      <c r="AW551" s="14" t="s">
        <v>31</v>
      </c>
      <c r="AX551" s="14" t="s">
        <v>77</v>
      </c>
      <c r="AY551" s="168" t="s">
        <v>170</v>
      </c>
    </row>
    <row r="552" spans="2:51" s="14" customFormat="1" ht="12">
      <c r="B552" s="167"/>
      <c r="D552" s="160" t="s">
        <v>179</v>
      </c>
      <c r="E552" s="168" t="s">
        <v>1</v>
      </c>
      <c r="F552" s="169" t="s">
        <v>2090</v>
      </c>
      <c r="H552" s="170">
        <v>1.815</v>
      </c>
      <c r="I552" s="171"/>
      <c r="L552" s="167"/>
      <c r="M552" s="172"/>
      <c r="N552" s="173"/>
      <c r="O552" s="173"/>
      <c r="P552" s="173"/>
      <c r="Q552" s="173"/>
      <c r="R552" s="173"/>
      <c r="S552" s="173"/>
      <c r="T552" s="174"/>
      <c r="AT552" s="168" t="s">
        <v>179</v>
      </c>
      <c r="AU552" s="168" t="s">
        <v>87</v>
      </c>
      <c r="AV552" s="14" t="s">
        <v>87</v>
      </c>
      <c r="AW552" s="14" t="s">
        <v>31</v>
      </c>
      <c r="AX552" s="14" t="s">
        <v>77</v>
      </c>
      <c r="AY552" s="168" t="s">
        <v>170</v>
      </c>
    </row>
    <row r="553" spans="2:51" s="14" customFormat="1" ht="12">
      <c r="B553" s="167"/>
      <c r="D553" s="160" t="s">
        <v>179</v>
      </c>
      <c r="E553" s="168" t="s">
        <v>1</v>
      </c>
      <c r="F553" s="169" t="s">
        <v>2091</v>
      </c>
      <c r="H553" s="170">
        <v>-3.521</v>
      </c>
      <c r="I553" s="171"/>
      <c r="L553" s="167"/>
      <c r="M553" s="172"/>
      <c r="N553" s="173"/>
      <c r="O553" s="173"/>
      <c r="P553" s="173"/>
      <c r="Q553" s="173"/>
      <c r="R553" s="173"/>
      <c r="S553" s="173"/>
      <c r="T553" s="174"/>
      <c r="AT553" s="168" t="s">
        <v>179</v>
      </c>
      <c r="AU553" s="168" t="s">
        <v>87</v>
      </c>
      <c r="AV553" s="14" t="s">
        <v>87</v>
      </c>
      <c r="AW553" s="14" t="s">
        <v>31</v>
      </c>
      <c r="AX553" s="14" t="s">
        <v>77</v>
      </c>
      <c r="AY553" s="168" t="s">
        <v>170</v>
      </c>
    </row>
    <row r="554" spans="2:51" s="16" customFormat="1" ht="12">
      <c r="B554" s="198"/>
      <c r="D554" s="160" t="s">
        <v>179</v>
      </c>
      <c r="E554" s="199" t="s">
        <v>1</v>
      </c>
      <c r="F554" s="200" t="s">
        <v>893</v>
      </c>
      <c r="H554" s="201">
        <v>29.742</v>
      </c>
      <c r="I554" s="202"/>
      <c r="L554" s="198"/>
      <c r="M554" s="203"/>
      <c r="N554" s="204"/>
      <c r="O554" s="204"/>
      <c r="P554" s="204"/>
      <c r="Q554" s="204"/>
      <c r="R554" s="204"/>
      <c r="S554" s="204"/>
      <c r="T554" s="205"/>
      <c r="AT554" s="199" t="s">
        <v>179</v>
      </c>
      <c r="AU554" s="199" t="s">
        <v>87</v>
      </c>
      <c r="AV554" s="16" t="s">
        <v>187</v>
      </c>
      <c r="AW554" s="16" t="s">
        <v>31</v>
      </c>
      <c r="AX554" s="16" t="s">
        <v>77</v>
      </c>
      <c r="AY554" s="199" t="s">
        <v>170</v>
      </c>
    </row>
    <row r="555" spans="2:51" s="13" customFormat="1" ht="12">
      <c r="B555" s="159"/>
      <c r="D555" s="160" t="s">
        <v>179</v>
      </c>
      <c r="E555" s="161" t="s">
        <v>1</v>
      </c>
      <c r="F555" s="162" t="s">
        <v>2092</v>
      </c>
      <c r="H555" s="161" t="s">
        <v>1</v>
      </c>
      <c r="I555" s="163"/>
      <c r="L555" s="159"/>
      <c r="M555" s="164"/>
      <c r="N555" s="165"/>
      <c r="O555" s="165"/>
      <c r="P555" s="165"/>
      <c r="Q555" s="165"/>
      <c r="R555" s="165"/>
      <c r="S555" s="165"/>
      <c r="T555" s="166"/>
      <c r="AT555" s="161" t="s">
        <v>179</v>
      </c>
      <c r="AU555" s="161" t="s">
        <v>87</v>
      </c>
      <c r="AV555" s="13" t="s">
        <v>32</v>
      </c>
      <c r="AW555" s="13" t="s">
        <v>31</v>
      </c>
      <c r="AX555" s="13" t="s">
        <v>77</v>
      </c>
      <c r="AY555" s="161" t="s">
        <v>170</v>
      </c>
    </row>
    <row r="556" spans="2:51" s="14" customFormat="1" ht="12">
      <c r="B556" s="167"/>
      <c r="D556" s="160" t="s">
        <v>179</v>
      </c>
      <c r="E556" s="168" t="s">
        <v>1</v>
      </c>
      <c r="F556" s="169" t="s">
        <v>2093</v>
      </c>
      <c r="H556" s="170">
        <v>19.36</v>
      </c>
      <c r="I556" s="171"/>
      <c r="L556" s="167"/>
      <c r="M556" s="172"/>
      <c r="N556" s="173"/>
      <c r="O556" s="173"/>
      <c r="P556" s="173"/>
      <c r="Q556" s="173"/>
      <c r="R556" s="173"/>
      <c r="S556" s="173"/>
      <c r="T556" s="174"/>
      <c r="AT556" s="168" t="s">
        <v>179</v>
      </c>
      <c r="AU556" s="168" t="s">
        <v>87</v>
      </c>
      <c r="AV556" s="14" t="s">
        <v>87</v>
      </c>
      <c r="AW556" s="14" t="s">
        <v>31</v>
      </c>
      <c r="AX556" s="14" t="s">
        <v>77</v>
      </c>
      <c r="AY556" s="168" t="s">
        <v>170</v>
      </c>
    </row>
    <row r="557" spans="2:51" s="15" customFormat="1" ht="12">
      <c r="B557" s="175"/>
      <c r="D557" s="160" t="s">
        <v>179</v>
      </c>
      <c r="E557" s="176" t="s">
        <v>823</v>
      </c>
      <c r="F557" s="177" t="s">
        <v>239</v>
      </c>
      <c r="H557" s="178">
        <v>162.005</v>
      </c>
      <c r="I557" s="179"/>
      <c r="L557" s="175"/>
      <c r="M557" s="180"/>
      <c r="N557" s="181"/>
      <c r="O557" s="181"/>
      <c r="P557" s="181"/>
      <c r="Q557" s="181"/>
      <c r="R557" s="181"/>
      <c r="S557" s="181"/>
      <c r="T557" s="182"/>
      <c r="AT557" s="176" t="s">
        <v>179</v>
      </c>
      <c r="AU557" s="176" t="s">
        <v>87</v>
      </c>
      <c r="AV557" s="15" t="s">
        <v>177</v>
      </c>
      <c r="AW557" s="15" t="s">
        <v>31</v>
      </c>
      <c r="AX557" s="15" t="s">
        <v>32</v>
      </c>
      <c r="AY557" s="176" t="s">
        <v>170</v>
      </c>
    </row>
    <row r="558" spans="1:65" s="2" customFormat="1" ht="16.5" customHeight="1">
      <c r="A558" s="33"/>
      <c r="B558" s="145"/>
      <c r="C558" s="146" t="s">
        <v>589</v>
      </c>
      <c r="D558" s="146" t="s">
        <v>172</v>
      </c>
      <c r="E558" s="147" t="s">
        <v>1077</v>
      </c>
      <c r="F558" s="148" t="s">
        <v>1078</v>
      </c>
      <c r="G558" s="149" t="s">
        <v>175</v>
      </c>
      <c r="H558" s="150">
        <v>168.271</v>
      </c>
      <c r="I558" s="151"/>
      <c r="J558" s="152">
        <f>ROUND(I558*H558,2)</f>
        <v>0</v>
      </c>
      <c r="K558" s="148" t="s">
        <v>176</v>
      </c>
      <c r="L558" s="34"/>
      <c r="M558" s="153" t="s">
        <v>1</v>
      </c>
      <c r="N558" s="154" t="s">
        <v>42</v>
      </c>
      <c r="O558" s="59"/>
      <c r="P558" s="155">
        <f>O558*H558</f>
        <v>0</v>
      </c>
      <c r="Q558" s="155">
        <v>0.00402</v>
      </c>
      <c r="R558" s="155">
        <f>Q558*H558</f>
        <v>0.67644942</v>
      </c>
      <c r="S558" s="155">
        <v>0</v>
      </c>
      <c r="T558" s="156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7" t="s">
        <v>177</v>
      </c>
      <c r="AT558" s="157" t="s">
        <v>172</v>
      </c>
      <c r="AU558" s="157" t="s">
        <v>87</v>
      </c>
      <c r="AY558" s="18" t="s">
        <v>170</v>
      </c>
      <c r="BE558" s="158">
        <f>IF(N558="základní",J558,0)</f>
        <v>0</v>
      </c>
      <c r="BF558" s="158">
        <f>IF(N558="snížená",J558,0)</f>
        <v>0</v>
      </c>
      <c r="BG558" s="158">
        <f>IF(N558="zákl. přenesená",J558,0)</f>
        <v>0</v>
      </c>
      <c r="BH558" s="158">
        <f>IF(N558="sníž. přenesená",J558,0)</f>
        <v>0</v>
      </c>
      <c r="BI558" s="158">
        <f>IF(N558="nulová",J558,0)</f>
        <v>0</v>
      </c>
      <c r="BJ558" s="18" t="s">
        <v>32</v>
      </c>
      <c r="BK558" s="158">
        <f>ROUND(I558*H558,2)</f>
        <v>0</v>
      </c>
      <c r="BL558" s="18" t="s">
        <v>177</v>
      </c>
      <c r="BM558" s="157" t="s">
        <v>2094</v>
      </c>
    </row>
    <row r="559" spans="2:51" s="14" customFormat="1" ht="12">
      <c r="B559" s="167"/>
      <c r="D559" s="160" t="s">
        <v>179</v>
      </c>
      <c r="E559" s="168" t="s">
        <v>1</v>
      </c>
      <c r="F559" s="169" t="s">
        <v>2095</v>
      </c>
      <c r="H559" s="170">
        <v>51.188</v>
      </c>
      <c r="I559" s="171"/>
      <c r="L559" s="167"/>
      <c r="M559" s="172"/>
      <c r="N559" s="173"/>
      <c r="O559" s="173"/>
      <c r="P559" s="173"/>
      <c r="Q559" s="173"/>
      <c r="R559" s="173"/>
      <c r="S559" s="173"/>
      <c r="T559" s="174"/>
      <c r="AT559" s="168" t="s">
        <v>179</v>
      </c>
      <c r="AU559" s="168" t="s">
        <v>87</v>
      </c>
      <c r="AV559" s="14" t="s">
        <v>87</v>
      </c>
      <c r="AW559" s="14" t="s">
        <v>31</v>
      </c>
      <c r="AX559" s="14" t="s">
        <v>77</v>
      </c>
      <c r="AY559" s="168" t="s">
        <v>170</v>
      </c>
    </row>
    <row r="560" spans="2:51" s="14" customFormat="1" ht="12">
      <c r="B560" s="167"/>
      <c r="D560" s="160" t="s">
        <v>179</v>
      </c>
      <c r="E560" s="168" t="s">
        <v>1</v>
      </c>
      <c r="F560" s="169" t="s">
        <v>2096</v>
      </c>
      <c r="H560" s="170">
        <v>11.483</v>
      </c>
      <c r="I560" s="171"/>
      <c r="L560" s="167"/>
      <c r="M560" s="172"/>
      <c r="N560" s="173"/>
      <c r="O560" s="173"/>
      <c r="P560" s="173"/>
      <c r="Q560" s="173"/>
      <c r="R560" s="173"/>
      <c r="S560" s="173"/>
      <c r="T560" s="174"/>
      <c r="AT560" s="168" t="s">
        <v>179</v>
      </c>
      <c r="AU560" s="168" t="s">
        <v>87</v>
      </c>
      <c r="AV560" s="14" t="s">
        <v>87</v>
      </c>
      <c r="AW560" s="14" t="s">
        <v>31</v>
      </c>
      <c r="AX560" s="14" t="s">
        <v>77</v>
      </c>
      <c r="AY560" s="168" t="s">
        <v>170</v>
      </c>
    </row>
    <row r="561" spans="2:51" s="13" customFormat="1" ht="12">
      <c r="B561" s="159"/>
      <c r="D561" s="160" t="s">
        <v>179</v>
      </c>
      <c r="E561" s="161" t="s">
        <v>1</v>
      </c>
      <c r="F561" s="162" t="s">
        <v>2092</v>
      </c>
      <c r="H561" s="161" t="s">
        <v>1</v>
      </c>
      <c r="I561" s="163"/>
      <c r="L561" s="159"/>
      <c r="M561" s="164"/>
      <c r="N561" s="165"/>
      <c r="O561" s="165"/>
      <c r="P561" s="165"/>
      <c r="Q561" s="165"/>
      <c r="R561" s="165"/>
      <c r="S561" s="165"/>
      <c r="T561" s="166"/>
      <c r="AT561" s="161" t="s">
        <v>179</v>
      </c>
      <c r="AU561" s="161" t="s">
        <v>87</v>
      </c>
      <c r="AV561" s="13" t="s">
        <v>32</v>
      </c>
      <c r="AW561" s="13" t="s">
        <v>31</v>
      </c>
      <c r="AX561" s="13" t="s">
        <v>77</v>
      </c>
      <c r="AY561" s="161" t="s">
        <v>170</v>
      </c>
    </row>
    <row r="562" spans="2:51" s="14" customFormat="1" ht="12">
      <c r="B562" s="167"/>
      <c r="D562" s="160" t="s">
        <v>179</v>
      </c>
      <c r="E562" s="168" t="s">
        <v>1</v>
      </c>
      <c r="F562" s="169" t="s">
        <v>2097</v>
      </c>
      <c r="H562" s="170">
        <v>105.6</v>
      </c>
      <c r="I562" s="171"/>
      <c r="L562" s="167"/>
      <c r="M562" s="172"/>
      <c r="N562" s="173"/>
      <c r="O562" s="173"/>
      <c r="P562" s="173"/>
      <c r="Q562" s="173"/>
      <c r="R562" s="173"/>
      <c r="S562" s="173"/>
      <c r="T562" s="174"/>
      <c r="AT562" s="168" t="s">
        <v>179</v>
      </c>
      <c r="AU562" s="168" t="s">
        <v>87</v>
      </c>
      <c r="AV562" s="14" t="s">
        <v>87</v>
      </c>
      <c r="AW562" s="14" t="s">
        <v>31</v>
      </c>
      <c r="AX562" s="14" t="s">
        <v>77</v>
      </c>
      <c r="AY562" s="168" t="s">
        <v>170</v>
      </c>
    </row>
    <row r="563" spans="2:51" s="15" customFormat="1" ht="12">
      <c r="B563" s="175"/>
      <c r="D563" s="160" t="s">
        <v>179</v>
      </c>
      <c r="E563" s="176" t="s">
        <v>1</v>
      </c>
      <c r="F563" s="177" t="s">
        <v>239</v>
      </c>
      <c r="H563" s="178">
        <v>168.271</v>
      </c>
      <c r="I563" s="179"/>
      <c r="L563" s="175"/>
      <c r="M563" s="180"/>
      <c r="N563" s="181"/>
      <c r="O563" s="181"/>
      <c r="P563" s="181"/>
      <c r="Q563" s="181"/>
      <c r="R563" s="181"/>
      <c r="S563" s="181"/>
      <c r="T563" s="182"/>
      <c r="AT563" s="176" t="s">
        <v>179</v>
      </c>
      <c r="AU563" s="176" t="s">
        <v>87</v>
      </c>
      <c r="AV563" s="15" t="s">
        <v>177</v>
      </c>
      <c r="AW563" s="15" t="s">
        <v>31</v>
      </c>
      <c r="AX563" s="15" t="s">
        <v>32</v>
      </c>
      <c r="AY563" s="176" t="s">
        <v>170</v>
      </c>
    </row>
    <row r="564" spans="1:65" s="2" customFormat="1" ht="16.5" customHeight="1">
      <c r="A564" s="33"/>
      <c r="B564" s="145"/>
      <c r="C564" s="146" t="s">
        <v>107</v>
      </c>
      <c r="D564" s="146" t="s">
        <v>172</v>
      </c>
      <c r="E564" s="147" t="s">
        <v>2098</v>
      </c>
      <c r="F564" s="148" t="s">
        <v>2099</v>
      </c>
      <c r="G564" s="149" t="s">
        <v>175</v>
      </c>
      <c r="H564" s="150">
        <v>27.28</v>
      </c>
      <c r="I564" s="151"/>
      <c r="J564" s="152">
        <f>ROUND(I564*H564,2)</f>
        <v>0</v>
      </c>
      <c r="K564" s="148" t="s">
        <v>176</v>
      </c>
      <c r="L564" s="34"/>
      <c r="M564" s="153" t="s">
        <v>1</v>
      </c>
      <c r="N564" s="154" t="s">
        <v>42</v>
      </c>
      <c r="O564" s="59"/>
      <c r="P564" s="155">
        <f>O564*H564</f>
        <v>0</v>
      </c>
      <c r="Q564" s="155">
        <v>0.00179</v>
      </c>
      <c r="R564" s="155">
        <f>Q564*H564</f>
        <v>0.0488312</v>
      </c>
      <c r="S564" s="155">
        <v>0</v>
      </c>
      <c r="T564" s="156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7" t="s">
        <v>177</v>
      </c>
      <c r="AT564" s="157" t="s">
        <v>172</v>
      </c>
      <c r="AU564" s="157" t="s">
        <v>87</v>
      </c>
      <c r="AY564" s="18" t="s">
        <v>170</v>
      </c>
      <c r="BE564" s="158">
        <f>IF(N564="základní",J564,0)</f>
        <v>0</v>
      </c>
      <c r="BF564" s="158">
        <f>IF(N564="snížená",J564,0)</f>
        <v>0</v>
      </c>
      <c r="BG564" s="158">
        <f>IF(N564="zákl. přenesená",J564,0)</f>
        <v>0</v>
      </c>
      <c r="BH564" s="158">
        <f>IF(N564="sníž. přenesená",J564,0)</f>
        <v>0</v>
      </c>
      <c r="BI564" s="158">
        <f>IF(N564="nulová",J564,0)</f>
        <v>0</v>
      </c>
      <c r="BJ564" s="18" t="s">
        <v>32</v>
      </c>
      <c r="BK564" s="158">
        <f>ROUND(I564*H564,2)</f>
        <v>0</v>
      </c>
      <c r="BL564" s="18" t="s">
        <v>177</v>
      </c>
      <c r="BM564" s="157" t="s">
        <v>2100</v>
      </c>
    </row>
    <row r="565" spans="2:51" s="13" customFormat="1" ht="12">
      <c r="B565" s="159"/>
      <c r="D565" s="160" t="s">
        <v>179</v>
      </c>
      <c r="E565" s="161" t="s">
        <v>1</v>
      </c>
      <c r="F565" s="162" t="s">
        <v>2101</v>
      </c>
      <c r="H565" s="161" t="s">
        <v>1</v>
      </c>
      <c r="I565" s="163"/>
      <c r="L565" s="159"/>
      <c r="M565" s="164"/>
      <c r="N565" s="165"/>
      <c r="O565" s="165"/>
      <c r="P565" s="165"/>
      <c r="Q565" s="165"/>
      <c r="R565" s="165"/>
      <c r="S565" s="165"/>
      <c r="T565" s="166"/>
      <c r="AT565" s="161" t="s">
        <v>179</v>
      </c>
      <c r="AU565" s="161" t="s">
        <v>87</v>
      </c>
      <c r="AV565" s="13" t="s">
        <v>32</v>
      </c>
      <c r="AW565" s="13" t="s">
        <v>31</v>
      </c>
      <c r="AX565" s="13" t="s">
        <v>77</v>
      </c>
      <c r="AY565" s="161" t="s">
        <v>170</v>
      </c>
    </row>
    <row r="566" spans="2:51" s="14" customFormat="1" ht="12">
      <c r="B566" s="167"/>
      <c r="D566" s="160" t="s">
        <v>179</v>
      </c>
      <c r="E566" s="168" t="s">
        <v>1</v>
      </c>
      <c r="F566" s="169" t="s">
        <v>2102</v>
      </c>
      <c r="H566" s="170">
        <v>27.28</v>
      </c>
      <c r="I566" s="171"/>
      <c r="L566" s="167"/>
      <c r="M566" s="172"/>
      <c r="N566" s="173"/>
      <c r="O566" s="173"/>
      <c r="P566" s="173"/>
      <c r="Q566" s="173"/>
      <c r="R566" s="173"/>
      <c r="S566" s="173"/>
      <c r="T566" s="174"/>
      <c r="AT566" s="168" t="s">
        <v>179</v>
      </c>
      <c r="AU566" s="168" t="s">
        <v>87</v>
      </c>
      <c r="AV566" s="14" t="s">
        <v>87</v>
      </c>
      <c r="AW566" s="14" t="s">
        <v>31</v>
      </c>
      <c r="AX566" s="14" t="s">
        <v>32</v>
      </c>
      <c r="AY566" s="168" t="s">
        <v>170</v>
      </c>
    </row>
    <row r="567" spans="1:65" s="2" customFormat="1" ht="21.75" customHeight="1">
      <c r="A567" s="33"/>
      <c r="B567" s="145"/>
      <c r="C567" s="146" t="s">
        <v>593</v>
      </c>
      <c r="D567" s="146" t="s">
        <v>172</v>
      </c>
      <c r="E567" s="147" t="s">
        <v>2103</v>
      </c>
      <c r="F567" s="148" t="s">
        <v>2104</v>
      </c>
      <c r="G567" s="149" t="s">
        <v>185</v>
      </c>
      <c r="H567" s="150">
        <v>320.7</v>
      </c>
      <c r="I567" s="151"/>
      <c r="J567" s="152">
        <f>ROUND(I567*H567,2)</f>
        <v>0</v>
      </c>
      <c r="K567" s="148" t="s">
        <v>193</v>
      </c>
      <c r="L567" s="34"/>
      <c r="M567" s="153" t="s">
        <v>1</v>
      </c>
      <c r="N567" s="154" t="s">
        <v>42</v>
      </c>
      <c r="O567" s="59"/>
      <c r="P567" s="155">
        <f>O567*H567</f>
        <v>0</v>
      </c>
      <c r="Q567" s="155">
        <v>0</v>
      </c>
      <c r="R567" s="155">
        <f>Q567*H567</f>
        <v>0</v>
      </c>
      <c r="S567" s="155">
        <v>0.0435</v>
      </c>
      <c r="T567" s="156">
        <f>S567*H567</f>
        <v>13.950449999999998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7" t="s">
        <v>177</v>
      </c>
      <c r="AT567" s="157" t="s">
        <v>172</v>
      </c>
      <c r="AU567" s="157" t="s">
        <v>87</v>
      </c>
      <c r="AY567" s="18" t="s">
        <v>170</v>
      </c>
      <c r="BE567" s="158">
        <f>IF(N567="základní",J567,0)</f>
        <v>0</v>
      </c>
      <c r="BF567" s="158">
        <f>IF(N567="snížená",J567,0)</f>
        <v>0</v>
      </c>
      <c r="BG567" s="158">
        <f>IF(N567="zákl. přenesená",J567,0)</f>
        <v>0</v>
      </c>
      <c r="BH567" s="158">
        <f>IF(N567="sníž. přenesená",J567,0)</f>
        <v>0</v>
      </c>
      <c r="BI567" s="158">
        <f>IF(N567="nulová",J567,0)</f>
        <v>0</v>
      </c>
      <c r="BJ567" s="18" t="s">
        <v>32</v>
      </c>
      <c r="BK567" s="158">
        <f>ROUND(I567*H567,2)</f>
        <v>0</v>
      </c>
      <c r="BL567" s="18" t="s">
        <v>177</v>
      </c>
      <c r="BM567" s="157" t="s">
        <v>2105</v>
      </c>
    </row>
    <row r="568" spans="2:51" s="14" customFormat="1" ht="12">
      <c r="B568" s="167"/>
      <c r="D568" s="160" t="s">
        <v>179</v>
      </c>
      <c r="E568" s="168" t="s">
        <v>1703</v>
      </c>
      <c r="F568" s="169" t="s">
        <v>2106</v>
      </c>
      <c r="H568" s="170">
        <v>25.6</v>
      </c>
      <c r="I568" s="171"/>
      <c r="L568" s="167"/>
      <c r="M568" s="172"/>
      <c r="N568" s="173"/>
      <c r="O568" s="173"/>
      <c r="P568" s="173"/>
      <c r="Q568" s="173"/>
      <c r="R568" s="173"/>
      <c r="S568" s="173"/>
      <c r="T568" s="174"/>
      <c r="AT568" s="168" t="s">
        <v>179</v>
      </c>
      <c r="AU568" s="168" t="s">
        <v>87</v>
      </c>
      <c r="AV568" s="14" t="s">
        <v>87</v>
      </c>
      <c r="AW568" s="14" t="s">
        <v>31</v>
      </c>
      <c r="AX568" s="14" t="s">
        <v>77</v>
      </c>
      <c r="AY568" s="168" t="s">
        <v>170</v>
      </c>
    </row>
    <row r="569" spans="2:51" s="14" customFormat="1" ht="12">
      <c r="B569" s="167"/>
      <c r="D569" s="160" t="s">
        <v>179</v>
      </c>
      <c r="E569" s="168" t="s">
        <v>1705</v>
      </c>
      <c r="F569" s="169" t="s">
        <v>2107</v>
      </c>
      <c r="H569" s="170">
        <v>295.1</v>
      </c>
      <c r="I569" s="171"/>
      <c r="L569" s="167"/>
      <c r="M569" s="172"/>
      <c r="N569" s="173"/>
      <c r="O569" s="173"/>
      <c r="P569" s="173"/>
      <c r="Q569" s="173"/>
      <c r="R569" s="173"/>
      <c r="S569" s="173"/>
      <c r="T569" s="174"/>
      <c r="AT569" s="168" t="s">
        <v>179</v>
      </c>
      <c r="AU569" s="168" t="s">
        <v>87</v>
      </c>
      <c r="AV569" s="14" t="s">
        <v>87</v>
      </c>
      <c r="AW569" s="14" t="s">
        <v>31</v>
      </c>
      <c r="AX569" s="14" t="s">
        <v>77</v>
      </c>
      <c r="AY569" s="168" t="s">
        <v>170</v>
      </c>
    </row>
    <row r="570" spans="2:51" s="15" customFormat="1" ht="12">
      <c r="B570" s="175"/>
      <c r="D570" s="160" t="s">
        <v>179</v>
      </c>
      <c r="E570" s="176" t="s">
        <v>1</v>
      </c>
      <c r="F570" s="177" t="s">
        <v>239</v>
      </c>
      <c r="H570" s="178">
        <v>320.7</v>
      </c>
      <c r="I570" s="179"/>
      <c r="L570" s="175"/>
      <c r="M570" s="180"/>
      <c r="N570" s="181"/>
      <c r="O570" s="181"/>
      <c r="P570" s="181"/>
      <c r="Q570" s="181"/>
      <c r="R570" s="181"/>
      <c r="S570" s="181"/>
      <c r="T570" s="182"/>
      <c r="AT570" s="176" t="s">
        <v>179</v>
      </c>
      <c r="AU570" s="176" t="s">
        <v>87</v>
      </c>
      <c r="AV570" s="15" t="s">
        <v>177</v>
      </c>
      <c r="AW570" s="15" t="s">
        <v>31</v>
      </c>
      <c r="AX570" s="15" t="s">
        <v>32</v>
      </c>
      <c r="AY570" s="176" t="s">
        <v>170</v>
      </c>
    </row>
    <row r="571" spans="1:65" s="2" customFormat="1" ht="21.75" customHeight="1">
      <c r="A571" s="33"/>
      <c r="B571" s="145"/>
      <c r="C571" s="146" t="s">
        <v>598</v>
      </c>
      <c r="D571" s="146" t="s">
        <v>172</v>
      </c>
      <c r="E571" s="147" t="s">
        <v>2108</v>
      </c>
      <c r="F571" s="148" t="s">
        <v>2109</v>
      </c>
      <c r="G571" s="149" t="s">
        <v>185</v>
      </c>
      <c r="H571" s="150">
        <v>76.55</v>
      </c>
      <c r="I571" s="151"/>
      <c r="J571" s="152">
        <f>ROUND(I571*H571,2)</f>
        <v>0</v>
      </c>
      <c r="K571" s="148" t="s">
        <v>193</v>
      </c>
      <c r="L571" s="34"/>
      <c r="M571" s="153" t="s">
        <v>1</v>
      </c>
      <c r="N571" s="154" t="s">
        <v>42</v>
      </c>
      <c r="O571" s="59"/>
      <c r="P571" s="155">
        <f>O571*H571</f>
        <v>0</v>
      </c>
      <c r="Q571" s="155">
        <v>0</v>
      </c>
      <c r="R571" s="155">
        <f>Q571*H571</f>
        <v>0</v>
      </c>
      <c r="S571" s="155">
        <v>0.098</v>
      </c>
      <c r="T571" s="156">
        <f>S571*H571</f>
        <v>7.5019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7" t="s">
        <v>177</v>
      </c>
      <c r="AT571" s="157" t="s">
        <v>172</v>
      </c>
      <c r="AU571" s="157" t="s">
        <v>87</v>
      </c>
      <c r="AY571" s="18" t="s">
        <v>170</v>
      </c>
      <c r="BE571" s="158">
        <f>IF(N571="základní",J571,0)</f>
        <v>0</v>
      </c>
      <c r="BF571" s="158">
        <f>IF(N571="snížená",J571,0)</f>
        <v>0</v>
      </c>
      <c r="BG571" s="158">
        <f>IF(N571="zákl. přenesená",J571,0)</f>
        <v>0</v>
      </c>
      <c r="BH571" s="158">
        <f>IF(N571="sníž. přenesená",J571,0)</f>
        <v>0</v>
      </c>
      <c r="BI571" s="158">
        <f>IF(N571="nulová",J571,0)</f>
        <v>0</v>
      </c>
      <c r="BJ571" s="18" t="s">
        <v>32</v>
      </c>
      <c r="BK571" s="158">
        <f>ROUND(I571*H571,2)</f>
        <v>0</v>
      </c>
      <c r="BL571" s="18" t="s">
        <v>177</v>
      </c>
      <c r="BM571" s="157" t="s">
        <v>2110</v>
      </c>
    </row>
    <row r="572" spans="2:51" s="14" customFormat="1" ht="12">
      <c r="B572" s="167"/>
      <c r="D572" s="160" t="s">
        <v>179</v>
      </c>
      <c r="E572" s="168" t="s">
        <v>1707</v>
      </c>
      <c r="F572" s="169" t="s">
        <v>2111</v>
      </c>
      <c r="H572" s="170">
        <v>76.55</v>
      </c>
      <c r="I572" s="171"/>
      <c r="L572" s="167"/>
      <c r="M572" s="172"/>
      <c r="N572" s="173"/>
      <c r="O572" s="173"/>
      <c r="P572" s="173"/>
      <c r="Q572" s="173"/>
      <c r="R572" s="173"/>
      <c r="S572" s="173"/>
      <c r="T572" s="174"/>
      <c r="AT572" s="168" t="s">
        <v>179</v>
      </c>
      <c r="AU572" s="168" t="s">
        <v>87</v>
      </c>
      <c r="AV572" s="14" t="s">
        <v>87</v>
      </c>
      <c r="AW572" s="14" t="s">
        <v>31</v>
      </c>
      <c r="AX572" s="14" t="s">
        <v>32</v>
      </c>
      <c r="AY572" s="168" t="s">
        <v>170</v>
      </c>
    </row>
    <row r="573" spans="1:65" s="2" customFormat="1" ht="24.2" customHeight="1">
      <c r="A573" s="33"/>
      <c r="B573" s="145"/>
      <c r="C573" s="146" t="s">
        <v>601</v>
      </c>
      <c r="D573" s="146" t="s">
        <v>172</v>
      </c>
      <c r="E573" s="147" t="s">
        <v>1098</v>
      </c>
      <c r="F573" s="148" t="s">
        <v>1099</v>
      </c>
      <c r="G573" s="149" t="s">
        <v>249</v>
      </c>
      <c r="H573" s="150">
        <v>21.452</v>
      </c>
      <c r="I573" s="151"/>
      <c r="J573" s="152">
        <f>ROUND(I573*H573,2)</f>
        <v>0</v>
      </c>
      <c r="K573" s="148" t="s">
        <v>176</v>
      </c>
      <c r="L573" s="34"/>
      <c r="M573" s="153" t="s">
        <v>1</v>
      </c>
      <c r="N573" s="154" t="s">
        <v>42</v>
      </c>
      <c r="O573" s="59"/>
      <c r="P573" s="155">
        <f>O573*H573</f>
        <v>0</v>
      </c>
      <c r="Q573" s="155">
        <v>0</v>
      </c>
      <c r="R573" s="155">
        <f>Q573*H573</f>
        <v>0</v>
      </c>
      <c r="S573" s="155">
        <v>0</v>
      </c>
      <c r="T573" s="156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57" t="s">
        <v>177</v>
      </c>
      <c r="AT573" s="157" t="s">
        <v>172</v>
      </c>
      <c r="AU573" s="157" t="s">
        <v>87</v>
      </c>
      <c r="AY573" s="18" t="s">
        <v>170</v>
      </c>
      <c r="BE573" s="158">
        <f>IF(N573="základní",J573,0)</f>
        <v>0</v>
      </c>
      <c r="BF573" s="158">
        <f>IF(N573="snížená",J573,0)</f>
        <v>0</v>
      </c>
      <c r="BG573" s="158">
        <f>IF(N573="zákl. přenesená",J573,0)</f>
        <v>0</v>
      </c>
      <c r="BH573" s="158">
        <f>IF(N573="sníž. přenesená",J573,0)</f>
        <v>0</v>
      </c>
      <c r="BI573" s="158">
        <f>IF(N573="nulová",J573,0)</f>
        <v>0</v>
      </c>
      <c r="BJ573" s="18" t="s">
        <v>32</v>
      </c>
      <c r="BK573" s="158">
        <f>ROUND(I573*H573,2)</f>
        <v>0</v>
      </c>
      <c r="BL573" s="18" t="s">
        <v>177</v>
      </c>
      <c r="BM573" s="157" t="s">
        <v>2112</v>
      </c>
    </row>
    <row r="574" spans="2:51" s="14" customFormat="1" ht="12">
      <c r="B574" s="167"/>
      <c r="D574" s="160" t="s">
        <v>179</v>
      </c>
      <c r="E574" s="168" t="s">
        <v>1</v>
      </c>
      <c r="F574" s="169" t="s">
        <v>2113</v>
      </c>
      <c r="H574" s="170">
        <v>21.452</v>
      </c>
      <c r="I574" s="171"/>
      <c r="L574" s="167"/>
      <c r="M574" s="172"/>
      <c r="N574" s="173"/>
      <c r="O574" s="173"/>
      <c r="P574" s="173"/>
      <c r="Q574" s="173"/>
      <c r="R574" s="173"/>
      <c r="S574" s="173"/>
      <c r="T574" s="174"/>
      <c r="AT574" s="168" t="s">
        <v>179</v>
      </c>
      <c r="AU574" s="168" t="s">
        <v>87</v>
      </c>
      <c r="AV574" s="14" t="s">
        <v>87</v>
      </c>
      <c r="AW574" s="14" t="s">
        <v>31</v>
      </c>
      <c r="AX574" s="14" t="s">
        <v>32</v>
      </c>
      <c r="AY574" s="168" t="s">
        <v>170</v>
      </c>
    </row>
    <row r="575" spans="1:65" s="2" customFormat="1" ht="16.5" customHeight="1">
      <c r="A575" s="33"/>
      <c r="B575" s="145"/>
      <c r="C575" s="146" t="s">
        <v>603</v>
      </c>
      <c r="D575" s="146" t="s">
        <v>172</v>
      </c>
      <c r="E575" s="147" t="s">
        <v>1102</v>
      </c>
      <c r="F575" s="148" t="s">
        <v>1103</v>
      </c>
      <c r="G575" s="149" t="s">
        <v>249</v>
      </c>
      <c r="H575" s="150">
        <v>21.452</v>
      </c>
      <c r="I575" s="151"/>
      <c r="J575" s="152">
        <f>ROUND(I575*H575,2)</f>
        <v>0</v>
      </c>
      <c r="K575" s="148" t="s">
        <v>176</v>
      </c>
      <c r="L575" s="34"/>
      <c r="M575" s="153" t="s">
        <v>1</v>
      </c>
      <c r="N575" s="154" t="s">
        <v>42</v>
      </c>
      <c r="O575" s="59"/>
      <c r="P575" s="155">
        <f>O575*H575</f>
        <v>0</v>
      </c>
      <c r="Q575" s="155">
        <v>0</v>
      </c>
      <c r="R575" s="155">
        <f>Q575*H575</f>
        <v>0</v>
      </c>
      <c r="S575" s="155">
        <v>0</v>
      </c>
      <c r="T575" s="156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7" t="s">
        <v>177</v>
      </c>
      <c r="AT575" s="157" t="s">
        <v>172</v>
      </c>
      <c r="AU575" s="157" t="s">
        <v>87</v>
      </c>
      <c r="AY575" s="18" t="s">
        <v>170</v>
      </c>
      <c r="BE575" s="158">
        <f>IF(N575="základní",J575,0)</f>
        <v>0</v>
      </c>
      <c r="BF575" s="158">
        <f>IF(N575="snížená",J575,0)</f>
        <v>0</v>
      </c>
      <c r="BG575" s="158">
        <f>IF(N575="zákl. přenesená",J575,0)</f>
        <v>0</v>
      </c>
      <c r="BH575" s="158">
        <f>IF(N575="sníž. přenesená",J575,0)</f>
        <v>0</v>
      </c>
      <c r="BI575" s="158">
        <f>IF(N575="nulová",J575,0)</f>
        <v>0</v>
      </c>
      <c r="BJ575" s="18" t="s">
        <v>32</v>
      </c>
      <c r="BK575" s="158">
        <f>ROUND(I575*H575,2)</f>
        <v>0</v>
      </c>
      <c r="BL575" s="18" t="s">
        <v>177</v>
      </c>
      <c r="BM575" s="157" t="s">
        <v>2114</v>
      </c>
    </row>
    <row r="576" spans="2:51" s="14" customFormat="1" ht="12">
      <c r="B576" s="167"/>
      <c r="D576" s="160" t="s">
        <v>179</v>
      </c>
      <c r="E576" s="168" t="s">
        <v>1</v>
      </c>
      <c r="F576" s="169" t="s">
        <v>2113</v>
      </c>
      <c r="H576" s="170">
        <v>21.452</v>
      </c>
      <c r="I576" s="171"/>
      <c r="L576" s="167"/>
      <c r="M576" s="172"/>
      <c r="N576" s="173"/>
      <c r="O576" s="173"/>
      <c r="P576" s="173"/>
      <c r="Q576" s="173"/>
      <c r="R576" s="173"/>
      <c r="S576" s="173"/>
      <c r="T576" s="174"/>
      <c r="AT576" s="168" t="s">
        <v>179</v>
      </c>
      <c r="AU576" s="168" t="s">
        <v>87</v>
      </c>
      <c r="AV576" s="14" t="s">
        <v>87</v>
      </c>
      <c r="AW576" s="14" t="s">
        <v>31</v>
      </c>
      <c r="AX576" s="14" t="s">
        <v>32</v>
      </c>
      <c r="AY576" s="168" t="s">
        <v>170</v>
      </c>
    </row>
    <row r="577" spans="1:65" s="2" customFormat="1" ht="16.5" customHeight="1">
      <c r="A577" s="33"/>
      <c r="B577" s="145"/>
      <c r="C577" s="146" t="s">
        <v>607</v>
      </c>
      <c r="D577" s="146" t="s">
        <v>172</v>
      </c>
      <c r="E577" s="147" t="s">
        <v>1105</v>
      </c>
      <c r="F577" s="148" t="s">
        <v>1106</v>
      </c>
      <c r="G577" s="149" t="s">
        <v>249</v>
      </c>
      <c r="H577" s="150">
        <v>257.424</v>
      </c>
      <c r="I577" s="151"/>
      <c r="J577" s="152">
        <f>ROUND(I577*H577,2)</f>
        <v>0</v>
      </c>
      <c r="K577" s="148" t="s">
        <v>176</v>
      </c>
      <c r="L577" s="34"/>
      <c r="M577" s="153" t="s">
        <v>1</v>
      </c>
      <c r="N577" s="154" t="s">
        <v>42</v>
      </c>
      <c r="O577" s="59"/>
      <c r="P577" s="155">
        <f>O577*H577</f>
        <v>0</v>
      </c>
      <c r="Q577" s="155">
        <v>0</v>
      </c>
      <c r="R577" s="155">
        <f>Q577*H577</f>
        <v>0</v>
      </c>
      <c r="S577" s="155">
        <v>0</v>
      </c>
      <c r="T577" s="156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57" t="s">
        <v>177</v>
      </c>
      <c r="AT577" s="157" t="s">
        <v>172</v>
      </c>
      <c r="AU577" s="157" t="s">
        <v>87</v>
      </c>
      <c r="AY577" s="18" t="s">
        <v>170</v>
      </c>
      <c r="BE577" s="158">
        <f>IF(N577="základní",J577,0)</f>
        <v>0</v>
      </c>
      <c r="BF577" s="158">
        <f>IF(N577="snížená",J577,0)</f>
        <v>0</v>
      </c>
      <c r="BG577" s="158">
        <f>IF(N577="zákl. přenesená",J577,0)</f>
        <v>0</v>
      </c>
      <c r="BH577" s="158">
        <f>IF(N577="sníž. přenesená",J577,0)</f>
        <v>0</v>
      </c>
      <c r="BI577" s="158">
        <f>IF(N577="nulová",J577,0)</f>
        <v>0</v>
      </c>
      <c r="BJ577" s="18" t="s">
        <v>32</v>
      </c>
      <c r="BK577" s="158">
        <f>ROUND(I577*H577,2)</f>
        <v>0</v>
      </c>
      <c r="BL577" s="18" t="s">
        <v>177</v>
      </c>
      <c r="BM577" s="157" t="s">
        <v>2115</v>
      </c>
    </row>
    <row r="578" spans="2:51" s="14" customFormat="1" ht="12">
      <c r="B578" s="167"/>
      <c r="D578" s="160" t="s">
        <v>179</v>
      </c>
      <c r="E578" s="168" t="s">
        <v>1</v>
      </c>
      <c r="F578" s="169" t="s">
        <v>2116</v>
      </c>
      <c r="H578" s="170">
        <v>257.424</v>
      </c>
      <c r="I578" s="171"/>
      <c r="L578" s="167"/>
      <c r="M578" s="172"/>
      <c r="N578" s="173"/>
      <c r="O578" s="173"/>
      <c r="P578" s="173"/>
      <c r="Q578" s="173"/>
      <c r="R578" s="173"/>
      <c r="S578" s="173"/>
      <c r="T578" s="174"/>
      <c r="AT578" s="168" t="s">
        <v>179</v>
      </c>
      <c r="AU578" s="168" t="s">
        <v>87</v>
      </c>
      <c r="AV578" s="14" t="s">
        <v>87</v>
      </c>
      <c r="AW578" s="14" t="s">
        <v>31</v>
      </c>
      <c r="AX578" s="14" t="s">
        <v>77</v>
      </c>
      <c r="AY578" s="168" t="s">
        <v>170</v>
      </c>
    </row>
    <row r="579" spans="2:51" s="15" customFormat="1" ht="12">
      <c r="B579" s="175"/>
      <c r="D579" s="160" t="s">
        <v>179</v>
      </c>
      <c r="E579" s="176" t="s">
        <v>1</v>
      </c>
      <c r="F579" s="177" t="s">
        <v>239</v>
      </c>
      <c r="H579" s="178">
        <v>257.424</v>
      </c>
      <c r="I579" s="179"/>
      <c r="L579" s="175"/>
      <c r="M579" s="180"/>
      <c r="N579" s="181"/>
      <c r="O579" s="181"/>
      <c r="P579" s="181"/>
      <c r="Q579" s="181"/>
      <c r="R579" s="181"/>
      <c r="S579" s="181"/>
      <c r="T579" s="182"/>
      <c r="AT579" s="176" t="s">
        <v>179</v>
      </c>
      <c r="AU579" s="176" t="s">
        <v>87</v>
      </c>
      <c r="AV579" s="15" t="s">
        <v>177</v>
      </c>
      <c r="AW579" s="15" t="s">
        <v>31</v>
      </c>
      <c r="AX579" s="15" t="s">
        <v>32</v>
      </c>
      <c r="AY579" s="176" t="s">
        <v>170</v>
      </c>
    </row>
    <row r="580" spans="1:65" s="2" customFormat="1" ht="16.5" customHeight="1">
      <c r="A580" s="33"/>
      <c r="B580" s="145"/>
      <c r="C580" s="146" t="s">
        <v>611</v>
      </c>
      <c r="D580" s="146" t="s">
        <v>172</v>
      </c>
      <c r="E580" s="147" t="s">
        <v>257</v>
      </c>
      <c r="F580" s="148" t="s">
        <v>258</v>
      </c>
      <c r="G580" s="149" t="s">
        <v>249</v>
      </c>
      <c r="H580" s="150">
        <v>21.452</v>
      </c>
      <c r="I580" s="151"/>
      <c r="J580" s="152">
        <f>ROUND(I580*H580,2)</f>
        <v>0</v>
      </c>
      <c r="K580" s="148" t="s">
        <v>193</v>
      </c>
      <c r="L580" s="34"/>
      <c r="M580" s="153" t="s">
        <v>1</v>
      </c>
      <c r="N580" s="154" t="s">
        <v>42</v>
      </c>
      <c r="O580" s="59"/>
      <c r="P580" s="155">
        <f>O580*H580</f>
        <v>0</v>
      </c>
      <c r="Q580" s="155">
        <v>0</v>
      </c>
      <c r="R580" s="155">
        <f>Q580*H580</f>
        <v>0</v>
      </c>
      <c r="S580" s="155">
        <v>0</v>
      </c>
      <c r="T580" s="156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57" t="s">
        <v>177</v>
      </c>
      <c r="AT580" s="157" t="s">
        <v>172</v>
      </c>
      <c r="AU580" s="157" t="s">
        <v>87</v>
      </c>
      <c r="AY580" s="18" t="s">
        <v>170</v>
      </c>
      <c r="BE580" s="158">
        <f>IF(N580="základní",J580,0)</f>
        <v>0</v>
      </c>
      <c r="BF580" s="158">
        <f>IF(N580="snížená",J580,0)</f>
        <v>0</v>
      </c>
      <c r="BG580" s="158">
        <f>IF(N580="zákl. přenesená",J580,0)</f>
        <v>0</v>
      </c>
      <c r="BH580" s="158">
        <f>IF(N580="sníž. přenesená",J580,0)</f>
        <v>0</v>
      </c>
      <c r="BI580" s="158">
        <f>IF(N580="nulová",J580,0)</f>
        <v>0</v>
      </c>
      <c r="BJ580" s="18" t="s">
        <v>32</v>
      </c>
      <c r="BK580" s="158">
        <f>ROUND(I580*H580,2)</f>
        <v>0</v>
      </c>
      <c r="BL580" s="18" t="s">
        <v>177</v>
      </c>
      <c r="BM580" s="157" t="s">
        <v>1685</v>
      </c>
    </row>
    <row r="581" spans="2:63" s="12" customFormat="1" ht="22.9" customHeight="1">
      <c r="B581" s="132"/>
      <c r="D581" s="133" t="s">
        <v>76</v>
      </c>
      <c r="E581" s="143" t="s">
        <v>787</v>
      </c>
      <c r="F581" s="143" t="s">
        <v>788</v>
      </c>
      <c r="I581" s="135"/>
      <c r="J581" s="144">
        <f>BK581</f>
        <v>0</v>
      </c>
      <c r="L581" s="132"/>
      <c r="M581" s="137"/>
      <c r="N581" s="138"/>
      <c r="O581" s="138"/>
      <c r="P581" s="139">
        <f>P582</f>
        <v>0</v>
      </c>
      <c r="Q581" s="138"/>
      <c r="R581" s="139">
        <f>R582</f>
        <v>0</v>
      </c>
      <c r="S581" s="138"/>
      <c r="T581" s="140">
        <f>T582</f>
        <v>0</v>
      </c>
      <c r="AR581" s="133" t="s">
        <v>32</v>
      </c>
      <c r="AT581" s="141" t="s">
        <v>76</v>
      </c>
      <c r="AU581" s="141" t="s">
        <v>32</v>
      </c>
      <c r="AY581" s="133" t="s">
        <v>170</v>
      </c>
      <c r="BK581" s="142">
        <f>BK582</f>
        <v>0</v>
      </c>
    </row>
    <row r="582" spans="1:65" s="2" customFormat="1" ht="16.5" customHeight="1">
      <c r="A582" s="33"/>
      <c r="B582" s="145"/>
      <c r="C582" s="146" t="s">
        <v>614</v>
      </c>
      <c r="D582" s="146" t="s">
        <v>172</v>
      </c>
      <c r="E582" s="147" t="s">
        <v>1110</v>
      </c>
      <c r="F582" s="148" t="s">
        <v>1111</v>
      </c>
      <c r="G582" s="149" t="s">
        <v>249</v>
      </c>
      <c r="H582" s="150">
        <v>689.803</v>
      </c>
      <c r="I582" s="151"/>
      <c r="J582" s="152">
        <f>ROUND(I582*H582,2)</f>
        <v>0</v>
      </c>
      <c r="K582" s="148" t="s">
        <v>176</v>
      </c>
      <c r="L582" s="34"/>
      <c r="M582" s="153" t="s">
        <v>1</v>
      </c>
      <c r="N582" s="154" t="s">
        <v>42</v>
      </c>
      <c r="O582" s="59"/>
      <c r="P582" s="155">
        <f>O582*H582</f>
        <v>0</v>
      </c>
      <c r="Q582" s="155">
        <v>0</v>
      </c>
      <c r="R582" s="155">
        <f>Q582*H582</f>
        <v>0</v>
      </c>
      <c r="S582" s="155">
        <v>0</v>
      </c>
      <c r="T582" s="156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57" t="s">
        <v>177</v>
      </c>
      <c r="AT582" s="157" t="s">
        <v>172</v>
      </c>
      <c r="AU582" s="157" t="s">
        <v>87</v>
      </c>
      <c r="AY582" s="18" t="s">
        <v>170</v>
      </c>
      <c r="BE582" s="158">
        <f>IF(N582="základní",J582,0)</f>
        <v>0</v>
      </c>
      <c r="BF582" s="158">
        <f>IF(N582="snížená",J582,0)</f>
        <v>0</v>
      </c>
      <c r="BG582" s="158">
        <f>IF(N582="zákl. přenesená",J582,0)</f>
        <v>0</v>
      </c>
      <c r="BH582" s="158">
        <f>IF(N582="sníž. přenesená",J582,0)</f>
        <v>0</v>
      </c>
      <c r="BI582" s="158">
        <f>IF(N582="nulová",J582,0)</f>
        <v>0</v>
      </c>
      <c r="BJ582" s="18" t="s">
        <v>32</v>
      </c>
      <c r="BK582" s="158">
        <f>ROUND(I582*H582,2)</f>
        <v>0</v>
      </c>
      <c r="BL582" s="18" t="s">
        <v>177</v>
      </c>
      <c r="BM582" s="157" t="s">
        <v>1112</v>
      </c>
    </row>
    <row r="583" spans="2:63" s="12" customFormat="1" ht="25.9" customHeight="1">
      <c r="B583" s="132"/>
      <c r="D583" s="133" t="s">
        <v>76</v>
      </c>
      <c r="E583" s="134" t="s">
        <v>791</v>
      </c>
      <c r="F583" s="134" t="s">
        <v>792</v>
      </c>
      <c r="I583" s="135"/>
      <c r="J583" s="136">
        <f>BK583</f>
        <v>0</v>
      </c>
      <c r="L583" s="132"/>
      <c r="M583" s="137"/>
      <c r="N583" s="138"/>
      <c r="O583" s="138"/>
      <c r="P583" s="139">
        <f>P584+P587</f>
        <v>0</v>
      </c>
      <c r="Q583" s="138"/>
      <c r="R583" s="139">
        <f>R584+R587</f>
        <v>0.7043999999999999</v>
      </c>
      <c r="S583" s="138"/>
      <c r="T583" s="140">
        <f>T584+T587</f>
        <v>0.09456</v>
      </c>
      <c r="AR583" s="133" t="s">
        <v>87</v>
      </c>
      <c r="AT583" s="141" t="s">
        <v>76</v>
      </c>
      <c r="AU583" s="141" t="s">
        <v>77</v>
      </c>
      <c r="AY583" s="133" t="s">
        <v>170</v>
      </c>
      <c r="BK583" s="142">
        <f>BK584+BK587</f>
        <v>0</v>
      </c>
    </row>
    <row r="584" spans="2:63" s="12" customFormat="1" ht="22.9" customHeight="1">
      <c r="B584" s="132"/>
      <c r="D584" s="133" t="s">
        <v>76</v>
      </c>
      <c r="E584" s="143" t="s">
        <v>2117</v>
      </c>
      <c r="F584" s="143" t="s">
        <v>2118</v>
      </c>
      <c r="I584" s="135"/>
      <c r="J584" s="144">
        <f>BK584</f>
        <v>0</v>
      </c>
      <c r="L584" s="132"/>
      <c r="M584" s="137"/>
      <c r="N584" s="138"/>
      <c r="O584" s="138"/>
      <c r="P584" s="139">
        <f>SUM(P585:P586)</f>
        <v>0</v>
      </c>
      <c r="Q584" s="138"/>
      <c r="R584" s="139">
        <f>SUM(R585:R586)</f>
        <v>0.6364799999999999</v>
      </c>
      <c r="S584" s="138"/>
      <c r="T584" s="140">
        <f>SUM(T585:T586)</f>
        <v>0</v>
      </c>
      <c r="AR584" s="133" t="s">
        <v>87</v>
      </c>
      <c r="AT584" s="141" t="s">
        <v>76</v>
      </c>
      <c r="AU584" s="141" t="s">
        <v>32</v>
      </c>
      <c r="AY584" s="133" t="s">
        <v>170</v>
      </c>
      <c r="BK584" s="142">
        <f>SUM(BK585:BK586)</f>
        <v>0</v>
      </c>
    </row>
    <row r="585" spans="1:65" s="2" customFormat="1" ht="16.5" customHeight="1">
      <c r="A585" s="33"/>
      <c r="B585" s="145"/>
      <c r="C585" s="146" t="s">
        <v>618</v>
      </c>
      <c r="D585" s="146" t="s">
        <v>172</v>
      </c>
      <c r="E585" s="147" t="s">
        <v>2119</v>
      </c>
      <c r="F585" s="148" t="s">
        <v>2120</v>
      </c>
      <c r="G585" s="149" t="s">
        <v>642</v>
      </c>
      <c r="H585" s="150">
        <v>24</v>
      </c>
      <c r="I585" s="151"/>
      <c r="J585" s="152">
        <f>ROUND(I585*H585,2)</f>
        <v>0</v>
      </c>
      <c r="K585" s="148" t="s">
        <v>176</v>
      </c>
      <c r="L585" s="34"/>
      <c r="M585" s="153" t="s">
        <v>1</v>
      </c>
      <c r="N585" s="154" t="s">
        <v>42</v>
      </c>
      <c r="O585" s="59"/>
      <c r="P585" s="155">
        <f>O585*H585</f>
        <v>0</v>
      </c>
      <c r="Q585" s="155">
        <v>0.02652</v>
      </c>
      <c r="R585" s="155">
        <f>Q585*H585</f>
        <v>0.6364799999999999</v>
      </c>
      <c r="S585" s="155">
        <v>0</v>
      </c>
      <c r="T585" s="156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7" t="s">
        <v>256</v>
      </c>
      <c r="AT585" s="157" t="s">
        <v>172</v>
      </c>
      <c r="AU585" s="157" t="s">
        <v>87</v>
      </c>
      <c r="AY585" s="18" t="s">
        <v>170</v>
      </c>
      <c r="BE585" s="158">
        <f>IF(N585="základní",J585,0)</f>
        <v>0</v>
      </c>
      <c r="BF585" s="158">
        <f>IF(N585="snížená",J585,0)</f>
        <v>0</v>
      </c>
      <c r="BG585" s="158">
        <f>IF(N585="zákl. přenesená",J585,0)</f>
        <v>0</v>
      </c>
      <c r="BH585" s="158">
        <f>IF(N585="sníž. přenesená",J585,0)</f>
        <v>0</v>
      </c>
      <c r="BI585" s="158">
        <f>IF(N585="nulová",J585,0)</f>
        <v>0</v>
      </c>
      <c r="BJ585" s="18" t="s">
        <v>32</v>
      </c>
      <c r="BK585" s="158">
        <f>ROUND(I585*H585,2)</f>
        <v>0</v>
      </c>
      <c r="BL585" s="18" t="s">
        <v>256</v>
      </c>
      <c r="BM585" s="157" t="s">
        <v>2121</v>
      </c>
    </row>
    <row r="586" spans="1:65" s="2" customFormat="1" ht="16.5" customHeight="1">
      <c r="A586" s="33"/>
      <c r="B586" s="145"/>
      <c r="C586" s="146" t="s">
        <v>622</v>
      </c>
      <c r="D586" s="146" t="s">
        <v>172</v>
      </c>
      <c r="E586" s="147" t="s">
        <v>2122</v>
      </c>
      <c r="F586" s="148" t="s">
        <v>2123</v>
      </c>
      <c r="G586" s="149" t="s">
        <v>249</v>
      </c>
      <c r="H586" s="150">
        <v>0.636</v>
      </c>
      <c r="I586" s="151"/>
      <c r="J586" s="152">
        <f>ROUND(I586*H586,2)</f>
        <v>0</v>
      </c>
      <c r="K586" s="148" t="s">
        <v>176</v>
      </c>
      <c r="L586" s="34"/>
      <c r="M586" s="153" t="s">
        <v>1</v>
      </c>
      <c r="N586" s="154" t="s">
        <v>42</v>
      </c>
      <c r="O586" s="59"/>
      <c r="P586" s="155">
        <f>O586*H586</f>
        <v>0</v>
      </c>
      <c r="Q586" s="155">
        <v>0</v>
      </c>
      <c r="R586" s="155">
        <f>Q586*H586</f>
        <v>0</v>
      </c>
      <c r="S586" s="155">
        <v>0</v>
      </c>
      <c r="T586" s="156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57" t="s">
        <v>256</v>
      </c>
      <c r="AT586" s="157" t="s">
        <v>172</v>
      </c>
      <c r="AU586" s="157" t="s">
        <v>87</v>
      </c>
      <c r="AY586" s="18" t="s">
        <v>170</v>
      </c>
      <c r="BE586" s="158">
        <f>IF(N586="základní",J586,0)</f>
        <v>0</v>
      </c>
      <c r="BF586" s="158">
        <f>IF(N586="snížená",J586,0)</f>
        <v>0</v>
      </c>
      <c r="BG586" s="158">
        <f>IF(N586="zákl. přenesená",J586,0)</f>
        <v>0</v>
      </c>
      <c r="BH586" s="158">
        <f>IF(N586="sníž. přenesená",J586,0)</f>
        <v>0</v>
      </c>
      <c r="BI586" s="158">
        <f>IF(N586="nulová",J586,0)</f>
        <v>0</v>
      </c>
      <c r="BJ586" s="18" t="s">
        <v>32</v>
      </c>
      <c r="BK586" s="158">
        <f>ROUND(I586*H586,2)</f>
        <v>0</v>
      </c>
      <c r="BL586" s="18" t="s">
        <v>256</v>
      </c>
      <c r="BM586" s="157" t="s">
        <v>2124</v>
      </c>
    </row>
    <row r="587" spans="2:63" s="12" customFormat="1" ht="22.9" customHeight="1">
      <c r="B587" s="132"/>
      <c r="D587" s="133" t="s">
        <v>76</v>
      </c>
      <c r="E587" s="143" t="s">
        <v>2125</v>
      </c>
      <c r="F587" s="143" t="s">
        <v>2126</v>
      </c>
      <c r="I587" s="135"/>
      <c r="J587" s="144">
        <f>BK587</f>
        <v>0</v>
      </c>
      <c r="L587" s="132"/>
      <c r="M587" s="137"/>
      <c r="N587" s="138"/>
      <c r="O587" s="138"/>
      <c r="P587" s="139">
        <f>SUM(P588:P591)</f>
        <v>0</v>
      </c>
      <c r="Q587" s="138"/>
      <c r="R587" s="139">
        <f>SUM(R588:R591)</f>
        <v>0.06792000000000001</v>
      </c>
      <c r="S587" s="138"/>
      <c r="T587" s="140">
        <f>SUM(T588:T591)</f>
        <v>0.09456</v>
      </c>
      <c r="AR587" s="133" t="s">
        <v>87</v>
      </c>
      <c r="AT587" s="141" t="s">
        <v>76</v>
      </c>
      <c r="AU587" s="141" t="s">
        <v>32</v>
      </c>
      <c r="AY587" s="133" t="s">
        <v>170</v>
      </c>
      <c r="BK587" s="142">
        <f>SUM(BK588:BK591)</f>
        <v>0</v>
      </c>
    </row>
    <row r="588" spans="1:65" s="2" customFormat="1" ht="16.5" customHeight="1">
      <c r="A588" s="33"/>
      <c r="B588" s="145"/>
      <c r="C588" s="146" t="s">
        <v>626</v>
      </c>
      <c r="D588" s="146" t="s">
        <v>172</v>
      </c>
      <c r="E588" s="147" t="s">
        <v>2127</v>
      </c>
      <c r="F588" s="148" t="s">
        <v>2128</v>
      </c>
      <c r="G588" s="149" t="s">
        <v>185</v>
      </c>
      <c r="H588" s="150">
        <v>24</v>
      </c>
      <c r="I588" s="151"/>
      <c r="J588" s="152">
        <f>ROUND(I588*H588,2)</f>
        <v>0</v>
      </c>
      <c r="K588" s="148" t="s">
        <v>193</v>
      </c>
      <c r="L588" s="34"/>
      <c r="M588" s="153" t="s">
        <v>1</v>
      </c>
      <c r="N588" s="154" t="s">
        <v>42</v>
      </c>
      <c r="O588" s="59"/>
      <c r="P588" s="155">
        <f>O588*H588</f>
        <v>0</v>
      </c>
      <c r="Q588" s="155">
        <v>0</v>
      </c>
      <c r="R588" s="155">
        <f>Q588*H588</f>
        <v>0</v>
      </c>
      <c r="S588" s="155">
        <v>0.00394</v>
      </c>
      <c r="T588" s="156">
        <f>S588*H588</f>
        <v>0.09456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57" t="s">
        <v>256</v>
      </c>
      <c r="AT588" s="157" t="s">
        <v>172</v>
      </c>
      <c r="AU588" s="157" t="s">
        <v>87</v>
      </c>
      <c r="AY588" s="18" t="s">
        <v>170</v>
      </c>
      <c r="BE588" s="158">
        <f>IF(N588="základní",J588,0)</f>
        <v>0</v>
      </c>
      <c r="BF588" s="158">
        <f>IF(N588="snížená",J588,0)</f>
        <v>0</v>
      </c>
      <c r="BG588" s="158">
        <f>IF(N588="zákl. přenesená",J588,0)</f>
        <v>0</v>
      </c>
      <c r="BH588" s="158">
        <f>IF(N588="sníž. přenesená",J588,0)</f>
        <v>0</v>
      </c>
      <c r="BI588" s="158">
        <f>IF(N588="nulová",J588,0)</f>
        <v>0</v>
      </c>
      <c r="BJ588" s="18" t="s">
        <v>32</v>
      </c>
      <c r="BK588" s="158">
        <f>ROUND(I588*H588,2)</f>
        <v>0</v>
      </c>
      <c r="BL588" s="18" t="s">
        <v>256</v>
      </c>
      <c r="BM588" s="157" t="s">
        <v>2129</v>
      </c>
    </row>
    <row r="589" spans="1:65" s="2" customFormat="1" ht="16.5" customHeight="1">
      <c r="A589" s="33"/>
      <c r="B589" s="145"/>
      <c r="C589" s="146" t="s">
        <v>628</v>
      </c>
      <c r="D589" s="146" t="s">
        <v>172</v>
      </c>
      <c r="E589" s="147" t="s">
        <v>2130</v>
      </c>
      <c r="F589" s="148" t="s">
        <v>2131</v>
      </c>
      <c r="G589" s="149" t="s">
        <v>185</v>
      </c>
      <c r="H589" s="150">
        <v>24</v>
      </c>
      <c r="I589" s="151"/>
      <c r="J589" s="152">
        <f>ROUND(I589*H589,2)</f>
        <v>0</v>
      </c>
      <c r="K589" s="148" t="s">
        <v>176</v>
      </c>
      <c r="L589" s="34"/>
      <c r="M589" s="153" t="s">
        <v>1</v>
      </c>
      <c r="N589" s="154" t="s">
        <v>42</v>
      </c>
      <c r="O589" s="59"/>
      <c r="P589" s="155">
        <f>O589*H589</f>
        <v>0</v>
      </c>
      <c r="Q589" s="155">
        <v>0.00283</v>
      </c>
      <c r="R589" s="155">
        <f>Q589*H589</f>
        <v>0.06792000000000001</v>
      </c>
      <c r="S589" s="155">
        <v>0</v>
      </c>
      <c r="T589" s="156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7" t="s">
        <v>256</v>
      </c>
      <c r="AT589" s="157" t="s">
        <v>172</v>
      </c>
      <c r="AU589" s="157" t="s">
        <v>87</v>
      </c>
      <c r="AY589" s="18" t="s">
        <v>170</v>
      </c>
      <c r="BE589" s="158">
        <f>IF(N589="základní",J589,0)</f>
        <v>0</v>
      </c>
      <c r="BF589" s="158">
        <f>IF(N589="snížená",J589,0)</f>
        <v>0</v>
      </c>
      <c r="BG589" s="158">
        <f>IF(N589="zákl. přenesená",J589,0)</f>
        <v>0</v>
      </c>
      <c r="BH589" s="158">
        <f>IF(N589="sníž. přenesená",J589,0)</f>
        <v>0</v>
      </c>
      <c r="BI589" s="158">
        <f>IF(N589="nulová",J589,0)</f>
        <v>0</v>
      </c>
      <c r="BJ589" s="18" t="s">
        <v>32</v>
      </c>
      <c r="BK589" s="158">
        <f>ROUND(I589*H589,2)</f>
        <v>0</v>
      </c>
      <c r="BL589" s="18" t="s">
        <v>256</v>
      </c>
      <c r="BM589" s="157" t="s">
        <v>2132</v>
      </c>
    </row>
    <row r="590" spans="1:65" s="2" customFormat="1" ht="16.5" customHeight="1">
      <c r="A590" s="33"/>
      <c r="B590" s="145"/>
      <c r="C590" s="146" t="s">
        <v>631</v>
      </c>
      <c r="D590" s="146" t="s">
        <v>172</v>
      </c>
      <c r="E590" s="147" t="s">
        <v>2133</v>
      </c>
      <c r="F590" s="148" t="s">
        <v>2134</v>
      </c>
      <c r="G590" s="149" t="s">
        <v>642</v>
      </c>
      <c r="H590" s="150">
        <v>24</v>
      </c>
      <c r="I590" s="151"/>
      <c r="J590" s="152">
        <f>ROUND(I590*H590,2)</f>
        <v>0</v>
      </c>
      <c r="K590" s="148" t="s">
        <v>176</v>
      </c>
      <c r="L590" s="34"/>
      <c r="M590" s="153" t="s">
        <v>1</v>
      </c>
      <c r="N590" s="154" t="s">
        <v>42</v>
      </c>
      <c r="O590" s="59"/>
      <c r="P590" s="155">
        <f>O590*H590</f>
        <v>0</v>
      </c>
      <c r="Q590" s="155">
        <v>0</v>
      </c>
      <c r="R590" s="155">
        <f>Q590*H590</f>
        <v>0</v>
      </c>
      <c r="S590" s="155">
        <v>0</v>
      </c>
      <c r="T590" s="156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57" t="s">
        <v>256</v>
      </c>
      <c r="AT590" s="157" t="s">
        <v>172</v>
      </c>
      <c r="AU590" s="157" t="s">
        <v>87</v>
      </c>
      <c r="AY590" s="18" t="s">
        <v>170</v>
      </c>
      <c r="BE590" s="158">
        <f>IF(N590="základní",J590,0)</f>
        <v>0</v>
      </c>
      <c r="BF590" s="158">
        <f>IF(N590="snížená",J590,0)</f>
        <v>0</v>
      </c>
      <c r="BG590" s="158">
        <f>IF(N590="zákl. přenesená",J590,0)</f>
        <v>0</v>
      </c>
      <c r="BH590" s="158">
        <f>IF(N590="sníž. přenesená",J590,0)</f>
        <v>0</v>
      </c>
      <c r="BI590" s="158">
        <f>IF(N590="nulová",J590,0)</f>
        <v>0</v>
      </c>
      <c r="BJ590" s="18" t="s">
        <v>32</v>
      </c>
      <c r="BK590" s="158">
        <f>ROUND(I590*H590,2)</f>
        <v>0</v>
      </c>
      <c r="BL590" s="18" t="s">
        <v>256</v>
      </c>
      <c r="BM590" s="157" t="s">
        <v>2135</v>
      </c>
    </row>
    <row r="591" spans="1:65" s="2" customFormat="1" ht="16.5" customHeight="1">
      <c r="A591" s="33"/>
      <c r="B591" s="145"/>
      <c r="C591" s="146" t="s">
        <v>634</v>
      </c>
      <c r="D591" s="146" t="s">
        <v>172</v>
      </c>
      <c r="E591" s="147" t="s">
        <v>2136</v>
      </c>
      <c r="F591" s="148" t="s">
        <v>2137</v>
      </c>
      <c r="G591" s="149" t="s">
        <v>249</v>
      </c>
      <c r="H591" s="150">
        <v>0.068</v>
      </c>
      <c r="I591" s="151"/>
      <c r="J591" s="152">
        <f>ROUND(I591*H591,2)</f>
        <v>0</v>
      </c>
      <c r="K591" s="148" t="s">
        <v>176</v>
      </c>
      <c r="L591" s="34"/>
      <c r="M591" s="153" t="s">
        <v>1</v>
      </c>
      <c r="N591" s="154" t="s">
        <v>42</v>
      </c>
      <c r="O591" s="59"/>
      <c r="P591" s="155">
        <f>O591*H591</f>
        <v>0</v>
      </c>
      <c r="Q591" s="155">
        <v>0</v>
      </c>
      <c r="R591" s="155">
        <f>Q591*H591</f>
        <v>0</v>
      </c>
      <c r="S591" s="155">
        <v>0</v>
      </c>
      <c r="T591" s="156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57" t="s">
        <v>256</v>
      </c>
      <c r="AT591" s="157" t="s">
        <v>172</v>
      </c>
      <c r="AU591" s="157" t="s">
        <v>87</v>
      </c>
      <c r="AY591" s="18" t="s">
        <v>170</v>
      </c>
      <c r="BE591" s="158">
        <f>IF(N591="základní",J591,0)</f>
        <v>0</v>
      </c>
      <c r="BF591" s="158">
        <f>IF(N591="snížená",J591,0)</f>
        <v>0</v>
      </c>
      <c r="BG591" s="158">
        <f>IF(N591="zákl. přenesená",J591,0)</f>
        <v>0</v>
      </c>
      <c r="BH591" s="158">
        <f>IF(N591="sníž. přenesená",J591,0)</f>
        <v>0</v>
      </c>
      <c r="BI591" s="158">
        <f>IF(N591="nulová",J591,0)</f>
        <v>0</v>
      </c>
      <c r="BJ591" s="18" t="s">
        <v>32</v>
      </c>
      <c r="BK591" s="158">
        <f>ROUND(I591*H591,2)</f>
        <v>0</v>
      </c>
      <c r="BL591" s="18" t="s">
        <v>256</v>
      </c>
      <c r="BM591" s="157" t="s">
        <v>2138</v>
      </c>
    </row>
    <row r="592" spans="2:63" s="12" customFormat="1" ht="25.9" customHeight="1">
      <c r="B592" s="132"/>
      <c r="D592" s="133" t="s">
        <v>76</v>
      </c>
      <c r="E592" s="134" t="s">
        <v>379</v>
      </c>
      <c r="F592" s="134" t="s">
        <v>1113</v>
      </c>
      <c r="I592" s="135"/>
      <c r="J592" s="136">
        <f>BK592</f>
        <v>0</v>
      </c>
      <c r="L592" s="132"/>
      <c r="M592" s="137"/>
      <c r="N592" s="138"/>
      <c r="O592" s="138"/>
      <c r="P592" s="139">
        <f>P593</f>
        <v>0</v>
      </c>
      <c r="Q592" s="138"/>
      <c r="R592" s="139">
        <f>R593</f>
        <v>180.069871</v>
      </c>
      <c r="S592" s="138"/>
      <c r="T592" s="140">
        <f>T593</f>
        <v>0</v>
      </c>
      <c r="AR592" s="133" t="s">
        <v>187</v>
      </c>
      <c r="AT592" s="141" t="s">
        <v>76</v>
      </c>
      <c r="AU592" s="141" t="s">
        <v>77</v>
      </c>
      <c r="AY592" s="133" t="s">
        <v>170</v>
      </c>
      <c r="BK592" s="142">
        <f>BK593</f>
        <v>0</v>
      </c>
    </row>
    <row r="593" spans="2:63" s="12" customFormat="1" ht="22.9" customHeight="1">
      <c r="B593" s="132"/>
      <c r="D593" s="133" t="s">
        <v>76</v>
      </c>
      <c r="E593" s="143" t="s">
        <v>1114</v>
      </c>
      <c r="F593" s="143" t="s">
        <v>1115</v>
      </c>
      <c r="I593" s="135"/>
      <c r="J593" s="144">
        <f>BK593</f>
        <v>0</v>
      </c>
      <c r="L593" s="132"/>
      <c r="M593" s="137"/>
      <c r="N593" s="138"/>
      <c r="O593" s="138"/>
      <c r="P593" s="139">
        <f>SUM(P594:P601)</f>
        <v>0</v>
      </c>
      <c r="Q593" s="138"/>
      <c r="R593" s="139">
        <f>SUM(R594:R601)</f>
        <v>180.069871</v>
      </c>
      <c r="S593" s="138"/>
      <c r="T593" s="140">
        <f>SUM(T594:T601)</f>
        <v>0</v>
      </c>
      <c r="AR593" s="133" t="s">
        <v>187</v>
      </c>
      <c r="AT593" s="141" t="s">
        <v>76</v>
      </c>
      <c r="AU593" s="141" t="s">
        <v>32</v>
      </c>
      <c r="AY593" s="133" t="s">
        <v>170</v>
      </c>
      <c r="BK593" s="142">
        <f>SUM(BK594:BK601)</f>
        <v>0</v>
      </c>
    </row>
    <row r="594" spans="1:65" s="2" customFormat="1" ht="16.5" customHeight="1">
      <c r="A594" s="33"/>
      <c r="B594" s="145"/>
      <c r="C594" s="146" t="s">
        <v>639</v>
      </c>
      <c r="D594" s="146" t="s">
        <v>172</v>
      </c>
      <c r="E594" s="147" t="s">
        <v>1122</v>
      </c>
      <c r="F594" s="148" t="s">
        <v>1123</v>
      </c>
      <c r="G594" s="149" t="s">
        <v>642</v>
      </c>
      <c r="H594" s="150">
        <v>927.8</v>
      </c>
      <c r="I594" s="151"/>
      <c r="J594" s="152">
        <f>ROUND(I594*H594,2)</f>
        <v>0</v>
      </c>
      <c r="K594" s="148" t="s">
        <v>176</v>
      </c>
      <c r="L594" s="34"/>
      <c r="M594" s="153" t="s">
        <v>1</v>
      </c>
      <c r="N594" s="154" t="s">
        <v>42</v>
      </c>
      <c r="O594" s="59"/>
      <c r="P594" s="155">
        <f>O594*H594</f>
        <v>0</v>
      </c>
      <c r="Q594" s="155">
        <v>0.194</v>
      </c>
      <c r="R594" s="155">
        <f>Q594*H594</f>
        <v>179.9932</v>
      </c>
      <c r="S594" s="155">
        <v>0</v>
      </c>
      <c r="T594" s="156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7" t="s">
        <v>177</v>
      </c>
      <c r="AT594" s="157" t="s">
        <v>172</v>
      </c>
      <c r="AU594" s="157" t="s">
        <v>87</v>
      </c>
      <c r="AY594" s="18" t="s">
        <v>170</v>
      </c>
      <c r="BE594" s="158">
        <f>IF(N594="základní",J594,0)</f>
        <v>0</v>
      </c>
      <c r="BF594" s="158">
        <f>IF(N594="snížená",J594,0)</f>
        <v>0</v>
      </c>
      <c r="BG594" s="158">
        <f>IF(N594="zákl. přenesená",J594,0)</f>
        <v>0</v>
      </c>
      <c r="BH594" s="158">
        <f>IF(N594="sníž. přenesená",J594,0)</f>
        <v>0</v>
      </c>
      <c r="BI594" s="158">
        <f>IF(N594="nulová",J594,0)</f>
        <v>0</v>
      </c>
      <c r="BJ594" s="18" t="s">
        <v>32</v>
      </c>
      <c r="BK594" s="158">
        <f>ROUND(I594*H594,2)</f>
        <v>0</v>
      </c>
      <c r="BL594" s="18" t="s">
        <v>177</v>
      </c>
      <c r="BM594" s="157" t="s">
        <v>2139</v>
      </c>
    </row>
    <row r="595" spans="2:51" s="13" customFormat="1" ht="12">
      <c r="B595" s="159"/>
      <c r="D595" s="160" t="s">
        <v>179</v>
      </c>
      <c r="E595" s="161" t="s">
        <v>1</v>
      </c>
      <c r="F595" s="162" t="s">
        <v>1119</v>
      </c>
      <c r="H595" s="161" t="s">
        <v>1</v>
      </c>
      <c r="I595" s="163"/>
      <c r="L595" s="159"/>
      <c r="M595" s="164"/>
      <c r="N595" s="165"/>
      <c r="O595" s="165"/>
      <c r="P595" s="165"/>
      <c r="Q595" s="165"/>
      <c r="R595" s="165"/>
      <c r="S595" s="165"/>
      <c r="T595" s="166"/>
      <c r="AT595" s="161" t="s">
        <v>179</v>
      </c>
      <c r="AU595" s="161" t="s">
        <v>87</v>
      </c>
      <c r="AV595" s="13" t="s">
        <v>32</v>
      </c>
      <c r="AW595" s="13" t="s">
        <v>31</v>
      </c>
      <c r="AX595" s="13" t="s">
        <v>77</v>
      </c>
      <c r="AY595" s="161" t="s">
        <v>170</v>
      </c>
    </row>
    <row r="596" spans="2:51" s="14" customFormat="1" ht="12">
      <c r="B596" s="167"/>
      <c r="D596" s="160" t="s">
        <v>179</v>
      </c>
      <c r="E596" s="168" t="s">
        <v>1</v>
      </c>
      <c r="F596" s="169" t="s">
        <v>1120</v>
      </c>
      <c r="H596" s="170">
        <v>851.9</v>
      </c>
      <c r="I596" s="171"/>
      <c r="L596" s="167"/>
      <c r="M596" s="172"/>
      <c r="N596" s="173"/>
      <c r="O596" s="173"/>
      <c r="P596" s="173"/>
      <c r="Q596" s="173"/>
      <c r="R596" s="173"/>
      <c r="S596" s="173"/>
      <c r="T596" s="174"/>
      <c r="AT596" s="168" t="s">
        <v>179</v>
      </c>
      <c r="AU596" s="168" t="s">
        <v>87</v>
      </c>
      <c r="AV596" s="14" t="s">
        <v>87</v>
      </c>
      <c r="AW596" s="14" t="s">
        <v>31</v>
      </c>
      <c r="AX596" s="14" t="s">
        <v>77</v>
      </c>
      <c r="AY596" s="168" t="s">
        <v>170</v>
      </c>
    </row>
    <row r="597" spans="2:51" s="14" customFormat="1" ht="12">
      <c r="B597" s="167"/>
      <c r="D597" s="160" t="s">
        <v>179</v>
      </c>
      <c r="E597" s="168" t="s">
        <v>1</v>
      </c>
      <c r="F597" s="169" t="s">
        <v>1121</v>
      </c>
      <c r="H597" s="170">
        <v>75.9</v>
      </c>
      <c r="I597" s="171"/>
      <c r="L597" s="167"/>
      <c r="M597" s="172"/>
      <c r="N597" s="173"/>
      <c r="O597" s="173"/>
      <c r="P597" s="173"/>
      <c r="Q597" s="173"/>
      <c r="R597" s="173"/>
      <c r="S597" s="173"/>
      <c r="T597" s="174"/>
      <c r="AT597" s="168" t="s">
        <v>179</v>
      </c>
      <c r="AU597" s="168" t="s">
        <v>87</v>
      </c>
      <c r="AV597" s="14" t="s">
        <v>87</v>
      </c>
      <c r="AW597" s="14" t="s">
        <v>31</v>
      </c>
      <c r="AX597" s="14" t="s">
        <v>77</v>
      </c>
      <c r="AY597" s="168" t="s">
        <v>170</v>
      </c>
    </row>
    <row r="598" spans="2:51" s="15" customFormat="1" ht="12">
      <c r="B598" s="175"/>
      <c r="D598" s="160" t="s">
        <v>179</v>
      </c>
      <c r="E598" s="176" t="s">
        <v>1</v>
      </c>
      <c r="F598" s="177" t="s">
        <v>239</v>
      </c>
      <c r="H598" s="178">
        <v>927.8</v>
      </c>
      <c r="I598" s="179"/>
      <c r="L598" s="175"/>
      <c r="M598" s="180"/>
      <c r="N598" s="181"/>
      <c r="O598" s="181"/>
      <c r="P598" s="181"/>
      <c r="Q598" s="181"/>
      <c r="R598" s="181"/>
      <c r="S598" s="181"/>
      <c r="T598" s="182"/>
      <c r="AT598" s="176" t="s">
        <v>179</v>
      </c>
      <c r="AU598" s="176" t="s">
        <v>87</v>
      </c>
      <c r="AV598" s="15" t="s">
        <v>177</v>
      </c>
      <c r="AW598" s="15" t="s">
        <v>31</v>
      </c>
      <c r="AX598" s="15" t="s">
        <v>32</v>
      </c>
      <c r="AY598" s="176" t="s">
        <v>170</v>
      </c>
    </row>
    <row r="599" spans="1:65" s="2" customFormat="1" ht="16.5" customHeight="1">
      <c r="A599" s="33"/>
      <c r="B599" s="145"/>
      <c r="C599" s="146" t="s">
        <v>644</v>
      </c>
      <c r="D599" s="146" t="s">
        <v>172</v>
      </c>
      <c r="E599" s="147" t="s">
        <v>1116</v>
      </c>
      <c r="F599" s="148" t="s">
        <v>1117</v>
      </c>
      <c r="G599" s="149" t="s">
        <v>185</v>
      </c>
      <c r="H599" s="150">
        <v>851.9</v>
      </c>
      <c r="I599" s="151"/>
      <c r="J599" s="152">
        <f>ROUND(I599*H599,2)</f>
        <v>0</v>
      </c>
      <c r="K599" s="148" t="s">
        <v>176</v>
      </c>
      <c r="L599" s="34"/>
      <c r="M599" s="153" t="s">
        <v>1</v>
      </c>
      <c r="N599" s="154" t="s">
        <v>42</v>
      </c>
      <c r="O599" s="59"/>
      <c r="P599" s="155">
        <f>O599*H599</f>
        <v>0</v>
      </c>
      <c r="Q599" s="155">
        <v>9E-05</v>
      </c>
      <c r="R599" s="155">
        <f>Q599*H599</f>
        <v>0.076671</v>
      </c>
      <c r="S599" s="155">
        <v>0</v>
      </c>
      <c r="T599" s="156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7" t="s">
        <v>177</v>
      </c>
      <c r="AT599" s="157" t="s">
        <v>172</v>
      </c>
      <c r="AU599" s="157" t="s">
        <v>87</v>
      </c>
      <c r="AY599" s="18" t="s">
        <v>170</v>
      </c>
      <c r="BE599" s="158">
        <f>IF(N599="základní",J599,0)</f>
        <v>0</v>
      </c>
      <c r="BF599" s="158">
        <f>IF(N599="snížená",J599,0)</f>
        <v>0</v>
      </c>
      <c r="BG599" s="158">
        <f>IF(N599="zákl. přenesená",J599,0)</f>
        <v>0</v>
      </c>
      <c r="BH599" s="158">
        <f>IF(N599="sníž. přenesená",J599,0)</f>
        <v>0</v>
      </c>
      <c r="BI599" s="158">
        <f>IF(N599="nulová",J599,0)</f>
        <v>0</v>
      </c>
      <c r="BJ599" s="18" t="s">
        <v>32</v>
      </c>
      <c r="BK599" s="158">
        <f>ROUND(I599*H599,2)</f>
        <v>0</v>
      </c>
      <c r="BL599" s="18" t="s">
        <v>177</v>
      </c>
      <c r="BM599" s="157" t="s">
        <v>2140</v>
      </c>
    </row>
    <row r="600" spans="2:51" s="13" customFormat="1" ht="12">
      <c r="B600" s="159"/>
      <c r="D600" s="160" t="s">
        <v>179</v>
      </c>
      <c r="E600" s="161" t="s">
        <v>1</v>
      </c>
      <c r="F600" s="162" t="s">
        <v>1119</v>
      </c>
      <c r="H600" s="161" t="s">
        <v>1</v>
      </c>
      <c r="I600" s="163"/>
      <c r="L600" s="159"/>
      <c r="M600" s="164"/>
      <c r="N600" s="165"/>
      <c r="O600" s="165"/>
      <c r="P600" s="165"/>
      <c r="Q600" s="165"/>
      <c r="R600" s="165"/>
      <c r="S600" s="165"/>
      <c r="T600" s="166"/>
      <c r="AT600" s="161" t="s">
        <v>179</v>
      </c>
      <c r="AU600" s="161" t="s">
        <v>87</v>
      </c>
      <c r="AV600" s="13" t="s">
        <v>32</v>
      </c>
      <c r="AW600" s="13" t="s">
        <v>31</v>
      </c>
      <c r="AX600" s="13" t="s">
        <v>77</v>
      </c>
      <c r="AY600" s="161" t="s">
        <v>170</v>
      </c>
    </row>
    <row r="601" spans="2:51" s="14" customFormat="1" ht="12">
      <c r="B601" s="167"/>
      <c r="D601" s="160" t="s">
        <v>179</v>
      </c>
      <c r="E601" s="168" t="s">
        <v>1</v>
      </c>
      <c r="F601" s="169" t="s">
        <v>1120</v>
      </c>
      <c r="H601" s="170">
        <v>851.9</v>
      </c>
      <c r="I601" s="171"/>
      <c r="L601" s="167"/>
      <c r="M601" s="206"/>
      <c r="N601" s="207"/>
      <c r="O601" s="207"/>
      <c r="P601" s="207"/>
      <c r="Q601" s="207"/>
      <c r="R601" s="207"/>
      <c r="S601" s="207"/>
      <c r="T601" s="208"/>
      <c r="AT601" s="168" t="s">
        <v>179</v>
      </c>
      <c r="AU601" s="168" t="s">
        <v>87</v>
      </c>
      <c r="AV601" s="14" t="s">
        <v>87</v>
      </c>
      <c r="AW601" s="14" t="s">
        <v>31</v>
      </c>
      <c r="AX601" s="14" t="s">
        <v>32</v>
      </c>
      <c r="AY601" s="168" t="s">
        <v>170</v>
      </c>
    </row>
    <row r="602" spans="1:31" s="2" customFormat="1" ht="6.95" customHeight="1">
      <c r="A602" s="33"/>
      <c r="B602" s="48"/>
      <c r="C602" s="49"/>
      <c r="D602" s="49"/>
      <c r="E602" s="49"/>
      <c r="F602" s="49"/>
      <c r="G602" s="49"/>
      <c r="H602" s="49"/>
      <c r="I602" s="49"/>
      <c r="J602" s="49"/>
      <c r="K602" s="49"/>
      <c r="L602" s="34"/>
      <c r="M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</row>
  </sheetData>
  <autoFilter ref="C127:K60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30"/>
  <sheetViews>
    <sheetView showGridLines="0" workbookViewId="0" topLeftCell="A4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101</v>
      </c>
      <c r="AZ2" s="94" t="s">
        <v>1126</v>
      </c>
      <c r="BA2" s="94" t="s">
        <v>1</v>
      </c>
      <c r="BB2" s="94" t="s">
        <v>1</v>
      </c>
      <c r="BC2" s="94" t="s">
        <v>2141</v>
      </c>
      <c r="BD2" s="94" t="s">
        <v>87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4" t="s">
        <v>1128</v>
      </c>
      <c r="BA3" s="94" t="s">
        <v>1</v>
      </c>
      <c r="BB3" s="94" t="s">
        <v>1</v>
      </c>
      <c r="BC3" s="94" t="s">
        <v>2142</v>
      </c>
      <c r="BD3" s="94" t="s">
        <v>87</v>
      </c>
    </row>
    <row r="4" spans="2:5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  <c r="AZ4" s="94" t="s">
        <v>1130</v>
      </c>
      <c r="BA4" s="94" t="s">
        <v>1</v>
      </c>
      <c r="BB4" s="94" t="s">
        <v>1</v>
      </c>
      <c r="BC4" s="94" t="s">
        <v>496</v>
      </c>
      <c r="BD4" s="94" t="s">
        <v>87</v>
      </c>
    </row>
    <row r="5" spans="2:56" s="1" customFormat="1" ht="6.95" customHeight="1">
      <c r="B5" s="21"/>
      <c r="L5" s="21"/>
      <c r="AZ5" s="94" t="s">
        <v>2143</v>
      </c>
      <c r="BA5" s="94" t="s">
        <v>1</v>
      </c>
      <c r="BB5" s="94" t="s">
        <v>1</v>
      </c>
      <c r="BC5" s="94" t="s">
        <v>2144</v>
      </c>
      <c r="BD5" s="94" t="s">
        <v>87</v>
      </c>
    </row>
    <row r="6" spans="2:56" s="1" customFormat="1" ht="12" customHeight="1">
      <c r="B6" s="21"/>
      <c r="D6" s="28" t="s">
        <v>16</v>
      </c>
      <c r="L6" s="21"/>
      <c r="AZ6" s="94" t="s">
        <v>2145</v>
      </c>
      <c r="BA6" s="94" t="s">
        <v>1</v>
      </c>
      <c r="BB6" s="94" t="s">
        <v>1</v>
      </c>
      <c r="BC6" s="94" t="s">
        <v>2146</v>
      </c>
      <c r="BD6" s="94" t="s">
        <v>87</v>
      </c>
    </row>
    <row r="7" spans="2:56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  <c r="AZ7" s="94" t="s">
        <v>816</v>
      </c>
      <c r="BA7" s="94" t="s">
        <v>1</v>
      </c>
      <c r="BB7" s="94" t="s">
        <v>1</v>
      </c>
      <c r="BC7" s="94" t="s">
        <v>219</v>
      </c>
      <c r="BD7" s="94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817</v>
      </c>
      <c r="BA8" s="94" t="s">
        <v>1</v>
      </c>
      <c r="BB8" s="94" t="s">
        <v>1</v>
      </c>
      <c r="BC8" s="94" t="s">
        <v>2147</v>
      </c>
      <c r="BD8" s="94" t="s">
        <v>87</v>
      </c>
    </row>
    <row r="9" spans="1:56" s="2" customFormat="1" ht="16.5" customHeight="1">
      <c r="A9" s="33"/>
      <c r="B9" s="34"/>
      <c r="C9" s="33"/>
      <c r="D9" s="33"/>
      <c r="E9" s="248" t="s">
        <v>2148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1140</v>
      </c>
      <c r="BA9" s="94" t="s">
        <v>1</v>
      </c>
      <c r="BB9" s="94" t="s">
        <v>1</v>
      </c>
      <c r="BC9" s="94" t="s">
        <v>2149</v>
      </c>
      <c r="BD9" s="94" t="s">
        <v>87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4" t="s">
        <v>2150</v>
      </c>
      <c r="BA10" s="94" t="s">
        <v>1</v>
      </c>
      <c r="BB10" s="94" t="s">
        <v>1</v>
      </c>
      <c r="BC10" s="94" t="s">
        <v>522</v>
      </c>
      <c r="BD10" s="94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102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4" t="s">
        <v>2151</v>
      </c>
      <c r="BA11" s="94" t="s">
        <v>1</v>
      </c>
      <c r="BB11" s="94" t="s">
        <v>1</v>
      </c>
      <c r="BC11" s="94" t="s">
        <v>2152</v>
      </c>
      <c r="BD11" s="94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4" t="s">
        <v>2153</v>
      </c>
      <c r="BA12" s="94" t="s">
        <v>1</v>
      </c>
      <c r="BB12" s="94" t="s">
        <v>1</v>
      </c>
      <c r="BC12" s="94" t="s">
        <v>8</v>
      </c>
      <c r="BD12" s="94" t="s">
        <v>87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4" t="s">
        <v>2154</v>
      </c>
      <c r="BA13" s="94" t="s">
        <v>1</v>
      </c>
      <c r="BB13" s="94" t="s">
        <v>1</v>
      </c>
      <c r="BC13" s="94" t="s">
        <v>2155</v>
      </c>
      <c r="BD13" s="94" t="s">
        <v>87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4" t="s">
        <v>2156</v>
      </c>
      <c r="BA14" s="94" t="s">
        <v>1</v>
      </c>
      <c r="BB14" s="94" t="s">
        <v>1</v>
      </c>
      <c r="BC14" s="94" t="s">
        <v>2157</v>
      </c>
      <c r="BD14" s="94" t="s">
        <v>87</v>
      </c>
    </row>
    <row r="15" spans="1:5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4" t="s">
        <v>2158</v>
      </c>
      <c r="BA15" s="94" t="s">
        <v>1</v>
      </c>
      <c r="BB15" s="94" t="s">
        <v>1</v>
      </c>
      <c r="BC15" s="94" t="s">
        <v>2159</v>
      </c>
      <c r="BD15" s="94" t="s">
        <v>87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4" t="s">
        <v>2160</v>
      </c>
      <c r="BA16" s="94" t="s">
        <v>1</v>
      </c>
      <c r="BB16" s="94" t="s">
        <v>1</v>
      </c>
      <c r="BC16" s="94" t="s">
        <v>517</v>
      </c>
      <c r="BD16" s="94" t="s">
        <v>87</v>
      </c>
    </row>
    <row r="17" spans="1:56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4" t="s">
        <v>2161</v>
      </c>
      <c r="BA17" s="94" t="s">
        <v>1</v>
      </c>
      <c r="BB17" s="94" t="s">
        <v>1</v>
      </c>
      <c r="BC17" s="94" t="s">
        <v>2162</v>
      </c>
      <c r="BD17" s="94" t="s">
        <v>87</v>
      </c>
    </row>
    <row r="18" spans="1:56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4" t="s">
        <v>2163</v>
      </c>
      <c r="BA18" s="94" t="s">
        <v>1</v>
      </c>
      <c r="BB18" s="94" t="s">
        <v>1</v>
      </c>
      <c r="BC18" s="94" t="s">
        <v>225</v>
      </c>
      <c r="BD18" s="94" t="s">
        <v>87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4" t="s">
        <v>2164</v>
      </c>
      <c r="BA19" s="94" t="s">
        <v>1</v>
      </c>
      <c r="BB19" s="94" t="s">
        <v>1</v>
      </c>
      <c r="BC19" s="94" t="s">
        <v>340</v>
      </c>
      <c r="BD19" s="94" t="s">
        <v>87</v>
      </c>
    </row>
    <row r="20" spans="1:56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4" t="s">
        <v>1146</v>
      </c>
      <c r="BA20" s="94" t="s">
        <v>1</v>
      </c>
      <c r="BB20" s="94" t="s">
        <v>1</v>
      </c>
      <c r="BC20" s="94" t="s">
        <v>2165</v>
      </c>
      <c r="BD20" s="94" t="s">
        <v>87</v>
      </c>
    </row>
    <row r="21" spans="1:56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4" t="s">
        <v>825</v>
      </c>
      <c r="BA21" s="94" t="s">
        <v>1</v>
      </c>
      <c r="BB21" s="94" t="s">
        <v>1</v>
      </c>
      <c r="BC21" s="94" t="s">
        <v>2166</v>
      </c>
      <c r="BD21" s="94" t="s">
        <v>87</v>
      </c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4" t="s">
        <v>1149</v>
      </c>
      <c r="BA22" s="94" t="s">
        <v>1</v>
      </c>
      <c r="BB22" s="94" t="s">
        <v>1</v>
      </c>
      <c r="BC22" s="94" t="s">
        <v>2167</v>
      </c>
      <c r="BD22" s="94" t="s">
        <v>87</v>
      </c>
    </row>
    <row r="23" spans="1:56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4" t="s">
        <v>827</v>
      </c>
      <c r="BA23" s="94" t="s">
        <v>1</v>
      </c>
      <c r="BB23" s="94" t="s">
        <v>1</v>
      </c>
      <c r="BC23" s="94" t="s">
        <v>2168</v>
      </c>
      <c r="BD23" s="94" t="s">
        <v>87</v>
      </c>
    </row>
    <row r="24" spans="1:56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4" t="s">
        <v>2169</v>
      </c>
      <c r="BA24" s="94" t="s">
        <v>1</v>
      </c>
      <c r="BB24" s="94" t="s">
        <v>1</v>
      </c>
      <c r="BC24" s="94" t="s">
        <v>2170</v>
      </c>
      <c r="BD24" s="94" t="s">
        <v>87</v>
      </c>
    </row>
    <row r="25" spans="1:56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4" t="s">
        <v>2171</v>
      </c>
      <c r="BA25" s="94" t="s">
        <v>1</v>
      </c>
      <c r="BB25" s="94" t="s">
        <v>1</v>
      </c>
      <c r="BC25" s="94" t="s">
        <v>724</v>
      </c>
      <c r="BD25" s="94" t="s">
        <v>87</v>
      </c>
    </row>
    <row r="26" spans="1:56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4" t="s">
        <v>830</v>
      </c>
      <c r="BA26" s="94" t="s">
        <v>1</v>
      </c>
      <c r="BB26" s="94" t="s">
        <v>1</v>
      </c>
      <c r="BC26" s="94" t="s">
        <v>2166</v>
      </c>
      <c r="BD26" s="94" t="s">
        <v>87</v>
      </c>
    </row>
    <row r="27" spans="1:56" s="8" customFormat="1" ht="16.5" customHeight="1">
      <c r="A27" s="96"/>
      <c r="B27" s="97"/>
      <c r="C27" s="96"/>
      <c r="D27" s="96"/>
      <c r="E27" s="234" t="s">
        <v>1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Z27" s="209" t="s">
        <v>831</v>
      </c>
      <c r="BA27" s="209" t="s">
        <v>1</v>
      </c>
      <c r="BB27" s="209" t="s">
        <v>1</v>
      </c>
      <c r="BC27" s="209" t="s">
        <v>2172</v>
      </c>
      <c r="BD27" s="209" t="s">
        <v>87</v>
      </c>
    </row>
    <row r="28" spans="1:56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94" t="s">
        <v>832</v>
      </c>
      <c r="BA28" s="94" t="s">
        <v>1</v>
      </c>
      <c r="BB28" s="94" t="s">
        <v>1</v>
      </c>
      <c r="BC28" s="94" t="s">
        <v>77</v>
      </c>
      <c r="BD28" s="94" t="s">
        <v>87</v>
      </c>
    </row>
    <row r="29" spans="1:56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Z29" s="94" t="s">
        <v>133</v>
      </c>
      <c r="BA29" s="94" t="s">
        <v>1</v>
      </c>
      <c r="BB29" s="94" t="s">
        <v>1</v>
      </c>
      <c r="BC29" s="94" t="s">
        <v>2173</v>
      </c>
      <c r="BD29" s="94" t="s">
        <v>87</v>
      </c>
    </row>
    <row r="30" spans="1:31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ROUND(J127,0)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ROUND((SUM(BE127:BE529)),0)</f>
        <v>0</v>
      </c>
      <c r="G33" s="33"/>
      <c r="H33" s="33"/>
      <c r="I33" s="102">
        <v>0.21</v>
      </c>
      <c r="J33" s="101">
        <f>ROUND(((SUM(BE127:BE529))*I33),0)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ROUND((SUM(BF127:BF529)),0)</f>
        <v>0</v>
      </c>
      <c r="G34" s="33"/>
      <c r="H34" s="33"/>
      <c r="I34" s="102">
        <v>0.1</v>
      </c>
      <c r="J34" s="101">
        <f>ROUND(((SUM(BF127:BF529))*I34),0)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ROUND((SUM(BG127:BG529)),0)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ROUND((SUM(BH127:BH529)),0)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ROUND((SUM(BI127:BI529)),0)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SO 330 - VODOVODNÍ ŘADY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140</v>
      </c>
      <c r="E97" s="116"/>
      <c r="F97" s="116"/>
      <c r="G97" s="116"/>
      <c r="H97" s="116"/>
      <c r="I97" s="116"/>
      <c r="J97" s="117">
        <f>J128</f>
        <v>0</v>
      </c>
      <c r="L97" s="114"/>
    </row>
    <row r="98" spans="2:12" s="10" customFormat="1" ht="19.9" customHeight="1">
      <c r="B98" s="118"/>
      <c r="D98" s="119" t="s">
        <v>141</v>
      </c>
      <c r="E98" s="120"/>
      <c r="F98" s="120"/>
      <c r="G98" s="120"/>
      <c r="H98" s="120"/>
      <c r="I98" s="120"/>
      <c r="J98" s="121">
        <f>J129</f>
        <v>0</v>
      </c>
      <c r="L98" s="118"/>
    </row>
    <row r="99" spans="2:12" s="10" customFormat="1" ht="19.9" customHeight="1">
      <c r="B99" s="118"/>
      <c r="D99" s="119" t="s">
        <v>143</v>
      </c>
      <c r="E99" s="120"/>
      <c r="F99" s="120"/>
      <c r="G99" s="120"/>
      <c r="H99" s="120"/>
      <c r="I99" s="120"/>
      <c r="J99" s="121">
        <f>J359</f>
        <v>0</v>
      </c>
      <c r="L99" s="118"/>
    </row>
    <row r="100" spans="2:12" s="10" customFormat="1" ht="19.9" customHeight="1">
      <c r="B100" s="118"/>
      <c r="D100" s="119" t="s">
        <v>834</v>
      </c>
      <c r="E100" s="120"/>
      <c r="F100" s="120"/>
      <c r="G100" s="120"/>
      <c r="H100" s="120"/>
      <c r="I100" s="120"/>
      <c r="J100" s="121">
        <f>J362</f>
        <v>0</v>
      </c>
      <c r="L100" s="118"/>
    </row>
    <row r="101" spans="2:12" s="10" customFormat="1" ht="19.9" customHeight="1">
      <c r="B101" s="118"/>
      <c r="D101" s="119" t="s">
        <v>835</v>
      </c>
      <c r="E101" s="120"/>
      <c r="F101" s="120"/>
      <c r="G101" s="120"/>
      <c r="H101" s="120"/>
      <c r="I101" s="120"/>
      <c r="J101" s="121">
        <f>J368</f>
        <v>0</v>
      </c>
      <c r="L101" s="118"/>
    </row>
    <row r="102" spans="2:12" s="10" customFormat="1" ht="19.9" customHeight="1">
      <c r="B102" s="118"/>
      <c r="D102" s="119" t="s">
        <v>1162</v>
      </c>
      <c r="E102" s="120"/>
      <c r="F102" s="120"/>
      <c r="G102" s="120"/>
      <c r="H102" s="120"/>
      <c r="I102" s="120"/>
      <c r="J102" s="121">
        <f>J377</f>
        <v>0</v>
      </c>
      <c r="L102" s="118"/>
    </row>
    <row r="103" spans="2:12" s="10" customFormat="1" ht="19.9" customHeight="1">
      <c r="B103" s="118"/>
      <c r="D103" s="119" t="s">
        <v>836</v>
      </c>
      <c r="E103" s="120"/>
      <c r="F103" s="120"/>
      <c r="G103" s="120"/>
      <c r="H103" s="120"/>
      <c r="I103" s="120"/>
      <c r="J103" s="121">
        <f>J390</f>
        <v>0</v>
      </c>
      <c r="L103" s="118"/>
    </row>
    <row r="104" spans="2:12" s="10" customFormat="1" ht="19.9" customHeight="1">
      <c r="B104" s="118"/>
      <c r="D104" s="119" t="s">
        <v>151</v>
      </c>
      <c r="E104" s="120"/>
      <c r="F104" s="120"/>
      <c r="G104" s="120"/>
      <c r="H104" s="120"/>
      <c r="I104" s="120"/>
      <c r="J104" s="121">
        <f>J508</f>
        <v>0</v>
      </c>
      <c r="L104" s="118"/>
    </row>
    <row r="105" spans="2:12" s="10" customFormat="1" ht="19.9" customHeight="1">
      <c r="B105" s="118"/>
      <c r="D105" s="119" t="s">
        <v>152</v>
      </c>
      <c r="E105" s="120"/>
      <c r="F105" s="120"/>
      <c r="G105" s="120"/>
      <c r="H105" s="120"/>
      <c r="I105" s="120"/>
      <c r="J105" s="121">
        <f>J518</f>
        <v>0</v>
      </c>
      <c r="L105" s="118"/>
    </row>
    <row r="106" spans="2:12" s="9" customFormat="1" ht="24.95" customHeight="1">
      <c r="B106" s="114"/>
      <c r="D106" s="115" t="s">
        <v>837</v>
      </c>
      <c r="E106" s="116"/>
      <c r="F106" s="116"/>
      <c r="G106" s="116"/>
      <c r="H106" s="116"/>
      <c r="I106" s="116"/>
      <c r="J106" s="117">
        <f>J520</f>
        <v>0</v>
      </c>
      <c r="L106" s="114"/>
    </row>
    <row r="107" spans="2:12" s="10" customFormat="1" ht="19.9" customHeight="1">
      <c r="B107" s="118"/>
      <c r="D107" s="119" t="s">
        <v>838</v>
      </c>
      <c r="E107" s="120"/>
      <c r="F107" s="120"/>
      <c r="G107" s="120"/>
      <c r="H107" s="120"/>
      <c r="I107" s="120"/>
      <c r="J107" s="121">
        <f>J521</f>
        <v>0</v>
      </c>
      <c r="L107" s="11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>BRNO, STRÁNSKÉHO - REKONSTRUKCE KANALIZACE A VODOVODU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48" t="str">
        <f>E9</f>
        <v>SO 330 - VODOVODNÍ ŘADY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>Brno</v>
      </c>
      <c r="G121" s="33"/>
      <c r="H121" s="33"/>
      <c r="I121" s="28" t="s">
        <v>22</v>
      </c>
      <c r="J121" s="56" t="str">
        <f>IF(J12="","",J12)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23</v>
      </c>
      <c r="D123" s="33"/>
      <c r="E123" s="33"/>
      <c r="F123" s="26" t="str">
        <f>E15</f>
        <v>Statutární město Brno</v>
      </c>
      <c r="G123" s="33"/>
      <c r="H123" s="33"/>
      <c r="I123" s="28" t="s">
        <v>29</v>
      </c>
      <c r="J123" s="31" t="str">
        <f>E21</f>
        <v>AQUA PROCON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28" t="s">
        <v>33</v>
      </c>
      <c r="J124" s="31" t="str">
        <f>E24</f>
        <v>Obrtel M.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2"/>
      <c r="B126" s="123"/>
      <c r="C126" s="124" t="s">
        <v>156</v>
      </c>
      <c r="D126" s="125" t="s">
        <v>62</v>
      </c>
      <c r="E126" s="125" t="s">
        <v>58</v>
      </c>
      <c r="F126" s="125" t="s">
        <v>59</v>
      </c>
      <c r="G126" s="125" t="s">
        <v>157</v>
      </c>
      <c r="H126" s="125" t="s">
        <v>158</v>
      </c>
      <c r="I126" s="125" t="s">
        <v>159</v>
      </c>
      <c r="J126" s="125" t="s">
        <v>137</v>
      </c>
      <c r="K126" s="126" t="s">
        <v>160</v>
      </c>
      <c r="L126" s="127"/>
      <c r="M126" s="63" t="s">
        <v>1</v>
      </c>
      <c r="N126" s="64" t="s">
        <v>41</v>
      </c>
      <c r="O126" s="64" t="s">
        <v>161</v>
      </c>
      <c r="P126" s="64" t="s">
        <v>162</v>
      </c>
      <c r="Q126" s="64" t="s">
        <v>163</v>
      </c>
      <c r="R126" s="64" t="s">
        <v>164</v>
      </c>
      <c r="S126" s="64" t="s">
        <v>165</v>
      </c>
      <c r="T126" s="65" t="s">
        <v>166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</row>
    <row r="127" spans="1:63" s="2" customFormat="1" ht="22.9" customHeight="1">
      <c r="A127" s="33"/>
      <c r="B127" s="34"/>
      <c r="C127" s="70" t="s">
        <v>167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P128+P520</f>
        <v>0</v>
      </c>
      <c r="Q127" s="67"/>
      <c r="R127" s="129">
        <f>R128+R520</f>
        <v>25.927275060000003</v>
      </c>
      <c r="S127" s="67"/>
      <c r="T127" s="130">
        <f>T128+T520</f>
        <v>468.78086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139</v>
      </c>
      <c r="BK127" s="131">
        <f>BK128+BK520</f>
        <v>0</v>
      </c>
    </row>
    <row r="128" spans="2:63" s="12" customFormat="1" ht="25.9" customHeight="1">
      <c r="B128" s="132"/>
      <c r="D128" s="133" t="s">
        <v>76</v>
      </c>
      <c r="E128" s="134" t="s">
        <v>168</v>
      </c>
      <c r="F128" s="134" t="s">
        <v>169</v>
      </c>
      <c r="I128" s="135"/>
      <c r="J128" s="136">
        <f>BK128</f>
        <v>0</v>
      </c>
      <c r="L128" s="132"/>
      <c r="M128" s="137"/>
      <c r="N128" s="138"/>
      <c r="O128" s="138"/>
      <c r="P128" s="139">
        <f>P129+P359+P362+P368+P377+P390+P508+P518</f>
        <v>0</v>
      </c>
      <c r="Q128" s="138"/>
      <c r="R128" s="139">
        <f>R129+R359+R362+R368+R377+R390+R508+R518</f>
        <v>23.790503060000002</v>
      </c>
      <c r="S128" s="138"/>
      <c r="T128" s="140">
        <f>T129+T359+T362+T368+T377+T390+T508+T518</f>
        <v>468.78086</v>
      </c>
      <c r="AR128" s="133" t="s">
        <v>32</v>
      </c>
      <c r="AT128" s="141" t="s">
        <v>76</v>
      </c>
      <c r="AU128" s="141" t="s">
        <v>77</v>
      </c>
      <c r="AY128" s="133" t="s">
        <v>170</v>
      </c>
      <c r="BK128" s="142">
        <f>BK129+BK359+BK362+BK368+BK377+BK390+BK508+BK518</f>
        <v>0</v>
      </c>
    </row>
    <row r="129" spans="2:63" s="12" customFormat="1" ht="22.9" customHeight="1">
      <c r="B129" s="132"/>
      <c r="D129" s="133" t="s">
        <v>76</v>
      </c>
      <c r="E129" s="143" t="s">
        <v>32</v>
      </c>
      <c r="F129" s="143" t="s">
        <v>171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SUM(P130:P358)</f>
        <v>0</v>
      </c>
      <c r="Q129" s="138"/>
      <c r="R129" s="139">
        <f>SUM(R130:R358)</f>
        <v>8.40204736</v>
      </c>
      <c r="S129" s="138"/>
      <c r="T129" s="140">
        <f>SUM(T130:T358)</f>
        <v>468.78086</v>
      </c>
      <c r="AR129" s="133" t="s">
        <v>32</v>
      </c>
      <c r="AT129" s="141" t="s">
        <v>76</v>
      </c>
      <c r="AU129" s="141" t="s">
        <v>32</v>
      </c>
      <c r="AY129" s="133" t="s">
        <v>170</v>
      </c>
      <c r="BK129" s="142">
        <f>SUM(BK130:BK358)</f>
        <v>0</v>
      </c>
    </row>
    <row r="130" spans="1:65" s="2" customFormat="1" ht="16.5" customHeight="1">
      <c r="A130" s="33"/>
      <c r="B130" s="145"/>
      <c r="C130" s="146" t="s">
        <v>32</v>
      </c>
      <c r="D130" s="146" t="s">
        <v>172</v>
      </c>
      <c r="E130" s="147" t="s">
        <v>2174</v>
      </c>
      <c r="F130" s="148" t="s">
        <v>2175</v>
      </c>
      <c r="G130" s="149" t="s">
        <v>175</v>
      </c>
      <c r="H130" s="150">
        <v>89.15</v>
      </c>
      <c r="I130" s="151"/>
      <c r="J130" s="152">
        <f>ROUND(I130*H130,2)</f>
        <v>0</v>
      </c>
      <c r="K130" s="148" t="s">
        <v>176</v>
      </c>
      <c r="L130" s="34"/>
      <c r="M130" s="153" t="s">
        <v>1</v>
      </c>
      <c r="N130" s="154" t="s">
        <v>42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0.58</v>
      </c>
      <c r="T130" s="156">
        <f>S130*H130</f>
        <v>51.707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177</v>
      </c>
      <c r="AT130" s="157" t="s">
        <v>172</v>
      </c>
      <c r="AU130" s="157" t="s">
        <v>87</v>
      </c>
      <c r="AY130" s="18" t="s">
        <v>170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8" t="s">
        <v>32</v>
      </c>
      <c r="BK130" s="158">
        <f>ROUND(I130*H130,2)</f>
        <v>0</v>
      </c>
      <c r="BL130" s="18" t="s">
        <v>177</v>
      </c>
      <c r="BM130" s="157" t="s">
        <v>1166</v>
      </c>
    </row>
    <row r="131" spans="2:51" s="13" customFormat="1" ht="12">
      <c r="B131" s="159"/>
      <c r="D131" s="160" t="s">
        <v>179</v>
      </c>
      <c r="E131" s="161" t="s">
        <v>1</v>
      </c>
      <c r="F131" s="162" t="s">
        <v>2176</v>
      </c>
      <c r="H131" s="161" t="s">
        <v>1</v>
      </c>
      <c r="I131" s="163"/>
      <c r="L131" s="159"/>
      <c r="M131" s="164"/>
      <c r="N131" s="165"/>
      <c r="O131" s="165"/>
      <c r="P131" s="165"/>
      <c r="Q131" s="165"/>
      <c r="R131" s="165"/>
      <c r="S131" s="165"/>
      <c r="T131" s="166"/>
      <c r="AT131" s="161" t="s">
        <v>179</v>
      </c>
      <c r="AU131" s="161" t="s">
        <v>87</v>
      </c>
      <c r="AV131" s="13" t="s">
        <v>32</v>
      </c>
      <c r="AW131" s="13" t="s">
        <v>31</v>
      </c>
      <c r="AX131" s="13" t="s">
        <v>77</v>
      </c>
      <c r="AY131" s="161" t="s">
        <v>170</v>
      </c>
    </row>
    <row r="132" spans="2:51" s="14" customFormat="1" ht="12">
      <c r="B132" s="167"/>
      <c r="D132" s="160" t="s">
        <v>179</v>
      </c>
      <c r="E132" s="168" t="s">
        <v>1</v>
      </c>
      <c r="F132" s="169" t="s">
        <v>2177</v>
      </c>
      <c r="H132" s="170">
        <v>89.15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8" t="s">
        <v>179</v>
      </c>
      <c r="AU132" s="168" t="s">
        <v>87</v>
      </c>
      <c r="AV132" s="14" t="s">
        <v>87</v>
      </c>
      <c r="AW132" s="14" t="s">
        <v>31</v>
      </c>
      <c r="AX132" s="14" t="s">
        <v>32</v>
      </c>
      <c r="AY132" s="168" t="s">
        <v>170</v>
      </c>
    </row>
    <row r="133" spans="1:65" s="2" customFormat="1" ht="16.5" customHeight="1">
      <c r="A133" s="33"/>
      <c r="B133" s="145"/>
      <c r="C133" s="146" t="s">
        <v>87</v>
      </c>
      <c r="D133" s="146" t="s">
        <v>172</v>
      </c>
      <c r="E133" s="147" t="s">
        <v>1175</v>
      </c>
      <c r="F133" s="148" t="s">
        <v>2178</v>
      </c>
      <c r="G133" s="149" t="s">
        <v>175</v>
      </c>
      <c r="H133" s="150">
        <v>148.5</v>
      </c>
      <c r="I133" s="151"/>
      <c r="J133" s="152">
        <f>ROUND(I133*H133,2)</f>
        <v>0</v>
      </c>
      <c r="K133" s="148" t="s">
        <v>193</v>
      </c>
      <c r="L133" s="34"/>
      <c r="M133" s="153" t="s">
        <v>1</v>
      </c>
      <c r="N133" s="154" t="s">
        <v>42</v>
      </c>
      <c r="O133" s="59"/>
      <c r="P133" s="155">
        <f>O133*H133</f>
        <v>0</v>
      </c>
      <c r="Q133" s="155">
        <v>0</v>
      </c>
      <c r="R133" s="155">
        <f>Q133*H133</f>
        <v>0</v>
      </c>
      <c r="S133" s="155">
        <v>1.12</v>
      </c>
      <c r="T133" s="156">
        <f>S133*H133</f>
        <v>166.32000000000002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177</v>
      </c>
      <c r="AT133" s="157" t="s">
        <v>172</v>
      </c>
      <c r="AU133" s="157" t="s">
        <v>87</v>
      </c>
      <c r="AY133" s="18" t="s">
        <v>170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8" t="s">
        <v>32</v>
      </c>
      <c r="BK133" s="158">
        <f>ROUND(I133*H133,2)</f>
        <v>0</v>
      </c>
      <c r="BL133" s="18" t="s">
        <v>177</v>
      </c>
      <c r="BM133" s="157" t="s">
        <v>2179</v>
      </c>
    </row>
    <row r="134" spans="2:51" s="13" customFormat="1" ht="12">
      <c r="B134" s="159"/>
      <c r="D134" s="160" t="s">
        <v>179</v>
      </c>
      <c r="E134" s="161" t="s">
        <v>1</v>
      </c>
      <c r="F134" s="162" t="s">
        <v>2176</v>
      </c>
      <c r="H134" s="161" t="s">
        <v>1</v>
      </c>
      <c r="I134" s="163"/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179</v>
      </c>
      <c r="AU134" s="161" t="s">
        <v>87</v>
      </c>
      <c r="AV134" s="13" t="s">
        <v>32</v>
      </c>
      <c r="AW134" s="13" t="s">
        <v>31</v>
      </c>
      <c r="AX134" s="13" t="s">
        <v>77</v>
      </c>
      <c r="AY134" s="161" t="s">
        <v>170</v>
      </c>
    </row>
    <row r="135" spans="2:51" s="14" customFormat="1" ht="12">
      <c r="B135" s="167"/>
      <c r="D135" s="160" t="s">
        <v>179</v>
      </c>
      <c r="E135" s="168" t="s">
        <v>1</v>
      </c>
      <c r="F135" s="169" t="s">
        <v>2180</v>
      </c>
      <c r="H135" s="170">
        <v>148.5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179</v>
      </c>
      <c r="AU135" s="168" t="s">
        <v>87</v>
      </c>
      <c r="AV135" s="14" t="s">
        <v>87</v>
      </c>
      <c r="AW135" s="14" t="s">
        <v>31</v>
      </c>
      <c r="AX135" s="14" t="s">
        <v>32</v>
      </c>
      <c r="AY135" s="168" t="s">
        <v>170</v>
      </c>
    </row>
    <row r="136" spans="1:65" s="2" customFormat="1" ht="16.5" customHeight="1">
      <c r="A136" s="33"/>
      <c r="B136" s="145"/>
      <c r="C136" s="146" t="s">
        <v>187</v>
      </c>
      <c r="D136" s="146" t="s">
        <v>172</v>
      </c>
      <c r="E136" s="147" t="s">
        <v>2181</v>
      </c>
      <c r="F136" s="148" t="s">
        <v>2182</v>
      </c>
      <c r="G136" s="149" t="s">
        <v>185</v>
      </c>
      <c r="H136" s="150">
        <v>270</v>
      </c>
      <c r="I136" s="151"/>
      <c r="J136" s="152">
        <f>ROUND(I136*H136,2)</f>
        <v>0</v>
      </c>
      <c r="K136" s="148" t="s">
        <v>176</v>
      </c>
      <c r="L136" s="34"/>
      <c r="M136" s="153" t="s">
        <v>1</v>
      </c>
      <c r="N136" s="154" t="s">
        <v>42</v>
      </c>
      <c r="O136" s="59"/>
      <c r="P136" s="155">
        <f>O136*H136</f>
        <v>0</v>
      </c>
      <c r="Q136" s="155">
        <v>0.00014</v>
      </c>
      <c r="R136" s="155">
        <f>Q136*H136</f>
        <v>0.03779999999999999</v>
      </c>
      <c r="S136" s="155">
        <v>0</v>
      </c>
      <c r="T136" s="15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177</v>
      </c>
      <c r="AT136" s="157" t="s">
        <v>172</v>
      </c>
      <c r="AU136" s="157" t="s">
        <v>87</v>
      </c>
      <c r="AY136" s="18" t="s">
        <v>170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8" t="s">
        <v>32</v>
      </c>
      <c r="BK136" s="158">
        <f>ROUND(I136*H136,2)</f>
        <v>0</v>
      </c>
      <c r="BL136" s="18" t="s">
        <v>177</v>
      </c>
      <c r="BM136" s="157" t="s">
        <v>1181</v>
      </c>
    </row>
    <row r="137" spans="2:51" s="14" customFormat="1" ht="12">
      <c r="B137" s="167"/>
      <c r="D137" s="160" t="s">
        <v>179</v>
      </c>
      <c r="E137" s="168" t="s">
        <v>1</v>
      </c>
      <c r="F137" s="169" t="s">
        <v>2183</v>
      </c>
      <c r="H137" s="170">
        <v>270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179</v>
      </c>
      <c r="AU137" s="168" t="s">
        <v>87</v>
      </c>
      <c r="AV137" s="14" t="s">
        <v>87</v>
      </c>
      <c r="AW137" s="14" t="s">
        <v>31</v>
      </c>
      <c r="AX137" s="14" t="s">
        <v>32</v>
      </c>
      <c r="AY137" s="168" t="s">
        <v>170</v>
      </c>
    </row>
    <row r="138" spans="1:65" s="2" customFormat="1" ht="16.5" customHeight="1">
      <c r="A138" s="33"/>
      <c r="B138" s="145"/>
      <c r="C138" s="146" t="s">
        <v>177</v>
      </c>
      <c r="D138" s="146" t="s">
        <v>172</v>
      </c>
      <c r="E138" s="147" t="s">
        <v>2184</v>
      </c>
      <c r="F138" s="148" t="s">
        <v>2185</v>
      </c>
      <c r="G138" s="149" t="s">
        <v>175</v>
      </c>
      <c r="H138" s="150">
        <v>66</v>
      </c>
      <c r="I138" s="151"/>
      <c r="J138" s="152">
        <f>ROUND(I138*H138,2)</f>
        <v>0</v>
      </c>
      <c r="K138" s="148" t="s">
        <v>193</v>
      </c>
      <c r="L138" s="34"/>
      <c r="M138" s="153" t="s">
        <v>1</v>
      </c>
      <c r="N138" s="154" t="s">
        <v>42</v>
      </c>
      <c r="O138" s="59"/>
      <c r="P138" s="155">
        <f>O138*H138</f>
        <v>0</v>
      </c>
      <c r="Q138" s="155">
        <v>0</v>
      </c>
      <c r="R138" s="155">
        <f>Q138*H138</f>
        <v>0</v>
      </c>
      <c r="S138" s="155">
        <v>0.625</v>
      </c>
      <c r="T138" s="156">
        <f>S138*H138</f>
        <v>41.25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177</v>
      </c>
      <c r="AT138" s="157" t="s">
        <v>172</v>
      </c>
      <c r="AU138" s="157" t="s">
        <v>87</v>
      </c>
      <c r="AY138" s="18" t="s">
        <v>170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8" t="s">
        <v>32</v>
      </c>
      <c r="BK138" s="158">
        <f>ROUND(I138*H138,2)</f>
        <v>0</v>
      </c>
      <c r="BL138" s="18" t="s">
        <v>177</v>
      </c>
      <c r="BM138" s="157" t="s">
        <v>2186</v>
      </c>
    </row>
    <row r="139" spans="2:51" s="13" customFormat="1" ht="12">
      <c r="B139" s="159"/>
      <c r="D139" s="160" t="s">
        <v>179</v>
      </c>
      <c r="E139" s="161" t="s">
        <v>1</v>
      </c>
      <c r="F139" s="162" t="s">
        <v>2176</v>
      </c>
      <c r="H139" s="161" t="s">
        <v>1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179</v>
      </c>
      <c r="AU139" s="161" t="s">
        <v>87</v>
      </c>
      <c r="AV139" s="13" t="s">
        <v>32</v>
      </c>
      <c r="AW139" s="13" t="s">
        <v>31</v>
      </c>
      <c r="AX139" s="13" t="s">
        <v>77</v>
      </c>
      <c r="AY139" s="161" t="s">
        <v>170</v>
      </c>
    </row>
    <row r="140" spans="2:51" s="14" customFormat="1" ht="12">
      <c r="B140" s="167"/>
      <c r="D140" s="160" t="s">
        <v>179</v>
      </c>
      <c r="E140" s="168" t="s">
        <v>1</v>
      </c>
      <c r="F140" s="169" t="s">
        <v>2187</v>
      </c>
      <c r="H140" s="170">
        <v>66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179</v>
      </c>
      <c r="AU140" s="168" t="s">
        <v>87</v>
      </c>
      <c r="AV140" s="14" t="s">
        <v>87</v>
      </c>
      <c r="AW140" s="14" t="s">
        <v>31</v>
      </c>
      <c r="AX140" s="14" t="s">
        <v>32</v>
      </c>
      <c r="AY140" s="168" t="s">
        <v>170</v>
      </c>
    </row>
    <row r="141" spans="1:65" s="2" customFormat="1" ht="16.5" customHeight="1">
      <c r="A141" s="33"/>
      <c r="B141" s="145"/>
      <c r="C141" s="146" t="s">
        <v>196</v>
      </c>
      <c r="D141" s="146" t="s">
        <v>172</v>
      </c>
      <c r="E141" s="147" t="s">
        <v>2181</v>
      </c>
      <c r="F141" s="148" t="s">
        <v>2182</v>
      </c>
      <c r="G141" s="149" t="s">
        <v>185</v>
      </c>
      <c r="H141" s="150">
        <v>120</v>
      </c>
      <c r="I141" s="151"/>
      <c r="J141" s="152">
        <f>ROUND(I141*H141,2)</f>
        <v>0</v>
      </c>
      <c r="K141" s="148" t="s">
        <v>176</v>
      </c>
      <c r="L141" s="34"/>
      <c r="M141" s="153" t="s">
        <v>1</v>
      </c>
      <c r="N141" s="154" t="s">
        <v>42</v>
      </c>
      <c r="O141" s="59"/>
      <c r="P141" s="155">
        <f>O141*H141</f>
        <v>0</v>
      </c>
      <c r="Q141" s="155">
        <v>0.00014</v>
      </c>
      <c r="R141" s="155">
        <f>Q141*H141</f>
        <v>0.0168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177</v>
      </c>
      <c r="AT141" s="157" t="s">
        <v>172</v>
      </c>
      <c r="AU141" s="157" t="s">
        <v>87</v>
      </c>
      <c r="AY141" s="18" t="s">
        <v>170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8" t="s">
        <v>32</v>
      </c>
      <c r="BK141" s="158">
        <f>ROUND(I141*H141,2)</f>
        <v>0</v>
      </c>
      <c r="BL141" s="18" t="s">
        <v>177</v>
      </c>
      <c r="BM141" s="157" t="s">
        <v>2188</v>
      </c>
    </row>
    <row r="142" spans="2:51" s="14" customFormat="1" ht="12">
      <c r="B142" s="167"/>
      <c r="D142" s="160" t="s">
        <v>179</v>
      </c>
      <c r="E142" s="168" t="s">
        <v>1</v>
      </c>
      <c r="F142" s="169" t="s">
        <v>2189</v>
      </c>
      <c r="H142" s="170">
        <v>120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179</v>
      </c>
      <c r="AU142" s="168" t="s">
        <v>87</v>
      </c>
      <c r="AV142" s="14" t="s">
        <v>87</v>
      </c>
      <c r="AW142" s="14" t="s">
        <v>31</v>
      </c>
      <c r="AX142" s="14" t="s">
        <v>32</v>
      </c>
      <c r="AY142" s="168" t="s">
        <v>170</v>
      </c>
    </row>
    <row r="143" spans="1:65" s="2" customFormat="1" ht="16.5" customHeight="1">
      <c r="A143" s="33"/>
      <c r="B143" s="145"/>
      <c r="C143" s="146" t="s">
        <v>200</v>
      </c>
      <c r="D143" s="146" t="s">
        <v>172</v>
      </c>
      <c r="E143" s="147" t="s">
        <v>2190</v>
      </c>
      <c r="F143" s="148" t="s">
        <v>2191</v>
      </c>
      <c r="G143" s="149" t="s">
        <v>175</v>
      </c>
      <c r="H143" s="150">
        <v>66</v>
      </c>
      <c r="I143" s="151"/>
      <c r="J143" s="152">
        <f>ROUND(I143*H143,2)</f>
        <v>0</v>
      </c>
      <c r="K143" s="148" t="s">
        <v>193</v>
      </c>
      <c r="L143" s="34"/>
      <c r="M143" s="153" t="s">
        <v>1</v>
      </c>
      <c r="N143" s="154" t="s">
        <v>42</v>
      </c>
      <c r="O143" s="59"/>
      <c r="P143" s="155">
        <f>O143*H143</f>
        <v>0</v>
      </c>
      <c r="Q143" s="155">
        <v>0</v>
      </c>
      <c r="R143" s="155">
        <f>Q143*H143</f>
        <v>0</v>
      </c>
      <c r="S143" s="155">
        <v>0.66666</v>
      </c>
      <c r="T143" s="156">
        <f>S143*H143</f>
        <v>43.99956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177</v>
      </c>
      <c r="AT143" s="157" t="s">
        <v>172</v>
      </c>
      <c r="AU143" s="157" t="s">
        <v>87</v>
      </c>
      <c r="AY143" s="18" t="s">
        <v>170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8" t="s">
        <v>32</v>
      </c>
      <c r="BK143" s="158">
        <f>ROUND(I143*H143,2)</f>
        <v>0</v>
      </c>
      <c r="BL143" s="18" t="s">
        <v>177</v>
      </c>
      <c r="BM143" s="157" t="s">
        <v>2192</v>
      </c>
    </row>
    <row r="144" spans="2:51" s="14" customFormat="1" ht="12">
      <c r="B144" s="167"/>
      <c r="D144" s="160" t="s">
        <v>179</v>
      </c>
      <c r="E144" s="168" t="s">
        <v>1</v>
      </c>
      <c r="F144" s="169" t="s">
        <v>2193</v>
      </c>
      <c r="H144" s="170">
        <v>66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179</v>
      </c>
      <c r="AU144" s="168" t="s">
        <v>87</v>
      </c>
      <c r="AV144" s="14" t="s">
        <v>87</v>
      </c>
      <c r="AW144" s="14" t="s">
        <v>31</v>
      </c>
      <c r="AX144" s="14" t="s">
        <v>32</v>
      </c>
      <c r="AY144" s="168" t="s">
        <v>170</v>
      </c>
    </row>
    <row r="145" spans="1:65" s="2" customFormat="1" ht="16.5" customHeight="1">
      <c r="A145" s="33"/>
      <c r="B145" s="145"/>
      <c r="C145" s="146" t="s">
        <v>205</v>
      </c>
      <c r="D145" s="146" t="s">
        <v>172</v>
      </c>
      <c r="E145" s="147" t="s">
        <v>247</v>
      </c>
      <c r="F145" s="148" t="s">
        <v>248</v>
      </c>
      <c r="G145" s="149" t="s">
        <v>249</v>
      </c>
      <c r="H145" s="150">
        <v>301.316</v>
      </c>
      <c r="I145" s="151"/>
      <c r="J145" s="152">
        <f>ROUND(I145*H145,2)</f>
        <v>0</v>
      </c>
      <c r="K145" s="148" t="s">
        <v>176</v>
      </c>
      <c r="L145" s="34"/>
      <c r="M145" s="153" t="s">
        <v>1</v>
      </c>
      <c r="N145" s="154" t="s">
        <v>42</v>
      </c>
      <c r="O145" s="5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177</v>
      </c>
      <c r="AT145" s="157" t="s">
        <v>172</v>
      </c>
      <c r="AU145" s="157" t="s">
        <v>87</v>
      </c>
      <c r="AY145" s="18" t="s">
        <v>170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32</v>
      </c>
      <c r="BK145" s="158">
        <f>ROUND(I145*H145,2)</f>
        <v>0</v>
      </c>
      <c r="BL145" s="18" t="s">
        <v>177</v>
      </c>
      <c r="BM145" s="157" t="s">
        <v>250</v>
      </c>
    </row>
    <row r="146" spans="1:65" s="2" customFormat="1" ht="16.5" customHeight="1">
      <c r="A146" s="33"/>
      <c r="B146" s="145"/>
      <c r="C146" s="146" t="s">
        <v>210</v>
      </c>
      <c r="D146" s="146" t="s">
        <v>172</v>
      </c>
      <c r="E146" s="147" t="s">
        <v>252</v>
      </c>
      <c r="F146" s="148" t="s">
        <v>253</v>
      </c>
      <c r="G146" s="149" t="s">
        <v>249</v>
      </c>
      <c r="H146" s="150">
        <v>3615.792</v>
      </c>
      <c r="I146" s="151"/>
      <c r="J146" s="152">
        <f>ROUND(I146*H146,2)</f>
        <v>0</v>
      </c>
      <c r="K146" s="148" t="s">
        <v>176</v>
      </c>
      <c r="L146" s="34"/>
      <c r="M146" s="153" t="s">
        <v>1</v>
      </c>
      <c r="N146" s="154" t="s">
        <v>42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177</v>
      </c>
      <c r="AT146" s="157" t="s">
        <v>172</v>
      </c>
      <c r="AU146" s="157" t="s">
        <v>87</v>
      </c>
      <c r="AY146" s="18" t="s">
        <v>170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32</v>
      </c>
      <c r="BK146" s="158">
        <f>ROUND(I146*H146,2)</f>
        <v>0</v>
      </c>
      <c r="BL146" s="18" t="s">
        <v>177</v>
      </c>
      <c r="BM146" s="157" t="s">
        <v>254</v>
      </c>
    </row>
    <row r="147" spans="2:51" s="14" customFormat="1" ht="12">
      <c r="B147" s="167"/>
      <c r="D147" s="160" t="s">
        <v>179</v>
      </c>
      <c r="F147" s="169" t="s">
        <v>2194</v>
      </c>
      <c r="H147" s="170">
        <v>3615.792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179</v>
      </c>
      <c r="AU147" s="168" t="s">
        <v>87</v>
      </c>
      <c r="AV147" s="14" t="s">
        <v>87</v>
      </c>
      <c r="AW147" s="14" t="s">
        <v>3</v>
      </c>
      <c r="AX147" s="14" t="s">
        <v>32</v>
      </c>
      <c r="AY147" s="168" t="s">
        <v>170</v>
      </c>
    </row>
    <row r="148" spans="1:65" s="2" customFormat="1" ht="16.5" customHeight="1">
      <c r="A148" s="33"/>
      <c r="B148" s="145"/>
      <c r="C148" s="146" t="s">
        <v>214</v>
      </c>
      <c r="D148" s="146" t="s">
        <v>172</v>
      </c>
      <c r="E148" s="147" t="s">
        <v>257</v>
      </c>
      <c r="F148" s="148" t="s">
        <v>258</v>
      </c>
      <c r="G148" s="149" t="s">
        <v>249</v>
      </c>
      <c r="H148" s="150">
        <v>301.316</v>
      </c>
      <c r="I148" s="151"/>
      <c r="J148" s="152">
        <f>ROUND(I148*H148,2)</f>
        <v>0</v>
      </c>
      <c r="K148" s="148" t="s">
        <v>193</v>
      </c>
      <c r="L148" s="34"/>
      <c r="M148" s="153" t="s">
        <v>1</v>
      </c>
      <c r="N148" s="154" t="s">
        <v>42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177</v>
      </c>
      <c r="AT148" s="157" t="s">
        <v>172</v>
      </c>
      <c r="AU148" s="157" t="s">
        <v>87</v>
      </c>
      <c r="AY148" s="18" t="s">
        <v>170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8" t="s">
        <v>32</v>
      </c>
      <c r="BK148" s="158">
        <f>ROUND(I148*H148,2)</f>
        <v>0</v>
      </c>
      <c r="BL148" s="18" t="s">
        <v>177</v>
      </c>
      <c r="BM148" s="157" t="s">
        <v>259</v>
      </c>
    </row>
    <row r="149" spans="1:65" s="2" customFormat="1" ht="16.5" customHeight="1">
      <c r="A149" s="33"/>
      <c r="B149" s="145"/>
      <c r="C149" s="146" t="s">
        <v>8</v>
      </c>
      <c r="D149" s="146" t="s">
        <v>172</v>
      </c>
      <c r="E149" s="147" t="s">
        <v>2195</v>
      </c>
      <c r="F149" s="148" t="s">
        <v>2196</v>
      </c>
      <c r="G149" s="149" t="s">
        <v>175</v>
      </c>
      <c r="H149" s="150">
        <v>89.15</v>
      </c>
      <c r="I149" s="151"/>
      <c r="J149" s="152">
        <f>ROUND(I149*H149,2)</f>
        <v>0</v>
      </c>
      <c r="K149" s="148" t="s">
        <v>176</v>
      </c>
      <c r="L149" s="34"/>
      <c r="M149" s="153" t="s">
        <v>1</v>
      </c>
      <c r="N149" s="154" t="s">
        <v>42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0.582</v>
      </c>
      <c r="T149" s="156">
        <f>S149*H149</f>
        <v>51.8853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177</v>
      </c>
      <c r="AT149" s="157" t="s">
        <v>172</v>
      </c>
      <c r="AU149" s="157" t="s">
        <v>87</v>
      </c>
      <c r="AY149" s="18" t="s">
        <v>170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8" t="s">
        <v>32</v>
      </c>
      <c r="BK149" s="158">
        <f>ROUND(I149*H149,2)</f>
        <v>0</v>
      </c>
      <c r="BL149" s="18" t="s">
        <v>177</v>
      </c>
      <c r="BM149" s="157" t="s">
        <v>2197</v>
      </c>
    </row>
    <row r="150" spans="2:51" s="13" customFormat="1" ht="12">
      <c r="B150" s="159"/>
      <c r="D150" s="160" t="s">
        <v>179</v>
      </c>
      <c r="E150" s="161" t="s">
        <v>1</v>
      </c>
      <c r="F150" s="162" t="s">
        <v>2198</v>
      </c>
      <c r="H150" s="161" t="s">
        <v>1</v>
      </c>
      <c r="I150" s="163"/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179</v>
      </c>
      <c r="AU150" s="161" t="s">
        <v>87</v>
      </c>
      <c r="AV150" s="13" t="s">
        <v>32</v>
      </c>
      <c r="AW150" s="13" t="s">
        <v>31</v>
      </c>
      <c r="AX150" s="13" t="s">
        <v>77</v>
      </c>
      <c r="AY150" s="161" t="s">
        <v>170</v>
      </c>
    </row>
    <row r="151" spans="2:51" s="14" customFormat="1" ht="12">
      <c r="B151" s="167"/>
      <c r="D151" s="160" t="s">
        <v>179</v>
      </c>
      <c r="E151" s="168" t="s">
        <v>1</v>
      </c>
      <c r="F151" s="169" t="s">
        <v>2199</v>
      </c>
      <c r="H151" s="170">
        <v>47.96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179</v>
      </c>
      <c r="AU151" s="168" t="s">
        <v>87</v>
      </c>
      <c r="AV151" s="14" t="s">
        <v>87</v>
      </c>
      <c r="AW151" s="14" t="s">
        <v>31</v>
      </c>
      <c r="AX151" s="14" t="s">
        <v>77</v>
      </c>
      <c r="AY151" s="168" t="s">
        <v>170</v>
      </c>
    </row>
    <row r="152" spans="2:51" s="13" customFormat="1" ht="12">
      <c r="B152" s="159"/>
      <c r="D152" s="160" t="s">
        <v>179</v>
      </c>
      <c r="E152" s="161" t="s">
        <v>1</v>
      </c>
      <c r="F152" s="162" t="s">
        <v>2200</v>
      </c>
      <c r="H152" s="161" t="s">
        <v>1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179</v>
      </c>
      <c r="AU152" s="161" t="s">
        <v>87</v>
      </c>
      <c r="AV152" s="13" t="s">
        <v>32</v>
      </c>
      <c r="AW152" s="13" t="s">
        <v>31</v>
      </c>
      <c r="AX152" s="13" t="s">
        <v>77</v>
      </c>
      <c r="AY152" s="161" t="s">
        <v>170</v>
      </c>
    </row>
    <row r="153" spans="2:51" s="14" customFormat="1" ht="12">
      <c r="B153" s="167"/>
      <c r="D153" s="160" t="s">
        <v>179</v>
      </c>
      <c r="E153" s="168" t="s">
        <v>1</v>
      </c>
      <c r="F153" s="169" t="s">
        <v>2201</v>
      </c>
      <c r="H153" s="170">
        <v>2.86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8" t="s">
        <v>179</v>
      </c>
      <c r="AU153" s="168" t="s">
        <v>87</v>
      </c>
      <c r="AV153" s="14" t="s">
        <v>87</v>
      </c>
      <c r="AW153" s="14" t="s">
        <v>31</v>
      </c>
      <c r="AX153" s="14" t="s">
        <v>77</v>
      </c>
      <c r="AY153" s="168" t="s">
        <v>170</v>
      </c>
    </row>
    <row r="154" spans="2:51" s="14" customFormat="1" ht="12">
      <c r="B154" s="167"/>
      <c r="D154" s="160" t="s">
        <v>179</v>
      </c>
      <c r="E154" s="168" t="s">
        <v>1</v>
      </c>
      <c r="F154" s="169" t="s">
        <v>2202</v>
      </c>
      <c r="H154" s="170">
        <v>7.04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179</v>
      </c>
      <c r="AU154" s="168" t="s">
        <v>87</v>
      </c>
      <c r="AV154" s="14" t="s">
        <v>87</v>
      </c>
      <c r="AW154" s="14" t="s">
        <v>31</v>
      </c>
      <c r="AX154" s="14" t="s">
        <v>77</v>
      </c>
      <c r="AY154" s="168" t="s">
        <v>170</v>
      </c>
    </row>
    <row r="155" spans="2:51" s="14" customFormat="1" ht="12">
      <c r="B155" s="167"/>
      <c r="D155" s="160" t="s">
        <v>179</v>
      </c>
      <c r="E155" s="168" t="s">
        <v>1</v>
      </c>
      <c r="F155" s="169" t="s">
        <v>2203</v>
      </c>
      <c r="H155" s="170">
        <v>14.35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179</v>
      </c>
      <c r="AU155" s="168" t="s">
        <v>87</v>
      </c>
      <c r="AV155" s="14" t="s">
        <v>87</v>
      </c>
      <c r="AW155" s="14" t="s">
        <v>31</v>
      </c>
      <c r="AX155" s="14" t="s">
        <v>77</v>
      </c>
      <c r="AY155" s="168" t="s">
        <v>170</v>
      </c>
    </row>
    <row r="156" spans="2:51" s="14" customFormat="1" ht="12">
      <c r="B156" s="167"/>
      <c r="D156" s="160" t="s">
        <v>179</v>
      </c>
      <c r="E156" s="168" t="s">
        <v>1</v>
      </c>
      <c r="F156" s="169" t="s">
        <v>2204</v>
      </c>
      <c r="H156" s="170">
        <v>4.84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179</v>
      </c>
      <c r="AU156" s="168" t="s">
        <v>87</v>
      </c>
      <c r="AV156" s="14" t="s">
        <v>87</v>
      </c>
      <c r="AW156" s="14" t="s">
        <v>31</v>
      </c>
      <c r="AX156" s="14" t="s">
        <v>77</v>
      </c>
      <c r="AY156" s="168" t="s">
        <v>170</v>
      </c>
    </row>
    <row r="157" spans="2:51" s="14" customFormat="1" ht="12">
      <c r="B157" s="167"/>
      <c r="D157" s="160" t="s">
        <v>179</v>
      </c>
      <c r="E157" s="168" t="s">
        <v>1</v>
      </c>
      <c r="F157" s="169" t="s">
        <v>2205</v>
      </c>
      <c r="H157" s="170">
        <v>12.1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179</v>
      </c>
      <c r="AU157" s="168" t="s">
        <v>87</v>
      </c>
      <c r="AV157" s="14" t="s">
        <v>87</v>
      </c>
      <c r="AW157" s="14" t="s">
        <v>31</v>
      </c>
      <c r="AX157" s="14" t="s">
        <v>77</v>
      </c>
      <c r="AY157" s="168" t="s">
        <v>170</v>
      </c>
    </row>
    <row r="158" spans="2:51" s="16" customFormat="1" ht="12">
      <c r="B158" s="198"/>
      <c r="D158" s="160" t="s">
        <v>179</v>
      </c>
      <c r="E158" s="199" t="s">
        <v>1126</v>
      </c>
      <c r="F158" s="200" t="s">
        <v>893</v>
      </c>
      <c r="H158" s="201">
        <v>89.15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199" t="s">
        <v>179</v>
      </c>
      <c r="AU158" s="199" t="s">
        <v>87</v>
      </c>
      <c r="AV158" s="16" t="s">
        <v>187</v>
      </c>
      <c r="AW158" s="16" t="s">
        <v>31</v>
      </c>
      <c r="AX158" s="16" t="s">
        <v>77</v>
      </c>
      <c r="AY158" s="199" t="s">
        <v>170</v>
      </c>
    </row>
    <row r="159" spans="2:51" s="15" customFormat="1" ht="12">
      <c r="B159" s="175"/>
      <c r="D159" s="160" t="s">
        <v>179</v>
      </c>
      <c r="E159" s="176" t="s">
        <v>1</v>
      </c>
      <c r="F159" s="177" t="s">
        <v>239</v>
      </c>
      <c r="H159" s="178">
        <v>89.15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179</v>
      </c>
      <c r="AU159" s="176" t="s">
        <v>87</v>
      </c>
      <c r="AV159" s="15" t="s">
        <v>177</v>
      </c>
      <c r="AW159" s="15" t="s">
        <v>31</v>
      </c>
      <c r="AX159" s="15" t="s">
        <v>32</v>
      </c>
      <c r="AY159" s="176" t="s">
        <v>170</v>
      </c>
    </row>
    <row r="160" spans="1:65" s="2" customFormat="1" ht="16.5" customHeight="1">
      <c r="A160" s="33"/>
      <c r="B160" s="145"/>
      <c r="C160" s="146" t="s">
        <v>219</v>
      </c>
      <c r="D160" s="146" t="s">
        <v>172</v>
      </c>
      <c r="E160" s="147" t="s">
        <v>2206</v>
      </c>
      <c r="F160" s="148" t="s">
        <v>2207</v>
      </c>
      <c r="G160" s="149" t="s">
        <v>185</v>
      </c>
      <c r="H160" s="150">
        <v>152.3</v>
      </c>
      <c r="I160" s="151"/>
      <c r="J160" s="152">
        <f>ROUND(I160*H160,2)</f>
        <v>0</v>
      </c>
      <c r="K160" s="148" t="s">
        <v>176</v>
      </c>
      <c r="L160" s="34"/>
      <c r="M160" s="153" t="s">
        <v>1</v>
      </c>
      <c r="N160" s="154" t="s">
        <v>42</v>
      </c>
      <c r="O160" s="59"/>
      <c r="P160" s="155">
        <f>O160*H160</f>
        <v>0</v>
      </c>
      <c r="Q160" s="155">
        <v>1E-05</v>
      </c>
      <c r="R160" s="155">
        <f>Q160*H160</f>
        <v>0.0015230000000000003</v>
      </c>
      <c r="S160" s="155">
        <v>0</v>
      </c>
      <c r="T160" s="15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177</v>
      </c>
      <c r="AT160" s="157" t="s">
        <v>172</v>
      </c>
      <c r="AU160" s="157" t="s">
        <v>87</v>
      </c>
      <c r="AY160" s="18" t="s">
        <v>170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8" t="s">
        <v>32</v>
      </c>
      <c r="BK160" s="158">
        <f>ROUND(I160*H160,2)</f>
        <v>0</v>
      </c>
      <c r="BL160" s="18" t="s">
        <v>177</v>
      </c>
      <c r="BM160" s="157" t="s">
        <v>2208</v>
      </c>
    </row>
    <row r="161" spans="2:51" s="13" customFormat="1" ht="12">
      <c r="B161" s="159"/>
      <c r="D161" s="160" t="s">
        <v>179</v>
      </c>
      <c r="E161" s="161" t="s">
        <v>1</v>
      </c>
      <c r="F161" s="162" t="s">
        <v>2198</v>
      </c>
      <c r="H161" s="161" t="s">
        <v>1</v>
      </c>
      <c r="I161" s="163"/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179</v>
      </c>
      <c r="AU161" s="161" t="s">
        <v>87</v>
      </c>
      <c r="AV161" s="13" t="s">
        <v>32</v>
      </c>
      <c r="AW161" s="13" t="s">
        <v>31</v>
      </c>
      <c r="AX161" s="13" t="s">
        <v>77</v>
      </c>
      <c r="AY161" s="161" t="s">
        <v>170</v>
      </c>
    </row>
    <row r="162" spans="2:51" s="14" customFormat="1" ht="12">
      <c r="B162" s="167"/>
      <c r="D162" s="160" t="s">
        <v>179</v>
      </c>
      <c r="E162" s="168" t="s">
        <v>1</v>
      </c>
      <c r="F162" s="169" t="s">
        <v>2209</v>
      </c>
      <c r="H162" s="170">
        <v>87.2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179</v>
      </c>
      <c r="AU162" s="168" t="s">
        <v>87</v>
      </c>
      <c r="AV162" s="14" t="s">
        <v>87</v>
      </c>
      <c r="AW162" s="14" t="s">
        <v>31</v>
      </c>
      <c r="AX162" s="14" t="s">
        <v>77</v>
      </c>
      <c r="AY162" s="168" t="s">
        <v>170</v>
      </c>
    </row>
    <row r="163" spans="2:51" s="13" customFormat="1" ht="12">
      <c r="B163" s="159"/>
      <c r="D163" s="160" t="s">
        <v>179</v>
      </c>
      <c r="E163" s="161" t="s">
        <v>1</v>
      </c>
      <c r="F163" s="162" t="s">
        <v>2200</v>
      </c>
      <c r="H163" s="161" t="s">
        <v>1</v>
      </c>
      <c r="I163" s="163"/>
      <c r="L163" s="159"/>
      <c r="M163" s="164"/>
      <c r="N163" s="165"/>
      <c r="O163" s="165"/>
      <c r="P163" s="165"/>
      <c r="Q163" s="165"/>
      <c r="R163" s="165"/>
      <c r="S163" s="165"/>
      <c r="T163" s="166"/>
      <c r="AT163" s="161" t="s">
        <v>179</v>
      </c>
      <c r="AU163" s="161" t="s">
        <v>87</v>
      </c>
      <c r="AV163" s="13" t="s">
        <v>32</v>
      </c>
      <c r="AW163" s="13" t="s">
        <v>31</v>
      </c>
      <c r="AX163" s="13" t="s">
        <v>77</v>
      </c>
      <c r="AY163" s="161" t="s">
        <v>170</v>
      </c>
    </row>
    <row r="164" spans="2:51" s="14" customFormat="1" ht="12">
      <c r="B164" s="167"/>
      <c r="D164" s="160" t="s">
        <v>179</v>
      </c>
      <c r="E164" s="168" t="s">
        <v>1</v>
      </c>
      <c r="F164" s="169" t="s">
        <v>2210</v>
      </c>
      <c r="H164" s="170">
        <v>5.5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8" t="s">
        <v>179</v>
      </c>
      <c r="AU164" s="168" t="s">
        <v>87</v>
      </c>
      <c r="AV164" s="14" t="s">
        <v>87</v>
      </c>
      <c r="AW164" s="14" t="s">
        <v>31</v>
      </c>
      <c r="AX164" s="14" t="s">
        <v>77</v>
      </c>
      <c r="AY164" s="168" t="s">
        <v>170</v>
      </c>
    </row>
    <row r="165" spans="2:51" s="14" customFormat="1" ht="12">
      <c r="B165" s="167"/>
      <c r="D165" s="160" t="s">
        <v>179</v>
      </c>
      <c r="E165" s="168" t="s">
        <v>1</v>
      </c>
      <c r="F165" s="169" t="s">
        <v>2211</v>
      </c>
      <c r="H165" s="170">
        <v>10.6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179</v>
      </c>
      <c r="AU165" s="168" t="s">
        <v>87</v>
      </c>
      <c r="AV165" s="14" t="s">
        <v>87</v>
      </c>
      <c r="AW165" s="14" t="s">
        <v>31</v>
      </c>
      <c r="AX165" s="14" t="s">
        <v>77</v>
      </c>
      <c r="AY165" s="168" t="s">
        <v>170</v>
      </c>
    </row>
    <row r="166" spans="2:51" s="14" customFormat="1" ht="12">
      <c r="B166" s="167"/>
      <c r="D166" s="160" t="s">
        <v>179</v>
      </c>
      <c r="E166" s="168" t="s">
        <v>1</v>
      </c>
      <c r="F166" s="169" t="s">
        <v>2212</v>
      </c>
      <c r="H166" s="170">
        <v>20.4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179</v>
      </c>
      <c r="AU166" s="168" t="s">
        <v>87</v>
      </c>
      <c r="AV166" s="14" t="s">
        <v>87</v>
      </c>
      <c r="AW166" s="14" t="s">
        <v>31</v>
      </c>
      <c r="AX166" s="14" t="s">
        <v>77</v>
      </c>
      <c r="AY166" s="168" t="s">
        <v>170</v>
      </c>
    </row>
    <row r="167" spans="2:51" s="14" customFormat="1" ht="12">
      <c r="B167" s="167"/>
      <c r="D167" s="160" t="s">
        <v>179</v>
      </c>
      <c r="E167" s="168" t="s">
        <v>1</v>
      </c>
      <c r="F167" s="169" t="s">
        <v>2213</v>
      </c>
      <c r="H167" s="170">
        <v>6.6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8" t="s">
        <v>179</v>
      </c>
      <c r="AU167" s="168" t="s">
        <v>87</v>
      </c>
      <c r="AV167" s="14" t="s">
        <v>87</v>
      </c>
      <c r="AW167" s="14" t="s">
        <v>31</v>
      </c>
      <c r="AX167" s="14" t="s">
        <v>77</v>
      </c>
      <c r="AY167" s="168" t="s">
        <v>170</v>
      </c>
    </row>
    <row r="168" spans="2:51" s="14" customFormat="1" ht="12">
      <c r="B168" s="167"/>
      <c r="D168" s="160" t="s">
        <v>179</v>
      </c>
      <c r="E168" s="168" t="s">
        <v>1</v>
      </c>
      <c r="F168" s="169" t="s">
        <v>2214</v>
      </c>
      <c r="H168" s="170">
        <v>22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179</v>
      </c>
      <c r="AU168" s="168" t="s">
        <v>87</v>
      </c>
      <c r="AV168" s="14" t="s">
        <v>87</v>
      </c>
      <c r="AW168" s="14" t="s">
        <v>31</v>
      </c>
      <c r="AX168" s="14" t="s">
        <v>77</v>
      </c>
      <c r="AY168" s="168" t="s">
        <v>170</v>
      </c>
    </row>
    <row r="169" spans="2:51" s="15" customFormat="1" ht="12">
      <c r="B169" s="175"/>
      <c r="D169" s="160" t="s">
        <v>179</v>
      </c>
      <c r="E169" s="176" t="s">
        <v>2215</v>
      </c>
      <c r="F169" s="177" t="s">
        <v>239</v>
      </c>
      <c r="H169" s="178">
        <v>152.3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179</v>
      </c>
      <c r="AU169" s="176" t="s">
        <v>87</v>
      </c>
      <c r="AV169" s="15" t="s">
        <v>177</v>
      </c>
      <c r="AW169" s="15" t="s">
        <v>31</v>
      </c>
      <c r="AX169" s="15" t="s">
        <v>32</v>
      </c>
      <c r="AY169" s="176" t="s">
        <v>170</v>
      </c>
    </row>
    <row r="170" spans="1:65" s="2" customFormat="1" ht="16.5" customHeight="1">
      <c r="A170" s="33"/>
      <c r="B170" s="145"/>
      <c r="C170" s="146" t="s">
        <v>225</v>
      </c>
      <c r="D170" s="146" t="s">
        <v>172</v>
      </c>
      <c r="E170" s="147" t="s">
        <v>2216</v>
      </c>
      <c r="F170" s="148" t="s">
        <v>2217</v>
      </c>
      <c r="G170" s="149" t="s">
        <v>175</v>
      </c>
      <c r="H170" s="150">
        <v>148.5</v>
      </c>
      <c r="I170" s="151"/>
      <c r="J170" s="152">
        <f>ROUND(I170*H170,2)</f>
        <v>0</v>
      </c>
      <c r="K170" s="148" t="s">
        <v>176</v>
      </c>
      <c r="L170" s="34"/>
      <c r="M170" s="153" t="s">
        <v>1</v>
      </c>
      <c r="N170" s="154" t="s">
        <v>42</v>
      </c>
      <c r="O170" s="59"/>
      <c r="P170" s="155">
        <f>O170*H170</f>
        <v>0</v>
      </c>
      <c r="Q170" s="155">
        <v>0</v>
      </c>
      <c r="R170" s="155">
        <f>Q170*H170</f>
        <v>0</v>
      </c>
      <c r="S170" s="155">
        <v>0.45</v>
      </c>
      <c r="T170" s="156">
        <f>S170*H170</f>
        <v>66.825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7" t="s">
        <v>177</v>
      </c>
      <c r="AT170" s="157" t="s">
        <v>172</v>
      </c>
      <c r="AU170" s="157" t="s">
        <v>87</v>
      </c>
      <c r="AY170" s="18" t="s">
        <v>170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8" t="s">
        <v>32</v>
      </c>
      <c r="BK170" s="158">
        <f>ROUND(I170*H170,2)</f>
        <v>0</v>
      </c>
      <c r="BL170" s="18" t="s">
        <v>177</v>
      </c>
      <c r="BM170" s="157" t="s">
        <v>1184</v>
      </c>
    </row>
    <row r="171" spans="2:51" s="13" customFormat="1" ht="12">
      <c r="B171" s="159"/>
      <c r="D171" s="160" t="s">
        <v>179</v>
      </c>
      <c r="E171" s="161" t="s">
        <v>1</v>
      </c>
      <c r="F171" s="162" t="s">
        <v>2218</v>
      </c>
      <c r="H171" s="161" t="s">
        <v>1</v>
      </c>
      <c r="I171" s="163"/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179</v>
      </c>
      <c r="AU171" s="161" t="s">
        <v>87</v>
      </c>
      <c r="AV171" s="13" t="s">
        <v>32</v>
      </c>
      <c r="AW171" s="13" t="s">
        <v>31</v>
      </c>
      <c r="AX171" s="13" t="s">
        <v>77</v>
      </c>
      <c r="AY171" s="161" t="s">
        <v>170</v>
      </c>
    </row>
    <row r="172" spans="2:51" s="14" customFormat="1" ht="12">
      <c r="B172" s="167"/>
      <c r="D172" s="160" t="s">
        <v>179</v>
      </c>
      <c r="E172" s="168" t="s">
        <v>1</v>
      </c>
      <c r="F172" s="169" t="s">
        <v>2219</v>
      </c>
      <c r="H172" s="170">
        <v>148.5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179</v>
      </c>
      <c r="AU172" s="168" t="s">
        <v>87</v>
      </c>
      <c r="AV172" s="14" t="s">
        <v>87</v>
      </c>
      <c r="AW172" s="14" t="s">
        <v>31</v>
      </c>
      <c r="AX172" s="14" t="s">
        <v>77</v>
      </c>
      <c r="AY172" s="168" t="s">
        <v>170</v>
      </c>
    </row>
    <row r="173" spans="2:51" s="16" customFormat="1" ht="12">
      <c r="B173" s="198"/>
      <c r="D173" s="160" t="s">
        <v>179</v>
      </c>
      <c r="E173" s="199" t="s">
        <v>1128</v>
      </c>
      <c r="F173" s="200" t="s">
        <v>893</v>
      </c>
      <c r="H173" s="201">
        <v>148.5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179</v>
      </c>
      <c r="AU173" s="199" t="s">
        <v>87</v>
      </c>
      <c r="AV173" s="16" t="s">
        <v>187</v>
      </c>
      <c r="AW173" s="16" t="s">
        <v>31</v>
      </c>
      <c r="AX173" s="16" t="s">
        <v>77</v>
      </c>
      <c r="AY173" s="199" t="s">
        <v>170</v>
      </c>
    </row>
    <row r="174" spans="2:51" s="15" customFormat="1" ht="12">
      <c r="B174" s="175"/>
      <c r="D174" s="160" t="s">
        <v>179</v>
      </c>
      <c r="E174" s="176" t="s">
        <v>1</v>
      </c>
      <c r="F174" s="177" t="s">
        <v>239</v>
      </c>
      <c r="H174" s="178">
        <v>148.5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179</v>
      </c>
      <c r="AU174" s="176" t="s">
        <v>87</v>
      </c>
      <c r="AV174" s="15" t="s">
        <v>177</v>
      </c>
      <c r="AW174" s="15" t="s">
        <v>31</v>
      </c>
      <c r="AX174" s="15" t="s">
        <v>32</v>
      </c>
      <c r="AY174" s="176" t="s">
        <v>170</v>
      </c>
    </row>
    <row r="175" spans="1:65" s="2" customFormat="1" ht="16.5" customHeight="1">
      <c r="A175" s="33"/>
      <c r="B175" s="145"/>
      <c r="C175" s="146" t="s">
        <v>240</v>
      </c>
      <c r="D175" s="146" t="s">
        <v>172</v>
      </c>
      <c r="E175" s="147" t="s">
        <v>261</v>
      </c>
      <c r="F175" s="148" t="s">
        <v>262</v>
      </c>
      <c r="G175" s="149" t="s">
        <v>185</v>
      </c>
      <c r="H175" s="150">
        <v>270</v>
      </c>
      <c r="I175" s="151"/>
      <c r="J175" s="152">
        <f>ROUND(I175*H175,2)</f>
        <v>0</v>
      </c>
      <c r="K175" s="148" t="s">
        <v>176</v>
      </c>
      <c r="L175" s="34"/>
      <c r="M175" s="153" t="s">
        <v>1</v>
      </c>
      <c r="N175" s="154" t="s">
        <v>42</v>
      </c>
      <c r="O175" s="5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177</v>
      </c>
      <c r="AT175" s="157" t="s">
        <v>172</v>
      </c>
      <c r="AU175" s="157" t="s">
        <v>87</v>
      </c>
      <c r="AY175" s="18" t="s">
        <v>170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32</v>
      </c>
      <c r="BK175" s="158">
        <f>ROUND(I175*H175,2)</f>
        <v>0</v>
      </c>
      <c r="BL175" s="18" t="s">
        <v>177</v>
      </c>
      <c r="BM175" s="157" t="s">
        <v>1190</v>
      </c>
    </row>
    <row r="176" spans="2:51" s="13" customFormat="1" ht="12">
      <c r="B176" s="159"/>
      <c r="D176" s="160" t="s">
        <v>179</v>
      </c>
      <c r="E176" s="161" t="s">
        <v>1</v>
      </c>
      <c r="F176" s="162" t="s">
        <v>2218</v>
      </c>
      <c r="H176" s="161" t="s">
        <v>1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1" t="s">
        <v>179</v>
      </c>
      <c r="AU176" s="161" t="s">
        <v>87</v>
      </c>
      <c r="AV176" s="13" t="s">
        <v>32</v>
      </c>
      <c r="AW176" s="13" t="s">
        <v>31</v>
      </c>
      <c r="AX176" s="13" t="s">
        <v>77</v>
      </c>
      <c r="AY176" s="161" t="s">
        <v>170</v>
      </c>
    </row>
    <row r="177" spans="2:51" s="14" customFormat="1" ht="12">
      <c r="B177" s="167"/>
      <c r="D177" s="160" t="s">
        <v>179</v>
      </c>
      <c r="E177" s="168" t="s">
        <v>1</v>
      </c>
      <c r="F177" s="169" t="s">
        <v>2220</v>
      </c>
      <c r="H177" s="170">
        <v>270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179</v>
      </c>
      <c r="AU177" s="168" t="s">
        <v>87</v>
      </c>
      <c r="AV177" s="14" t="s">
        <v>87</v>
      </c>
      <c r="AW177" s="14" t="s">
        <v>31</v>
      </c>
      <c r="AX177" s="14" t="s">
        <v>77</v>
      </c>
      <c r="AY177" s="168" t="s">
        <v>170</v>
      </c>
    </row>
    <row r="178" spans="2:51" s="15" customFormat="1" ht="12">
      <c r="B178" s="175"/>
      <c r="D178" s="160" t="s">
        <v>179</v>
      </c>
      <c r="E178" s="176" t="s">
        <v>2169</v>
      </c>
      <c r="F178" s="177" t="s">
        <v>239</v>
      </c>
      <c r="H178" s="178">
        <v>270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179</v>
      </c>
      <c r="AU178" s="176" t="s">
        <v>87</v>
      </c>
      <c r="AV178" s="15" t="s">
        <v>177</v>
      </c>
      <c r="AW178" s="15" t="s">
        <v>31</v>
      </c>
      <c r="AX178" s="15" t="s">
        <v>32</v>
      </c>
      <c r="AY178" s="176" t="s">
        <v>170</v>
      </c>
    </row>
    <row r="179" spans="1:65" s="2" customFormat="1" ht="16.5" customHeight="1">
      <c r="A179" s="33"/>
      <c r="B179" s="145"/>
      <c r="C179" s="146" t="s">
        <v>246</v>
      </c>
      <c r="D179" s="146" t="s">
        <v>172</v>
      </c>
      <c r="E179" s="147" t="s">
        <v>2221</v>
      </c>
      <c r="F179" s="148" t="s">
        <v>2222</v>
      </c>
      <c r="G179" s="149" t="s">
        <v>175</v>
      </c>
      <c r="H179" s="150">
        <v>66</v>
      </c>
      <c r="I179" s="151"/>
      <c r="J179" s="152">
        <f>ROUND(I179*H179,2)</f>
        <v>0</v>
      </c>
      <c r="K179" s="148" t="s">
        <v>176</v>
      </c>
      <c r="L179" s="34"/>
      <c r="M179" s="153" t="s">
        <v>1</v>
      </c>
      <c r="N179" s="154" t="s">
        <v>42</v>
      </c>
      <c r="O179" s="59"/>
      <c r="P179" s="155">
        <f>O179*H179</f>
        <v>0</v>
      </c>
      <c r="Q179" s="155">
        <v>0</v>
      </c>
      <c r="R179" s="155">
        <f>Q179*H179</f>
        <v>0</v>
      </c>
      <c r="S179" s="155">
        <v>0.709</v>
      </c>
      <c r="T179" s="156">
        <f>S179*H179</f>
        <v>46.794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177</v>
      </c>
      <c r="AT179" s="157" t="s">
        <v>172</v>
      </c>
      <c r="AU179" s="157" t="s">
        <v>87</v>
      </c>
      <c r="AY179" s="18" t="s">
        <v>170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32</v>
      </c>
      <c r="BK179" s="158">
        <f>ROUND(I179*H179,2)</f>
        <v>0</v>
      </c>
      <c r="BL179" s="18" t="s">
        <v>177</v>
      </c>
      <c r="BM179" s="157" t="s">
        <v>1197</v>
      </c>
    </row>
    <row r="180" spans="2:51" s="13" customFormat="1" ht="12">
      <c r="B180" s="159"/>
      <c r="D180" s="160" t="s">
        <v>179</v>
      </c>
      <c r="E180" s="161" t="s">
        <v>1</v>
      </c>
      <c r="F180" s="162" t="s">
        <v>1198</v>
      </c>
      <c r="H180" s="161" t="s">
        <v>1</v>
      </c>
      <c r="I180" s="163"/>
      <c r="L180" s="159"/>
      <c r="M180" s="164"/>
      <c r="N180" s="165"/>
      <c r="O180" s="165"/>
      <c r="P180" s="165"/>
      <c r="Q180" s="165"/>
      <c r="R180" s="165"/>
      <c r="S180" s="165"/>
      <c r="T180" s="166"/>
      <c r="AT180" s="161" t="s">
        <v>179</v>
      </c>
      <c r="AU180" s="161" t="s">
        <v>87</v>
      </c>
      <c r="AV180" s="13" t="s">
        <v>32</v>
      </c>
      <c r="AW180" s="13" t="s">
        <v>31</v>
      </c>
      <c r="AX180" s="13" t="s">
        <v>77</v>
      </c>
      <c r="AY180" s="161" t="s">
        <v>170</v>
      </c>
    </row>
    <row r="181" spans="2:51" s="13" customFormat="1" ht="12">
      <c r="B181" s="159"/>
      <c r="D181" s="160" t="s">
        <v>179</v>
      </c>
      <c r="E181" s="161" t="s">
        <v>1</v>
      </c>
      <c r="F181" s="162" t="s">
        <v>2223</v>
      </c>
      <c r="H181" s="161" t="s">
        <v>1</v>
      </c>
      <c r="I181" s="163"/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179</v>
      </c>
      <c r="AU181" s="161" t="s">
        <v>87</v>
      </c>
      <c r="AV181" s="13" t="s">
        <v>32</v>
      </c>
      <c r="AW181" s="13" t="s">
        <v>31</v>
      </c>
      <c r="AX181" s="13" t="s">
        <v>77</v>
      </c>
      <c r="AY181" s="161" t="s">
        <v>170</v>
      </c>
    </row>
    <row r="182" spans="2:51" s="14" customFormat="1" ht="12">
      <c r="B182" s="167"/>
      <c r="D182" s="160" t="s">
        <v>179</v>
      </c>
      <c r="E182" s="168" t="s">
        <v>1</v>
      </c>
      <c r="F182" s="169" t="s">
        <v>2224</v>
      </c>
      <c r="H182" s="170">
        <v>50.6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8" t="s">
        <v>179</v>
      </c>
      <c r="AU182" s="168" t="s">
        <v>87</v>
      </c>
      <c r="AV182" s="14" t="s">
        <v>87</v>
      </c>
      <c r="AW182" s="14" t="s">
        <v>31</v>
      </c>
      <c r="AX182" s="14" t="s">
        <v>77</v>
      </c>
      <c r="AY182" s="168" t="s">
        <v>170</v>
      </c>
    </row>
    <row r="183" spans="2:51" s="13" customFormat="1" ht="12">
      <c r="B183" s="159"/>
      <c r="D183" s="160" t="s">
        <v>179</v>
      </c>
      <c r="E183" s="161" t="s">
        <v>1</v>
      </c>
      <c r="F183" s="162" t="s">
        <v>1203</v>
      </c>
      <c r="H183" s="161" t="s">
        <v>1</v>
      </c>
      <c r="I183" s="163"/>
      <c r="L183" s="159"/>
      <c r="M183" s="164"/>
      <c r="N183" s="165"/>
      <c r="O183" s="165"/>
      <c r="P183" s="165"/>
      <c r="Q183" s="165"/>
      <c r="R183" s="165"/>
      <c r="S183" s="165"/>
      <c r="T183" s="166"/>
      <c r="AT183" s="161" t="s">
        <v>179</v>
      </c>
      <c r="AU183" s="161" t="s">
        <v>87</v>
      </c>
      <c r="AV183" s="13" t="s">
        <v>32</v>
      </c>
      <c r="AW183" s="13" t="s">
        <v>31</v>
      </c>
      <c r="AX183" s="13" t="s">
        <v>77</v>
      </c>
      <c r="AY183" s="161" t="s">
        <v>170</v>
      </c>
    </row>
    <row r="184" spans="2:51" s="14" customFormat="1" ht="12">
      <c r="B184" s="167"/>
      <c r="D184" s="160" t="s">
        <v>179</v>
      </c>
      <c r="E184" s="168" t="s">
        <v>1</v>
      </c>
      <c r="F184" s="169" t="s">
        <v>2225</v>
      </c>
      <c r="H184" s="170">
        <v>15.4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179</v>
      </c>
      <c r="AU184" s="168" t="s">
        <v>87</v>
      </c>
      <c r="AV184" s="14" t="s">
        <v>87</v>
      </c>
      <c r="AW184" s="14" t="s">
        <v>31</v>
      </c>
      <c r="AX184" s="14" t="s">
        <v>77</v>
      </c>
      <c r="AY184" s="168" t="s">
        <v>170</v>
      </c>
    </row>
    <row r="185" spans="2:51" s="15" customFormat="1" ht="12">
      <c r="B185" s="175"/>
      <c r="D185" s="160" t="s">
        <v>179</v>
      </c>
      <c r="E185" s="176" t="s">
        <v>1130</v>
      </c>
      <c r="F185" s="177" t="s">
        <v>239</v>
      </c>
      <c r="H185" s="178">
        <v>66</v>
      </c>
      <c r="I185" s="179"/>
      <c r="L185" s="175"/>
      <c r="M185" s="180"/>
      <c r="N185" s="181"/>
      <c r="O185" s="181"/>
      <c r="P185" s="181"/>
      <c r="Q185" s="181"/>
      <c r="R185" s="181"/>
      <c r="S185" s="181"/>
      <c r="T185" s="182"/>
      <c r="AT185" s="176" t="s">
        <v>179</v>
      </c>
      <c r="AU185" s="176" t="s">
        <v>87</v>
      </c>
      <c r="AV185" s="15" t="s">
        <v>177</v>
      </c>
      <c r="AW185" s="15" t="s">
        <v>31</v>
      </c>
      <c r="AX185" s="15" t="s">
        <v>32</v>
      </c>
      <c r="AY185" s="176" t="s">
        <v>170</v>
      </c>
    </row>
    <row r="186" spans="1:65" s="2" customFormat="1" ht="16.5" customHeight="1">
      <c r="A186" s="33"/>
      <c r="B186" s="145"/>
      <c r="C186" s="146" t="s">
        <v>251</v>
      </c>
      <c r="D186" s="146" t="s">
        <v>172</v>
      </c>
      <c r="E186" s="147" t="s">
        <v>1206</v>
      </c>
      <c r="F186" s="148" t="s">
        <v>1207</v>
      </c>
      <c r="G186" s="149" t="s">
        <v>185</v>
      </c>
      <c r="H186" s="150">
        <v>120</v>
      </c>
      <c r="I186" s="151"/>
      <c r="J186" s="152">
        <f>ROUND(I186*H186,2)</f>
        <v>0</v>
      </c>
      <c r="K186" s="148" t="s">
        <v>176</v>
      </c>
      <c r="L186" s="34"/>
      <c r="M186" s="153" t="s">
        <v>1</v>
      </c>
      <c r="N186" s="154" t="s">
        <v>42</v>
      </c>
      <c r="O186" s="59"/>
      <c r="P186" s="155">
        <f>O186*H186</f>
        <v>0</v>
      </c>
      <c r="Q186" s="155">
        <v>2E-05</v>
      </c>
      <c r="R186" s="155">
        <f>Q186*H186</f>
        <v>0.0024000000000000002</v>
      </c>
      <c r="S186" s="155">
        <v>0</v>
      </c>
      <c r="T186" s="1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177</v>
      </c>
      <c r="AT186" s="157" t="s">
        <v>172</v>
      </c>
      <c r="AU186" s="157" t="s">
        <v>87</v>
      </c>
      <c r="AY186" s="18" t="s">
        <v>170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8" t="s">
        <v>32</v>
      </c>
      <c r="BK186" s="158">
        <f>ROUND(I186*H186,2)</f>
        <v>0</v>
      </c>
      <c r="BL186" s="18" t="s">
        <v>177</v>
      </c>
      <c r="BM186" s="157" t="s">
        <v>1208</v>
      </c>
    </row>
    <row r="187" spans="2:51" s="13" customFormat="1" ht="12">
      <c r="B187" s="159"/>
      <c r="D187" s="160" t="s">
        <v>179</v>
      </c>
      <c r="E187" s="161" t="s">
        <v>1</v>
      </c>
      <c r="F187" s="162" t="s">
        <v>1198</v>
      </c>
      <c r="H187" s="161" t="s">
        <v>1</v>
      </c>
      <c r="I187" s="163"/>
      <c r="L187" s="159"/>
      <c r="M187" s="164"/>
      <c r="N187" s="165"/>
      <c r="O187" s="165"/>
      <c r="P187" s="165"/>
      <c r="Q187" s="165"/>
      <c r="R187" s="165"/>
      <c r="S187" s="165"/>
      <c r="T187" s="166"/>
      <c r="AT187" s="161" t="s">
        <v>179</v>
      </c>
      <c r="AU187" s="161" t="s">
        <v>87</v>
      </c>
      <c r="AV187" s="13" t="s">
        <v>32</v>
      </c>
      <c r="AW187" s="13" t="s">
        <v>31</v>
      </c>
      <c r="AX187" s="13" t="s">
        <v>77</v>
      </c>
      <c r="AY187" s="161" t="s">
        <v>170</v>
      </c>
    </row>
    <row r="188" spans="2:51" s="13" customFormat="1" ht="12">
      <c r="B188" s="159"/>
      <c r="D188" s="160" t="s">
        <v>179</v>
      </c>
      <c r="E188" s="161" t="s">
        <v>1</v>
      </c>
      <c r="F188" s="162" t="s">
        <v>2223</v>
      </c>
      <c r="H188" s="161" t="s">
        <v>1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179</v>
      </c>
      <c r="AU188" s="161" t="s">
        <v>87</v>
      </c>
      <c r="AV188" s="13" t="s">
        <v>32</v>
      </c>
      <c r="AW188" s="13" t="s">
        <v>31</v>
      </c>
      <c r="AX188" s="13" t="s">
        <v>77</v>
      </c>
      <c r="AY188" s="161" t="s">
        <v>170</v>
      </c>
    </row>
    <row r="189" spans="2:51" s="14" customFormat="1" ht="12">
      <c r="B189" s="167"/>
      <c r="D189" s="160" t="s">
        <v>179</v>
      </c>
      <c r="E189" s="168" t="s">
        <v>1</v>
      </c>
      <c r="F189" s="169" t="s">
        <v>2226</v>
      </c>
      <c r="H189" s="170">
        <v>92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179</v>
      </c>
      <c r="AU189" s="168" t="s">
        <v>87</v>
      </c>
      <c r="AV189" s="14" t="s">
        <v>87</v>
      </c>
      <c r="AW189" s="14" t="s">
        <v>31</v>
      </c>
      <c r="AX189" s="14" t="s">
        <v>77</v>
      </c>
      <c r="AY189" s="168" t="s">
        <v>170</v>
      </c>
    </row>
    <row r="190" spans="2:51" s="13" customFormat="1" ht="12">
      <c r="B190" s="159"/>
      <c r="D190" s="160" t="s">
        <v>179</v>
      </c>
      <c r="E190" s="161" t="s">
        <v>1</v>
      </c>
      <c r="F190" s="162" t="s">
        <v>1203</v>
      </c>
      <c r="H190" s="161" t="s">
        <v>1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179</v>
      </c>
      <c r="AU190" s="161" t="s">
        <v>87</v>
      </c>
      <c r="AV190" s="13" t="s">
        <v>32</v>
      </c>
      <c r="AW190" s="13" t="s">
        <v>31</v>
      </c>
      <c r="AX190" s="13" t="s">
        <v>77</v>
      </c>
      <c r="AY190" s="161" t="s">
        <v>170</v>
      </c>
    </row>
    <row r="191" spans="2:51" s="14" customFormat="1" ht="12">
      <c r="B191" s="167"/>
      <c r="D191" s="160" t="s">
        <v>179</v>
      </c>
      <c r="E191" s="168" t="s">
        <v>1</v>
      </c>
      <c r="F191" s="169" t="s">
        <v>2227</v>
      </c>
      <c r="H191" s="170">
        <v>28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179</v>
      </c>
      <c r="AU191" s="168" t="s">
        <v>87</v>
      </c>
      <c r="AV191" s="14" t="s">
        <v>87</v>
      </c>
      <c r="AW191" s="14" t="s">
        <v>31</v>
      </c>
      <c r="AX191" s="14" t="s">
        <v>77</v>
      </c>
      <c r="AY191" s="168" t="s">
        <v>170</v>
      </c>
    </row>
    <row r="192" spans="2:51" s="15" customFormat="1" ht="12">
      <c r="B192" s="175"/>
      <c r="D192" s="160" t="s">
        <v>179</v>
      </c>
      <c r="E192" s="176" t="s">
        <v>2171</v>
      </c>
      <c r="F192" s="177" t="s">
        <v>239</v>
      </c>
      <c r="H192" s="178">
        <v>120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179</v>
      </c>
      <c r="AU192" s="176" t="s">
        <v>87</v>
      </c>
      <c r="AV192" s="15" t="s">
        <v>177</v>
      </c>
      <c r="AW192" s="15" t="s">
        <v>31</v>
      </c>
      <c r="AX192" s="15" t="s">
        <v>32</v>
      </c>
      <c r="AY192" s="176" t="s">
        <v>170</v>
      </c>
    </row>
    <row r="193" spans="1:65" s="2" customFormat="1" ht="16.5" customHeight="1">
      <c r="A193" s="33"/>
      <c r="B193" s="145"/>
      <c r="C193" s="146" t="s">
        <v>256</v>
      </c>
      <c r="D193" s="146" t="s">
        <v>172</v>
      </c>
      <c r="E193" s="147" t="s">
        <v>247</v>
      </c>
      <c r="F193" s="148" t="s">
        <v>248</v>
      </c>
      <c r="G193" s="149" t="s">
        <v>249</v>
      </c>
      <c r="H193" s="150">
        <v>163.537</v>
      </c>
      <c r="I193" s="151"/>
      <c r="J193" s="152">
        <f>ROUND(I193*H193,2)</f>
        <v>0</v>
      </c>
      <c r="K193" s="148" t="s">
        <v>176</v>
      </c>
      <c r="L193" s="34"/>
      <c r="M193" s="153" t="s">
        <v>1</v>
      </c>
      <c r="N193" s="154" t="s">
        <v>42</v>
      </c>
      <c r="O193" s="59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177</v>
      </c>
      <c r="AT193" s="157" t="s">
        <v>172</v>
      </c>
      <c r="AU193" s="157" t="s">
        <v>87</v>
      </c>
      <c r="AY193" s="18" t="s">
        <v>170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8" t="s">
        <v>32</v>
      </c>
      <c r="BK193" s="158">
        <f>ROUND(I193*H193,2)</f>
        <v>0</v>
      </c>
      <c r="BL193" s="18" t="s">
        <v>177</v>
      </c>
      <c r="BM193" s="157" t="s">
        <v>282</v>
      </c>
    </row>
    <row r="194" spans="1:65" s="2" customFormat="1" ht="16.5" customHeight="1">
      <c r="A194" s="33"/>
      <c r="B194" s="145"/>
      <c r="C194" s="146" t="s">
        <v>260</v>
      </c>
      <c r="D194" s="146" t="s">
        <v>172</v>
      </c>
      <c r="E194" s="147" t="s">
        <v>252</v>
      </c>
      <c r="F194" s="148" t="s">
        <v>253</v>
      </c>
      <c r="G194" s="149" t="s">
        <v>249</v>
      </c>
      <c r="H194" s="150">
        <v>1962.444</v>
      </c>
      <c r="I194" s="151"/>
      <c r="J194" s="152">
        <f>ROUND(I194*H194,2)</f>
        <v>0</v>
      </c>
      <c r="K194" s="148" t="s">
        <v>176</v>
      </c>
      <c r="L194" s="34"/>
      <c r="M194" s="153" t="s">
        <v>1</v>
      </c>
      <c r="N194" s="154" t="s">
        <v>42</v>
      </c>
      <c r="O194" s="59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177</v>
      </c>
      <c r="AT194" s="157" t="s">
        <v>172</v>
      </c>
      <c r="AU194" s="157" t="s">
        <v>87</v>
      </c>
      <c r="AY194" s="18" t="s">
        <v>170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8" t="s">
        <v>32</v>
      </c>
      <c r="BK194" s="158">
        <f>ROUND(I194*H194,2)</f>
        <v>0</v>
      </c>
      <c r="BL194" s="18" t="s">
        <v>177</v>
      </c>
      <c r="BM194" s="157" t="s">
        <v>283</v>
      </c>
    </row>
    <row r="195" spans="2:51" s="14" customFormat="1" ht="12">
      <c r="B195" s="167"/>
      <c r="D195" s="160" t="s">
        <v>179</v>
      </c>
      <c r="F195" s="169" t="s">
        <v>2228</v>
      </c>
      <c r="H195" s="170">
        <v>1962.444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179</v>
      </c>
      <c r="AU195" s="168" t="s">
        <v>87</v>
      </c>
      <c r="AV195" s="14" t="s">
        <v>87</v>
      </c>
      <c r="AW195" s="14" t="s">
        <v>3</v>
      </c>
      <c r="AX195" s="14" t="s">
        <v>32</v>
      </c>
      <c r="AY195" s="168" t="s">
        <v>170</v>
      </c>
    </row>
    <row r="196" spans="1:65" s="2" customFormat="1" ht="16.5" customHeight="1">
      <c r="A196" s="33"/>
      <c r="B196" s="145"/>
      <c r="C196" s="146" t="s">
        <v>264</v>
      </c>
      <c r="D196" s="146" t="s">
        <v>172</v>
      </c>
      <c r="E196" s="147" t="s">
        <v>286</v>
      </c>
      <c r="F196" s="148" t="s">
        <v>287</v>
      </c>
      <c r="G196" s="149" t="s">
        <v>249</v>
      </c>
      <c r="H196" s="150">
        <v>163.537</v>
      </c>
      <c r="I196" s="151"/>
      <c r="J196" s="152">
        <f>ROUND(I196*H196,2)</f>
        <v>0</v>
      </c>
      <c r="K196" s="148" t="s">
        <v>193</v>
      </c>
      <c r="L196" s="34"/>
      <c r="M196" s="153" t="s">
        <v>1</v>
      </c>
      <c r="N196" s="154" t="s">
        <v>42</v>
      </c>
      <c r="O196" s="59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177</v>
      </c>
      <c r="AT196" s="157" t="s">
        <v>172</v>
      </c>
      <c r="AU196" s="157" t="s">
        <v>87</v>
      </c>
      <c r="AY196" s="18" t="s">
        <v>170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8" t="s">
        <v>32</v>
      </c>
      <c r="BK196" s="158">
        <f>ROUND(I196*H196,2)</f>
        <v>0</v>
      </c>
      <c r="BL196" s="18" t="s">
        <v>177</v>
      </c>
      <c r="BM196" s="157" t="s">
        <v>288</v>
      </c>
    </row>
    <row r="197" spans="1:65" s="2" customFormat="1" ht="16.5" customHeight="1">
      <c r="A197" s="33"/>
      <c r="B197" s="145"/>
      <c r="C197" s="146" t="s">
        <v>274</v>
      </c>
      <c r="D197" s="146" t="s">
        <v>172</v>
      </c>
      <c r="E197" s="147" t="s">
        <v>1223</v>
      </c>
      <c r="F197" s="148" t="s">
        <v>1224</v>
      </c>
      <c r="G197" s="149" t="s">
        <v>1225</v>
      </c>
      <c r="H197" s="150">
        <v>200</v>
      </c>
      <c r="I197" s="151"/>
      <c r="J197" s="152">
        <f>ROUND(I197*H197,2)</f>
        <v>0</v>
      </c>
      <c r="K197" s="148" t="s">
        <v>176</v>
      </c>
      <c r="L197" s="34"/>
      <c r="M197" s="153" t="s">
        <v>1</v>
      </c>
      <c r="N197" s="154" t="s">
        <v>42</v>
      </c>
      <c r="O197" s="59"/>
      <c r="P197" s="155">
        <f>O197*H197</f>
        <v>0</v>
      </c>
      <c r="Q197" s="155">
        <v>3E-05</v>
      </c>
      <c r="R197" s="155">
        <f>Q197*H197</f>
        <v>0.006</v>
      </c>
      <c r="S197" s="155">
        <v>0</v>
      </c>
      <c r="T197" s="15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7" t="s">
        <v>177</v>
      </c>
      <c r="AT197" s="157" t="s">
        <v>172</v>
      </c>
      <c r="AU197" s="157" t="s">
        <v>87</v>
      </c>
      <c r="AY197" s="18" t="s">
        <v>170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8" t="s">
        <v>32</v>
      </c>
      <c r="BK197" s="158">
        <f>ROUND(I197*H197,2)</f>
        <v>0</v>
      </c>
      <c r="BL197" s="18" t="s">
        <v>177</v>
      </c>
      <c r="BM197" s="157" t="s">
        <v>1226</v>
      </c>
    </row>
    <row r="198" spans="2:51" s="14" customFormat="1" ht="12">
      <c r="B198" s="167"/>
      <c r="D198" s="160" t="s">
        <v>179</v>
      </c>
      <c r="E198" s="168" t="s">
        <v>1</v>
      </c>
      <c r="F198" s="169" t="s">
        <v>2229</v>
      </c>
      <c r="H198" s="170">
        <v>200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179</v>
      </c>
      <c r="AU198" s="168" t="s">
        <v>87</v>
      </c>
      <c r="AV198" s="14" t="s">
        <v>87</v>
      </c>
      <c r="AW198" s="14" t="s">
        <v>31</v>
      </c>
      <c r="AX198" s="14" t="s">
        <v>32</v>
      </c>
      <c r="AY198" s="168" t="s">
        <v>170</v>
      </c>
    </row>
    <row r="199" spans="1:65" s="2" customFormat="1" ht="16.5" customHeight="1">
      <c r="A199" s="33"/>
      <c r="B199" s="145"/>
      <c r="C199" s="146" t="s">
        <v>281</v>
      </c>
      <c r="D199" s="146" t="s">
        <v>172</v>
      </c>
      <c r="E199" s="147" t="s">
        <v>1229</v>
      </c>
      <c r="F199" s="148" t="s">
        <v>1230</v>
      </c>
      <c r="G199" s="149" t="s">
        <v>1231</v>
      </c>
      <c r="H199" s="150">
        <v>40</v>
      </c>
      <c r="I199" s="151"/>
      <c r="J199" s="152">
        <f>ROUND(I199*H199,2)</f>
        <v>0</v>
      </c>
      <c r="K199" s="148" t="s">
        <v>176</v>
      </c>
      <c r="L199" s="34"/>
      <c r="M199" s="153" t="s">
        <v>1</v>
      </c>
      <c r="N199" s="154" t="s">
        <v>42</v>
      </c>
      <c r="O199" s="59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7" t="s">
        <v>177</v>
      </c>
      <c r="AT199" s="157" t="s">
        <v>172</v>
      </c>
      <c r="AU199" s="157" t="s">
        <v>87</v>
      </c>
      <c r="AY199" s="18" t="s">
        <v>170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8" t="s">
        <v>32</v>
      </c>
      <c r="BK199" s="158">
        <f>ROUND(I199*H199,2)</f>
        <v>0</v>
      </c>
      <c r="BL199" s="18" t="s">
        <v>177</v>
      </c>
      <c r="BM199" s="157" t="s">
        <v>1232</v>
      </c>
    </row>
    <row r="200" spans="1:65" s="2" customFormat="1" ht="16.5" customHeight="1">
      <c r="A200" s="33"/>
      <c r="B200" s="145"/>
      <c r="C200" s="146" t="s">
        <v>7</v>
      </c>
      <c r="D200" s="146" t="s">
        <v>172</v>
      </c>
      <c r="E200" s="147" t="s">
        <v>839</v>
      </c>
      <c r="F200" s="148" t="s">
        <v>840</v>
      </c>
      <c r="G200" s="149" t="s">
        <v>185</v>
      </c>
      <c r="H200" s="150">
        <v>18.7</v>
      </c>
      <c r="I200" s="151"/>
      <c r="J200" s="152">
        <f>ROUND(I200*H200,2)</f>
        <v>0</v>
      </c>
      <c r="K200" s="148" t="s">
        <v>176</v>
      </c>
      <c r="L200" s="34"/>
      <c r="M200" s="153" t="s">
        <v>1</v>
      </c>
      <c r="N200" s="154" t="s">
        <v>42</v>
      </c>
      <c r="O200" s="59"/>
      <c r="P200" s="155">
        <f>O200*H200</f>
        <v>0</v>
      </c>
      <c r="Q200" s="155">
        <v>0.00868</v>
      </c>
      <c r="R200" s="155">
        <f>Q200*H200</f>
        <v>0.162316</v>
      </c>
      <c r="S200" s="155">
        <v>0</v>
      </c>
      <c r="T200" s="15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7" t="s">
        <v>177</v>
      </c>
      <c r="AT200" s="157" t="s">
        <v>172</v>
      </c>
      <c r="AU200" s="157" t="s">
        <v>87</v>
      </c>
      <c r="AY200" s="18" t="s">
        <v>170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8" t="s">
        <v>32</v>
      </c>
      <c r="BK200" s="158">
        <f>ROUND(I200*H200,2)</f>
        <v>0</v>
      </c>
      <c r="BL200" s="18" t="s">
        <v>177</v>
      </c>
      <c r="BM200" s="157" t="s">
        <v>1235</v>
      </c>
    </row>
    <row r="201" spans="2:51" s="14" customFormat="1" ht="12">
      <c r="B201" s="167"/>
      <c r="D201" s="160" t="s">
        <v>179</v>
      </c>
      <c r="E201" s="168" t="s">
        <v>1</v>
      </c>
      <c r="F201" s="169" t="s">
        <v>2230</v>
      </c>
      <c r="H201" s="170">
        <v>13.2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179</v>
      </c>
      <c r="AU201" s="168" t="s">
        <v>87</v>
      </c>
      <c r="AV201" s="14" t="s">
        <v>87</v>
      </c>
      <c r="AW201" s="14" t="s">
        <v>31</v>
      </c>
      <c r="AX201" s="14" t="s">
        <v>77</v>
      </c>
      <c r="AY201" s="168" t="s">
        <v>170</v>
      </c>
    </row>
    <row r="202" spans="2:51" s="14" customFormat="1" ht="12">
      <c r="B202" s="167"/>
      <c r="D202" s="160" t="s">
        <v>179</v>
      </c>
      <c r="E202" s="168" t="s">
        <v>1</v>
      </c>
      <c r="F202" s="169" t="s">
        <v>2231</v>
      </c>
      <c r="H202" s="170">
        <v>5.5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8" t="s">
        <v>179</v>
      </c>
      <c r="AU202" s="168" t="s">
        <v>87</v>
      </c>
      <c r="AV202" s="14" t="s">
        <v>87</v>
      </c>
      <c r="AW202" s="14" t="s">
        <v>31</v>
      </c>
      <c r="AX202" s="14" t="s">
        <v>77</v>
      </c>
      <c r="AY202" s="168" t="s">
        <v>170</v>
      </c>
    </row>
    <row r="203" spans="2:51" s="15" customFormat="1" ht="12">
      <c r="B203" s="175"/>
      <c r="D203" s="160" t="s">
        <v>179</v>
      </c>
      <c r="E203" s="176" t="s">
        <v>827</v>
      </c>
      <c r="F203" s="177" t="s">
        <v>239</v>
      </c>
      <c r="H203" s="178">
        <v>18.7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179</v>
      </c>
      <c r="AU203" s="176" t="s">
        <v>87</v>
      </c>
      <c r="AV203" s="15" t="s">
        <v>177</v>
      </c>
      <c r="AW203" s="15" t="s">
        <v>31</v>
      </c>
      <c r="AX203" s="15" t="s">
        <v>32</v>
      </c>
      <c r="AY203" s="176" t="s">
        <v>170</v>
      </c>
    </row>
    <row r="204" spans="1:65" s="2" customFormat="1" ht="16.5" customHeight="1">
      <c r="A204" s="33"/>
      <c r="B204" s="145"/>
      <c r="C204" s="146" t="s">
        <v>285</v>
      </c>
      <c r="D204" s="146" t="s">
        <v>172</v>
      </c>
      <c r="E204" s="147" t="s">
        <v>844</v>
      </c>
      <c r="F204" s="148" t="s">
        <v>845</v>
      </c>
      <c r="G204" s="149" t="s">
        <v>185</v>
      </c>
      <c r="H204" s="150">
        <v>12.1</v>
      </c>
      <c r="I204" s="151"/>
      <c r="J204" s="152">
        <f>ROUND(I204*H204,2)</f>
        <v>0</v>
      </c>
      <c r="K204" s="148" t="s">
        <v>176</v>
      </c>
      <c r="L204" s="34"/>
      <c r="M204" s="153" t="s">
        <v>1</v>
      </c>
      <c r="N204" s="154" t="s">
        <v>42</v>
      </c>
      <c r="O204" s="59"/>
      <c r="P204" s="155">
        <f>O204*H204</f>
        <v>0</v>
      </c>
      <c r="Q204" s="155">
        <v>0.0369</v>
      </c>
      <c r="R204" s="155">
        <f>Q204*H204</f>
        <v>0.44649</v>
      </c>
      <c r="S204" s="155">
        <v>0</v>
      </c>
      <c r="T204" s="15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177</v>
      </c>
      <c r="AT204" s="157" t="s">
        <v>172</v>
      </c>
      <c r="AU204" s="157" t="s">
        <v>87</v>
      </c>
      <c r="AY204" s="18" t="s">
        <v>170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8" t="s">
        <v>32</v>
      </c>
      <c r="BK204" s="158">
        <f>ROUND(I204*H204,2)</f>
        <v>0</v>
      </c>
      <c r="BL204" s="18" t="s">
        <v>177</v>
      </c>
      <c r="BM204" s="157" t="s">
        <v>1238</v>
      </c>
    </row>
    <row r="205" spans="2:51" s="14" customFormat="1" ht="12">
      <c r="B205" s="167"/>
      <c r="D205" s="160" t="s">
        <v>179</v>
      </c>
      <c r="E205" s="168" t="s">
        <v>1</v>
      </c>
      <c r="F205" s="169" t="s">
        <v>2232</v>
      </c>
      <c r="H205" s="170">
        <v>11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179</v>
      </c>
      <c r="AU205" s="168" t="s">
        <v>87</v>
      </c>
      <c r="AV205" s="14" t="s">
        <v>87</v>
      </c>
      <c r="AW205" s="14" t="s">
        <v>31</v>
      </c>
      <c r="AX205" s="14" t="s">
        <v>77</v>
      </c>
      <c r="AY205" s="168" t="s">
        <v>170</v>
      </c>
    </row>
    <row r="206" spans="2:51" s="15" customFormat="1" ht="12">
      <c r="B206" s="175"/>
      <c r="D206" s="160" t="s">
        <v>179</v>
      </c>
      <c r="E206" s="176" t="s">
        <v>816</v>
      </c>
      <c r="F206" s="177" t="s">
        <v>239</v>
      </c>
      <c r="H206" s="178">
        <v>11</v>
      </c>
      <c r="I206" s="179"/>
      <c r="L206" s="175"/>
      <c r="M206" s="180"/>
      <c r="N206" s="181"/>
      <c r="O206" s="181"/>
      <c r="P206" s="181"/>
      <c r="Q206" s="181"/>
      <c r="R206" s="181"/>
      <c r="S206" s="181"/>
      <c r="T206" s="182"/>
      <c r="AT206" s="176" t="s">
        <v>179</v>
      </c>
      <c r="AU206" s="176" t="s">
        <v>87</v>
      </c>
      <c r="AV206" s="15" t="s">
        <v>177</v>
      </c>
      <c r="AW206" s="15" t="s">
        <v>31</v>
      </c>
      <c r="AX206" s="15" t="s">
        <v>77</v>
      </c>
      <c r="AY206" s="176" t="s">
        <v>170</v>
      </c>
    </row>
    <row r="207" spans="2:51" s="14" customFormat="1" ht="12">
      <c r="B207" s="167"/>
      <c r="D207" s="160" t="s">
        <v>179</v>
      </c>
      <c r="E207" s="168" t="s">
        <v>1</v>
      </c>
      <c r="F207" s="169" t="s">
        <v>2233</v>
      </c>
      <c r="H207" s="170">
        <v>12.1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8" t="s">
        <v>179</v>
      </c>
      <c r="AU207" s="168" t="s">
        <v>87</v>
      </c>
      <c r="AV207" s="14" t="s">
        <v>87</v>
      </c>
      <c r="AW207" s="14" t="s">
        <v>31</v>
      </c>
      <c r="AX207" s="14" t="s">
        <v>77</v>
      </c>
      <c r="AY207" s="168" t="s">
        <v>170</v>
      </c>
    </row>
    <row r="208" spans="2:51" s="15" customFormat="1" ht="12">
      <c r="B208" s="175"/>
      <c r="D208" s="160" t="s">
        <v>179</v>
      </c>
      <c r="E208" s="176" t="s">
        <v>817</v>
      </c>
      <c r="F208" s="177" t="s">
        <v>239</v>
      </c>
      <c r="H208" s="178">
        <v>12.1</v>
      </c>
      <c r="I208" s="179"/>
      <c r="L208" s="175"/>
      <c r="M208" s="180"/>
      <c r="N208" s="181"/>
      <c r="O208" s="181"/>
      <c r="P208" s="181"/>
      <c r="Q208" s="181"/>
      <c r="R208" s="181"/>
      <c r="S208" s="181"/>
      <c r="T208" s="182"/>
      <c r="AT208" s="176" t="s">
        <v>179</v>
      </c>
      <c r="AU208" s="176" t="s">
        <v>87</v>
      </c>
      <c r="AV208" s="15" t="s">
        <v>177</v>
      </c>
      <c r="AW208" s="15" t="s">
        <v>31</v>
      </c>
      <c r="AX208" s="15" t="s">
        <v>32</v>
      </c>
      <c r="AY208" s="176" t="s">
        <v>170</v>
      </c>
    </row>
    <row r="209" spans="1:65" s="2" customFormat="1" ht="16.5" customHeight="1">
      <c r="A209" s="33"/>
      <c r="B209" s="145"/>
      <c r="C209" s="146" t="s">
        <v>289</v>
      </c>
      <c r="D209" s="146" t="s">
        <v>172</v>
      </c>
      <c r="E209" s="147" t="s">
        <v>849</v>
      </c>
      <c r="F209" s="148" t="s">
        <v>850</v>
      </c>
      <c r="G209" s="149" t="s">
        <v>222</v>
      </c>
      <c r="H209" s="150">
        <v>0</v>
      </c>
      <c r="I209" s="151"/>
      <c r="J209" s="152">
        <f>ROUND(I209*H209,2)</f>
        <v>0</v>
      </c>
      <c r="K209" s="148" t="s">
        <v>176</v>
      </c>
      <c r="L209" s="34"/>
      <c r="M209" s="153" t="s">
        <v>1</v>
      </c>
      <c r="N209" s="154" t="s">
        <v>42</v>
      </c>
      <c r="O209" s="59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177</v>
      </c>
      <c r="AT209" s="157" t="s">
        <v>172</v>
      </c>
      <c r="AU209" s="157" t="s">
        <v>87</v>
      </c>
      <c r="AY209" s="18" t="s">
        <v>170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8" t="s">
        <v>32</v>
      </c>
      <c r="BK209" s="158">
        <f>ROUND(I209*H209,2)</f>
        <v>0</v>
      </c>
      <c r="BL209" s="18" t="s">
        <v>177</v>
      </c>
      <c r="BM209" s="157" t="s">
        <v>1241</v>
      </c>
    </row>
    <row r="210" spans="2:51" s="13" customFormat="1" ht="12">
      <c r="B210" s="159"/>
      <c r="D210" s="160" t="s">
        <v>179</v>
      </c>
      <c r="E210" s="161" t="s">
        <v>1</v>
      </c>
      <c r="F210" s="162" t="s">
        <v>852</v>
      </c>
      <c r="H210" s="161" t="s">
        <v>1</v>
      </c>
      <c r="I210" s="163"/>
      <c r="L210" s="159"/>
      <c r="M210" s="164"/>
      <c r="N210" s="165"/>
      <c r="O210" s="165"/>
      <c r="P210" s="165"/>
      <c r="Q210" s="165"/>
      <c r="R210" s="165"/>
      <c r="S210" s="165"/>
      <c r="T210" s="166"/>
      <c r="AT210" s="161" t="s">
        <v>179</v>
      </c>
      <c r="AU210" s="161" t="s">
        <v>87</v>
      </c>
      <c r="AV210" s="13" t="s">
        <v>32</v>
      </c>
      <c r="AW210" s="13" t="s">
        <v>31</v>
      </c>
      <c r="AX210" s="13" t="s">
        <v>77</v>
      </c>
      <c r="AY210" s="161" t="s">
        <v>170</v>
      </c>
    </row>
    <row r="211" spans="2:51" s="14" customFormat="1" ht="12">
      <c r="B211" s="167"/>
      <c r="D211" s="160" t="s">
        <v>179</v>
      </c>
      <c r="E211" s="168" t="s">
        <v>1</v>
      </c>
      <c r="F211" s="169" t="s">
        <v>2234</v>
      </c>
      <c r="H211" s="170">
        <v>0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179</v>
      </c>
      <c r="AU211" s="168" t="s">
        <v>87</v>
      </c>
      <c r="AV211" s="14" t="s">
        <v>87</v>
      </c>
      <c r="AW211" s="14" t="s">
        <v>31</v>
      </c>
      <c r="AX211" s="14" t="s">
        <v>32</v>
      </c>
      <c r="AY211" s="168" t="s">
        <v>170</v>
      </c>
    </row>
    <row r="212" spans="1:65" s="2" customFormat="1" ht="24.2" customHeight="1">
      <c r="A212" s="33"/>
      <c r="B212" s="145"/>
      <c r="C212" s="146" t="s">
        <v>293</v>
      </c>
      <c r="D212" s="146" t="s">
        <v>172</v>
      </c>
      <c r="E212" s="147" t="s">
        <v>854</v>
      </c>
      <c r="F212" s="148" t="s">
        <v>855</v>
      </c>
      <c r="G212" s="149" t="s">
        <v>222</v>
      </c>
      <c r="H212" s="150">
        <v>40.735</v>
      </c>
      <c r="I212" s="151"/>
      <c r="J212" s="152">
        <f>ROUND(I212*H212,2)</f>
        <v>0</v>
      </c>
      <c r="K212" s="148" t="s">
        <v>176</v>
      </c>
      <c r="L212" s="34"/>
      <c r="M212" s="153" t="s">
        <v>1</v>
      </c>
      <c r="N212" s="154" t="s">
        <v>42</v>
      </c>
      <c r="O212" s="59"/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177</v>
      </c>
      <c r="AT212" s="157" t="s">
        <v>172</v>
      </c>
      <c r="AU212" s="157" t="s">
        <v>87</v>
      </c>
      <c r="AY212" s="18" t="s">
        <v>170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8" t="s">
        <v>32</v>
      </c>
      <c r="BK212" s="158">
        <f>ROUND(I212*H212,2)</f>
        <v>0</v>
      </c>
      <c r="BL212" s="18" t="s">
        <v>177</v>
      </c>
      <c r="BM212" s="157" t="s">
        <v>1245</v>
      </c>
    </row>
    <row r="213" spans="2:51" s="14" customFormat="1" ht="12">
      <c r="B213" s="167"/>
      <c r="D213" s="160" t="s">
        <v>179</v>
      </c>
      <c r="E213" s="168" t="s">
        <v>1</v>
      </c>
      <c r="F213" s="169" t="s">
        <v>1246</v>
      </c>
      <c r="H213" s="170">
        <v>49.742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179</v>
      </c>
      <c r="AU213" s="168" t="s">
        <v>87</v>
      </c>
      <c r="AV213" s="14" t="s">
        <v>87</v>
      </c>
      <c r="AW213" s="14" t="s">
        <v>31</v>
      </c>
      <c r="AX213" s="14" t="s">
        <v>77</v>
      </c>
      <c r="AY213" s="168" t="s">
        <v>170</v>
      </c>
    </row>
    <row r="214" spans="2:51" s="14" customFormat="1" ht="12">
      <c r="B214" s="167"/>
      <c r="D214" s="160" t="s">
        <v>179</v>
      </c>
      <c r="E214" s="168" t="s">
        <v>1</v>
      </c>
      <c r="F214" s="169" t="s">
        <v>1247</v>
      </c>
      <c r="H214" s="170">
        <v>18.15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8" t="s">
        <v>179</v>
      </c>
      <c r="AU214" s="168" t="s">
        <v>87</v>
      </c>
      <c r="AV214" s="14" t="s">
        <v>87</v>
      </c>
      <c r="AW214" s="14" t="s">
        <v>31</v>
      </c>
      <c r="AX214" s="14" t="s">
        <v>77</v>
      </c>
      <c r="AY214" s="168" t="s">
        <v>170</v>
      </c>
    </row>
    <row r="215" spans="2:51" s="15" customFormat="1" ht="12">
      <c r="B215" s="175"/>
      <c r="D215" s="160" t="s">
        <v>179</v>
      </c>
      <c r="E215" s="176" t="s">
        <v>1</v>
      </c>
      <c r="F215" s="177" t="s">
        <v>239</v>
      </c>
      <c r="H215" s="178">
        <v>67.892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179</v>
      </c>
      <c r="AU215" s="176" t="s">
        <v>87</v>
      </c>
      <c r="AV215" s="15" t="s">
        <v>177</v>
      </c>
      <c r="AW215" s="15" t="s">
        <v>31</v>
      </c>
      <c r="AX215" s="15" t="s">
        <v>77</v>
      </c>
      <c r="AY215" s="176" t="s">
        <v>170</v>
      </c>
    </row>
    <row r="216" spans="2:51" s="13" customFormat="1" ht="12">
      <c r="B216" s="159"/>
      <c r="D216" s="160" t="s">
        <v>179</v>
      </c>
      <c r="E216" s="161" t="s">
        <v>1</v>
      </c>
      <c r="F216" s="162" t="s">
        <v>859</v>
      </c>
      <c r="H216" s="161" t="s">
        <v>1</v>
      </c>
      <c r="I216" s="163"/>
      <c r="L216" s="159"/>
      <c r="M216" s="164"/>
      <c r="N216" s="165"/>
      <c r="O216" s="165"/>
      <c r="P216" s="165"/>
      <c r="Q216" s="165"/>
      <c r="R216" s="165"/>
      <c r="S216" s="165"/>
      <c r="T216" s="166"/>
      <c r="AT216" s="161" t="s">
        <v>179</v>
      </c>
      <c r="AU216" s="161" t="s">
        <v>87</v>
      </c>
      <c r="AV216" s="13" t="s">
        <v>32</v>
      </c>
      <c r="AW216" s="13" t="s">
        <v>31</v>
      </c>
      <c r="AX216" s="13" t="s">
        <v>77</v>
      </c>
      <c r="AY216" s="161" t="s">
        <v>170</v>
      </c>
    </row>
    <row r="217" spans="2:51" s="14" customFormat="1" ht="12">
      <c r="B217" s="167"/>
      <c r="D217" s="160" t="s">
        <v>179</v>
      </c>
      <c r="E217" s="168" t="s">
        <v>1</v>
      </c>
      <c r="F217" s="169" t="s">
        <v>2235</v>
      </c>
      <c r="H217" s="170">
        <v>40.735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179</v>
      </c>
      <c r="AU217" s="168" t="s">
        <v>87</v>
      </c>
      <c r="AV217" s="14" t="s">
        <v>87</v>
      </c>
      <c r="AW217" s="14" t="s">
        <v>31</v>
      </c>
      <c r="AX217" s="14" t="s">
        <v>32</v>
      </c>
      <c r="AY217" s="168" t="s">
        <v>170</v>
      </c>
    </row>
    <row r="218" spans="1:65" s="2" customFormat="1" ht="24.2" customHeight="1">
      <c r="A218" s="33"/>
      <c r="B218" s="145"/>
      <c r="C218" s="146" t="s">
        <v>299</v>
      </c>
      <c r="D218" s="146" t="s">
        <v>172</v>
      </c>
      <c r="E218" s="147" t="s">
        <v>861</v>
      </c>
      <c r="F218" s="148" t="s">
        <v>862</v>
      </c>
      <c r="G218" s="149" t="s">
        <v>222</v>
      </c>
      <c r="H218" s="150">
        <v>27.157</v>
      </c>
      <c r="I218" s="151"/>
      <c r="J218" s="152">
        <f>ROUND(I218*H218,2)</f>
        <v>0</v>
      </c>
      <c r="K218" s="148" t="s">
        <v>176</v>
      </c>
      <c r="L218" s="34"/>
      <c r="M218" s="153" t="s">
        <v>1</v>
      </c>
      <c r="N218" s="154" t="s">
        <v>42</v>
      </c>
      <c r="O218" s="59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177</v>
      </c>
      <c r="AT218" s="157" t="s">
        <v>172</v>
      </c>
      <c r="AU218" s="157" t="s">
        <v>87</v>
      </c>
      <c r="AY218" s="18" t="s">
        <v>170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8" t="s">
        <v>32</v>
      </c>
      <c r="BK218" s="158">
        <f>ROUND(I218*H218,2)</f>
        <v>0</v>
      </c>
      <c r="BL218" s="18" t="s">
        <v>177</v>
      </c>
      <c r="BM218" s="157" t="s">
        <v>2236</v>
      </c>
    </row>
    <row r="219" spans="2:51" s="14" customFormat="1" ht="12">
      <c r="B219" s="167"/>
      <c r="D219" s="160" t="s">
        <v>179</v>
      </c>
      <c r="E219" s="168" t="s">
        <v>1</v>
      </c>
      <c r="F219" s="169" t="s">
        <v>2237</v>
      </c>
      <c r="H219" s="170">
        <v>27.157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179</v>
      </c>
      <c r="AU219" s="168" t="s">
        <v>87</v>
      </c>
      <c r="AV219" s="14" t="s">
        <v>87</v>
      </c>
      <c r="AW219" s="14" t="s">
        <v>31</v>
      </c>
      <c r="AX219" s="14" t="s">
        <v>32</v>
      </c>
      <c r="AY219" s="168" t="s">
        <v>170</v>
      </c>
    </row>
    <row r="220" spans="1:65" s="2" customFormat="1" ht="24.2" customHeight="1">
      <c r="A220" s="33"/>
      <c r="B220" s="145"/>
      <c r="C220" s="146" t="s">
        <v>304</v>
      </c>
      <c r="D220" s="146" t="s">
        <v>172</v>
      </c>
      <c r="E220" s="147" t="s">
        <v>1839</v>
      </c>
      <c r="F220" s="148" t="s">
        <v>2238</v>
      </c>
      <c r="G220" s="149" t="s">
        <v>222</v>
      </c>
      <c r="H220" s="150">
        <v>145.983</v>
      </c>
      <c r="I220" s="151"/>
      <c r="J220" s="152">
        <f>ROUND(I220*H220,2)</f>
        <v>0</v>
      </c>
      <c r="K220" s="148" t="s">
        <v>176</v>
      </c>
      <c r="L220" s="34"/>
      <c r="M220" s="153" t="s">
        <v>1</v>
      </c>
      <c r="N220" s="154" t="s">
        <v>42</v>
      </c>
      <c r="O220" s="59"/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7" t="s">
        <v>177</v>
      </c>
      <c r="AT220" s="157" t="s">
        <v>172</v>
      </c>
      <c r="AU220" s="157" t="s">
        <v>87</v>
      </c>
      <c r="AY220" s="18" t="s">
        <v>170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8" t="s">
        <v>32</v>
      </c>
      <c r="BK220" s="158">
        <f>ROUND(I220*H220,2)</f>
        <v>0</v>
      </c>
      <c r="BL220" s="18" t="s">
        <v>177</v>
      </c>
      <c r="BM220" s="157" t="s">
        <v>2239</v>
      </c>
    </row>
    <row r="221" spans="2:51" s="13" customFormat="1" ht="12">
      <c r="B221" s="159"/>
      <c r="D221" s="160" t="s">
        <v>179</v>
      </c>
      <c r="E221" s="161" t="s">
        <v>1</v>
      </c>
      <c r="F221" s="162" t="s">
        <v>2240</v>
      </c>
      <c r="H221" s="161" t="s">
        <v>1</v>
      </c>
      <c r="I221" s="163"/>
      <c r="L221" s="159"/>
      <c r="M221" s="164"/>
      <c r="N221" s="165"/>
      <c r="O221" s="165"/>
      <c r="P221" s="165"/>
      <c r="Q221" s="165"/>
      <c r="R221" s="165"/>
      <c r="S221" s="165"/>
      <c r="T221" s="166"/>
      <c r="AT221" s="161" t="s">
        <v>179</v>
      </c>
      <c r="AU221" s="161" t="s">
        <v>87</v>
      </c>
      <c r="AV221" s="13" t="s">
        <v>32</v>
      </c>
      <c r="AW221" s="13" t="s">
        <v>31</v>
      </c>
      <c r="AX221" s="13" t="s">
        <v>77</v>
      </c>
      <c r="AY221" s="161" t="s">
        <v>170</v>
      </c>
    </row>
    <row r="222" spans="2:51" s="14" customFormat="1" ht="12">
      <c r="B222" s="167"/>
      <c r="D222" s="160" t="s">
        <v>179</v>
      </c>
      <c r="E222" s="168" t="s">
        <v>1</v>
      </c>
      <c r="F222" s="169" t="s">
        <v>2241</v>
      </c>
      <c r="H222" s="170">
        <v>13.899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8" t="s">
        <v>179</v>
      </c>
      <c r="AU222" s="168" t="s">
        <v>87</v>
      </c>
      <c r="AV222" s="14" t="s">
        <v>87</v>
      </c>
      <c r="AW222" s="14" t="s">
        <v>31</v>
      </c>
      <c r="AX222" s="14" t="s">
        <v>77</v>
      </c>
      <c r="AY222" s="168" t="s">
        <v>170</v>
      </c>
    </row>
    <row r="223" spans="2:51" s="14" customFormat="1" ht="12">
      <c r="B223" s="167"/>
      <c r="D223" s="160" t="s">
        <v>179</v>
      </c>
      <c r="E223" s="168" t="s">
        <v>1</v>
      </c>
      <c r="F223" s="169" t="s">
        <v>2242</v>
      </c>
      <c r="H223" s="170">
        <v>12.32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8" t="s">
        <v>179</v>
      </c>
      <c r="AU223" s="168" t="s">
        <v>87</v>
      </c>
      <c r="AV223" s="14" t="s">
        <v>87</v>
      </c>
      <c r="AW223" s="14" t="s">
        <v>31</v>
      </c>
      <c r="AX223" s="14" t="s">
        <v>77</v>
      </c>
      <c r="AY223" s="168" t="s">
        <v>170</v>
      </c>
    </row>
    <row r="224" spans="2:51" s="14" customFormat="1" ht="12">
      <c r="B224" s="167"/>
      <c r="D224" s="160" t="s">
        <v>179</v>
      </c>
      <c r="E224" s="168" t="s">
        <v>1</v>
      </c>
      <c r="F224" s="169" t="s">
        <v>2243</v>
      </c>
      <c r="H224" s="170">
        <v>13.653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179</v>
      </c>
      <c r="AU224" s="168" t="s">
        <v>87</v>
      </c>
      <c r="AV224" s="14" t="s">
        <v>87</v>
      </c>
      <c r="AW224" s="14" t="s">
        <v>31</v>
      </c>
      <c r="AX224" s="14" t="s">
        <v>77</v>
      </c>
      <c r="AY224" s="168" t="s">
        <v>170</v>
      </c>
    </row>
    <row r="225" spans="2:51" s="13" customFormat="1" ht="12">
      <c r="B225" s="159"/>
      <c r="D225" s="160" t="s">
        <v>179</v>
      </c>
      <c r="E225" s="161" t="s">
        <v>1</v>
      </c>
      <c r="F225" s="162" t="s">
        <v>2244</v>
      </c>
      <c r="H225" s="161" t="s">
        <v>1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1" t="s">
        <v>179</v>
      </c>
      <c r="AU225" s="161" t="s">
        <v>87</v>
      </c>
      <c r="AV225" s="13" t="s">
        <v>32</v>
      </c>
      <c r="AW225" s="13" t="s">
        <v>31</v>
      </c>
      <c r="AX225" s="13" t="s">
        <v>77</v>
      </c>
      <c r="AY225" s="161" t="s">
        <v>170</v>
      </c>
    </row>
    <row r="226" spans="2:51" s="14" customFormat="1" ht="12">
      <c r="B226" s="167"/>
      <c r="D226" s="160" t="s">
        <v>179</v>
      </c>
      <c r="E226" s="168" t="s">
        <v>1</v>
      </c>
      <c r="F226" s="169" t="s">
        <v>2245</v>
      </c>
      <c r="H226" s="170">
        <v>55.985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179</v>
      </c>
      <c r="AU226" s="168" t="s">
        <v>87</v>
      </c>
      <c r="AV226" s="14" t="s">
        <v>87</v>
      </c>
      <c r="AW226" s="14" t="s">
        <v>31</v>
      </c>
      <c r="AX226" s="14" t="s">
        <v>77</v>
      </c>
      <c r="AY226" s="168" t="s">
        <v>170</v>
      </c>
    </row>
    <row r="227" spans="2:51" s="14" customFormat="1" ht="12">
      <c r="B227" s="167"/>
      <c r="D227" s="160" t="s">
        <v>179</v>
      </c>
      <c r="E227" s="168" t="s">
        <v>1</v>
      </c>
      <c r="F227" s="169" t="s">
        <v>2246</v>
      </c>
      <c r="H227" s="170">
        <v>49.259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179</v>
      </c>
      <c r="AU227" s="168" t="s">
        <v>87</v>
      </c>
      <c r="AV227" s="14" t="s">
        <v>87</v>
      </c>
      <c r="AW227" s="14" t="s">
        <v>31</v>
      </c>
      <c r="AX227" s="14" t="s">
        <v>77</v>
      </c>
      <c r="AY227" s="168" t="s">
        <v>170</v>
      </c>
    </row>
    <row r="228" spans="2:51" s="14" customFormat="1" ht="12">
      <c r="B228" s="167"/>
      <c r="D228" s="160" t="s">
        <v>179</v>
      </c>
      <c r="E228" s="168" t="s">
        <v>1</v>
      </c>
      <c r="F228" s="169" t="s">
        <v>2247</v>
      </c>
      <c r="H228" s="170">
        <v>128.398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179</v>
      </c>
      <c r="AU228" s="168" t="s">
        <v>87</v>
      </c>
      <c r="AV228" s="14" t="s">
        <v>87</v>
      </c>
      <c r="AW228" s="14" t="s">
        <v>31</v>
      </c>
      <c r="AX228" s="14" t="s">
        <v>77</v>
      </c>
      <c r="AY228" s="168" t="s">
        <v>170</v>
      </c>
    </row>
    <row r="229" spans="2:51" s="14" customFormat="1" ht="12">
      <c r="B229" s="167"/>
      <c r="D229" s="160" t="s">
        <v>179</v>
      </c>
      <c r="E229" s="168" t="s">
        <v>1</v>
      </c>
      <c r="F229" s="169" t="s">
        <v>2248</v>
      </c>
      <c r="H229" s="170">
        <v>81.536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179</v>
      </c>
      <c r="AU229" s="168" t="s">
        <v>87</v>
      </c>
      <c r="AV229" s="14" t="s">
        <v>87</v>
      </c>
      <c r="AW229" s="14" t="s">
        <v>31</v>
      </c>
      <c r="AX229" s="14" t="s">
        <v>77</v>
      </c>
      <c r="AY229" s="168" t="s">
        <v>170</v>
      </c>
    </row>
    <row r="230" spans="2:51" s="14" customFormat="1" ht="12">
      <c r="B230" s="167"/>
      <c r="D230" s="160" t="s">
        <v>179</v>
      </c>
      <c r="E230" s="168" t="s">
        <v>1</v>
      </c>
      <c r="F230" s="169" t="s">
        <v>2249</v>
      </c>
      <c r="H230" s="170">
        <v>69.102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179</v>
      </c>
      <c r="AU230" s="168" t="s">
        <v>87</v>
      </c>
      <c r="AV230" s="14" t="s">
        <v>87</v>
      </c>
      <c r="AW230" s="14" t="s">
        <v>31</v>
      </c>
      <c r="AX230" s="14" t="s">
        <v>77</v>
      </c>
      <c r="AY230" s="168" t="s">
        <v>170</v>
      </c>
    </row>
    <row r="231" spans="2:51" s="13" customFormat="1" ht="12">
      <c r="B231" s="159"/>
      <c r="D231" s="160" t="s">
        <v>179</v>
      </c>
      <c r="E231" s="161" t="s">
        <v>1</v>
      </c>
      <c r="F231" s="162" t="s">
        <v>2200</v>
      </c>
      <c r="H231" s="161" t="s">
        <v>1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1" t="s">
        <v>179</v>
      </c>
      <c r="AU231" s="161" t="s">
        <v>87</v>
      </c>
      <c r="AV231" s="13" t="s">
        <v>32</v>
      </c>
      <c r="AW231" s="13" t="s">
        <v>31</v>
      </c>
      <c r="AX231" s="13" t="s">
        <v>77</v>
      </c>
      <c r="AY231" s="161" t="s">
        <v>170</v>
      </c>
    </row>
    <row r="232" spans="2:51" s="13" customFormat="1" ht="12">
      <c r="B232" s="159"/>
      <c r="D232" s="160" t="s">
        <v>179</v>
      </c>
      <c r="E232" s="161" t="s">
        <v>1</v>
      </c>
      <c r="F232" s="162" t="s">
        <v>2250</v>
      </c>
      <c r="H232" s="161" t="s">
        <v>1</v>
      </c>
      <c r="I232" s="163"/>
      <c r="L232" s="159"/>
      <c r="M232" s="164"/>
      <c r="N232" s="165"/>
      <c r="O232" s="165"/>
      <c r="P232" s="165"/>
      <c r="Q232" s="165"/>
      <c r="R232" s="165"/>
      <c r="S232" s="165"/>
      <c r="T232" s="166"/>
      <c r="AT232" s="161" t="s">
        <v>179</v>
      </c>
      <c r="AU232" s="161" t="s">
        <v>87</v>
      </c>
      <c r="AV232" s="13" t="s">
        <v>32</v>
      </c>
      <c r="AW232" s="13" t="s">
        <v>31</v>
      </c>
      <c r="AX232" s="13" t="s">
        <v>77</v>
      </c>
      <c r="AY232" s="161" t="s">
        <v>170</v>
      </c>
    </row>
    <row r="233" spans="2:51" s="14" customFormat="1" ht="12">
      <c r="B233" s="167"/>
      <c r="D233" s="160" t="s">
        <v>179</v>
      </c>
      <c r="E233" s="168" t="s">
        <v>1</v>
      </c>
      <c r="F233" s="169" t="s">
        <v>2251</v>
      </c>
      <c r="H233" s="170">
        <v>5.005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8" t="s">
        <v>179</v>
      </c>
      <c r="AU233" s="168" t="s">
        <v>87</v>
      </c>
      <c r="AV233" s="14" t="s">
        <v>87</v>
      </c>
      <c r="AW233" s="14" t="s">
        <v>31</v>
      </c>
      <c r="AX233" s="14" t="s">
        <v>77</v>
      </c>
      <c r="AY233" s="168" t="s">
        <v>170</v>
      </c>
    </row>
    <row r="234" spans="2:51" s="13" customFormat="1" ht="12">
      <c r="B234" s="159"/>
      <c r="D234" s="160" t="s">
        <v>179</v>
      </c>
      <c r="E234" s="161" t="s">
        <v>1</v>
      </c>
      <c r="F234" s="162" t="s">
        <v>2252</v>
      </c>
      <c r="H234" s="161" t="s">
        <v>1</v>
      </c>
      <c r="I234" s="163"/>
      <c r="L234" s="159"/>
      <c r="M234" s="164"/>
      <c r="N234" s="165"/>
      <c r="O234" s="165"/>
      <c r="P234" s="165"/>
      <c r="Q234" s="165"/>
      <c r="R234" s="165"/>
      <c r="S234" s="165"/>
      <c r="T234" s="166"/>
      <c r="AT234" s="161" t="s">
        <v>179</v>
      </c>
      <c r="AU234" s="161" t="s">
        <v>87</v>
      </c>
      <c r="AV234" s="13" t="s">
        <v>32</v>
      </c>
      <c r="AW234" s="13" t="s">
        <v>31</v>
      </c>
      <c r="AX234" s="13" t="s">
        <v>77</v>
      </c>
      <c r="AY234" s="161" t="s">
        <v>170</v>
      </c>
    </row>
    <row r="235" spans="2:51" s="14" customFormat="1" ht="12">
      <c r="B235" s="167"/>
      <c r="D235" s="160" t="s">
        <v>179</v>
      </c>
      <c r="E235" s="168" t="s">
        <v>1</v>
      </c>
      <c r="F235" s="169" t="s">
        <v>2253</v>
      </c>
      <c r="H235" s="170">
        <v>9.438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179</v>
      </c>
      <c r="AU235" s="168" t="s">
        <v>87</v>
      </c>
      <c r="AV235" s="14" t="s">
        <v>87</v>
      </c>
      <c r="AW235" s="14" t="s">
        <v>31</v>
      </c>
      <c r="AX235" s="14" t="s">
        <v>77</v>
      </c>
      <c r="AY235" s="168" t="s">
        <v>170</v>
      </c>
    </row>
    <row r="236" spans="2:51" s="14" customFormat="1" ht="12">
      <c r="B236" s="167"/>
      <c r="D236" s="160" t="s">
        <v>179</v>
      </c>
      <c r="E236" s="168" t="s">
        <v>1</v>
      </c>
      <c r="F236" s="169" t="s">
        <v>2254</v>
      </c>
      <c r="H236" s="170">
        <v>4.07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179</v>
      </c>
      <c r="AU236" s="168" t="s">
        <v>87</v>
      </c>
      <c r="AV236" s="14" t="s">
        <v>87</v>
      </c>
      <c r="AW236" s="14" t="s">
        <v>31</v>
      </c>
      <c r="AX236" s="14" t="s">
        <v>77</v>
      </c>
      <c r="AY236" s="168" t="s">
        <v>170</v>
      </c>
    </row>
    <row r="237" spans="2:51" s="13" customFormat="1" ht="12">
      <c r="B237" s="159"/>
      <c r="D237" s="160" t="s">
        <v>179</v>
      </c>
      <c r="E237" s="161" t="s">
        <v>1</v>
      </c>
      <c r="F237" s="162" t="s">
        <v>2255</v>
      </c>
      <c r="H237" s="161" t="s">
        <v>1</v>
      </c>
      <c r="I237" s="163"/>
      <c r="L237" s="159"/>
      <c r="M237" s="164"/>
      <c r="N237" s="165"/>
      <c r="O237" s="165"/>
      <c r="P237" s="165"/>
      <c r="Q237" s="165"/>
      <c r="R237" s="165"/>
      <c r="S237" s="165"/>
      <c r="T237" s="166"/>
      <c r="AT237" s="161" t="s">
        <v>179</v>
      </c>
      <c r="AU237" s="161" t="s">
        <v>87</v>
      </c>
      <c r="AV237" s="13" t="s">
        <v>32</v>
      </c>
      <c r="AW237" s="13" t="s">
        <v>31</v>
      </c>
      <c r="AX237" s="13" t="s">
        <v>77</v>
      </c>
      <c r="AY237" s="161" t="s">
        <v>170</v>
      </c>
    </row>
    <row r="238" spans="2:51" s="14" customFormat="1" ht="12">
      <c r="B238" s="167"/>
      <c r="D238" s="160" t="s">
        <v>179</v>
      </c>
      <c r="E238" s="168" t="s">
        <v>1</v>
      </c>
      <c r="F238" s="169" t="s">
        <v>2256</v>
      </c>
      <c r="H238" s="170">
        <v>26.775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8" t="s">
        <v>179</v>
      </c>
      <c r="AU238" s="168" t="s">
        <v>87</v>
      </c>
      <c r="AV238" s="14" t="s">
        <v>87</v>
      </c>
      <c r="AW238" s="14" t="s">
        <v>31</v>
      </c>
      <c r="AX238" s="14" t="s">
        <v>77</v>
      </c>
      <c r="AY238" s="168" t="s">
        <v>170</v>
      </c>
    </row>
    <row r="239" spans="2:51" s="14" customFormat="1" ht="12">
      <c r="B239" s="167"/>
      <c r="D239" s="160" t="s">
        <v>179</v>
      </c>
      <c r="E239" s="168" t="s">
        <v>1</v>
      </c>
      <c r="F239" s="169" t="s">
        <v>2257</v>
      </c>
      <c r="H239" s="170">
        <v>8.47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179</v>
      </c>
      <c r="AU239" s="168" t="s">
        <v>87</v>
      </c>
      <c r="AV239" s="14" t="s">
        <v>87</v>
      </c>
      <c r="AW239" s="14" t="s">
        <v>31</v>
      </c>
      <c r="AX239" s="14" t="s">
        <v>77</v>
      </c>
      <c r="AY239" s="168" t="s">
        <v>170</v>
      </c>
    </row>
    <row r="240" spans="2:51" s="13" customFormat="1" ht="12">
      <c r="B240" s="159"/>
      <c r="D240" s="160" t="s">
        <v>179</v>
      </c>
      <c r="E240" s="161" t="s">
        <v>1</v>
      </c>
      <c r="F240" s="162" t="s">
        <v>2258</v>
      </c>
      <c r="H240" s="161" t="s">
        <v>1</v>
      </c>
      <c r="I240" s="163"/>
      <c r="L240" s="159"/>
      <c r="M240" s="164"/>
      <c r="N240" s="165"/>
      <c r="O240" s="165"/>
      <c r="P240" s="165"/>
      <c r="Q240" s="165"/>
      <c r="R240" s="165"/>
      <c r="S240" s="165"/>
      <c r="T240" s="166"/>
      <c r="AT240" s="161" t="s">
        <v>179</v>
      </c>
      <c r="AU240" s="161" t="s">
        <v>87</v>
      </c>
      <c r="AV240" s="13" t="s">
        <v>32</v>
      </c>
      <c r="AW240" s="13" t="s">
        <v>31</v>
      </c>
      <c r="AX240" s="13" t="s">
        <v>77</v>
      </c>
      <c r="AY240" s="161" t="s">
        <v>170</v>
      </c>
    </row>
    <row r="241" spans="2:51" s="14" customFormat="1" ht="12">
      <c r="B241" s="167"/>
      <c r="D241" s="160" t="s">
        <v>179</v>
      </c>
      <c r="E241" s="168" t="s">
        <v>1</v>
      </c>
      <c r="F241" s="169" t="s">
        <v>2259</v>
      </c>
      <c r="H241" s="170">
        <v>9.68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8" t="s">
        <v>179</v>
      </c>
      <c r="AU241" s="168" t="s">
        <v>87</v>
      </c>
      <c r="AV241" s="14" t="s">
        <v>87</v>
      </c>
      <c r="AW241" s="14" t="s">
        <v>31</v>
      </c>
      <c r="AX241" s="14" t="s">
        <v>77</v>
      </c>
      <c r="AY241" s="168" t="s">
        <v>170</v>
      </c>
    </row>
    <row r="242" spans="2:51" s="13" customFormat="1" ht="12">
      <c r="B242" s="159"/>
      <c r="D242" s="160" t="s">
        <v>179</v>
      </c>
      <c r="E242" s="161" t="s">
        <v>1</v>
      </c>
      <c r="F242" s="162" t="s">
        <v>2260</v>
      </c>
      <c r="H242" s="161" t="s">
        <v>1</v>
      </c>
      <c r="I242" s="163"/>
      <c r="L242" s="159"/>
      <c r="M242" s="164"/>
      <c r="N242" s="165"/>
      <c r="O242" s="165"/>
      <c r="P242" s="165"/>
      <c r="Q242" s="165"/>
      <c r="R242" s="165"/>
      <c r="S242" s="165"/>
      <c r="T242" s="166"/>
      <c r="AT242" s="161" t="s">
        <v>179</v>
      </c>
      <c r="AU242" s="161" t="s">
        <v>87</v>
      </c>
      <c r="AV242" s="13" t="s">
        <v>32</v>
      </c>
      <c r="AW242" s="13" t="s">
        <v>31</v>
      </c>
      <c r="AX242" s="13" t="s">
        <v>77</v>
      </c>
      <c r="AY242" s="161" t="s">
        <v>170</v>
      </c>
    </row>
    <row r="243" spans="2:51" s="14" customFormat="1" ht="12">
      <c r="B243" s="167"/>
      <c r="D243" s="160" t="s">
        <v>179</v>
      </c>
      <c r="E243" s="168" t="s">
        <v>1</v>
      </c>
      <c r="F243" s="169" t="s">
        <v>2261</v>
      </c>
      <c r="H243" s="170">
        <v>7.257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179</v>
      </c>
      <c r="AU243" s="168" t="s">
        <v>87</v>
      </c>
      <c r="AV243" s="14" t="s">
        <v>87</v>
      </c>
      <c r="AW243" s="14" t="s">
        <v>31</v>
      </c>
      <c r="AX243" s="14" t="s">
        <v>77</v>
      </c>
      <c r="AY243" s="168" t="s">
        <v>170</v>
      </c>
    </row>
    <row r="244" spans="2:51" s="14" customFormat="1" ht="12">
      <c r="B244" s="167"/>
      <c r="D244" s="160" t="s">
        <v>179</v>
      </c>
      <c r="E244" s="168" t="s">
        <v>1</v>
      </c>
      <c r="F244" s="169" t="s">
        <v>2262</v>
      </c>
      <c r="H244" s="170">
        <v>14.149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8" t="s">
        <v>179</v>
      </c>
      <c r="AU244" s="168" t="s">
        <v>87</v>
      </c>
      <c r="AV244" s="14" t="s">
        <v>87</v>
      </c>
      <c r="AW244" s="14" t="s">
        <v>31</v>
      </c>
      <c r="AX244" s="14" t="s">
        <v>77</v>
      </c>
      <c r="AY244" s="168" t="s">
        <v>170</v>
      </c>
    </row>
    <row r="245" spans="2:51" s="13" customFormat="1" ht="12">
      <c r="B245" s="159"/>
      <c r="D245" s="160" t="s">
        <v>179</v>
      </c>
      <c r="E245" s="161" t="s">
        <v>1</v>
      </c>
      <c r="F245" s="162" t="s">
        <v>1203</v>
      </c>
      <c r="H245" s="161" t="s">
        <v>1</v>
      </c>
      <c r="I245" s="163"/>
      <c r="L245" s="159"/>
      <c r="M245" s="164"/>
      <c r="N245" s="165"/>
      <c r="O245" s="165"/>
      <c r="P245" s="165"/>
      <c r="Q245" s="165"/>
      <c r="R245" s="165"/>
      <c r="S245" s="165"/>
      <c r="T245" s="166"/>
      <c r="AT245" s="161" t="s">
        <v>179</v>
      </c>
      <c r="AU245" s="161" t="s">
        <v>87</v>
      </c>
      <c r="AV245" s="13" t="s">
        <v>32</v>
      </c>
      <c r="AW245" s="13" t="s">
        <v>31</v>
      </c>
      <c r="AX245" s="13" t="s">
        <v>77</v>
      </c>
      <c r="AY245" s="161" t="s">
        <v>170</v>
      </c>
    </row>
    <row r="246" spans="2:51" s="14" customFormat="1" ht="12">
      <c r="B246" s="167"/>
      <c r="D246" s="160" t="s">
        <v>179</v>
      </c>
      <c r="E246" s="168" t="s">
        <v>1</v>
      </c>
      <c r="F246" s="169" t="s">
        <v>2263</v>
      </c>
      <c r="H246" s="170">
        <v>25.641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8" t="s">
        <v>179</v>
      </c>
      <c r="AU246" s="168" t="s">
        <v>87</v>
      </c>
      <c r="AV246" s="14" t="s">
        <v>87</v>
      </c>
      <c r="AW246" s="14" t="s">
        <v>31</v>
      </c>
      <c r="AX246" s="14" t="s">
        <v>77</v>
      </c>
      <c r="AY246" s="168" t="s">
        <v>170</v>
      </c>
    </row>
    <row r="247" spans="2:51" s="16" customFormat="1" ht="12">
      <c r="B247" s="198"/>
      <c r="D247" s="160" t="s">
        <v>179</v>
      </c>
      <c r="E247" s="199" t="s">
        <v>1</v>
      </c>
      <c r="F247" s="200" t="s">
        <v>893</v>
      </c>
      <c r="H247" s="201">
        <v>534.637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179</v>
      </c>
      <c r="AU247" s="199" t="s">
        <v>87</v>
      </c>
      <c r="AV247" s="16" t="s">
        <v>187</v>
      </c>
      <c r="AW247" s="16" t="s">
        <v>31</v>
      </c>
      <c r="AX247" s="16" t="s">
        <v>77</v>
      </c>
      <c r="AY247" s="199" t="s">
        <v>170</v>
      </c>
    </row>
    <row r="248" spans="2:51" s="13" customFormat="1" ht="12">
      <c r="B248" s="159"/>
      <c r="D248" s="160" t="s">
        <v>179</v>
      </c>
      <c r="E248" s="161" t="s">
        <v>1</v>
      </c>
      <c r="F248" s="162" t="s">
        <v>1284</v>
      </c>
      <c r="H248" s="161" t="s">
        <v>1</v>
      </c>
      <c r="I248" s="163"/>
      <c r="L248" s="159"/>
      <c r="M248" s="164"/>
      <c r="N248" s="165"/>
      <c r="O248" s="165"/>
      <c r="P248" s="165"/>
      <c r="Q248" s="165"/>
      <c r="R248" s="165"/>
      <c r="S248" s="165"/>
      <c r="T248" s="166"/>
      <c r="AT248" s="161" t="s">
        <v>179</v>
      </c>
      <c r="AU248" s="161" t="s">
        <v>87</v>
      </c>
      <c r="AV248" s="13" t="s">
        <v>32</v>
      </c>
      <c r="AW248" s="13" t="s">
        <v>31</v>
      </c>
      <c r="AX248" s="13" t="s">
        <v>77</v>
      </c>
      <c r="AY248" s="161" t="s">
        <v>170</v>
      </c>
    </row>
    <row r="249" spans="2:51" s="14" customFormat="1" ht="12">
      <c r="B249" s="167"/>
      <c r="D249" s="160" t="s">
        <v>179</v>
      </c>
      <c r="E249" s="168" t="s">
        <v>1</v>
      </c>
      <c r="F249" s="169" t="s">
        <v>2264</v>
      </c>
      <c r="H249" s="170">
        <v>-53.49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8" t="s">
        <v>179</v>
      </c>
      <c r="AU249" s="168" t="s">
        <v>87</v>
      </c>
      <c r="AV249" s="14" t="s">
        <v>87</v>
      </c>
      <c r="AW249" s="14" t="s">
        <v>31</v>
      </c>
      <c r="AX249" s="14" t="s">
        <v>77</v>
      </c>
      <c r="AY249" s="168" t="s">
        <v>170</v>
      </c>
    </row>
    <row r="250" spans="2:51" s="14" customFormat="1" ht="12">
      <c r="B250" s="167"/>
      <c r="D250" s="160" t="s">
        <v>179</v>
      </c>
      <c r="E250" s="168" t="s">
        <v>1</v>
      </c>
      <c r="F250" s="169" t="s">
        <v>2265</v>
      </c>
      <c r="H250" s="170">
        <v>-103.95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179</v>
      </c>
      <c r="AU250" s="168" t="s">
        <v>87</v>
      </c>
      <c r="AV250" s="14" t="s">
        <v>87</v>
      </c>
      <c r="AW250" s="14" t="s">
        <v>31</v>
      </c>
      <c r="AX250" s="14" t="s">
        <v>77</v>
      </c>
      <c r="AY250" s="168" t="s">
        <v>170</v>
      </c>
    </row>
    <row r="251" spans="2:51" s="14" customFormat="1" ht="12">
      <c r="B251" s="167"/>
      <c r="D251" s="160" t="s">
        <v>179</v>
      </c>
      <c r="E251" s="168" t="s">
        <v>1</v>
      </c>
      <c r="F251" s="169" t="s">
        <v>2266</v>
      </c>
      <c r="H251" s="170">
        <v>-66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8" t="s">
        <v>179</v>
      </c>
      <c r="AU251" s="168" t="s">
        <v>87</v>
      </c>
      <c r="AV251" s="14" t="s">
        <v>87</v>
      </c>
      <c r="AW251" s="14" t="s">
        <v>31</v>
      </c>
      <c r="AX251" s="14" t="s">
        <v>77</v>
      </c>
      <c r="AY251" s="168" t="s">
        <v>170</v>
      </c>
    </row>
    <row r="252" spans="2:51" s="14" customFormat="1" ht="12">
      <c r="B252" s="167"/>
      <c r="D252" s="160" t="s">
        <v>179</v>
      </c>
      <c r="E252" s="168" t="s">
        <v>1</v>
      </c>
      <c r="F252" s="169" t="s">
        <v>2267</v>
      </c>
      <c r="H252" s="170">
        <v>-67.892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179</v>
      </c>
      <c r="AU252" s="168" t="s">
        <v>87</v>
      </c>
      <c r="AV252" s="14" t="s">
        <v>87</v>
      </c>
      <c r="AW252" s="14" t="s">
        <v>31</v>
      </c>
      <c r="AX252" s="14" t="s">
        <v>77</v>
      </c>
      <c r="AY252" s="168" t="s">
        <v>170</v>
      </c>
    </row>
    <row r="253" spans="2:51" s="15" customFormat="1" ht="12">
      <c r="B253" s="175"/>
      <c r="D253" s="160" t="s">
        <v>179</v>
      </c>
      <c r="E253" s="176" t="s">
        <v>1</v>
      </c>
      <c r="F253" s="177" t="s">
        <v>239</v>
      </c>
      <c r="H253" s="178">
        <v>243.305</v>
      </c>
      <c r="I253" s="179"/>
      <c r="L253" s="175"/>
      <c r="M253" s="180"/>
      <c r="N253" s="181"/>
      <c r="O253" s="181"/>
      <c r="P253" s="181"/>
      <c r="Q253" s="181"/>
      <c r="R253" s="181"/>
      <c r="S253" s="181"/>
      <c r="T253" s="182"/>
      <c r="AT253" s="176" t="s">
        <v>179</v>
      </c>
      <c r="AU253" s="176" t="s">
        <v>87</v>
      </c>
      <c r="AV253" s="15" t="s">
        <v>177</v>
      </c>
      <c r="AW253" s="15" t="s">
        <v>31</v>
      </c>
      <c r="AX253" s="15" t="s">
        <v>77</v>
      </c>
      <c r="AY253" s="176" t="s">
        <v>170</v>
      </c>
    </row>
    <row r="254" spans="2:51" s="14" customFormat="1" ht="12">
      <c r="B254" s="167"/>
      <c r="D254" s="160" t="s">
        <v>179</v>
      </c>
      <c r="E254" s="168" t="s">
        <v>1</v>
      </c>
      <c r="F254" s="169" t="s">
        <v>2268</v>
      </c>
      <c r="H254" s="170">
        <v>145.983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8" t="s">
        <v>179</v>
      </c>
      <c r="AU254" s="168" t="s">
        <v>87</v>
      </c>
      <c r="AV254" s="14" t="s">
        <v>87</v>
      </c>
      <c r="AW254" s="14" t="s">
        <v>31</v>
      </c>
      <c r="AX254" s="14" t="s">
        <v>32</v>
      </c>
      <c r="AY254" s="168" t="s">
        <v>170</v>
      </c>
    </row>
    <row r="255" spans="1:65" s="2" customFormat="1" ht="24.2" customHeight="1">
      <c r="A255" s="33"/>
      <c r="B255" s="145"/>
      <c r="C255" s="146" t="s">
        <v>310</v>
      </c>
      <c r="D255" s="146" t="s">
        <v>172</v>
      </c>
      <c r="E255" s="147" t="s">
        <v>1960</v>
      </c>
      <c r="F255" s="148" t="s">
        <v>2269</v>
      </c>
      <c r="G255" s="149" t="s">
        <v>222</v>
      </c>
      <c r="H255" s="150">
        <v>97.322</v>
      </c>
      <c r="I255" s="151"/>
      <c r="J255" s="152">
        <f>ROUND(I255*H255,2)</f>
        <v>0</v>
      </c>
      <c r="K255" s="148" t="s">
        <v>176</v>
      </c>
      <c r="L255" s="34"/>
      <c r="M255" s="153" t="s">
        <v>1</v>
      </c>
      <c r="N255" s="154" t="s">
        <v>42</v>
      </c>
      <c r="O255" s="59"/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7" t="s">
        <v>177</v>
      </c>
      <c r="AT255" s="157" t="s">
        <v>172</v>
      </c>
      <c r="AU255" s="157" t="s">
        <v>87</v>
      </c>
      <c r="AY255" s="18" t="s">
        <v>170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8" t="s">
        <v>32</v>
      </c>
      <c r="BK255" s="158">
        <f>ROUND(I255*H255,2)</f>
        <v>0</v>
      </c>
      <c r="BL255" s="18" t="s">
        <v>177</v>
      </c>
      <c r="BM255" s="157" t="s">
        <v>2270</v>
      </c>
    </row>
    <row r="256" spans="2:51" s="14" customFormat="1" ht="12">
      <c r="B256" s="167"/>
      <c r="D256" s="160" t="s">
        <v>179</v>
      </c>
      <c r="E256" s="168" t="s">
        <v>1</v>
      </c>
      <c r="F256" s="169" t="s">
        <v>2271</v>
      </c>
      <c r="H256" s="170">
        <v>97.322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179</v>
      </c>
      <c r="AU256" s="168" t="s">
        <v>87</v>
      </c>
      <c r="AV256" s="14" t="s">
        <v>87</v>
      </c>
      <c r="AW256" s="14" t="s">
        <v>31</v>
      </c>
      <c r="AX256" s="14" t="s">
        <v>32</v>
      </c>
      <c r="AY256" s="168" t="s">
        <v>170</v>
      </c>
    </row>
    <row r="257" spans="1:65" s="2" customFormat="1" ht="16.5" customHeight="1">
      <c r="A257" s="33"/>
      <c r="B257" s="145"/>
      <c r="C257" s="146" t="s">
        <v>315</v>
      </c>
      <c r="D257" s="146" t="s">
        <v>172</v>
      </c>
      <c r="E257" s="147" t="s">
        <v>1963</v>
      </c>
      <c r="F257" s="148" t="s">
        <v>1964</v>
      </c>
      <c r="G257" s="149" t="s">
        <v>175</v>
      </c>
      <c r="H257" s="150">
        <v>879.524</v>
      </c>
      <c r="I257" s="151"/>
      <c r="J257" s="152">
        <f>ROUND(I257*H257,2)</f>
        <v>0</v>
      </c>
      <c r="K257" s="148" t="s">
        <v>176</v>
      </c>
      <c r="L257" s="34"/>
      <c r="M257" s="153" t="s">
        <v>1</v>
      </c>
      <c r="N257" s="154" t="s">
        <v>42</v>
      </c>
      <c r="O257" s="59"/>
      <c r="P257" s="155">
        <f>O257*H257</f>
        <v>0</v>
      </c>
      <c r="Q257" s="155">
        <v>0.00084</v>
      </c>
      <c r="R257" s="155">
        <f>Q257*H257</f>
        <v>0.73880016</v>
      </c>
      <c r="S257" s="155">
        <v>0</v>
      </c>
      <c r="T257" s="156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7" t="s">
        <v>177</v>
      </c>
      <c r="AT257" s="157" t="s">
        <v>172</v>
      </c>
      <c r="AU257" s="157" t="s">
        <v>87</v>
      </c>
      <c r="AY257" s="18" t="s">
        <v>170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8" t="s">
        <v>32</v>
      </c>
      <c r="BK257" s="158">
        <f>ROUND(I257*H257,2)</f>
        <v>0</v>
      </c>
      <c r="BL257" s="18" t="s">
        <v>177</v>
      </c>
      <c r="BM257" s="157" t="s">
        <v>2272</v>
      </c>
    </row>
    <row r="258" spans="2:51" s="13" customFormat="1" ht="12">
      <c r="B258" s="159"/>
      <c r="D258" s="160" t="s">
        <v>179</v>
      </c>
      <c r="E258" s="161" t="s">
        <v>1</v>
      </c>
      <c r="F258" s="162" t="s">
        <v>2240</v>
      </c>
      <c r="H258" s="161" t="s">
        <v>1</v>
      </c>
      <c r="I258" s="163"/>
      <c r="L258" s="159"/>
      <c r="M258" s="164"/>
      <c r="N258" s="165"/>
      <c r="O258" s="165"/>
      <c r="P258" s="165"/>
      <c r="Q258" s="165"/>
      <c r="R258" s="165"/>
      <c r="S258" s="165"/>
      <c r="T258" s="166"/>
      <c r="AT258" s="161" t="s">
        <v>179</v>
      </c>
      <c r="AU258" s="161" t="s">
        <v>87</v>
      </c>
      <c r="AV258" s="13" t="s">
        <v>32</v>
      </c>
      <c r="AW258" s="13" t="s">
        <v>31</v>
      </c>
      <c r="AX258" s="13" t="s">
        <v>77</v>
      </c>
      <c r="AY258" s="161" t="s">
        <v>170</v>
      </c>
    </row>
    <row r="259" spans="2:51" s="14" customFormat="1" ht="12">
      <c r="B259" s="167"/>
      <c r="D259" s="160" t="s">
        <v>179</v>
      </c>
      <c r="E259" s="168" t="s">
        <v>1</v>
      </c>
      <c r="F259" s="169" t="s">
        <v>2273</v>
      </c>
      <c r="H259" s="170">
        <v>25.27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179</v>
      </c>
      <c r="AU259" s="168" t="s">
        <v>87</v>
      </c>
      <c r="AV259" s="14" t="s">
        <v>87</v>
      </c>
      <c r="AW259" s="14" t="s">
        <v>31</v>
      </c>
      <c r="AX259" s="14" t="s">
        <v>77</v>
      </c>
      <c r="AY259" s="168" t="s">
        <v>170</v>
      </c>
    </row>
    <row r="260" spans="2:51" s="14" customFormat="1" ht="12">
      <c r="B260" s="167"/>
      <c r="D260" s="160" t="s">
        <v>179</v>
      </c>
      <c r="E260" s="168" t="s">
        <v>1</v>
      </c>
      <c r="F260" s="169" t="s">
        <v>2274</v>
      </c>
      <c r="H260" s="170">
        <v>22.4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8" t="s">
        <v>179</v>
      </c>
      <c r="AU260" s="168" t="s">
        <v>87</v>
      </c>
      <c r="AV260" s="14" t="s">
        <v>87</v>
      </c>
      <c r="AW260" s="14" t="s">
        <v>31</v>
      </c>
      <c r="AX260" s="14" t="s">
        <v>77</v>
      </c>
      <c r="AY260" s="168" t="s">
        <v>170</v>
      </c>
    </row>
    <row r="261" spans="2:51" s="14" customFormat="1" ht="12">
      <c r="B261" s="167"/>
      <c r="D261" s="160" t="s">
        <v>179</v>
      </c>
      <c r="E261" s="168" t="s">
        <v>1</v>
      </c>
      <c r="F261" s="169" t="s">
        <v>2275</v>
      </c>
      <c r="H261" s="170">
        <v>24.824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179</v>
      </c>
      <c r="AU261" s="168" t="s">
        <v>87</v>
      </c>
      <c r="AV261" s="14" t="s">
        <v>87</v>
      </c>
      <c r="AW261" s="14" t="s">
        <v>31</v>
      </c>
      <c r="AX261" s="14" t="s">
        <v>77</v>
      </c>
      <c r="AY261" s="168" t="s">
        <v>170</v>
      </c>
    </row>
    <row r="262" spans="2:51" s="13" customFormat="1" ht="12">
      <c r="B262" s="159"/>
      <c r="D262" s="160" t="s">
        <v>179</v>
      </c>
      <c r="E262" s="161" t="s">
        <v>1</v>
      </c>
      <c r="F262" s="162" t="s">
        <v>2244</v>
      </c>
      <c r="H262" s="161" t="s">
        <v>1</v>
      </c>
      <c r="I262" s="163"/>
      <c r="L262" s="159"/>
      <c r="M262" s="164"/>
      <c r="N262" s="165"/>
      <c r="O262" s="165"/>
      <c r="P262" s="165"/>
      <c r="Q262" s="165"/>
      <c r="R262" s="165"/>
      <c r="S262" s="165"/>
      <c r="T262" s="166"/>
      <c r="AT262" s="161" t="s">
        <v>179</v>
      </c>
      <c r="AU262" s="161" t="s">
        <v>87</v>
      </c>
      <c r="AV262" s="13" t="s">
        <v>32</v>
      </c>
      <c r="AW262" s="13" t="s">
        <v>31</v>
      </c>
      <c r="AX262" s="13" t="s">
        <v>77</v>
      </c>
      <c r="AY262" s="161" t="s">
        <v>170</v>
      </c>
    </row>
    <row r="263" spans="2:51" s="14" customFormat="1" ht="12">
      <c r="B263" s="167"/>
      <c r="D263" s="160" t="s">
        <v>179</v>
      </c>
      <c r="E263" s="168" t="s">
        <v>1</v>
      </c>
      <c r="F263" s="169" t="s">
        <v>2276</v>
      </c>
      <c r="H263" s="170">
        <v>101.79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8" t="s">
        <v>179</v>
      </c>
      <c r="AU263" s="168" t="s">
        <v>87</v>
      </c>
      <c r="AV263" s="14" t="s">
        <v>87</v>
      </c>
      <c r="AW263" s="14" t="s">
        <v>31</v>
      </c>
      <c r="AX263" s="14" t="s">
        <v>77</v>
      </c>
      <c r="AY263" s="168" t="s">
        <v>170</v>
      </c>
    </row>
    <row r="264" spans="2:51" s="14" customFormat="1" ht="12">
      <c r="B264" s="167"/>
      <c r="D264" s="160" t="s">
        <v>179</v>
      </c>
      <c r="E264" s="168" t="s">
        <v>1</v>
      </c>
      <c r="F264" s="169" t="s">
        <v>2277</v>
      </c>
      <c r="H264" s="170">
        <v>89.562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179</v>
      </c>
      <c r="AU264" s="168" t="s">
        <v>87</v>
      </c>
      <c r="AV264" s="14" t="s">
        <v>87</v>
      </c>
      <c r="AW264" s="14" t="s">
        <v>31</v>
      </c>
      <c r="AX264" s="14" t="s">
        <v>77</v>
      </c>
      <c r="AY264" s="168" t="s">
        <v>170</v>
      </c>
    </row>
    <row r="265" spans="2:51" s="14" customFormat="1" ht="12">
      <c r="B265" s="167"/>
      <c r="D265" s="160" t="s">
        <v>179</v>
      </c>
      <c r="E265" s="168" t="s">
        <v>1</v>
      </c>
      <c r="F265" s="169" t="s">
        <v>2278</v>
      </c>
      <c r="H265" s="170">
        <v>233.45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179</v>
      </c>
      <c r="AU265" s="168" t="s">
        <v>87</v>
      </c>
      <c r="AV265" s="14" t="s">
        <v>87</v>
      </c>
      <c r="AW265" s="14" t="s">
        <v>31</v>
      </c>
      <c r="AX265" s="14" t="s">
        <v>77</v>
      </c>
      <c r="AY265" s="168" t="s">
        <v>170</v>
      </c>
    </row>
    <row r="266" spans="2:51" s="14" customFormat="1" ht="12">
      <c r="B266" s="167"/>
      <c r="D266" s="160" t="s">
        <v>179</v>
      </c>
      <c r="E266" s="168" t="s">
        <v>1</v>
      </c>
      <c r="F266" s="169" t="s">
        <v>2279</v>
      </c>
      <c r="H266" s="170">
        <v>148.248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179</v>
      </c>
      <c r="AU266" s="168" t="s">
        <v>87</v>
      </c>
      <c r="AV266" s="14" t="s">
        <v>87</v>
      </c>
      <c r="AW266" s="14" t="s">
        <v>31</v>
      </c>
      <c r="AX266" s="14" t="s">
        <v>77</v>
      </c>
      <c r="AY266" s="168" t="s">
        <v>170</v>
      </c>
    </row>
    <row r="267" spans="2:51" s="14" customFormat="1" ht="12">
      <c r="B267" s="167"/>
      <c r="D267" s="160" t="s">
        <v>179</v>
      </c>
      <c r="E267" s="168" t="s">
        <v>1</v>
      </c>
      <c r="F267" s="169" t="s">
        <v>2280</v>
      </c>
      <c r="H267" s="170">
        <v>125.64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179</v>
      </c>
      <c r="AU267" s="168" t="s">
        <v>87</v>
      </c>
      <c r="AV267" s="14" t="s">
        <v>87</v>
      </c>
      <c r="AW267" s="14" t="s">
        <v>31</v>
      </c>
      <c r="AX267" s="14" t="s">
        <v>77</v>
      </c>
      <c r="AY267" s="168" t="s">
        <v>170</v>
      </c>
    </row>
    <row r="268" spans="2:51" s="13" customFormat="1" ht="12">
      <c r="B268" s="159"/>
      <c r="D268" s="160" t="s">
        <v>179</v>
      </c>
      <c r="E268" s="161" t="s">
        <v>1</v>
      </c>
      <c r="F268" s="162" t="s">
        <v>2200</v>
      </c>
      <c r="H268" s="161" t="s">
        <v>1</v>
      </c>
      <c r="I268" s="163"/>
      <c r="L268" s="159"/>
      <c r="M268" s="164"/>
      <c r="N268" s="165"/>
      <c r="O268" s="165"/>
      <c r="P268" s="165"/>
      <c r="Q268" s="165"/>
      <c r="R268" s="165"/>
      <c r="S268" s="165"/>
      <c r="T268" s="166"/>
      <c r="AT268" s="161" t="s">
        <v>179</v>
      </c>
      <c r="AU268" s="161" t="s">
        <v>87</v>
      </c>
      <c r="AV268" s="13" t="s">
        <v>32</v>
      </c>
      <c r="AW268" s="13" t="s">
        <v>31</v>
      </c>
      <c r="AX268" s="13" t="s">
        <v>77</v>
      </c>
      <c r="AY268" s="161" t="s">
        <v>170</v>
      </c>
    </row>
    <row r="269" spans="2:51" s="13" customFormat="1" ht="12">
      <c r="B269" s="159"/>
      <c r="D269" s="160" t="s">
        <v>179</v>
      </c>
      <c r="E269" s="161" t="s">
        <v>1</v>
      </c>
      <c r="F269" s="162" t="s">
        <v>2252</v>
      </c>
      <c r="H269" s="161" t="s">
        <v>1</v>
      </c>
      <c r="I269" s="163"/>
      <c r="L269" s="159"/>
      <c r="M269" s="164"/>
      <c r="N269" s="165"/>
      <c r="O269" s="165"/>
      <c r="P269" s="165"/>
      <c r="Q269" s="165"/>
      <c r="R269" s="165"/>
      <c r="S269" s="165"/>
      <c r="T269" s="166"/>
      <c r="AT269" s="161" t="s">
        <v>179</v>
      </c>
      <c r="AU269" s="161" t="s">
        <v>87</v>
      </c>
      <c r="AV269" s="13" t="s">
        <v>32</v>
      </c>
      <c r="AW269" s="13" t="s">
        <v>31</v>
      </c>
      <c r="AX269" s="13" t="s">
        <v>77</v>
      </c>
      <c r="AY269" s="161" t="s">
        <v>170</v>
      </c>
    </row>
    <row r="270" spans="2:51" s="14" customFormat="1" ht="12">
      <c r="B270" s="167"/>
      <c r="D270" s="160" t="s">
        <v>179</v>
      </c>
      <c r="E270" s="168" t="s">
        <v>1</v>
      </c>
      <c r="F270" s="169" t="s">
        <v>2281</v>
      </c>
      <c r="H270" s="170">
        <v>7.4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179</v>
      </c>
      <c r="AU270" s="168" t="s">
        <v>87</v>
      </c>
      <c r="AV270" s="14" t="s">
        <v>87</v>
      </c>
      <c r="AW270" s="14" t="s">
        <v>31</v>
      </c>
      <c r="AX270" s="14" t="s">
        <v>77</v>
      </c>
      <c r="AY270" s="168" t="s">
        <v>170</v>
      </c>
    </row>
    <row r="271" spans="2:51" s="13" customFormat="1" ht="12">
      <c r="B271" s="159"/>
      <c r="D271" s="160" t="s">
        <v>179</v>
      </c>
      <c r="E271" s="161" t="s">
        <v>1</v>
      </c>
      <c r="F271" s="162" t="s">
        <v>2255</v>
      </c>
      <c r="H271" s="161" t="s">
        <v>1</v>
      </c>
      <c r="I271" s="163"/>
      <c r="L271" s="159"/>
      <c r="M271" s="164"/>
      <c r="N271" s="165"/>
      <c r="O271" s="165"/>
      <c r="P271" s="165"/>
      <c r="Q271" s="165"/>
      <c r="R271" s="165"/>
      <c r="S271" s="165"/>
      <c r="T271" s="166"/>
      <c r="AT271" s="161" t="s">
        <v>179</v>
      </c>
      <c r="AU271" s="161" t="s">
        <v>87</v>
      </c>
      <c r="AV271" s="13" t="s">
        <v>32</v>
      </c>
      <c r="AW271" s="13" t="s">
        <v>31</v>
      </c>
      <c r="AX271" s="13" t="s">
        <v>77</v>
      </c>
      <c r="AY271" s="161" t="s">
        <v>170</v>
      </c>
    </row>
    <row r="272" spans="2:51" s="14" customFormat="1" ht="12">
      <c r="B272" s="167"/>
      <c r="D272" s="160" t="s">
        <v>179</v>
      </c>
      <c r="E272" s="168" t="s">
        <v>1</v>
      </c>
      <c r="F272" s="169" t="s">
        <v>2282</v>
      </c>
      <c r="H272" s="170">
        <v>15.4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179</v>
      </c>
      <c r="AU272" s="168" t="s">
        <v>87</v>
      </c>
      <c r="AV272" s="14" t="s">
        <v>87</v>
      </c>
      <c r="AW272" s="14" t="s">
        <v>31</v>
      </c>
      <c r="AX272" s="14" t="s">
        <v>77</v>
      </c>
      <c r="AY272" s="168" t="s">
        <v>170</v>
      </c>
    </row>
    <row r="273" spans="2:51" s="13" customFormat="1" ht="12">
      <c r="B273" s="159"/>
      <c r="D273" s="160" t="s">
        <v>179</v>
      </c>
      <c r="E273" s="161" t="s">
        <v>1</v>
      </c>
      <c r="F273" s="162" t="s">
        <v>2260</v>
      </c>
      <c r="H273" s="161" t="s">
        <v>1</v>
      </c>
      <c r="I273" s="163"/>
      <c r="L273" s="159"/>
      <c r="M273" s="164"/>
      <c r="N273" s="165"/>
      <c r="O273" s="165"/>
      <c r="P273" s="165"/>
      <c r="Q273" s="165"/>
      <c r="R273" s="165"/>
      <c r="S273" s="165"/>
      <c r="T273" s="166"/>
      <c r="AT273" s="161" t="s">
        <v>179</v>
      </c>
      <c r="AU273" s="161" t="s">
        <v>87</v>
      </c>
      <c r="AV273" s="13" t="s">
        <v>32</v>
      </c>
      <c r="AW273" s="13" t="s">
        <v>31</v>
      </c>
      <c r="AX273" s="13" t="s">
        <v>77</v>
      </c>
      <c r="AY273" s="161" t="s">
        <v>170</v>
      </c>
    </row>
    <row r="274" spans="2:51" s="14" customFormat="1" ht="12">
      <c r="B274" s="167"/>
      <c r="D274" s="160" t="s">
        <v>179</v>
      </c>
      <c r="E274" s="168" t="s">
        <v>1</v>
      </c>
      <c r="F274" s="169" t="s">
        <v>2283</v>
      </c>
      <c r="H274" s="170">
        <v>13.195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8" t="s">
        <v>179</v>
      </c>
      <c r="AU274" s="168" t="s">
        <v>87</v>
      </c>
      <c r="AV274" s="14" t="s">
        <v>87</v>
      </c>
      <c r="AW274" s="14" t="s">
        <v>31</v>
      </c>
      <c r="AX274" s="14" t="s">
        <v>77</v>
      </c>
      <c r="AY274" s="168" t="s">
        <v>170</v>
      </c>
    </row>
    <row r="275" spans="2:51" s="14" customFormat="1" ht="12">
      <c r="B275" s="167"/>
      <c r="D275" s="160" t="s">
        <v>179</v>
      </c>
      <c r="E275" s="168" t="s">
        <v>1</v>
      </c>
      <c r="F275" s="169" t="s">
        <v>2284</v>
      </c>
      <c r="H275" s="170">
        <v>25.725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179</v>
      </c>
      <c r="AU275" s="168" t="s">
        <v>87</v>
      </c>
      <c r="AV275" s="14" t="s">
        <v>87</v>
      </c>
      <c r="AW275" s="14" t="s">
        <v>31</v>
      </c>
      <c r="AX275" s="14" t="s">
        <v>77</v>
      </c>
      <c r="AY275" s="168" t="s">
        <v>170</v>
      </c>
    </row>
    <row r="276" spans="2:51" s="13" customFormat="1" ht="12">
      <c r="B276" s="159"/>
      <c r="D276" s="160" t="s">
        <v>179</v>
      </c>
      <c r="E276" s="161" t="s">
        <v>1</v>
      </c>
      <c r="F276" s="162" t="s">
        <v>1203</v>
      </c>
      <c r="H276" s="161" t="s">
        <v>1</v>
      </c>
      <c r="I276" s="163"/>
      <c r="L276" s="159"/>
      <c r="M276" s="164"/>
      <c r="N276" s="165"/>
      <c r="O276" s="165"/>
      <c r="P276" s="165"/>
      <c r="Q276" s="165"/>
      <c r="R276" s="165"/>
      <c r="S276" s="165"/>
      <c r="T276" s="166"/>
      <c r="AT276" s="161" t="s">
        <v>179</v>
      </c>
      <c r="AU276" s="161" t="s">
        <v>87</v>
      </c>
      <c r="AV276" s="13" t="s">
        <v>32</v>
      </c>
      <c r="AW276" s="13" t="s">
        <v>31</v>
      </c>
      <c r="AX276" s="13" t="s">
        <v>77</v>
      </c>
      <c r="AY276" s="161" t="s">
        <v>170</v>
      </c>
    </row>
    <row r="277" spans="2:51" s="14" customFormat="1" ht="12">
      <c r="B277" s="167"/>
      <c r="D277" s="160" t="s">
        <v>179</v>
      </c>
      <c r="E277" s="168" t="s">
        <v>1</v>
      </c>
      <c r="F277" s="169" t="s">
        <v>2285</v>
      </c>
      <c r="H277" s="170">
        <v>46.62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179</v>
      </c>
      <c r="AU277" s="168" t="s">
        <v>87</v>
      </c>
      <c r="AV277" s="14" t="s">
        <v>87</v>
      </c>
      <c r="AW277" s="14" t="s">
        <v>31</v>
      </c>
      <c r="AX277" s="14" t="s">
        <v>77</v>
      </c>
      <c r="AY277" s="168" t="s">
        <v>170</v>
      </c>
    </row>
    <row r="278" spans="2:51" s="15" customFormat="1" ht="12">
      <c r="B278" s="175"/>
      <c r="D278" s="160" t="s">
        <v>179</v>
      </c>
      <c r="E278" s="176" t="s">
        <v>1</v>
      </c>
      <c r="F278" s="177" t="s">
        <v>239</v>
      </c>
      <c r="H278" s="178">
        <v>879.524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6" t="s">
        <v>179</v>
      </c>
      <c r="AU278" s="176" t="s">
        <v>87</v>
      </c>
      <c r="AV278" s="15" t="s">
        <v>177</v>
      </c>
      <c r="AW278" s="15" t="s">
        <v>31</v>
      </c>
      <c r="AX278" s="15" t="s">
        <v>32</v>
      </c>
      <c r="AY278" s="176" t="s">
        <v>170</v>
      </c>
    </row>
    <row r="279" spans="1:65" s="2" customFormat="1" ht="16.5" customHeight="1">
      <c r="A279" s="33"/>
      <c r="B279" s="145"/>
      <c r="C279" s="146" t="s">
        <v>325</v>
      </c>
      <c r="D279" s="146" t="s">
        <v>172</v>
      </c>
      <c r="E279" s="147" t="s">
        <v>1984</v>
      </c>
      <c r="F279" s="148" t="s">
        <v>1985</v>
      </c>
      <c r="G279" s="149" t="s">
        <v>175</v>
      </c>
      <c r="H279" s="150">
        <v>879.524</v>
      </c>
      <c r="I279" s="151"/>
      <c r="J279" s="152">
        <f>ROUND(I279*H279,2)</f>
        <v>0</v>
      </c>
      <c r="K279" s="148" t="s">
        <v>176</v>
      </c>
      <c r="L279" s="34"/>
      <c r="M279" s="153" t="s">
        <v>1</v>
      </c>
      <c r="N279" s="154" t="s">
        <v>42</v>
      </c>
      <c r="O279" s="59"/>
      <c r="P279" s="155">
        <f>O279*H279</f>
        <v>0</v>
      </c>
      <c r="Q279" s="155">
        <v>0</v>
      </c>
      <c r="R279" s="155">
        <f>Q279*H279</f>
        <v>0</v>
      </c>
      <c r="S279" s="155">
        <v>0</v>
      </c>
      <c r="T279" s="156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7" t="s">
        <v>177</v>
      </c>
      <c r="AT279" s="157" t="s">
        <v>172</v>
      </c>
      <c r="AU279" s="157" t="s">
        <v>87</v>
      </c>
      <c r="AY279" s="18" t="s">
        <v>170</v>
      </c>
      <c r="BE279" s="158">
        <f>IF(N279="základní",J279,0)</f>
        <v>0</v>
      </c>
      <c r="BF279" s="158">
        <f>IF(N279="snížená",J279,0)</f>
        <v>0</v>
      </c>
      <c r="BG279" s="158">
        <f>IF(N279="zákl. přenesená",J279,0)</f>
        <v>0</v>
      </c>
      <c r="BH279" s="158">
        <f>IF(N279="sníž. přenesená",J279,0)</f>
        <v>0</v>
      </c>
      <c r="BI279" s="158">
        <f>IF(N279="nulová",J279,0)</f>
        <v>0</v>
      </c>
      <c r="BJ279" s="18" t="s">
        <v>32</v>
      </c>
      <c r="BK279" s="158">
        <f>ROUND(I279*H279,2)</f>
        <v>0</v>
      </c>
      <c r="BL279" s="18" t="s">
        <v>177</v>
      </c>
      <c r="BM279" s="157" t="s">
        <v>2286</v>
      </c>
    </row>
    <row r="280" spans="1:65" s="2" customFormat="1" ht="16.5" customHeight="1">
      <c r="A280" s="33"/>
      <c r="B280" s="145"/>
      <c r="C280" s="146" t="s">
        <v>330</v>
      </c>
      <c r="D280" s="146" t="s">
        <v>172</v>
      </c>
      <c r="E280" s="147" t="s">
        <v>2287</v>
      </c>
      <c r="F280" s="148" t="s">
        <v>2288</v>
      </c>
      <c r="G280" s="149" t="s">
        <v>175</v>
      </c>
      <c r="H280" s="150">
        <v>81.18</v>
      </c>
      <c r="I280" s="151"/>
      <c r="J280" s="152">
        <f>ROUND(I280*H280,2)</f>
        <v>0</v>
      </c>
      <c r="K280" s="148" t="s">
        <v>176</v>
      </c>
      <c r="L280" s="34"/>
      <c r="M280" s="153" t="s">
        <v>1</v>
      </c>
      <c r="N280" s="154" t="s">
        <v>42</v>
      </c>
      <c r="O280" s="59"/>
      <c r="P280" s="155">
        <f>O280*H280</f>
        <v>0</v>
      </c>
      <c r="Q280" s="155">
        <v>0.01169</v>
      </c>
      <c r="R280" s="155">
        <f>Q280*H280</f>
        <v>0.9489942000000001</v>
      </c>
      <c r="S280" s="155">
        <v>0</v>
      </c>
      <c r="T280" s="156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7" t="s">
        <v>177</v>
      </c>
      <c r="AT280" s="157" t="s">
        <v>172</v>
      </c>
      <c r="AU280" s="157" t="s">
        <v>87</v>
      </c>
      <c r="AY280" s="18" t="s">
        <v>170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8" t="s">
        <v>32</v>
      </c>
      <c r="BK280" s="158">
        <f>ROUND(I280*H280,2)</f>
        <v>0</v>
      </c>
      <c r="BL280" s="18" t="s">
        <v>177</v>
      </c>
      <c r="BM280" s="157" t="s">
        <v>2289</v>
      </c>
    </row>
    <row r="281" spans="2:51" s="13" customFormat="1" ht="12">
      <c r="B281" s="159"/>
      <c r="D281" s="160" t="s">
        <v>179</v>
      </c>
      <c r="E281" s="161" t="s">
        <v>1</v>
      </c>
      <c r="F281" s="162" t="s">
        <v>2250</v>
      </c>
      <c r="H281" s="161" t="s">
        <v>1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1" t="s">
        <v>179</v>
      </c>
      <c r="AU281" s="161" t="s">
        <v>87</v>
      </c>
      <c r="AV281" s="13" t="s">
        <v>32</v>
      </c>
      <c r="AW281" s="13" t="s">
        <v>31</v>
      </c>
      <c r="AX281" s="13" t="s">
        <v>77</v>
      </c>
      <c r="AY281" s="161" t="s">
        <v>170</v>
      </c>
    </row>
    <row r="282" spans="2:51" s="14" customFormat="1" ht="12">
      <c r="B282" s="167"/>
      <c r="D282" s="160" t="s">
        <v>179</v>
      </c>
      <c r="E282" s="168" t="s">
        <v>1</v>
      </c>
      <c r="F282" s="169" t="s">
        <v>2290</v>
      </c>
      <c r="H282" s="170">
        <v>12.25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8" t="s">
        <v>179</v>
      </c>
      <c r="AU282" s="168" t="s">
        <v>87</v>
      </c>
      <c r="AV282" s="14" t="s">
        <v>87</v>
      </c>
      <c r="AW282" s="14" t="s">
        <v>31</v>
      </c>
      <c r="AX282" s="14" t="s">
        <v>77</v>
      </c>
      <c r="AY282" s="168" t="s">
        <v>170</v>
      </c>
    </row>
    <row r="283" spans="2:51" s="13" customFormat="1" ht="12">
      <c r="B283" s="159"/>
      <c r="D283" s="160" t="s">
        <v>179</v>
      </c>
      <c r="E283" s="161" t="s">
        <v>1</v>
      </c>
      <c r="F283" s="162" t="s">
        <v>2252</v>
      </c>
      <c r="H283" s="161" t="s">
        <v>1</v>
      </c>
      <c r="I283" s="163"/>
      <c r="L283" s="159"/>
      <c r="M283" s="164"/>
      <c r="N283" s="165"/>
      <c r="O283" s="165"/>
      <c r="P283" s="165"/>
      <c r="Q283" s="165"/>
      <c r="R283" s="165"/>
      <c r="S283" s="165"/>
      <c r="T283" s="166"/>
      <c r="AT283" s="161" t="s">
        <v>179</v>
      </c>
      <c r="AU283" s="161" t="s">
        <v>87</v>
      </c>
      <c r="AV283" s="13" t="s">
        <v>32</v>
      </c>
      <c r="AW283" s="13" t="s">
        <v>31</v>
      </c>
      <c r="AX283" s="13" t="s">
        <v>77</v>
      </c>
      <c r="AY283" s="161" t="s">
        <v>170</v>
      </c>
    </row>
    <row r="284" spans="2:51" s="14" customFormat="1" ht="12">
      <c r="B284" s="167"/>
      <c r="D284" s="160" t="s">
        <v>179</v>
      </c>
      <c r="E284" s="168" t="s">
        <v>1</v>
      </c>
      <c r="F284" s="169" t="s">
        <v>2291</v>
      </c>
      <c r="H284" s="170">
        <v>17.16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8" t="s">
        <v>179</v>
      </c>
      <c r="AU284" s="168" t="s">
        <v>87</v>
      </c>
      <c r="AV284" s="14" t="s">
        <v>87</v>
      </c>
      <c r="AW284" s="14" t="s">
        <v>31</v>
      </c>
      <c r="AX284" s="14" t="s">
        <v>77</v>
      </c>
      <c r="AY284" s="168" t="s">
        <v>170</v>
      </c>
    </row>
    <row r="285" spans="2:51" s="13" customFormat="1" ht="12">
      <c r="B285" s="159"/>
      <c r="D285" s="160" t="s">
        <v>179</v>
      </c>
      <c r="E285" s="161" t="s">
        <v>1</v>
      </c>
      <c r="F285" s="162" t="s">
        <v>2255</v>
      </c>
      <c r="H285" s="161" t="s">
        <v>1</v>
      </c>
      <c r="I285" s="163"/>
      <c r="L285" s="159"/>
      <c r="M285" s="164"/>
      <c r="N285" s="165"/>
      <c r="O285" s="165"/>
      <c r="P285" s="165"/>
      <c r="Q285" s="165"/>
      <c r="R285" s="165"/>
      <c r="S285" s="165"/>
      <c r="T285" s="166"/>
      <c r="AT285" s="161" t="s">
        <v>179</v>
      </c>
      <c r="AU285" s="161" t="s">
        <v>87</v>
      </c>
      <c r="AV285" s="13" t="s">
        <v>32</v>
      </c>
      <c r="AW285" s="13" t="s">
        <v>31</v>
      </c>
      <c r="AX285" s="13" t="s">
        <v>77</v>
      </c>
      <c r="AY285" s="161" t="s">
        <v>170</v>
      </c>
    </row>
    <row r="286" spans="2:51" s="14" customFormat="1" ht="12">
      <c r="B286" s="167"/>
      <c r="D286" s="160" t="s">
        <v>179</v>
      </c>
      <c r="E286" s="168" t="s">
        <v>1</v>
      </c>
      <c r="F286" s="169" t="s">
        <v>2292</v>
      </c>
      <c r="H286" s="170">
        <v>34.17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8" t="s">
        <v>179</v>
      </c>
      <c r="AU286" s="168" t="s">
        <v>87</v>
      </c>
      <c r="AV286" s="14" t="s">
        <v>87</v>
      </c>
      <c r="AW286" s="14" t="s">
        <v>31</v>
      </c>
      <c r="AX286" s="14" t="s">
        <v>77</v>
      </c>
      <c r="AY286" s="168" t="s">
        <v>170</v>
      </c>
    </row>
    <row r="287" spans="2:51" s="13" customFormat="1" ht="12">
      <c r="B287" s="159"/>
      <c r="D287" s="160" t="s">
        <v>179</v>
      </c>
      <c r="E287" s="161" t="s">
        <v>1</v>
      </c>
      <c r="F287" s="162" t="s">
        <v>2258</v>
      </c>
      <c r="H287" s="161" t="s">
        <v>1</v>
      </c>
      <c r="I287" s="163"/>
      <c r="L287" s="159"/>
      <c r="M287" s="164"/>
      <c r="N287" s="165"/>
      <c r="O287" s="165"/>
      <c r="P287" s="165"/>
      <c r="Q287" s="165"/>
      <c r="R287" s="165"/>
      <c r="S287" s="165"/>
      <c r="T287" s="166"/>
      <c r="AT287" s="161" t="s">
        <v>179</v>
      </c>
      <c r="AU287" s="161" t="s">
        <v>87</v>
      </c>
      <c r="AV287" s="13" t="s">
        <v>32</v>
      </c>
      <c r="AW287" s="13" t="s">
        <v>31</v>
      </c>
      <c r="AX287" s="13" t="s">
        <v>77</v>
      </c>
      <c r="AY287" s="161" t="s">
        <v>170</v>
      </c>
    </row>
    <row r="288" spans="2:51" s="14" customFormat="1" ht="12">
      <c r="B288" s="167"/>
      <c r="D288" s="160" t="s">
        <v>179</v>
      </c>
      <c r="E288" s="168" t="s">
        <v>1</v>
      </c>
      <c r="F288" s="169" t="s">
        <v>2293</v>
      </c>
      <c r="H288" s="170">
        <v>17.6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179</v>
      </c>
      <c r="AU288" s="168" t="s">
        <v>87</v>
      </c>
      <c r="AV288" s="14" t="s">
        <v>87</v>
      </c>
      <c r="AW288" s="14" t="s">
        <v>31</v>
      </c>
      <c r="AX288" s="14" t="s">
        <v>77</v>
      </c>
      <c r="AY288" s="168" t="s">
        <v>170</v>
      </c>
    </row>
    <row r="289" spans="2:51" s="15" customFormat="1" ht="12">
      <c r="B289" s="175"/>
      <c r="D289" s="160" t="s">
        <v>179</v>
      </c>
      <c r="E289" s="176" t="s">
        <v>1</v>
      </c>
      <c r="F289" s="177" t="s">
        <v>239</v>
      </c>
      <c r="H289" s="178">
        <v>81.18</v>
      </c>
      <c r="I289" s="179"/>
      <c r="L289" s="175"/>
      <c r="M289" s="180"/>
      <c r="N289" s="181"/>
      <c r="O289" s="181"/>
      <c r="P289" s="181"/>
      <c r="Q289" s="181"/>
      <c r="R289" s="181"/>
      <c r="S289" s="181"/>
      <c r="T289" s="182"/>
      <c r="AT289" s="176" t="s">
        <v>179</v>
      </c>
      <c r="AU289" s="176" t="s">
        <v>87</v>
      </c>
      <c r="AV289" s="15" t="s">
        <v>177</v>
      </c>
      <c r="AW289" s="15" t="s">
        <v>31</v>
      </c>
      <c r="AX289" s="15" t="s">
        <v>32</v>
      </c>
      <c r="AY289" s="176" t="s">
        <v>170</v>
      </c>
    </row>
    <row r="290" spans="1:65" s="2" customFormat="1" ht="16.5" customHeight="1">
      <c r="A290" s="33"/>
      <c r="B290" s="145"/>
      <c r="C290" s="146" t="s">
        <v>335</v>
      </c>
      <c r="D290" s="146" t="s">
        <v>172</v>
      </c>
      <c r="E290" s="147" t="s">
        <v>2294</v>
      </c>
      <c r="F290" s="148" t="s">
        <v>2295</v>
      </c>
      <c r="G290" s="149" t="s">
        <v>175</v>
      </c>
      <c r="H290" s="150">
        <v>81.18</v>
      </c>
      <c r="I290" s="151"/>
      <c r="J290" s="152">
        <f>ROUND(I290*H290,2)</f>
        <v>0</v>
      </c>
      <c r="K290" s="148" t="s">
        <v>176</v>
      </c>
      <c r="L290" s="34"/>
      <c r="M290" s="153" t="s">
        <v>1</v>
      </c>
      <c r="N290" s="154" t="s">
        <v>42</v>
      </c>
      <c r="O290" s="59"/>
      <c r="P290" s="155">
        <f>O290*H290</f>
        <v>0</v>
      </c>
      <c r="Q290" s="155">
        <v>0</v>
      </c>
      <c r="R290" s="155">
        <f>Q290*H290</f>
        <v>0</v>
      </c>
      <c r="S290" s="155">
        <v>0</v>
      </c>
      <c r="T290" s="156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7" t="s">
        <v>177</v>
      </c>
      <c r="AT290" s="157" t="s">
        <v>172</v>
      </c>
      <c r="AU290" s="157" t="s">
        <v>87</v>
      </c>
      <c r="AY290" s="18" t="s">
        <v>170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8" t="s">
        <v>32</v>
      </c>
      <c r="BK290" s="158">
        <f>ROUND(I290*H290,2)</f>
        <v>0</v>
      </c>
      <c r="BL290" s="18" t="s">
        <v>177</v>
      </c>
      <c r="BM290" s="157" t="s">
        <v>2296</v>
      </c>
    </row>
    <row r="291" spans="1:65" s="2" customFormat="1" ht="16.5" customHeight="1">
      <c r="A291" s="33"/>
      <c r="B291" s="145"/>
      <c r="C291" s="146" t="s">
        <v>340</v>
      </c>
      <c r="D291" s="146" t="s">
        <v>172</v>
      </c>
      <c r="E291" s="147" t="s">
        <v>2297</v>
      </c>
      <c r="F291" s="148" t="s">
        <v>2298</v>
      </c>
      <c r="G291" s="149" t="s">
        <v>2299</v>
      </c>
      <c r="H291" s="150">
        <v>4311.4</v>
      </c>
      <c r="I291" s="151"/>
      <c r="J291" s="152">
        <f>ROUND(I291*H291,2)</f>
        <v>0</v>
      </c>
      <c r="K291" s="148" t="s">
        <v>176</v>
      </c>
      <c r="L291" s="34"/>
      <c r="M291" s="153" t="s">
        <v>1</v>
      </c>
      <c r="N291" s="154" t="s">
        <v>42</v>
      </c>
      <c r="O291" s="59"/>
      <c r="P291" s="155">
        <f>O291*H291</f>
        <v>0</v>
      </c>
      <c r="Q291" s="155">
        <v>0.00026</v>
      </c>
      <c r="R291" s="155">
        <f>Q291*H291</f>
        <v>1.1209639999999998</v>
      </c>
      <c r="S291" s="155">
        <v>0</v>
      </c>
      <c r="T291" s="156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7" t="s">
        <v>177</v>
      </c>
      <c r="AT291" s="157" t="s">
        <v>172</v>
      </c>
      <c r="AU291" s="157" t="s">
        <v>87</v>
      </c>
      <c r="AY291" s="18" t="s">
        <v>170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8" t="s">
        <v>32</v>
      </c>
      <c r="BK291" s="158">
        <f>ROUND(I291*H291,2)</f>
        <v>0</v>
      </c>
      <c r="BL291" s="18" t="s">
        <v>177</v>
      </c>
      <c r="BM291" s="157" t="s">
        <v>2300</v>
      </c>
    </row>
    <row r="292" spans="2:51" s="13" customFormat="1" ht="12">
      <c r="B292" s="159"/>
      <c r="D292" s="160" t="s">
        <v>179</v>
      </c>
      <c r="E292" s="161" t="s">
        <v>1</v>
      </c>
      <c r="F292" s="162" t="s">
        <v>2301</v>
      </c>
      <c r="H292" s="161" t="s">
        <v>1</v>
      </c>
      <c r="I292" s="163"/>
      <c r="L292" s="159"/>
      <c r="M292" s="164"/>
      <c r="N292" s="165"/>
      <c r="O292" s="165"/>
      <c r="P292" s="165"/>
      <c r="Q292" s="165"/>
      <c r="R292" s="165"/>
      <c r="S292" s="165"/>
      <c r="T292" s="166"/>
      <c r="AT292" s="161" t="s">
        <v>179</v>
      </c>
      <c r="AU292" s="161" t="s">
        <v>87</v>
      </c>
      <c r="AV292" s="13" t="s">
        <v>32</v>
      </c>
      <c r="AW292" s="13" t="s">
        <v>31</v>
      </c>
      <c r="AX292" s="13" t="s">
        <v>77</v>
      </c>
      <c r="AY292" s="161" t="s">
        <v>170</v>
      </c>
    </row>
    <row r="293" spans="2:51" s="14" customFormat="1" ht="12">
      <c r="B293" s="167"/>
      <c r="D293" s="160" t="s">
        <v>179</v>
      </c>
      <c r="E293" s="168" t="s">
        <v>1</v>
      </c>
      <c r="F293" s="169" t="s">
        <v>2302</v>
      </c>
      <c r="H293" s="170">
        <v>595.8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179</v>
      </c>
      <c r="AU293" s="168" t="s">
        <v>87</v>
      </c>
      <c r="AV293" s="14" t="s">
        <v>87</v>
      </c>
      <c r="AW293" s="14" t="s">
        <v>31</v>
      </c>
      <c r="AX293" s="14" t="s">
        <v>77</v>
      </c>
      <c r="AY293" s="168" t="s">
        <v>170</v>
      </c>
    </row>
    <row r="294" spans="2:51" s="14" customFormat="1" ht="12">
      <c r="B294" s="167"/>
      <c r="D294" s="160" t="s">
        <v>179</v>
      </c>
      <c r="E294" s="168" t="s">
        <v>1</v>
      </c>
      <c r="F294" s="169" t="s">
        <v>2303</v>
      </c>
      <c r="H294" s="170">
        <v>826.2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179</v>
      </c>
      <c r="AU294" s="168" t="s">
        <v>87</v>
      </c>
      <c r="AV294" s="14" t="s">
        <v>87</v>
      </c>
      <c r="AW294" s="14" t="s">
        <v>31</v>
      </c>
      <c r="AX294" s="14" t="s">
        <v>77</v>
      </c>
      <c r="AY294" s="168" t="s">
        <v>170</v>
      </c>
    </row>
    <row r="295" spans="2:51" s="14" customFormat="1" ht="12">
      <c r="B295" s="167"/>
      <c r="D295" s="160" t="s">
        <v>179</v>
      </c>
      <c r="E295" s="168" t="s">
        <v>1</v>
      </c>
      <c r="F295" s="169" t="s">
        <v>2304</v>
      </c>
      <c r="H295" s="170">
        <v>2063.2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8" t="s">
        <v>179</v>
      </c>
      <c r="AU295" s="168" t="s">
        <v>87</v>
      </c>
      <c r="AV295" s="14" t="s">
        <v>87</v>
      </c>
      <c r="AW295" s="14" t="s">
        <v>31</v>
      </c>
      <c r="AX295" s="14" t="s">
        <v>77</v>
      </c>
      <c r="AY295" s="168" t="s">
        <v>170</v>
      </c>
    </row>
    <row r="296" spans="2:51" s="14" customFormat="1" ht="12">
      <c r="B296" s="167"/>
      <c r="D296" s="160" t="s">
        <v>179</v>
      </c>
      <c r="E296" s="168" t="s">
        <v>1</v>
      </c>
      <c r="F296" s="169" t="s">
        <v>2305</v>
      </c>
      <c r="H296" s="170">
        <v>826.2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179</v>
      </c>
      <c r="AU296" s="168" t="s">
        <v>87</v>
      </c>
      <c r="AV296" s="14" t="s">
        <v>87</v>
      </c>
      <c r="AW296" s="14" t="s">
        <v>31</v>
      </c>
      <c r="AX296" s="14" t="s">
        <v>77</v>
      </c>
      <c r="AY296" s="168" t="s">
        <v>170</v>
      </c>
    </row>
    <row r="297" spans="2:51" s="15" customFormat="1" ht="12">
      <c r="B297" s="175"/>
      <c r="D297" s="160" t="s">
        <v>179</v>
      </c>
      <c r="E297" s="176" t="s">
        <v>1</v>
      </c>
      <c r="F297" s="177" t="s">
        <v>239</v>
      </c>
      <c r="H297" s="178">
        <v>4311.4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6" t="s">
        <v>179</v>
      </c>
      <c r="AU297" s="176" t="s">
        <v>87</v>
      </c>
      <c r="AV297" s="15" t="s">
        <v>177</v>
      </c>
      <c r="AW297" s="15" t="s">
        <v>31</v>
      </c>
      <c r="AX297" s="15" t="s">
        <v>32</v>
      </c>
      <c r="AY297" s="176" t="s">
        <v>170</v>
      </c>
    </row>
    <row r="298" spans="1:65" s="2" customFormat="1" ht="16.5" customHeight="1">
      <c r="A298" s="33"/>
      <c r="B298" s="145"/>
      <c r="C298" s="183" t="s">
        <v>344</v>
      </c>
      <c r="D298" s="183" t="s">
        <v>379</v>
      </c>
      <c r="E298" s="184" t="s">
        <v>2306</v>
      </c>
      <c r="F298" s="185" t="s">
        <v>2307</v>
      </c>
      <c r="G298" s="186" t="s">
        <v>249</v>
      </c>
      <c r="H298" s="187">
        <v>1.715</v>
      </c>
      <c r="I298" s="188"/>
      <c r="J298" s="189">
        <f>ROUND(I298*H298,2)</f>
        <v>0</v>
      </c>
      <c r="K298" s="185" t="s">
        <v>193</v>
      </c>
      <c r="L298" s="190"/>
      <c r="M298" s="191" t="s">
        <v>1</v>
      </c>
      <c r="N298" s="192" t="s">
        <v>42</v>
      </c>
      <c r="O298" s="59"/>
      <c r="P298" s="155">
        <f>O298*H298</f>
        <v>0</v>
      </c>
      <c r="Q298" s="155">
        <v>1</v>
      </c>
      <c r="R298" s="155">
        <f>Q298*H298</f>
        <v>1.715</v>
      </c>
      <c r="S298" s="155">
        <v>0</v>
      </c>
      <c r="T298" s="156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7" t="s">
        <v>210</v>
      </c>
      <c r="AT298" s="157" t="s">
        <v>379</v>
      </c>
      <c r="AU298" s="157" t="s">
        <v>87</v>
      </c>
      <c r="AY298" s="18" t="s">
        <v>170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8" t="s">
        <v>32</v>
      </c>
      <c r="BK298" s="158">
        <f>ROUND(I298*H298,2)</f>
        <v>0</v>
      </c>
      <c r="BL298" s="18" t="s">
        <v>177</v>
      </c>
      <c r="BM298" s="157" t="s">
        <v>2308</v>
      </c>
    </row>
    <row r="299" spans="2:51" s="13" customFormat="1" ht="12">
      <c r="B299" s="159"/>
      <c r="D299" s="160" t="s">
        <v>179</v>
      </c>
      <c r="E299" s="161" t="s">
        <v>1</v>
      </c>
      <c r="F299" s="162" t="s">
        <v>2301</v>
      </c>
      <c r="H299" s="161" t="s">
        <v>1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1" t="s">
        <v>179</v>
      </c>
      <c r="AU299" s="161" t="s">
        <v>87</v>
      </c>
      <c r="AV299" s="13" t="s">
        <v>32</v>
      </c>
      <c r="AW299" s="13" t="s">
        <v>31</v>
      </c>
      <c r="AX299" s="13" t="s">
        <v>77</v>
      </c>
      <c r="AY299" s="161" t="s">
        <v>170</v>
      </c>
    </row>
    <row r="300" spans="2:51" s="14" customFormat="1" ht="12">
      <c r="B300" s="167"/>
      <c r="D300" s="160" t="s">
        <v>179</v>
      </c>
      <c r="E300" s="168" t="s">
        <v>1</v>
      </c>
      <c r="F300" s="169" t="s">
        <v>2309</v>
      </c>
      <c r="H300" s="170">
        <v>1697.8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179</v>
      </c>
      <c r="AU300" s="168" t="s">
        <v>87</v>
      </c>
      <c r="AV300" s="14" t="s">
        <v>87</v>
      </c>
      <c r="AW300" s="14" t="s">
        <v>31</v>
      </c>
      <c r="AX300" s="14" t="s">
        <v>77</v>
      </c>
      <c r="AY300" s="168" t="s">
        <v>170</v>
      </c>
    </row>
    <row r="301" spans="2:51" s="15" customFormat="1" ht="12">
      <c r="B301" s="175"/>
      <c r="D301" s="160" t="s">
        <v>179</v>
      </c>
      <c r="E301" s="176" t="s">
        <v>2145</v>
      </c>
      <c r="F301" s="177" t="s">
        <v>239</v>
      </c>
      <c r="H301" s="178">
        <v>1697.8</v>
      </c>
      <c r="I301" s="179"/>
      <c r="L301" s="175"/>
      <c r="M301" s="180"/>
      <c r="N301" s="181"/>
      <c r="O301" s="181"/>
      <c r="P301" s="181"/>
      <c r="Q301" s="181"/>
      <c r="R301" s="181"/>
      <c r="S301" s="181"/>
      <c r="T301" s="182"/>
      <c r="AT301" s="176" t="s">
        <v>179</v>
      </c>
      <c r="AU301" s="176" t="s">
        <v>87</v>
      </c>
      <c r="AV301" s="15" t="s">
        <v>177</v>
      </c>
      <c r="AW301" s="15" t="s">
        <v>31</v>
      </c>
      <c r="AX301" s="15" t="s">
        <v>77</v>
      </c>
      <c r="AY301" s="176" t="s">
        <v>170</v>
      </c>
    </row>
    <row r="302" spans="2:51" s="14" customFormat="1" ht="12">
      <c r="B302" s="167"/>
      <c r="D302" s="160" t="s">
        <v>179</v>
      </c>
      <c r="E302" s="168" t="s">
        <v>1</v>
      </c>
      <c r="F302" s="169" t="s">
        <v>2310</v>
      </c>
      <c r="H302" s="170">
        <v>1.715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179</v>
      </c>
      <c r="AU302" s="168" t="s">
        <v>87</v>
      </c>
      <c r="AV302" s="14" t="s">
        <v>87</v>
      </c>
      <c r="AW302" s="14" t="s">
        <v>31</v>
      </c>
      <c r="AX302" s="14" t="s">
        <v>32</v>
      </c>
      <c r="AY302" s="168" t="s">
        <v>170</v>
      </c>
    </row>
    <row r="303" spans="1:65" s="2" customFormat="1" ht="16.5" customHeight="1">
      <c r="A303" s="33"/>
      <c r="B303" s="145"/>
      <c r="C303" s="183" t="s">
        <v>348</v>
      </c>
      <c r="D303" s="183" t="s">
        <v>379</v>
      </c>
      <c r="E303" s="184" t="s">
        <v>2311</v>
      </c>
      <c r="F303" s="185" t="s">
        <v>2312</v>
      </c>
      <c r="G303" s="186" t="s">
        <v>249</v>
      </c>
      <c r="H303" s="187">
        <v>2.64</v>
      </c>
      <c r="I303" s="188"/>
      <c r="J303" s="189">
        <f>ROUND(I303*H303,2)</f>
        <v>0</v>
      </c>
      <c r="K303" s="185" t="s">
        <v>193</v>
      </c>
      <c r="L303" s="190"/>
      <c r="M303" s="191" t="s">
        <v>1</v>
      </c>
      <c r="N303" s="192" t="s">
        <v>42</v>
      </c>
      <c r="O303" s="59"/>
      <c r="P303" s="155">
        <f>O303*H303</f>
        <v>0</v>
      </c>
      <c r="Q303" s="155">
        <v>1</v>
      </c>
      <c r="R303" s="155">
        <f>Q303*H303</f>
        <v>2.64</v>
      </c>
      <c r="S303" s="155">
        <v>0</v>
      </c>
      <c r="T303" s="156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7" t="s">
        <v>210</v>
      </c>
      <c r="AT303" s="157" t="s">
        <v>379</v>
      </c>
      <c r="AU303" s="157" t="s">
        <v>87</v>
      </c>
      <c r="AY303" s="18" t="s">
        <v>170</v>
      </c>
      <c r="BE303" s="158">
        <f>IF(N303="základní",J303,0)</f>
        <v>0</v>
      </c>
      <c r="BF303" s="158">
        <f>IF(N303="snížená",J303,0)</f>
        <v>0</v>
      </c>
      <c r="BG303" s="158">
        <f>IF(N303="zákl. přenesená",J303,0)</f>
        <v>0</v>
      </c>
      <c r="BH303" s="158">
        <f>IF(N303="sníž. přenesená",J303,0)</f>
        <v>0</v>
      </c>
      <c r="BI303" s="158">
        <f>IF(N303="nulová",J303,0)</f>
        <v>0</v>
      </c>
      <c r="BJ303" s="18" t="s">
        <v>32</v>
      </c>
      <c r="BK303" s="158">
        <f>ROUND(I303*H303,2)</f>
        <v>0</v>
      </c>
      <c r="BL303" s="18" t="s">
        <v>177</v>
      </c>
      <c r="BM303" s="157" t="s">
        <v>2313</v>
      </c>
    </row>
    <row r="304" spans="2:51" s="13" customFormat="1" ht="12">
      <c r="B304" s="159"/>
      <c r="D304" s="160" t="s">
        <v>179</v>
      </c>
      <c r="E304" s="161" t="s">
        <v>1</v>
      </c>
      <c r="F304" s="162" t="s">
        <v>2301</v>
      </c>
      <c r="H304" s="161" t="s">
        <v>1</v>
      </c>
      <c r="I304" s="163"/>
      <c r="L304" s="159"/>
      <c r="M304" s="164"/>
      <c r="N304" s="165"/>
      <c r="O304" s="165"/>
      <c r="P304" s="165"/>
      <c r="Q304" s="165"/>
      <c r="R304" s="165"/>
      <c r="S304" s="165"/>
      <c r="T304" s="166"/>
      <c r="AT304" s="161" t="s">
        <v>179</v>
      </c>
      <c r="AU304" s="161" t="s">
        <v>87</v>
      </c>
      <c r="AV304" s="13" t="s">
        <v>32</v>
      </c>
      <c r="AW304" s="13" t="s">
        <v>31</v>
      </c>
      <c r="AX304" s="13" t="s">
        <v>77</v>
      </c>
      <c r="AY304" s="161" t="s">
        <v>170</v>
      </c>
    </row>
    <row r="305" spans="2:51" s="14" customFormat="1" ht="12">
      <c r="B305" s="167"/>
      <c r="D305" s="160" t="s">
        <v>179</v>
      </c>
      <c r="E305" s="168" t="s">
        <v>1</v>
      </c>
      <c r="F305" s="169" t="s">
        <v>2302</v>
      </c>
      <c r="H305" s="170">
        <v>595.8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179</v>
      </c>
      <c r="AU305" s="168" t="s">
        <v>87</v>
      </c>
      <c r="AV305" s="14" t="s">
        <v>87</v>
      </c>
      <c r="AW305" s="14" t="s">
        <v>31</v>
      </c>
      <c r="AX305" s="14" t="s">
        <v>77</v>
      </c>
      <c r="AY305" s="168" t="s">
        <v>170</v>
      </c>
    </row>
    <row r="306" spans="2:51" s="14" customFormat="1" ht="12">
      <c r="B306" s="167"/>
      <c r="D306" s="160" t="s">
        <v>179</v>
      </c>
      <c r="E306" s="168" t="s">
        <v>1</v>
      </c>
      <c r="F306" s="169" t="s">
        <v>2303</v>
      </c>
      <c r="H306" s="170">
        <v>826.2</v>
      </c>
      <c r="I306" s="171"/>
      <c r="L306" s="167"/>
      <c r="M306" s="172"/>
      <c r="N306" s="173"/>
      <c r="O306" s="173"/>
      <c r="P306" s="173"/>
      <c r="Q306" s="173"/>
      <c r="R306" s="173"/>
      <c r="S306" s="173"/>
      <c r="T306" s="174"/>
      <c r="AT306" s="168" t="s">
        <v>179</v>
      </c>
      <c r="AU306" s="168" t="s">
        <v>87</v>
      </c>
      <c r="AV306" s="14" t="s">
        <v>87</v>
      </c>
      <c r="AW306" s="14" t="s">
        <v>31</v>
      </c>
      <c r="AX306" s="14" t="s">
        <v>77</v>
      </c>
      <c r="AY306" s="168" t="s">
        <v>170</v>
      </c>
    </row>
    <row r="307" spans="2:51" s="14" customFormat="1" ht="12">
      <c r="B307" s="167"/>
      <c r="D307" s="160" t="s">
        <v>179</v>
      </c>
      <c r="E307" s="168" t="s">
        <v>1</v>
      </c>
      <c r="F307" s="169" t="s">
        <v>2314</v>
      </c>
      <c r="H307" s="170">
        <v>365.4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8" t="s">
        <v>179</v>
      </c>
      <c r="AU307" s="168" t="s">
        <v>87</v>
      </c>
      <c r="AV307" s="14" t="s">
        <v>87</v>
      </c>
      <c r="AW307" s="14" t="s">
        <v>31</v>
      </c>
      <c r="AX307" s="14" t="s">
        <v>77</v>
      </c>
      <c r="AY307" s="168" t="s">
        <v>170</v>
      </c>
    </row>
    <row r="308" spans="2:51" s="14" customFormat="1" ht="12">
      <c r="B308" s="167"/>
      <c r="D308" s="160" t="s">
        <v>179</v>
      </c>
      <c r="E308" s="168" t="s">
        <v>1</v>
      </c>
      <c r="F308" s="169" t="s">
        <v>2305</v>
      </c>
      <c r="H308" s="170">
        <v>826.2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8" t="s">
        <v>179</v>
      </c>
      <c r="AU308" s="168" t="s">
        <v>87</v>
      </c>
      <c r="AV308" s="14" t="s">
        <v>87</v>
      </c>
      <c r="AW308" s="14" t="s">
        <v>31</v>
      </c>
      <c r="AX308" s="14" t="s">
        <v>77</v>
      </c>
      <c r="AY308" s="168" t="s">
        <v>170</v>
      </c>
    </row>
    <row r="309" spans="2:51" s="15" customFormat="1" ht="12">
      <c r="B309" s="175"/>
      <c r="D309" s="160" t="s">
        <v>179</v>
      </c>
      <c r="E309" s="176" t="s">
        <v>2143</v>
      </c>
      <c r="F309" s="177" t="s">
        <v>239</v>
      </c>
      <c r="H309" s="178">
        <v>2613.6</v>
      </c>
      <c r="I309" s="179"/>
      <c r="L309" s="175"/>
      <c r="M309" s="180"/>
      <c r="N309" s="181"/>
      <c r="O309" s="181"/>
      <c r="P309" s="181"/>
      <c r="Q309" s="181"/>
      <c r="R309" s="181"/>
      <c r="S309" s="181"/>
      <c r="T309" s="182"/>
      <c r="AT309" s="176" t="s">
        <v>179</v>
      </c>
      <c r="AU309" s="176" t="s">
        <v>87</v>
      </c>
      <c r="AV309" s="15" t="s">
        <v>177</v>
      </c>
      <c r="AW309" s="15" t="s">
        <v>31</v>
      </c>
      <c r="AX309" s="15" t="s">
        <v>77</v>
      </c>
      <c r="AY309" s="176" t="s">
        <v>170</v>
      </c>
    </row>
    <row r="310" spans="2:51" s="14" customFormat="1" ht="12">
      <c r="B310" s="167"/>
      <c r="D310" s="160" t="s">
        <v>179</v>
      </c>
      <c r="E310" s="168" t="s">
        <v>1</v>
      </c>
      <c r="F310" s="169" t="s">
        <v>2315</v>
      </c>
      <c r="H310" s="170">
        <v>2.64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179</v>
      </c>
      <c r="AU310" s="168" t="s">
        <v>87</v>
      </c>
      <c r="AV310" s="14" t="s">
        <v>87</v>
      </c>
      <c r="AW310" s="14" t="s">
        <v>31</v>
      </c>
      <c r="AX310" s="14" t="s">
        <v>32</v>
      </c>
      <c r="AY310" s="168" t="s">
        <v>170</v>
      </c>
    </row>
    <row r="311" spans="1:65" s="2" customFormat="1" ht="16.5" customHeight="1">
      <c r="A311" s="33"/>
      <c r="B311" s="145"/>
      <c r="C311" s="146" t="s">
        <v>353</v>
      </c>
      <c r="D311" s="146" t="s">
        <v>172</v>
      </c>
      <c r="E311" s="147" t="s">
        <v>2316</v>
      </c>
      <c r="F311" s="148" t="s">
        <v>2317</v>
      </c>
      <c r="G311" s="149" t="s">
        <v>2299</v>
      </c>
      <c r="H311" s="150">
        <v>4311.4</v>
      </c>
      <c r="I311" s="151"/>
      <c r="J311" s="152">
        <f>ROUND(I311*H311,2)</f>
        <v>0</v>
      </c>
      <c r="K311" s="148" t="s">
        <v>176</v>
      </c>
      <c r="L311" s="34"/>
      <c r="M311" s="153" t="s">
        <v>1</v>
      </c>
      <c r="N311" s="154" t="s">
        <v>42</v>
      </c>
      <c r="O311" s="59"/>
      <c r="P311" s="155">
        <f>O311*H311</f>
        <v>0</v>
      </c>
      <c r="Q311" s="155">
        <v>0</v>
      </c>
      <c r="R311" s="155">
        <f>Q311*H311</f>
        <v>0</v>
      </c>
      <c r="S311" s="155">
        <v>0</v>
      </c>
      <c r="T311" s="156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7" t="s">
        <v>177</v>
      </c>
      <c r="AT311" s="157" t="s">
        <v>172</v>
      </c>
      <c r="AU311" s="157" t="s">
        <v>87</v>
      </c>
      <c r="AY311" s="18" t="s">
        <v>170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8" t="s">
        <v>32</v>
      </c>
      <c r="BK311" s="158">
        <f>ROUND(I311*H311,2)</f>
        <v>0</v>
      </c>
      <c r="BL311" s="18" t="s">
        <v>177</v>
      </c>
      <c r="BM311" s="157" t="s">
        <v>2318</v>
      </c>
    </row>
    <row r="312" spans="1:65" s="2" customFormat="1" ht="24.2" customHeight="1">
      <c r="A312" s="33"/>
      <c r="B312" s="145"/>
      <c r="C312" s="146" t="s">
        <v>358</v>
      </c>
      <c r="D312" s="146" t="s">
        <v>172</v>
      </c>
      <c r="E312" s="147" t="s">
        <v>2319</v>
      </c>
      <c r="F312" s="148" t="s">
        <v>2320</v>
      </c>
      <c r="G312" s="149" t="s">
        <v>185</v>
      </c>
      <c r="H312" s="150">
        <v>12</v>
      </c>
      <c r="I312" s="151"/>
      <c r="J312" s="152">
        <f>ROUND(I312*H312,2)</f>
        <v>0</v>
      </c>
      <c r="K312" s="148" t="s">
        <v>176</v>
      </c>
      <c r="L312" s="34"/>
      <c r="M312" s="153" t="s">
        <v>1</v>
      </c>
      <c r="N312" s="154" t="s">
        <v>42</v>
      </c>
      <c r="O312" s="59"/>
      <c r="P312" s="155">
        <f>O312*H312</f>
        <v>0</v>
      </c>
      <c r="Q312" s="155">
        <v>0.011</v>
      </c>
      <c r="R312" s="155">
        <f>Q312*H312</f>
        <v>0.132</v>
      </c>
      <c r="S312" s="155">
        <v>0</v>
      </c>
      <c r="T312" s="156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57" t="s">
        <v>177</v>
      </c>
      <c r="AT312" s="157" t="s">
        <v>172</v>
      </c>
      <c r="AU312" s="157" t="s">
        <v>87</v>
      </c>
      <c r="AY312" s="18" t="s">
        <v>170</v>
      </c>
      <c r="BE312" s="158">
        <f>IF(N312="základní",J312,0)</f>
        <v>0</v>
      </c>
      <c r="BF312" s="158">
        <f>IF(N312="snížená",J312,0)</f>
        <v>0</v>
      </c>
      <c r="BG312" s="158">
        <f>IF(N312="zákl. přenesená",J312,0)</f>
        <v>0</v>
      </c>
      <c r="BH312" s="158">
        <f>IF(N312="sníž. přenesená",J312,0)</f>
        <v>0</v>
      </c>
      <c r="BI312" s="158">
        <f>IF(N312="nulová",J312,0)</f>
        <v>0</v>
      </c>
      <c r="BJ312" s="18" t="s">
        <v>32</v>
      </c>
      <c r="BK312" s="158">
        <f>ROUND(I312*H312,2)</f>
        <v>0</v>
      </c>
      <c r="BL312" s="18" t="s">
        <v>177</v>
      </c>
      <c r="BM312" s="157" t="s">
        <v>2321</v>
      </c>
    </row>
    <row r="313" spans="1:65" s="2" customFormat="1" ht="16.5" customHeight="1">
      <c r="A313" s="33"/>
      <c r="B313" s="145"/>
      <c r="C313" s="183" t="s">
        <v>363</v>
      </c>
      <c r="D313" s="183" t="s">
        <v>379</v>
      </c>
      <c r="E313" s="184" t="s">
        <v>2322</v>
      </c>
      <c r="F313" s="185" t="s">
        <v>2323</v>
      </c>
      <c r="G313" s="186" t="s">
        <v>185</v>
      </c>
      <c r="H313" s="187">
        <v>13.2</v>
      </c>
      <c r="I313" s="188"/>
      <c r="J313" s="189">
        <f>ROUND(I313*H313,2)</f>
        <v>0</v>
      </c>
      <c r="K313" s="185" t="s">
        <v>193</v>
      </c>
      <c r="L313" s="190"/>
      <c r="M313" s="191" t="s">
        <v>1</v>
      </c>
      <c r="N313" s="192" t="s">
        <v>42</v>
      </c>
      <c r="O313" s="59"/>
      <c r="P313" s="155">
        <f>O313*H313</f>
        <v>0</v>
      </c>
      <c r="Q313" s="155">
        <v>0.0328</v>
      </c>
      <c r="R313" s="155">
        <f>Q313*H313</f>
        <v>0.43296</v>
      </c>
      <c r="S313" s="155">
        <v>0</v>
      </c>
      <c r="T313" s="156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7" t="s">
        <v>210</v>
      </c>
      <c r="AT313" s="157" t="s">
        <v>379</v>
      </c>
      <c r="AU313" s="157" t="s">
        <v>87</v>
      </c>
      <c r="AY313" s="18" t="s">
        <v>170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8" t="s">
        <v>32</v>
      </c>
      <c r="BK313" s="158">
        <f>ROUND(I313*H313,2)</f>
        <v>0</v>
      </c>
      <c r="BL313" s="18" t="s">
        <v>177</v>
      </c>
      <c r="BM313" s="157" t="s">
        <v>2324</v>
      </c>
    </row>
    <row r="314" spans="2:51" s="14" customFormat="1" ht="12">
      <c r="B314" s="167"/>
      <c r="D314" s="160" t="s">
        <v>179</v>
      </c>
      <c r="E314" s="168" t="s">
        <v>1</v>
      </c>
      <c r="F314" s="169" t="s">
        <v>2325</v>
      </c>
      <c r="H314" s="170">
        <v>13.2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8" t="s">
        <v>179</v>
      </c>
      <c r="AU314" s="168" t="s">
        <v>87</v>
      </c>
      <c r="AV314" s="14" t="s">
        <v>87</v>
      </c>
      <c r="AW314" s="14" t="s">
        <v>31</v>
      </c>
      <c r="AX314" s="14" t="s">
        <v>77</v>
      </c>
      <c r="AY314" s="168" t="s">
        <v>170</v>
      </c>
    </row>
    <row r="315" spans="2:51" s="15" customFormat="1" ht="12">
      <c r="B315" s="175"/>
      <c r="D315" s="160" t="s">
        <v>179</v>
      </c>
      <c r="E315" s="176" t="s">
        <v>1</v>
      </c>
      <c r="F315" s="177" t="s">
        <v>239</v>
      </c>
      <c r="H315" s="178">
        <v>13.2</v>
      </c>
      <c r="I315" s="179"/>
      <c r="L315" s="175"/>
      <c r="M315" s="180"/>
      <c r="N315" s="181"/>
      <c r="O315" s="181"/>
      <c r="P315" s="181"/>
      <c r="Q315" s="181"/>
      <c r="R315" s="181"/>
      <c r="S315" s="181"/>
      <c r="T315" s="182"/>
      <c r="AT315" s="176" t="s">
        <v>179</v>
      </c>
      <c r="AU315" s="176" t="s">
        <v>87</v>
      </c>
      <c r="AV315" s="15" t="s">
        <v>177</v>
      </c>
      <c r="AW315" s="15" t="s">
        <v>31</v>
      </c>
      <c r="AX315" s="15" t="s">
        <v>32</v>
      </c>
      <c r="AY315" s="176" t="s">
        <v>170</v>
      </c>
    </row>
    <row r="316" spans="1:65" s="2" customFormat="1" ht="16.5" customHeight="1">
      <c r="A316" s="33"/>
      <c r="B316" s="145"/>
      <c r="C316" s="146" t="s">
        <v>367</v>
      </c>
      <c r="D316" s="146" t="s">
        <v>172</v>
      </c>
      <c r="E316" s="147" t="s">
        <v>316</v>
      </c>
      <c r="F316" s="148" t="s">
        <v>317</v>
      </c>
      <c r="G316" s="149" t="s">
        <v>222</v>
      </c>
      <c r="H316" s="150">
        <v>186.718</v>
      </c>
      <c r="I316" s="151"/>
      <c r="J316" s="152">
        <f>ROUND(I316*H316,2)</f>
        <v>0</v>
      </c>
      <c r="K316" s="148" t="s">
        <v>176</v>
      </c>
      <c r="L316" s="34"/>
      <c r="M316" s="153" t="s">
        <v>1</v>
      </c>
      <c r="N316" s="154" t="s">
        <v>42</v>
      </c>
      <c r="O316" s="59"/>
      <c r="P316" s="155">
        <f>O316*H316</f>
        <v>0</v>
      </c>
      <c r="Q316" s="155">
        <v>0</v>
      </c>
      <c r="R316" s="155">
        <f>Q316*H316</f>
        <v>0</v>
      </c>
      <c r="S316" s="155">
        <v>0</v>
      </c>
      <c r="T316" s="156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7" t="s">
        <v>177</v>
      </c>
      <c r="AT316" s="157" t="s">
        <v>172</v>
      </c>
      <c r="AU316" s="157" t="s">
        <v>87</v>
      </c>
      <c r="AY316" s="18" t="s">
        <v>170</v>
      </c>
      <c r="BE316" s="158">
        <f>IF(N316="základní",J316,0)</f>
        <v>0</v>
      </c>
      <c r="BF316" s="158">
        <f>IF(N316="snížená",J316,0)</f>
        <v>0</v>
      </c>
      <c r="BG316" s="158">
        <f>IF(N316="zákl. přenesená",J316,0)</f>
        <v>0</v>
      </c>
      <c r="BH316" s="158">
        <f>IF(N316="sníž. přenesená",J316,0)</f>
        <v>0</v>
      </c>
      <c r="BI316" s="158">
        <f>IF(N316="nulová",J316,0)</f>
        <v>0</v>
      </c>
      <c r="BJ316" s="18" t="s">
        <v>32</v>
      </c>
      <c r="BK316" s="158">
        <f>ROUND(I316*H316,2)</f>
        <v>0</v>
      </c>
      <c r="BL316" s="18" t="s">
        <v>177</v>
      </c>
      <c r="BM316" s="157" t="s">
        <v>318</v>
      </c>
    </row>
    <row r="317" spans="2:51" s="13" customFormat="1" ht="12">
      <c r="B317" s="159"/>
      <c r="D317" s="160" t="s">
        <v>179</v>
      </c>
      <c r="E317" s="161" t="s">
        <v>1</v>
      </c>
      <c r="F317" s="162" t="s">
        <v>1321</v>
      </c>
      <c r="H317" s="161" t="s">
        <v>1</v>
      </c>
      <c r="I317" s="163"/>
      <c r="L317" s="159"/>
      <c r="M317" s="164"/>
      <c r="N317" s="165"/>
      <c r="O317" s="165"/>
      <c r="P317" s="165"/>
      <c r="Q317" s="165"/>
      <c r="R317" s="165"/>
      <c r="S317" s="165"/>
      <c r="T317" s="166"/>
      <c r="AT317" s="161" t="s">
        <v>179</v>
      </c>
      <c r="AU317" s="161" t="s">
        <v>87</v>
      </c>
      <c r="AV317" s="13" t="s">
        <v>32</v>
      </c>
      <c r="AW317" s="13" t="s">
        <v>31</v>
      </c>
      <c r="AX317" s="13" t="s">
        <v>77</v>
      </c>
      <c r="AY317" s="161" t="s">
        <v>170</v>
      </c>
    </row>
    <row r="318" spans="2:51" s="14" customFormat="1" ht="12">
      <c r="B318" s="167"/>
      <c r="D318" s="160" t="s">
        <v>179</v>
      </c>
      <c r="E318" s="168" t="s">
        <v>1</v>
      </c>
      <c r="F318" s="169" t="s">
        <v>1322</v>
      </c>
      <c r="H318" s="170">
        <v>311.197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179</v>
      </c>
      <c r="AU318" s="168" t="s">
        <v>87</v>
      </c>
      <c r="AV318" s="14" t="s">
        <v>87</v>
      </c>
      <c r="AW318" s="14" t="s">
        <v>31</v>
      </c>
      <c r="AX318" s="14" t="s">
        <v>77</v>
      </c>
      <c r="AY318" s="168" t="s">
        <v>170</v>
      </c>
    </row>
    <row r="319" spans="2:51" s="15" customFormat="1" ht="12">
      <c r="B319" s="175"/>
      <c r="D319" s="160" t="s">
        <v>179</v>
      </c>
      <c r="E319" s="176" t="s">
        <v>825</v>
      </c>
      <c r="F319" s="177" t="s">
        <v>239</v>
      </c>
      <c r="H319" s="178">
        <v>311.197</v>
      </c>
      <c r="I319" s="179"/>
      <c r="L319" s="175"/>
      <c r="M319" s="180"/>
      <c r="N319" s="181"/>
      <c r="O319" s="181"/>
      <c r="P319" s="181"/>
      <c r="Q319" s="181"/>
      <c r="R319" s="181"/>
      <c r="S319" s="181"/>
      <c r="T319" s="182"/>
      <c r="AT319" s="176" t="s">
        <v>179</v>
      </c>
      <c r="AU319" s="176" t="s">
        <v>87</v>
      </c>
      <c r="AV319" s="15" t="s">
        <v>177</v>
      </c>
      <c r="AW319" s="15" t="s">
        <v>31</v>
      </c>
      <c r="AX319" s="15" t="s">
        <v>77</v>
      </c>
      <c r="AY319" s="176" t="s">
        <v>170</v>
      </c>
    </row>
    <row r="320" spans="2:51" s="13" customFormat="1" ht="12">
      <c r="B320" s="159"/>
      <c r="D320" s="160" t="s">
        <v>179</v>
      </c>
      <c r="E320" s="161" t="s">
        <v>1</v>
      </c>
      <c r="F320" s="162" t="s">
        <v>2326</v>
      </c>
      <c r="H320" s="161" t="s">
        <v>1</v>
      </c>
      <c r="I320" s="163"/>
      <c r="L320" s="159"/>
      <c r="M320" s="164"/>
      <c r="N320" s="165"/>
      <c r="O320" s="165"/>
      <c r="P320" s="165"/>
      <c r="Q320" s="165"/>
      <c r="R320" s="165"/>
      <c r="S320" s="165"/>
      <c r="T320" s="166"/>
      <c r="AT320" s="161" t="s">
        <v>179</v>
      </c>
      <c r="AU320" s="161" t="s">
        <v>87</v>
      </c>
      <c r="AV320" s="13" t="s">
        <v>32</v>
      </c>
      <c r="AW320" s="13" t="s">
        <v>31</v>
      </c>
      <c r="AX320" s="13" t="s">
        <v>77</v>
      </c>
      <c r="AY320" s="161" t="s">
        <v>170</v>
      </c>
    </row>
    <row r="321" spans="2:51" s="14" customFormat="1" ht="12">
      <c r="B321" s="167"/>
      <c r="D321" s="160" t="s">
        <v>179</v>
      </c>
      <c r="E321" s="168" t="s">
        <v>1</v>
      </c>
      <c r="F321" s="169" t="s">
        <v>2327</v>
      </c>
      <c r="H321" s="170">
        <v>186.718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8" t="s">
        <v>179</v>
      </c>
      <c r="AU321" s="168" t="s">
        <v>87</v>
      </c>
      <c r="AV321" s="14" t="s">
        <v>87</v>
      </c>
      <c r="AW321" s="14" t="s">
        <v>31</v>
      </c>
      <c r="AX321" s="14" t="s">
        <v>32</v>
      </c>
      <c r="AY321" s="168" t="s">
        <v>170</v>
      </c>
    </row>
    <row r="322" spans="1:65" s="2" customFormat="1" ht="24.2" customHeight="1">
      <c r="A322" s="33"/>
      <c r="B322" s="145"/>
      <c r="C322" s="146" t="s">
        <v>371</v>
      </c>
      <c r="D322" s="146" t="s">
        <v>172</v>
      </c>
      <c r="E322" s="147" t="s">
        <v>326</v>
      </c>
      <c r="F322" s="148" t="s">
        <v>327</v>
      </c>
      <c r="G322" s="149" t="s">
        <v>222</v>
      </c>
      <c r="H322" s="150">
        <v>560.155</v>
      </c>
      <c r="I322" s="151"/>
      <c r="J322" s="152">
        <f>ROUND(I322*H322,2)</f>
        <v>0</v>
      </c>
      <c r="K322" s="148" t="s">
        <v>176</v>
      </c>
      <c r="L322" s="34"/>
      <c r="M322" s="153" t="s">
        <v>1</v>
      </c>
      <c r="N322" s="154" t="s">
        <v>42</v>
      </c>
      <c r="O322" s="59"/>
      <c r="P322" s="155">
        <f>O322*H322</f>
        <v>0</v>
      </c>
      <c r="Q322" s="155">
        <v>0</v>
      </c>
      <c r="R322" s="155">
        <f>Q322*H322</f>
        <v>0</v>
      </c>
      <c r="S322" s="155">
        <v>0</v>
      </c>
      <c r="T322" s="156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7" t="s">
        <v>177</v>
      </c>
      <c r="AT322" s="157" t="s">
        <v>172</v>
      </c>
      <c r="AU322" s="157" t="s">
        <v>87</v>
      </c>
      <c r="AY322" s="18" t="s">
        <v>170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8" t="s">
        <v>32</v>
      </c>
      <c r="BK322" s="158">
        <f>ROUND(I322*H322,2)</f>
        <v>0</v>
      </c>
      <c r="BL322" s="18" t="s">
        <v>177</v>
      </c>
      <c r="BM322" s="157" t="s">
        <v>328</v>
      </c>
    </row>
    <row r="323" spans="2:51" s="14" customFormat="1" ht="12">
      <c r="B323" s="167"/>
      <c r="D323" s="160" t="s">
        <v>179</v>
      </c>
      <c r="E323" s="168" t="s">
        <v>1</v>
      </c>
      <c r="F323" s="169" t="s">
        <v>2328</v>
      </c>
      <c r="H323" s="170">
        <v>560.155</v>
      </c>
      <c r="I323" s="171"/>
      <c r="L323" s="167"/>
      <c r="M323" s="172"/>
      <c r="N323" s="173"/>
      <c r="O323" s="173"/>
      <c r="P323" s="173"/>
      <c r="Q323" s="173"/>
      <c r="R323" s="173"/>
      <c r="S323" s="173"/>
      <c r="T323" s="174"/>
      <c r="AT323" s="168" t="s">
        <v>179</v>
      </c>
      <c r="AU323" s="168" t="s">
        <v>87</v>
      </c>
      <c r="AV323" s="14" t="s">
        <v>87</v>
      </c>
      <c r="AW323" s="14" t="s">
        <v>31</v>
      </c>
      <c r="AX323" s="14" t="s">
        <v>32</v>
      </c>
      <c r="AY323" s="168" t="s">
        <v>170</v>
      </c>
    </row>
    <row r="324" spans="1:65" s="2" customFormat="1" ht="16.5" customHeight="1">
      <c r="A324" s="33"/>
      <c r="B324" s="145"/>
      <c r="C324" s="146" t="s">
        <v>378</v>
      </c>
      <c r="D324" s="146" t="s">
        <v>172</v>
      </c>
      <c r="E324" s="147" t="s">
        <v>331</v>
      </c>
      <c r="F324" s="148" t="s">
        <v>332</v>
      </c>
      <c r="G324" s="149" t="s">
        <v>222</v>
      </c>
      <c r="H324" s="150">
        <v>124.479</v>
      </c>
      <c r="I324" s="151"/>
      <c r="J324" s="152">
        <f>ROUND(I324*H324,2)</f>
        <v>0</v>
      </c>
      <c r="K324" s="148" t="s">
        <v>176</v>
      </c>
      <c r="L324" s="34"/>
      <c r="M324" s="153" t="s">
        <v>1</v>
      </c>
      <c r="N324" s="154" t="s">
        <v>42</v>
      </c>
      <c r="O324" s="59"/>
      <c r="P324" s="155">
        <f>O324*H324</f>
        <v>0</v>
      </c>
      <c r="Q324" s="155">
        <v>0</v>
      </c>
      <c r="R324" s="155">
        <f>Q324*H324</f>
        <v>0</v>
      </c>
      <c r="S324" s="155">
        <v>0</v>
      </c>
      <c r="T324" s="156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7" t="s">
        <v>177</v>
      </c>
      <c r="AT324" s="157" t="s">
        <v>172</v>
      </c>
      <c r="AU324" s="157" t="s">
        <v>87</v>
      </c>
      <c r="AY324" s="18" t="s">
        <v>170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8" t="s">
        <v>32</v>
      </c>
      <c r="BK324" s="158">
        <f>ROUND(I324*H324,2)</f>
        <v>0</v>
      </c>
      <c r="BL324" s="18" t="s">
        <v>177</v>
      </c>
      <c r="BM324" s="157" t="s">
        <v>333</v>
      </c>
    </row>
    <row r="325" spans="2:51" s="14" customFormat="1" ht="12">
      <c r="B325" s="167"/>
      <c r="D325" s="160" t="s">
        <v>179</v>
      </c>
      <c r="E325" s="168" t="s">
        <v>1</v>
      </c>
      <c r="F325" s="169" t="s">
        <v>2329</v>
      </c>
      <c r="H325" s="170">
        <v>124.479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179</v>
      </c>
      <c r="AU325" s="168" t="s">
        <v>87</v>
      </c>
      <c r="AV325" s="14" t="s">
        <v>87</v>
      </c>
      <c r="AW325" s="14" t="s">
        <v>31</v>
      </c>
      <c r="AX325" s="14" t="s">
        <v>32</v>
      </c>
      <c r="AY325" s="168" t="s">
        <v>170</v>
      </c>
    </row>
    <row r="326" spans="1:65" s="2" customFormat="1" ht="24.2" customHeight="1">
      <c r="A326" s="33"/>
      <c r="B326" s="145"/>
      <c r="C326" s="146" t="s">
        <v>384</v>
      </c>
      <c r="D326" s="146" t="s">
        <v>172</v>
      </c>
      <c r="E326" s="147" t="s">
        <v>336</v>
      </c>
      <c r="F326" s="148" t="s">
        <v>337</v>
      </c>
      <c r="G326" s="149" t="s">
        <v>222</v>
      </c>
      <c r="H326" s="150">
        <v>373.436</v>
      </c>
      <c r="I326" s="151"/>
      <c r="J326" s="152">
        <f>ROUND(I326*H326,2)</f>
        <v>0</v>
      </c>
      <c r="K326" s="148" t="s">
        <v>176</v>
      </c>
      <c r="L326" s="34"/>
      <c r="M326" s="153" t="s">
        <v>1</v>
      </c>
      <c r="N326" s="154" t="s">
        <v>42</v>
      </c>
      <c r="O326" s="59"/>
      <c r="P326" s="155">
        <f>O326*H326</f>
        <v>0</v>
      </c>
      <c r="Q326" s="155">
        <v>0</v>
      </c>
      <c r="R326" s="155">
        <f>Q326*H326</f>
        <v>0</v>
      </c>
      <c r="S326" s="155">
        <v>0</v>
      </c>
      <c r="T326" s="156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7" t="s">
        <v>177</v>
      </c>
      <c r="AT326" s="157" t="s">
        <v>172</v>
      </c>
      <c r="AU326" s="157" t="s">
        <v>87</v>
      </c>
      <c r="AY326" s="18" t="s">
        <v>170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8" t="s">
        <v>32</v>
      </c>
      <c r="BK326" s="158">
        <f>ROUND(I326*H326,2)</f>
        <v>0</v>
      </c>
      <c r="BL326" s="18" t="s">
        <v>177</v>
      </c>
      <c r="BM326" s="157" t="s">
        <v>338</v>
      </c>
    </row>
    <row r="327" spans="2:51" s="14" customFormat="1" ht="12">
      <c r="B327" s="167"/>
      <c r="D327" s="160" t="s">
        <v>179</v>
      </c>
      <c r="E327" s="168" t="s">
        <v>1</v>
      </c>
      <c r="F327" s="169" t="s">
        <v>2330</v>
      </c>
      <c r="H327" s="170">
        <v>373.436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8" t="s">
        <v>179</v>
      </c>
      <c r="AU327" s="168" t="s">
        <v>87</v>
      </c>
      <c r="AV327" s="14" t="s">
        <v>87</v>
      </c>
      <c r="AW327" s="14" t="s">
        <v>31</v>
      </c>
      <c r="AX327" s="14" t="s">
        <v>32</v>
      </c>
      <c r="AY327" s="168" t="s">
        <v>170</v>
      </c>
    </row>
    <row r="328" spans="1:65" s="2" customFormat="1" ht="16.5" customHeight="1">
      <c r="A328" s="33"/>
      <c r="B328" s="145"/>
      <c r="C328" s="146" t="s">
        <v>389</v>
      </c>
      <c r="D328" s="146" t="s">
        <v>172</v>
      </c>
      <c r="E328" s="147" t="s">
        <v>341</v>
      </c>
      <c r="F328" s="148" t="s">
        <v>342</v>
      </c>
      <c r="G328" s="149" t="s">
        <v>222</v>
      </c>
      <c r="H328" s="150">
        <v>311.197</v>
      </c>
      <c r="I328" s="151"/>
      <c r="J328" s="152">
        <f>ROUND(I328*H328,2)</f>
        <v>0</v>
      </c>
      <c r="K328" s="148" t="s">
        <v>176</v>
      </c>
      <c r="L328" s="34"/>
      <c r="M328" s="153" t="s">
        <v>1</v>
      </c>
      <c r="N328" s="154" t="s">
        <v>42</v>
      </c>
      <c r="O328" s="59"/>
      <c r="P328" s="155">
        <f>O328*H328</f>
        <v>0</v>
      </c>
      <c r="Q328" s="155">
        <v>0</v>
      </c>
      <c r="R328" s="155">
        <f>Q328*H328</f>
        <v>0</v>
      </c>
      <c r="S328" s="155">
        <v>0</v>
      </c>
      <c r="T328" s="156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7" t="s">
        <v>177</v>
      </c>
      <c r="AT328" s="157" t="s">
        <v>172</v>
      </c>
      <c r="AU328" s="157" t="s">
        <v>87</v>
      </c>
      <c r="AY328" s="18" t="s">
        <v>170</v>
      </c>
      <c r="BE328" s="158">
        <f>IF(N328="základní",J328,0)</f>
        <v>0</v>
      </c>
      <c r="BF328" s="158">
        <f>IF(N328="snížená",J328,0)</f>
        <v>0</v>
      </c>
      <c r="BG328" s="158">
        <f>IF(N328="zákl. přenesená",J328,0)</f>
        <v>0</v>
      </c>
      <c r="BH328" s="158">
        <f>IF(N328="sníž. přenesená",J328,0)</f>
        <v>0</v>
      </c>
      <c r="BI328" s="158">
        <f>IF(N328="nulová",J328,0)</f>
        <v>0</v>
      </c>
      <c r="BJ328" s="18" t="s">
        <v>32</v>
      </c>
      <c r="BK328" s="158">
        <f>ROUND(I328*H328,2)</f>
        <v>0</v>
      </c>
      <c r="BL328" s="18" t="s">
        <v>177</v>
      </c>
      <c r="BM328" s="157" t="s">
        <v>2331</v>
      </c>
    </row>
    <row r="329" spans="2:51" s="14" customFormat="1" ht="12">
      <c r="B329" s="167"/>
      <c r="D329" s="160" t="s">
        <v>179</v>
      </c>
      <c r="E329" s="168" t="s">
        <v>1</v>
      </c>
      <c r="F329" s="169" t="s">
        <v>825</v>
      </c>
      <c r="H329" s="170">
        <v>311.197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179</v>
      </c>
      <c r="AU329" s="168" t="s">
        <v>87</v>
      </c>
      <c r="AV329" s="14" t="s">
        <v>87</v>
      </c>
      <c r="AW329" s="14" t="s">
        <v>31</v>
      </c>
      <c r="AX329" s="14" t="s">
        <v>32</v>
      </c>
      <c r="AY329" s="168" t="s">
        <v>170</v>
      </c>
    </row>
    <row r="330" spans="1:65" s="2" customFormat="1" ht="16.5" customHeight="1">
      <c r="A330" s="33"/>
      <c r="B330" s="145"/>
      <c r="C330" s="146" t="s">
        <v>393</v>
      </c>
      <c r="D330" s="146" t="s">
        <v>172</v>
      </c>
      <c r="E330" s="147" t="s">
        <v>345</v>
      </c>
      <c r="F330" s="148" t="s">
        <v>346</v>
      </c>
      <c r="G330" s="149" t="s">
        <v>222</v>
      </c>
      <c r="H330" s="150">
        <v>186.718</v>
      </c>
      <c r="I330" s="151"/>
      <c r="J330" s="152">
        <f>ROUND(I330*H330,2)</f>
        <v>0</v>
      </c>
      <c r="K330" s="148" t="s">
        <v>193</v>
      </c>
      <c r="L330" s="34"/>
      <c r="M330" s="153" t="s">
        <v>1</v>
      </c>
      <c r="N330" s="154" t="s">
        <v>42</v>
      </c>
      <c r="O330" s="59"/>
      <c r="P330" s="155">
        <f>O330*H330</f>
        <v>0</v>
      </c>
      <c r="Q330" s="155">
        <v>0</v>
      </c>
      <c r="R330" s="155">
        <f>Q330*H330</f>
        <v>0</v>
      </c>
      <c r="S330" s="155">
        <v>0</v>
      </c>
      <c r="T330" s="156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7" t="s">
        <v>177</v>
      </c>
      <c r="AT330" s="157" t="s">
        <v>172</v>
      </c>
      <c r="AU330" s="157" t="s">
        <v>87</v>
      </c>
      <c r="AY330" s="18" t="s">
        <v>170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8" t="s">
        <v>32</v>
      </c>
      <c r="BK330" s="158">
        <f>ROUND(I330*H330,2)</f>
        <v>0</v>
      </c>
      <c r="BL330" s="18" t="s">
        <v>177</v>
      </c>
      <c r="BM330" s="157" t="s">
        <v>347</v>
      </c>
    </row>
    <row r="331" spans="2:51" s="14" customFormat="1" ht="12">
      <c r="B331" s="167"/>
      <c r="D331" s="160" t="s">
        <v>179</v>
      </c>
      <c r="E331" s="168" t="s">
        <v>1</v>
      </c>
      <c r="F331" s="169" t="s">
        <v>2327</v>
      </c>
      <c r="H331" s="170">
        <v>186.718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8" t="s">
        <v>179</v>
      </c>
      <c r="AU331" s="168" t="s">
        <v>87</v>
      </c>
      <c r="AV331" s="14" t="s">
        <v>87</v>
      </c>
      <c r="AW331" s="14" t="s">
        <v>31</v>
      </c>
      <c r="AX331" s="14" t="s">
        <v>32</v>
      </c>
      <c r="AY331" s="168" t="s">
        <v>170</v>
      </c>
    </row>
    <row r="332" spans="1:65" s="2" customFormat="1" ht="16.5" customHeight="1">
      <c r="A332" s="33"/>
      <c r="B332" s="145"/>
      <c r="C332" s="146" t="s">
        <v>399</v>
      </c>
      <c r="D332" s="146" t="s">
        <v>172</v>
      </c>
      <c r="E332" s="147" t="s">
        <v>349</v>
      </c>
      <c r="F332" s="148" t="s">
        <v>350</v>
      </c>
      <c r="G332" s="149" t="s">
        <v>222</v>
      </c>
      <c r="H332" s="150">
        <v>124.479</v>
      </c>
      <c r="I332" s="151"/>
      <c r="J332" s="152">
        <f>ROUND(I332*H332,2)</f>
        <v>0</v>
      </c>
      <c r="K332" s="148" t="s">
        <v>193</v>
      </c>
      <c r="L332" s="34"/>
      <c r="M332" s="153" t="s">
        <v>1</v>
      </c>
      <c r="N332" s="154" t="s">
        <v>42</v>
      </c>
      <c r="O332" s="59"/>
      <c r="P332" s="155">
        <f>O332*H332</f>
        <v>0</v>
      </c>
      <c r="Q332" s="155">
        <v>0</v>
      </c>
      <c r="R332" s="155">
        <f>Q332*H332</f>
        <v>0</v>
      </c>
      <c r="S332" s="155">
        <v>0</v>
      </c>
      <c r="T332" s="156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7" t="s">
        <v>177</v>
      </c>
      <c r="AT332" s="157" t="s">
        <v>172</v>
      </c>
      <c r="AU332" s="157" t="s">
        <v>87</v>
      </c>
      <c r="AY332" s="18" t="s">
        <v>170</v>
      </c>
      <c r="BE332" s="158">
        <f>IF(N332="základní",J332,0)</f>
        <v>0</v>
      </c>
      <c r="BF332" s="158">
        <f>IF(N332="snížená",J332,0)</f>
        <v>0</v>
      </c>
      <c r="BG332" s="158">
        <f>IF(N332="zákl. přenesená",J332,0)</f>
        <v>0</v>
      </c>
      <c r="BH332" s="158">
        <f>IF(N332="sníž. přenesená",J332,0)</f>
        <v>0</v>
      </c>
      <c r="BI332" s="158">
        <f>IF(N332="nulová",J332,0)</f>
        <v>0</v>
      </c>
      <c r="BJ332" s="18" t="s">
        <v>32</v>
      </c>
      <c r="BK332" s="158">
        <f>ROUND(I332*H332,2)</f>
        <v>0</v>
      </c>
      <c r="BL332" s="18" t="s">
        <v>177</v>
      </c>
      <c r="BM332" s="157" t="s">
        <v>351</v>
      </c>
    </row>
    <row r="333" spans="2:51" s="13" customFormat="1" ht="12">
      <c r="B333" s="159"/>
      <c r="D333" s="160" t="s">
        <v>179</v>
      </c>
      <c r="E333" s="161" t="s">
        <v>1</v>
      </c>
      <c r="F333" s="162" t="s">
        <v>2332</v>
      </c>
      <c r="H333" s="161" t="s">
        <v>1</v>
      </c>
      <c r="I333" s="163"/>
      <c r="L333" s="159"/>
      <c r="M333" s="164"/>
      <c r="N333" s="165"/>
      <c r="O333" s="165"/>
      <c r="P333" s="165"/>
      <c r="Q333" s="165"/>
      <c r="R333" s="165"/>
      <c r="S333" s="165"/>
      <c r="T333" s="166"/>
      <c r="AT333" s="161" t="s">
        <v>179</v>
      </c>
      <c r="AU333" s="161" t="s">
        <v>87</v>
      </c>
      <c r="AV333" s="13" t="s">
        <v>32</v>
      </c>
      <c r="AW333" s="13" t="s">
        <v>31</v>
      </c>
      <c r="AX333" s="13" t="s">
        <v>77</v>
      </c>
      <c r="AY333" s="161" t="s">
        <v>170</v>
      </c>
    </row>
    <row r="334" spans="2:51" s="14" customFormat="1" ht="12">
      <c r="B334" s="167"/>
      <c r="D334" s="160" t="s">
        <v>179</v>
      </c>
      <c r="E334" s="168" t="s">
        <v>1</v>
      </c>
      <c r="F334" s="169" t="s">
        <v>2329</v>
      </c>
      <c r="H334" s="170">
        <v>124.479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8" t="s">
        <v>179</v>
      </c>
      <c r="AU334" s="168" t="s">
        <v>87</v>
      </c>
      <c r="AV334" s="14" t="s">
        <v>87</v>
      </c>
      <c r="AW334" s="14" t="s">
        <v>31</v>
      </c>
      <c r="AX334" s="14" t="s">
        <v>32</v>
      </c>
      <c r="AY334" s="168" t="s">
        <v>170</v>
      </c>
    </row>
    <row r="335" spans="1:65" s="2" customFormat="1" ht="16.5" customHeight="1">
      <c r="A335" s="33"/>
      <c r="B335" s="145"/>
      <c r="C335" s="146" t="s">
        <v>406</v>
      </c>
      <c r="D335" s="146" t="s">
        <v>172</v>
      </c>
      <c r="E335" s="147" t="s">
        <v>372</v>
      </c>
      <c r="F335" s="148" t="s">
        <v>373</v>
      </c>
      <c r="G335" s="149" t="s">
        <v>222</v>
      </c>
      <c r="H335" s="150">
        <v>230.363</v>
      </c>
      <c r="I335" s="151"/>
      <c r="J335" s="152">
        <f>ROUND(I335*H335,2)</f>
        <v>0</v>
      </c>
      <c r="K335" s="148" t="s">
        <v>176</v>
      </c>
      <c r="L335" s="34"/>
      <c r="M335" s="153" t="s">
        <v>1</v>
      </c>
      <c r="N335" s="154" t="s">
        <v>42</v>
      </c>
      <c r="O335" s="59"/>
      <c r="P335" s="155">
        <f>O335*H335</f>
        <v>0</v>
      </c>
      <c r="Q335" s="155">
        <v>0</v>
      </c>
      <c r="R335" s="155">
        <f>Q335*H335</f>
        <v>0</v>
      </c>
      <c r="S335" s="155">
        <v>0</v>
      </c>
      <c r="T335" s="156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7" t="s">
        <v>177</v>
      </c>
      <c r="AT335" s="157" t="s">
        <v>172</v>
      </c>
      <c r="AU335" s="157" t="s">
        <v>87</v>
      </c>
      <c r="AY335" s="18" t="s">
        <v>170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8" t="s">
        <v>32</v>
      </c>
      <c r="BK335" s="158">
        <f>ROUND(I335*H335,2)</f>
        <v>0</v>
      </c>
      <c r="BL335" s="18" t="s">
        <v>177</v>
      </c>
      <c r="BM335" s="157" t="s">
        <v>374</v>
      </c>
    </row>
    <row r="336" spans="2:51" s="14" customFormat="1" ht="12">
      <c r="B336" s="167"/>
      <c r="D336" s="160" t="s">
        <v>179</v>
      </c>
      <c r="E336" s="168" t="s">
        <v>1</v>
      </c>
      <c r="F336" s="169" t="s">
        <v>936</v>
      </c>
      <c r="H336" s="170">
        <v>534.637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8" t="s">
        <v>179</v>
      </c>
      <c r="AU336" s="168" t="s">
        <v>87</v>
      </c>
      <c r="AV336" s="14" t="s">
        <v>87</v>
      </c>
      <c r="AW336" s="14" t="s">
        <v>31</v>
      </c>
      <c r="AX336" s="14" t="s">
        <v>77</v>
      </c>
      <c r="AY336" s="168" t="s">
        <v>170</v>
      </c>
    </row>
    <row r="337" spans="2:51" s="13" customFormat="1" ht="12">
      <c r="B337" s="159"/>
      <c r="D337" s="160" t="s">
        <v>179</v>
      </c>
      <c r="E337" s="161" t="s">
        <v>1</v>
      </c>
      <c r="F337" s="162" t="s">
        <v>2333</v>
      </c>
      <c r="H337" s="161" t="s">
        <v>1</v>
      </c>
      <c r="I337" s="163"/>
      <c r="L337" s="159"/>
      <c r="M337" s="164"/>
      <c r="N337" s="165"/>
      <c r="O337" s="165"/>
      <c r="P337" s="165"/>
      <c r="Q337" s="165"/>
      <c r="R337" s="165"/>
      <c r="S337" s="165"/>
      <c r="T337" s="166"/>
      <c r="AT337" s="161" t="s">
        <v>179</v>
      </c>
      <c r="AU337" s="161" t="s">
        <v>87</v>
      </c>
      <c r="AV337" s="13" t="s">
        <v>32</v>
      </c>
      <c r="AW337" s="13" t="s">
        <v>31</v>
      </c>
      <c r="AX337" s="13" t="s">
        <v>77</v>
      </c>
      <c r="AY337" s="161" t="s">
        <v>170</v>
      </c>
    </row>
    <row r="338" spans="2:51" s="14" customFormat="1" ht="12">
      <c r="B338" s="167"/>
      <c r="D338" s="160" t="s">
        <v>179</v>
      </c>
      <c r="E338" s="168" t="s">
        <v>1</v>
      </c>
      <c r="F338" s="169" t="s">
        <v>2334</v>
      </c>
      <c r="H338" s="170">
        <v>-40.953</v>
      </c>
      <c r="I338" s="171"/>
      <c r="L338" s="167"/>
      <c r="M338" s="172"/>
      <c r="N338" s="173"/>
      <c r="O338" s="173"/>
      <c r="P338" s="173"/>
      <c r="Q338" s="173"/>
      <c r="R338" s="173"/>
      <c r="S338" s="173"/>
      <c r="T338" s="174"/>
      <c r="AT338" s="168" t="s">
        <v>179</v>
      </c>
      <c r="AU338" s="168" t="s">
        <v>87</v>
      </c>
      <c r="AV338" s="14" t="s">
        <v>87</v>
      </c>
      <c r="AW338" s="14" t="s">
        <v>31</v>
      </c>
      <c r="AX338" s="14" t="s">
        <v>77</v>
      </c>
      <c r="AY338" s="168" t="s">
        <v>170</v>
      </c>
    </row>
    <row r="339" spans="2:51" s="14" customFormat="1" ht="12">
      <c r="B339" s="167"/>
      <c r="D339" s="160" t="s">
        <v>179</v>
      </c>
      <c r="E339" s="168" t="s">
        <v>1</v>
      </c>
      <c r="F339" s="169" t="s">
        <v>2335</v>
      </c>
      <c r="H339" s="170">
        <v>-111.496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8" t="s">
        <v>179</v>
      </c>
      <c r="AU339" s="168" t="s">
        <v>87</v>
      </c>
      <c r="AV339" s="14" t="s">
        <v>87</v>
      </c>
      <c r="AW339" s="14" t="s">
        <v>31</v>
      </c>
      <c r="AX339" s="14" t="s">
        <v>77</v>
      </c>
      <c r="AY339" s="168" t="s">
        <v>170</v>
      </c>
    </row>
    <row r="340" spans="2:51" s="13" customFormat="1" ht="12">
      <c r="B340" s="159"/>
      <c r="D340" s="160" t="s">
        <v>179</v>
      </c>
      <c r="E340" s="161" t="s">
        <v>1</v>
      </c>
      <c r="F340" s="162" t="s">
        <v>1335</v>
      </c>
      <c r="H340" s="161" t="s">
        <v>1</v>
      </c>
      <c r="I340" s="163"/>
      <c r="L340" s="159"/>
      <c r="M340" s="164"/>
      <c r="N340" s="165"/>
      <c r="O340" s="165"/>
      <c r="P340" s="165"/>
      <c r="Q340" s="165"/>
      <c r="R340" s="165"/>
      <c r="S340" s="165"/>
      <c r="T340" s="166"/>
      <c r="AT340" s="161" t="s">
        <v>179</v>
      </c>
      <c r="AU340" s="161" t="s">
        <v>87</v>
      </c>
      <c r="AV340" s="13" t="s">
        <v>32</v>
      </c>
      <c r="AW340" s="13" t="s">
        <v>31</v>
      </c>
      <c r="AX340" s="13" t="s">
        <v>77</v>
      </c>
      <c r="AY340" s="161" t="s">
        <v>170</v>
      </c>
    </row>
    <row r="341" spans="2:51" s="14" customFormat="1" ht="12">
      <c r="B341" s="167"/>
      <c r="D341" s="160" t="s">
        <v>179</v>
      </c>
      <c r="E341" s="168" t="s">
        <v>1</v>
      </c>
      <c r="F341" s="169" t="s">
        <v>1336</v>
      </c>
      <c r="H341" s="170">
        <v>-151.825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8" t="s">
        <v>179</v>
      </c>
      <c r="AU341" s="168" t="s">
        <v>87</v>
      </c>
      <c r="AV341" s="14" t="s">
        <v>87</v>
      </c>
      <c r="AW341" s="14" t="s">
        <v>31</v>
      </c>
      <c r="AX341" s="14" t="s">
        <v>77</v>
      </c>
      <c r="AY341" s="168" t="s">
        <v>170</v>
      </c>
    </row>
    <row r="342" spans="2:51" s="15" customFormat="1" ht="12">
      <c r="B342" s="175"/>
      <c r="D342" s="160" t="s">
        <v>179</v>
      </c>
      <c r="E342" s="176" t="s">
        <v>133</v>
      </c>
      <c r="F342" s="177" t="s">
        <v>239</v>
      </c>
      <c r="H342" s="178">
        <v>230.363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179</v>
      </c>
      <c r="AU342" s="176" t="s">
        <v>87</v>
      </c>
      <c r="AV342" s="15" t="s">
        <v>177</v>
      </c>
      <c r="AW342" s="15" t="s">
        <v>31</v>
      </c>
      <c r="AX342" s="15" t="s">
        <v>32</v>
      </c>
      <c r="AY342" s="176" t="s">
        <v>170</v>
      </c>
    </row>
    <row r="343" spans="1:65" s="2" customFormat="1" ht="16.5" customHeight="1">
      <c r="A343" s="33"/>
      <c r="B343" s="145"/>
      <c r="C343" s="183" t="s">
        <v>411</v>
      </c>
      <c r="D343" s="183" t="s">
        <v>379</v>
      </c>
      <c r="E343" s="184" t="s">
        <v>941</v>
      </c>
      <c r="F343" s="185" t="s">
        <v>942</v>
      </c>
      <c r="G343" s="186" t="s">
        <v>249</v>
      </c>
      <c r="H343" s="187">
        <v>478.925</v>
      </c>
      <c r="I343" s="188"/>
      <c r="J343" s="189">
        <f>ROUND(I343*H343,2)</f>
        <v>0</v>
      </c>
      <c r="K343" s="185" t="s">
        <v>193</v>
      </c>
      <c r="L343" s="190"/>
      <c r="M343" s="191" t="s">
        <v>1</v>
      </c>
      <c r="N343" s="192" t="s">
        <v>42</v>
      </c>
      <c r="O343" s="59"/>
      <c r="P343" s="155">
        <f>O343*H343</f>
        <v>0</v>
      </c>
      <c r="Q343" s="155">
        <v>0</v>
      </c>
      <c r="R343" s="155">
        <f>Q343*H343</f>
        <v>0</v>
      </c>
      <c r="S343" s="155">
        <v>0</v>
      </c>
      <c r="T343" s="156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7" t="s">
        <v>210</v>
      </c>
      <c r="AT343" s="157" t="s">
        <v>379</v>
      </c>
      <c r="AU343" s="157" t="s">
        <v>87</v>
      </c>
      <c r="AY343" s="18" t="s">
        <v>170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8" t="s">
        <v>32</v>
      </c>
      <c r="BK343" s="158">
        <f>ROUND(I343*H343,2)</f>
        <v>0</v>
      </c>
      <c r="BL343" s="18" t="s">
        <v>177</v>
      </c>
      <c r="BM343" s="157" t="s">
        <v>943</v>
      </c>
    </row>
    <row r="344" spans="2:51" s="14" customFormat="1" ht="12">
      <c r="B344" s="167"/>
      <c r="D344" s="160" t="s">
        <v>179</v>
      </c>
      <c r="E344" s="168" t="s">
        <v>1</v>
      </c>
      <c r="F344" s="169" t="s">
        <v>944</v>
      </c>
      <c r="H344" s="170">
        <v>478.925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8" t="s">
        <v>179</v>
      </c>
      <c r="AU344" s="168" t="s">
        <v>87</v>
      </c>
      <c r="AV344" s="14" t="s">
        <v>87</v>
      </c>
      <c r="AW344" s="14" t="s">
        <v>31</v>
      </c>
      <c r="AX344" s="14" t="s">
        <v>32</v>
      </c>
      <c r="AY344" s="168" t="s">
        <v>170</v>
      </c>
    </row>
    <row r="345" spans="1:65" s="2" customFormat="1" ht="16.5" customHeight="1">
      <c r="A345" s="33"/>
      <c r="B345" s="145"/>
      <c r="C345" s="146" t="s">
        <v>414</v>
      </c>
      <c r="D345" s="146" t="s">
        <v>172</v>
      </c>
      <c r="E345" s="147" t="s">
        <v>385</v>
      </c>
      <c r="F345" s="148" t="s">
        <v>386</v>
      </c>
      <c r="G345" s="149" t="s">
        <v>222</v>
      </c>
      <c r="H345" s="150">
        <v>404.872</v>
      </c>
      <c r="I345" s="151"/>
      <c r="J345" s="152">
        <f>ROUND(I345*H345,2)</f>
        <v>0</v>
      </c>
      <c r="K345" s="148" t="s">
        <v>176</v>
      </c>
      <c r="L345" s="34"/>
      <c r="M345" s="153" t="s">
        <v>1</v>
      </c>
      <c r="N345" s="154" t="s">
        <v>42</v>
      </c>
      <c r="O345" s="59"/>
      <c r="P345" s="155">
        <f>O345*H345</f>
        <v>0</v>
      </c>
      <c r="Q345" s="155">
        <v>0</v>
      </c>
      <c r="R345" s="155">
        <f>Q345*H345</f>
        <v>0</v>
      </c>
      <c r="S345" s="155">
        <v>0</v>
      </c>
      <c r="T345" s="156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7" t="s">
        <v>177</v>
      </c>
      <c r="AT345" s="157" t="s">
        <v>172</v>
      </c>
      <c r="AU345" s="157" t="s">
        <v>87</v>
      </c>
      <c r="AY345" s="18" t="s">
        <v>170</v>
      </c>
      <c r="BE345" s="158">
        <f>IF(N345="základní",J345,0)</f>
        <v>0</v>
      </c>
      <c r="BF345" s="158">
        <f>IF(N345="snížená",J345,0)</f>
        <v>0</v>
      </c>
      <c r="BG345" s="158">
        <f>IF(N345="zákl. přenesená",J345,0)</f>
        <v>0</v>
      </c>
      <c r="BH345" s="158">
        <f>IF(N345="sníž. přenesená",J345,0)</f>
        <v>0</v>
      </c>
      <c r="BI345" s="158">
        <f>IF(N345="nulová",J345,0)</f>
        <v>0</v>
      </c>
      <c r="BJ345" s="18" t="s">
        <v>32</v>
      </c>
      <c r="BK345" s="158">
        <f>ROUND(I345*H345,2)</f>
        <v>0</v>
      </c>
      <c r="BL345" s="18" t="s">
        <v>177</v>
      </c>
      <c r="BM345" s="157" t="s">
        <v>387</v>
      </c>
    </row>
    <row r="346" spans="2:51" s="14" customFormat="1" ht="12">
      <c r="B346" s="167"/>
      <c r="D346" s="160" t="s">
        <v>179</v>
      </c>
      <c r="E346" s="168" t="s">
        <v>1</v>
      </c>
      <c r="F346" s="169" t="s">
        <v>2336</v>
      </c>
      <c r="H346" s="170">
        <v>266.069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179</v>
      </c>
      <c r="AU346" s="168" t="s">
        <v>87</v>
      </c>
      <c r="AV346" s="14" t="s">
        <v>87</v>
      </c>
      <c r="AW346" s="14" t="s">
        <v>31</v>
      </c>
      <c r="AX346" s="14" t="s">
        <v>77</v>
      </c>
      <c r="AY346" s="168" t="s">
        <v>170</v>
      </c>
    </row>
    <row r="347" spans="2:51" s="14" customFormat="1" ht="12">
      <c r="B347" s="167"/>
      <c r="D347" s="160" t="s">
        <v>179</v>
      </c>
      <c r="E347" s="168" t="s">
        <v>1</v>
      </c>
      <c r="F347" s="169" t="s">
        <v>2337</v>
      </c>
      <c r="H347" s="170">
        <v>138.803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179</v>
      </c>
      <c r="AU347" s="168" t="s">
        <v>87</v>
      </c>
      <c r="AV347" s="14" t="s">
        <v>87</v>
      </c>
      <c r="AW347" s="14" t="s">
        <v>31</v>
      </c>
      <c r="AX347" s="14" t="s">
        <v>77</v>
      </c>
      <c r="AY347" s="168" t="s">
        <v>170</v>
      </c>
    </row>
    <row r="348" spans="2:51" s="15" customFormat="1" ht="12">
      <c r="B348" s="175"/>
      <c r="D348" s="160" t="s">
        <v>179</v>
      </c>
      <c r="E348" s="176" t="s">
        <v>1</v>
      </c>
      <c r="F348" s="177" t="s">
        <v>239</v>
      </c>
      <c r="H348" s="178">
        <v>404.872</v>
      </c>
      <c r="I348" s="179"/>
      <c r="L348" s="175"/>
      <c r="M348" s="180"/>
      <c r="N348" s="181"/>
      <c r="O348" s="181"/>
      <c r="P348" s="181"/>
      <c r="Q348" s="181"/>
      <c r="R348" s="181"/>
      <c r="S348" s="181"/>
      <c r="T348" s="182"/>
      <c r="AT348" s="176" t="s">
        <v>179</v>
      </c>
      <c r="AU348" s="176" t="s">
        <v>87</v>
      </c>
      <c r="AV348" s="15" t="s">
        <v>177</v>
      </c>
      <c r="AW348" s="15" t="s">
        <v>31</v>
      </c>
      <c r="AX348" s="15" t="s">
        <v>32</v>
      </c>
      <c r="AY348" s="176" t="s">
        <v>170</v>
      </c>
    </row>
    <row r="349" spans="1:65" s="2" customFormat="1" ht="16.5" customHeight="1">
      <c r="A349" s="33"/>
      <c r="B349" s="145"/>
      <c r="C349" s="146" t="s">
        <v>417</v>
      </c>
      <c r="D349" s="146" t="s">
        <v>172</v>
      </c>
      <c r="E349" s="147" t="s">
        <v>948</v>
      </c>
      <c r="F349" s="148" t="s">
        <v>1337</v>
      </c>
      <c r="G349" s="149" t="s">
        <v>222</v>
      </c>
      <c r="H349" s="150">
        <v>404.872</v>
      </c>
      <c r="I349" s="151"/>
      <c r="J349" s="152">
        <f>ROUND(I349*H349,2)</f>
        <v>0</v>
      </c>
      <c r="K349" s="148" t="s">
        <v>176</v>
      </c>
      <c r="L349" s="34"/>
      <c r="M349" s="153" t="s">
        <v>1</v>
      </c>
      <c r="N349" s="154" t="s">
        <v>42</v>
      </c>
      <c r="O349" s="59"/>
      <c r="P349" s="155">
        <f>O349*H349</f>
        <v>0</v>
      </c>
      <c r="Q349" s="155">
        <v>0</v>
      </c>
      <c r="R349" s="155">
        <f>Q349*H349</f>
        <v>0</v>
      </c>
      <c r="S349" s="155">
        <v>0</v>
      </c>
      <c r="T349" s="156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7" t="s">
        <v>177</v>
      </c>
      <c r="AT349" s="157" t="s">
        <v>172</v>
      </c>
      <c r="AU349" s="157" t="s">
        <v>87</v>
      </c>
      <c r="AY349" s="18" t="s">
        <v>170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8" t="s">
        <v>32</v>
      </c>
      <c r="BK349" s="158">
        <f>ROUND(I349*H349,2)</f>
        <v>0</v>
      </c>
      <c r="BL349" s="18" t="s">
        <v>177</v>
      </c>
      <c r="BM349" s="157" t="s">
        <v>2338</v>
      </c>
    </row>
    <row r="350" spans="2:51" s="14" customFormat="1" ht="12">
      <c r="B350" s="167"/>
      <c r="D350" s="160" t="s">
        <v>179</v>
      </c>
      <c r="E350" s="168" t="s">
        <v>1</v>
      </c>
      <c r="F350" s="169" t="s">
        <v>2339</v>
      </c>
      <c r="H350" s="170">
        <v>404.872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8" t="s">
        <v>179</v>
      </c>
      <c r="AU350" s="168" t="s">
        <v>87</v>
      </c>
      <c r="AV350" s="14" t="s">
        <v>87</v>
      </c>
      <c r="AW350" s="14" t="s">
        <v>31</v>
      </c>
      <c r="AX350" s="14" t="s">
        <v>32</v>
      </c>
      <c r="AY350" s="168" t="s">
        <v>170</v>
      </c>
    </row>
    <row r="351" spans="1:65" s="2" customFormat="1" ht="16.5" customHeight="1">
      <c r="A351" s="33"/>
      <c r="B351" s="145"/>
      <c r="C351" s="146" t="s">
        <v>420</v>
      </c>
      <c r="D351" s="146" t="s">
        <v>172</v>
      </c>
      <c r="E351" s="147" t="s">
        <v>1340</v>
      </c>
      <c r="F351" s="148" t="s">
        <v>1341</v>
      </c>
      <c r="G351" s="149" t="s">
        <v>222</v>
      </c>
      <c r="H351" s="150">
        <v>120.176</v>
      </c>
      <c r="I351" s="151"/>
      <c r="J351" s="152">
        <f>ROUND(I351*H351,2)</f>
        <v>0</v>
      </c>
      <c r="K351" s="148" t="s">
        <v>176</v>
      </c>
      <c r="L351" s="34"/>
      <c r="M351" s="153" t="s">
        <v>1</v>
      </c>
      <c r="N351" s="154" t="s">
        <v>42</v>
      </c>
      <c r="O351" s="59"/>
      <c r="P351" s="155">
        <f>O351*H351</f>
        <v>0</v>
      </c>
      <c r="Q351" s="155">
        <v>0</v>
      </c>
      <c r="R351" s="155">
        <f>Q351*H351</f>
        <v>0</v>
      </c>
      <c r="S351" s="155">
        <v>0</v>
      </c>
      <c r="T351" s="156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7" t="s">
        <v>177</v>
      </c>
      <c r="AT351" s="157" t="s">
        <v>172</v>
      </c>
      <c r="AU351" s="157" t="s">
        <v>87</v>
      </c>
      <c r="AY351" s="18" t="s">
        <v>170</v>
      </c>
      <c r="BE351" s="158">
        <f>IF(N351="základní",J351,0)</f>
        <v>0</v>
      </c>
      <c r="BF351" s="158">
        <f>IF(N351="snížená",J351,0)</f>
        <v>0</v>
      </c>
      <c r="BG351" s="158">
        <f>IF(N351="zákl. přenesená",J351,0)</f>
        <v>0</v>
      </c>
      <c r="BH351" s="158">
        <f>IF(N351="sníž. přenesená",J351,0)</f>
        <v>0</v>
      </c>
      <c r="BI351" s="158">
        <f>IF(N351="nulová",J351,0)</f>
        <v>0</v>
      </c>
      <c r="BJ351" s="18" t="s">
        <v>32</v>
      </c>
      <c r="BK351" s="158">
        <f>ROUND(I351*H351,2)</f>
        <v>0</v>
      </c>
      <c r="BL351" s="18" t="s">
        <v>177</v>
      </c>
      <c r="BM351" s="157" t="s">
        <v>1342</v>
      </c>
    </row>
    <row r="352" spans="2:51" s="14" customFormat="1" ht="12">
      <c r="B352" s="167"/>
      <c r="D352" s="160" t="s">
        <v>179</v>
      </c>
      <c r="E352" s="168" t="s">
        <v>1</v>
      </c>
      <c r="F352" s="169" t="s">
        <v>2340</v>
      </c>
      <c r="H352" s="170">
        <v>32.923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8" t="s">
        <v>179</v>
      </c>
      <c r="AU352" s="168" t="s">
        <v>87</v>
      </c>
      <c r="AV352" s="14" t="s">
        <v>87</v>
      </c>
      <c r="AW352" s="14" t="s">
        <v>31</v>
      </c>
      <c r="AX352" s="14" t="s">
        <v>77</v>
      </c>
      <c r="AY352" s="168" t="s">
        <v>170</v>
      </c>
    </row>
    <row r="353" spans="2:51" s="14" customFormat="1" ht="12">
      <c r="B353" s="167"/>
      <c r="D353" s="160" t="s">
        <v>179</v>
      </c>
      <c r="E353" s="168" t="s">
        <v>1</v>
      </c>
      <c r="F353" s="169" t="s">
        <v>2341</v>
      </c>
      <c r="H353" s="170">
        <v>91.586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179</v>
      </c>
      <c r="AU353" s="168" t="s">
        <v>87</v>
      </c>
      <c r="AV353" s="14" t="s">
        <v>87</v>
      </c>
      <c r="AW353" s="14" t="s">
        <v>31</v>
      </c>
      <c r="AX353" s="14" t="s">
        <v>77</v>
      </c>
      <c r="AY353" s="168" t="s">
        <v>170</v>
      </c>
    </row>
    <row r="354" spans="2:51" s="14" customFormat="1" ht="12">
      <c r="B354" s="167"/>
      <c r="D354" s="160" t="s">
        <v>179</v>
      </c>
      <c r="E354" s="168" t="s">
        <v>1</v>
      </c>
      <c r="F354" s="169" t="s">
        <v>2342</v>
      </c>
      <c r="H354" s="170">
        <v>-0.694</v>
      </c>
      <c r="I354" s="171"/>
      <c r="L354" s="167"/>
      <c r="M354" s="172"/>
      <c r="N354" s="173"/>
      <c r="O354" s="173"/>
      <c r="P354" s="173"/>
      <c r="Q354" s="173"/>
      <c r="R354" s="173"/>
      <c r="S354" s="173"/>
      <c r="T354" s="174"/>
      <c r="AT354" s="168" t="s">
        <v>179</v>
      </c>
      <c r="AU354" s="168" t="s">
        <v>87</v>
      </c>
      <c r="AV354" s="14" t="s">
        <v>87</v>
      </c>
      <c r="AW354" s="14" t="s">
        <v>31</v>
      </c>
      <c r="AX354" s="14" t="s">
        <v>77</v>
      </c>
      <c r="AY354" s="168" t="s">
        <v>170</v>
      </c>
    </row>
    <row r="355" spans="2:51" s="14" customFormat="1" ht="12">
      <c r="B355" s="167"/>
      <c r="D355" s="160" t="s">
        <v>179</v>
      </c>
      <c r="E355" s="168" t="s">
        <v>1</v>
      </c>
      <c r="F355" s="169" t="s">
        <v>2343</v>
      </c>
      <c r="H355" s="170">
        <v>-3.639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179</v>
      </c>
      <c r="AU355" s="168" t="s">
        <v>87</v>
      </c>
      <c r="AV355" s="14" t="s">
        <v>87</v>
      </c>
      <c r="AW355" s="14" t="s">
        <v>31</v>
      </c>
      <c r="AX355" s="14" t="s">
        <v>77</v>
      </c>
      <c r="AY355" s="168" t="s">
        <v>170</v>
      </c>
    </row>
    <row r="356" spans="2:51" s="15" customFormat="1" ht="12">
      <c r="B356" s="175"/>
      <c r="D356" s="160" t="s">
        <v>179</v>
      </c>
      <c r="E356" s="176" t="s">
        <v>1146</v>
      </c>
      <c r="F356" s="177" t="s">
        <v>239</v>
      </c>
      <c r="H356" s="178">
        <v>120.176</v>
      </c>
      <c r="I356" s="179"/>
      <c r="L356" s="175"/>
      <c r="M356" s="180"/>
      <c r="N356" s="181"/>
      <c r="O356" s="181"/>
      <c r="P356" s="181"/>
      <c r="Q356" s="181"/>
      <c r="R356" s="181"/>
      <c r="S356" s="181"/>
      <c r="T356" s="182"/>
      <c r="AT356" s="176" t="s">
        <v>179</v>
      </c>
      <c r="AU356" s="176" t="s">
        <v>87</v>
      </c>
      <c r="AV356" s="15" t="s">
        <v>177</v>
      </c>
      <c r="AW356" s="15" t="s">
        <v>31</v>
      </c>
      <c r="AX356" s="15" t="s">
        <v>32</v>
      </c>
      <c r="AY356" s="176" t="s">
        <v>170</v>
      </c>
    </row>
    <row r="357" spans="1:65" s="2" customFormat="1" ht="16.5" customHeight="1">
      <c r="A357" s="33"/>
      <c r="B357" s="145"/>
      <c r="C357" s="183" t="s">
        <v>423</v>
      </c>
      <c r="D357" s="183" t="s">
        <v>379</v>
      </c>
      <c r="E357" s="184" t="s">
        <v>941</v>
      </c>
      <c r="F357" s="185" t="s">
        <v>942</v>
      </c>
      <c r="G357" s="186" t="s">
        <v>249</v>
      </c>
      <c r="H357" s="187">
        <v>249.846</v>
      </c>
      <c r="I357" s="188"/>
      <c r="J357" s="189">
        <f>ROUND(I357*H357,2)</f>
        <v>0</v>
      </c>
      <c r="K357" s="185" t="s">
        <v>193</v>
      </c>
      <c r="L357" s="190"/>
      <c r="M357" s="191" t="s">
        <v>1</v>
      </c>
      <c r="N357" s="192" t="s">
        <v>42</v>
      </c>
      <c r="O357" s="59"/>
      <c r="P357" s="155">
        <f>O357*H357</f>
        <v>0</v>
      </c>
      <c r="Q357" s="155">
        <v>0</v>
      </c>
      <c r="R357" s="155">
        <f>Q357*H357</f>
        <v>0</v>
      </c>
      <c r="S357" s="155">
        <v>0</v>
      </c>
      <c r="T357" s="156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7" t="s">
        <v>210</v>
      </c>
      <c r="AT357" s="157" t="s">
        <v>379</v>
      </c>
      <c r="AU357" s="157" t="s">
        <v>87</v>
      </c>
      <c r="AY357" s="18" t="s">
        <v>170</v>
      </c>
      <c r="BE357" s="158">
        <f>IF(N357="základní",J357,0)</f>
        <v>0</v>
      </c>
      <c r="BF357" s="158">
        <f>IF(N357="snížená",J357,0)</f>
        <v>0</v>
      </c>
      <c r="BG357" s="158">
        <f>IF(N357="zákl. přenesená",J357,0)</f>
        <v>0</v>
      </c>
      <c r="BH357" s="158">
        <f>IF(N357="sníž. přenesená",J357,0)</f>
        <v>0</v>
      </c>
      <c r="BI357" s="158">
        <f>IF(N357="nulová",J357,0)</f>
        <v>0</v>
      </c>
      <c r="BJ357" s="18" t="s">
        <v>32</v>
      </c>
      <c r="BK357" s="158">
        <f>ROUND(I357*H357,2)</f>
        <v>0</v>
      </c>
      <c r="BL357" s="18" t="s">
        <v>177</v>
      </c>
      <c r="BM357" s="157" t="s">
        <v>1348</v>
      </c>
    </row>
    <row r="358" spans="2:51" s="14" customFormat="1" ht="12">
      <c r="B358" s="167"/>
      <c r="D358" s="160" t="s">
        <v>179</v>
      </c>
      <c r="E358" s="168" t="s">
        <v>1</v>
      </c>
      <c r="F358" s="169" t="s">
        <v>1349</v>
      </c>
      <c r="H358" s="170">
        <v>249.846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179</v>
      </c>
      <c r="AU358" s="168" t="s">
        <v>87</v>
      </c>
      <c r="AV358" s="14" t="s">
        <v>87</v>
      </c>
      <c r="AW358" s="14" t="s">
        <v>31</v>
      </c>
      <c r="AX358" s="14" t="s">
        <v>32</v>
      </c>
      <c r="AY358" s="168" t="s">
        <v>170</v>
      </c>
    </row>
    <row r="359" spans="2:63" s="12" customFormat="1" ht="22.9" customHeight="1">
      <c r="B359" s="132"/>
      <c r="D359" s="133" t="s">
        <v>76</v>
      </c>
      <c r="E359" s="143" t="s">
        <v>87</v>
      </c>
      <c r="F359" s="143" t="s">
        <v>451</v>
      </c>
      <c r="I359" s="135"/>
      <c r="J359" s="144">
        <f>BK359</f>
        <v>0</v>
      </c>
      <c r="L359" s="132"/>
      <c r="M359" s="137"/>
      <c r="N359" s="138"/>
      <c r="O359" s="138"/>
      <c r="P359" s="139">
        <f>SUM(P360:P361)</f>
        <v>0</v>
      </c>
      <c r="Q359" s="138"/>
      <c r="R359" s="139">
        <f>SUM(R360:R361)</f>
        <v>3.3345000000000002</v>
      </c>
      <c r="S359" s="138"/>
      <c r="T359" s="140">
        <f>SUM(T360:T361)</f>
        <v>0</v>
      </c>
      <c r="AR359" s="133" t="s">
        <v>32</v>
      </c>
      <c r="AT359" s="141" t="s">
        <v>76</v>
      </c>
      <c r="AU359" s="141" t="s">
        <v>32</v>
      </c>
      <c r="AY359" s="133" t="s">
        <v>170</v>
      </c>
      <c r="BK359" s="142">
        <f>SUM(BK360:BK361)</f>
        <v>0</v>
      </c>
    </row>
    <row r="360" spans="1:65" s="2" customFormat="1" ht="16.5" customHeight="1">
      <c r="A360" s="33"/>
      <c r="B360" s="145"/>
      <c r="C360" s="146" t="s">
        <v>426</v>
      </c>
      <c r="D360" s="146" t="s">
        <v>172</v>
      </c>
      <c r="E360" s="147" t="s">
        <v>2344</v>
      </c>
      <c r="F360" s="148" t="s">
        <v>2345</v>
      </c>
      <c r="G360" s="149" t="s">
        <v>185</v>
      </c>
      <c r="H360" s="150">
        <v>90</v>
      </c>
      <c r="I360" s="151"/>
      <c r="J360" s="152">
        <f>ROUND(I360*H360,2)</f>
        <v>0</v>
      </c>
      <c r="K360" s="148" t="s">
        <v>193</v>
      </c>
      <c r="L360" s="34"/>
      <c r="M360" s="153" t="s">
        <v>1</v>
      </c>
      <c r="N360" s="154" t="s">
        <v>42</v>
      </c>
      <c r="O360" s="59"/>
      <c r="P360" s="155">
        <f>O360*H360</f>
        <v>0</v>
      </c>
      <c r="Q360" s="155">
        <v>0.03701</v>
      </c>
      <c r="R360" s="155">
        <f>Q360*H360</f>
        <v>3.3309</v>
      </c>
      <c r="S360" s="155">
        <v>0</v>
      </c>
      <c r="T360" s="156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7" t="s">
        <v>177</v>
      </c>
      <c r="AT360" s="157" t="s">
        <v>172</v>
      </c>
      <c r="AU360" s="157" t="s">
        <v>87</v>
      </c>
      <c r="AY360" s="18" t="s">
        <v>170</v>
      </c>
      <c r="BE360" s="158">
        <f>IF(N360="základní",J360,0)</f>
        <v>0</v>
      </c>
      <c r="BF360" s="158">
        <f>IF(N360="snížená",J360,0)</f>
        <v>0</v>
      </c>
      <c r="BG360" s="158">
        <f>IF(N360="zákl. přenesená",J360,0)</f>
        <v>0</v>
      </c>
      <c r="BH360" s="158">
        <f>IF(N360="sníž. přenesená",J360,0)</f>
        <v>0</v>
      </c>
      <c r="BI360" s="158">
        <f>IF(N360="nulová",J360,0)</f>
        <v>0</v>
      </c>
      <c r="BJ360" s="18" t="s">
        <v>32</v>
      </c>
      <c r="BK360" s="158">
        <f>ROUND(I360*H360,2)</f>
        <v>0</v>
      </c>
      <c r="BL360" s="18" t="s">
        <v>177</v>
      </c>
      <c r="BM360" s="157" t="s">
        <v>2346</v>
      </c>
    </row>
    <row r="361" spans="1:65" s="2" customFormat="1" ht="16.5" customHeight="1">
      <c r="A361" s="33"/>
      <c r="B361" s="145"/>
      <c r="C361" s="146" t="s">
        <v>428</v>
      </c>
      <c r="D361" s="146" t="s">
        <v>172</v>
      </c>
      <c r="E361" s="147" t="s">
        <v>2347</v>
      </c>
      <c r="F361" s="148" t="s">
        <v>2348</v>
      </c>
      <c r="G361" s="149" t="s">
        <v>642</v>
      </c>
      <c r="H361" s="150">
        <v>18</v>
      </c>
      <c r="I361" s="151"/>
      <c r="J361" s="152">
        <f>ROUND(I361*H361,2)</f>
        <v>0</v>
      </c>
      <c r="K361" s="148" t="s">
        <v>193</v>
      </c>
      <c r="L361" s="34"/>
      <c r="M361" s="153" t="s">
        <v>1</v>
      </c>
      <c r="N361" s="154" t="s">
        <v>42</v>
      </c>
      <c r="O361" s="59"/>
      <c r="P361" s="155">
        <f>O361*H361</f>
        <v>0</v>
      </c>
      <c r="Q361" s="155">
        <v>0.0002</v>
      </c>
      <c r="R361" s="155">
        <f>Q361*H361</f>
        <v>0.0036000000000000003</v>
      </c>
      <c r="S361" s="155">
        <v>0</v>
      </c>
      <c r="T361" s="156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7" t="s">
        <v>177</v>
      </c>
      <c r="AT361" s="157" t="s">
        <v>172</v>
      </c>
      <c r="AU361" s="157" t="s">
        <v>87</v>
      </c>
      <c r="AY361" s="18" t="s">
        <v>170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8" t="s">
        <v>32</v>
      </c>
      <c r="BK361" s="158">
        <f>ROUND(I361*H361,2)</f>
        <v>0</v>
      </c>
      <c r="BL361" s="18" t="s">
        <v>177</v>
      </c>
      <c r="BM361" s="157" t="s">
        <v>2349</v>
      </c>
    </row>
    <row r="362" spans="2:63" s="12" customFormat="1" ht="22.9" customHeight="1">
      <c r="B362" s="132"/>
      <c r="D362" s="133" t="s">
        <v>76</v>
      </c>
      <c r="E362" s="143" t="s">
        <v>187</v>
      </c>
      <c r="F362" s="143" t="s">
        <v>952</v>
      </c>
      <c r="I362" s="135"/>
      <c r="J362" s="144">
        <f>BK362</f>
        <v>0</v>
      </c>
      <c r="L362" s="132"/>
      <c r="M362" s="137"/>
      <c r="N362" s="138"/>
      <c r="O362" s="138"/>
      <c r="P362" s="139">
        <f>SUM(P363:P367)</f>
        <v>0</v>
      </c>
      <c r="Q362" s="138"/>
      <c r="R362" s="139">
        <f>SUM(R363:R367)</f>
        <v>0</v>
      </c>
      <c r="S362" s="138"/>
      <c r="T362" s="140">
        <f>SUM(T363:T367)</f>
        <v>0</v>
      </c>
      <c r="AR362" s="133" t="s">
        <v>32</v>
      </c>
      <c r="AT362" s="141" t="s">
        <v>76</v>
      </c>
      <c r="AU362" s="141" t="s">
        <v>32</v>
      </c>
      <c r="AY362" s="133" t="s">
        <v>170</v>
      </c>
      <c r="BK362" s="142">
        <f>SUM(BK363:BK367)</f>
        <v>0</v>
      </c>
    </row>
    <row r="363" spans="1:65" s="2" customFormat="1" ht="21.75" customHeight="1">
      <c r="A363" s="33"/>
      <c r="B363" s="145"/>
      <c r="C363" s="146" t="s">
        <v>431</v>
      </c>
      <c r="D363" s="146" t="s">
        <v>172</v>
      </c>
      <c r="E363" s="147" t="s">
        <v>953</v>
      </c>
      <c r="F363" s="148" t="s">
        <v>954</v>
      </c>
      <c r="G363" s="149" t="s">
        <v>222</v>
      </c>
      <c r="H363" s="150">
        <v>2.099</v>
      </c>
      <c r="I363" s="151"/>
      <c r="J363" s="152">
        <f>ROUND(I363*H363,2)</f>
        <v>0</v>
      </c>
      <c r="K363" s="148" t="s">
        <v>193</v>
      </c>
      <c r="L363" s="34"/>
      <c r="M363" s="153" t="s">
        <v>1</v>
      </c>
      <c r="N363" s="154" t="s">
        <v>42</v>
      </c>
      <c r="O363" s="59"/>
      <c r="P363" s="155">
        <f>O363*H363</f>
        <v>0</v>
      </c>
      <c r="Q363" s="155">
        <v>0</v>
      </c>
      <c r="R363" s="155">
        <f>Q363*H363</f>
        <v>0</v>
      </c>
      <c r="S363" s="155">
        <v>0</v>
      </c>
      <c r="T363" s="156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7" t="s">
        <v>177</v>
      </c>
      <c r="AT363" s="157" t="s">
        <v>172</v>
      </c>
      <c r="AU363" s="157" t="s">
        <v>87</v>
      </c>
      <c r="AY363" s="18" t="s">
        <v>170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8" t="s">
        <v>32</v>
      </c>
      <c r="BK363" s="158">
        <f>ROUND(I363*H363,2)</f>
        <v>0</v>
      </c>
      <c r="BL363" s="18" t="s">
        <v>177</v>
      </c>
      <c r="BM363" s="157" t="s">
        <v>1354</v>
      </c>
    </row>
    <row r="364" spans="2:51" s="13" customFormat="1" ht="12">
      <c r="B364" s="159"/>
      <c r="D364" s="160" t="s">
        <v>179</v>
      </c>
      <c r="E364" s="161" t="s">
        <v>1</v>
      </c>
      <c r="F364" s="162" t="s">
        <v>1355</v>
      </c>
      <c r="H364" s="161" t="s">
        <v>1</v>
      </c>
      <c r="I364" s="163"/>
      <c r="L364" s="159"/>
      <c r="M364" s="164"/>
      <c r="N364" s="165"/>
      <c r="O364" s="165"/>
      <c r="P364" s="165"/>
      <c r="Q364" s="165"/>
      <c r="R364" s="165"/>
      <c r="S364" s="165"/>
      <c r="T364" s="166"/>
      <c r="AT364" s="161" t="s">
        <v>179</v>
      </c>
      <c r="AU364" s="161" t="s">
        <v>87</v>
      </c>
      <c r="AV364" s="13" t="s">
        <v>32</v>
      </c>
      <c r="AW364" s="13" t="s">
        <v>31</v>
      </c>
      <c r="AX364" s="13" t="s">
        <v>77</v>
      </c>
      <c r="AY364" s="161" t="s">
        <v>170</v>
      </c>
    </row>
    <row r="365" spans="2:51" s="14" customFormat="1" ht="12">
      <c r="B365" s="167"/>
      <c r="D365" s="160" t="s">
        <v>179</v>
      </c>
      <c r="E365" s="168" t="s">
        <v>1</v>
      </c>
      <c r="F365" s="169" t="s">
        <v>2350</v>
      </c>
      <c r="H365" s="170">
        <v>0.597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8" t="s">
        <v>179</v>
      </c>
      <c r="AU365" s="168" t="s">
        <v>87</v>
      </c>
      <c r="AV365" s="14" t="s">
        <v>87</v>
      </c>
      <c r="AW365" s="14" t="s">
        <v>31</v>
      </c>
      <c r="AX365" s="14" t="s">
        <v>77</v>
      </c>
      <c r="AY365" s="168" t="s">
        <v>170</v>
      </c>
    </row>
    <row r="366" spans="2:51" s="14" customFormat="1" ht="12">
      <c r="B366" s="167"/>
      <c r="D366" s="160" t="s">
        <v>179</v>
      </c>
      <c r="E366" s="168" t="s">
        <v>1</v>
      </c>
      <c r="F366" s="169" t="s">
        <v>2351</v>
      </c>
      <c r="H366" s="170">
        <v>1.502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179</v>
      </c>
      <c r="AU366" s="168" t="s">
        <v>87</v>
      </c>
      <c r="AV366" s="14" t="s">
        <v>87</v>
      </c>
      <c r="AW366" s="14" t="s">
        <v>31</v>
      </c>
      <c r="AX366" s="14" t="s">
        <v>77</v>
      </c>
      <c r="AY366" s="168" t="s">
        <v>170</v>
      </c>
    </row>
    <row r="367" spans="2:51" s="15" customFormat="1" ht="12">
      <c r="B367" s="175"/>
      <c r="D367" s="160" t="s">
        <v>179</v>
      </c>
      <c r="E367" s="176" t="s">
        <v>1</v>
      </c>
      <c r="F367" s="177" t="s">
        <v>239</v>
      </c>
      <c r="H367" s="178">
        <v>2.099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179</v>
      </c>
      <c r="AU367" s="176" t="s">
        <v>87</v>
      </c>
      <c r="AV367" s="15" t="s">
        <v>177</v>
      </c>
      <c r="AW367" s="15" t="s">
        <v>31</v>
      </c>
      <c r="AX367" s="15" t="s">
        <v>32</v>
      </c>
      <c r="AY367" s="176" t="s">
        <v>170</v>
      </c>
    </row>
    <row r="368" spans="2:63" s="12" customFormat="1" ht="22.9" customHeight="1">
      <c r="B368" s="132"/>
      <c r="D368" s="133" t="s">
        <v>76</v>
      </c>
      <c r="E368" s="143" t="s">
        <v>177</v>
      </c>
      <c r="F368" s="143" t="s">
        <v>959</v>
      </c>
      <c r="I368" s="135"/>
      <c r="J368" s="144">
        <f>BK368</f>
        <v>0</v>
      </c>
      <c r="L368" s="132"/>
      <c r="M368" s="137"/>
      <c r="N368" s="138"/>
      <c r="O368" s="138"/>
      <c r="P368" s="139">
        <f>SUM(P369:P376)</f>
        <v>0</v>
      </c>
      <c r="Q368" s="138"/>
      <c r="R368" s="139">
        <f>SUM(R369:R376)</f>
        <v>0</v>
      </c>
      <c r="S368" s="138"/>
      <c r="T368" s="140">
        <f>SUM(T369:T376)</f>
        <v>0</v>
      </c>
      <c r="AR368" s="133" t="s">
        <v>32</v>
      </c>
      <c r="AT368" s="141" t="s">
        <v>76</v>
      </c>
      <c r="AU368" s="141" t="s">
        <v>32</v>
      </c>
      <c r="AY368" s="133" t="s">
        <v>170</v>
      </c>
      <c r="BK368" s="142">
        <f>SUM(BK369:BK376)</f>
        <v>0</v>
      </c>
    </row>
    <row r="369" spans="1:65" s="2" customFormat="1" ht="16.5" customHeight="1">
      <c r="A369" s="33"/>
      <c r="B369" s="145"/>
      <c r="C369" s="146" t="s">
        <v>434</v>
      </c>
      <c r="D369" s="146" t="s">
        <v>172</v>
      </c>
      <c r="E369" s="147" t="s">
        <v>960</v>
      </c>
      <c r="F369" s="148" t="s">
        <v>961</v>
      </c>
      <c r="G369" s="149" t="s">
        <v>222</v>
      </c>
      <c r="H369" s="150">
        <v>27.94</v>
      </c>
      <c r="I369" s="151"/>
      <c r="J369" s="152">
        <f>ROUND(I369*H369,2)</f>
        <v>0</v>
      </c>
      <c r="K369" s="148" t="s">
        <v>176</v>
      </c>
      <c r="L369" s="34"/>
      <c r="M369" s="153" t="s">
        <v>1</v>
      </c>
      <c r="N369" s="154" t="s">
        <v>42</v>
      </c>
      <c r="O369" s="59"/>
      <c r="P369" s="155">
        <f>O369*H369</f>
        <v>0</v>
      </c>
      <c r="Q369" s="155">
        <v>0</v>
      </c>
      <c r="R369" s="155">
        <f>Q369*H369</f>
        <v>0</v>
      </c>
      <c r="S369" s="155">
        <v>0</v>
      </c>
      <c r="T369" s="15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7" t="s">
        <v>177</v>
      </c>
      <c r="AT369" s="157" t="s">
        <v>172</v>
      </c>
      <c r="AU369" s="157" t="s">
        <v>87</v>
      </c>
      <c r="AY369" s="18" t="s">
        <v>170</v>
      </c>
      <c r="BE369" s="158">
        <f>IF(N369="základní",J369,0)</f>
        <v>0</v>
      </c>
      <c r="BF369" s="158">
        <f>IF(N369="snížená",J369,0)</f>
        <v>0</v>
      </c>
      <c r="BG369" s="158">
        <f>IF(N369="zákl. přenesená",J369,0)</f>
        <v>0</v>
      </c>
      <c r="BH369" s="158">
        <f>IF(N369="sníž. přenesená",J369,0)</f>
        <v>0</v>
      </c>
      <c r="BI369" s="158">
        <f>IF(N369="nulová",J369,0)</f>
        <v>0</v>
      </c>
      <c r="BJ369" s="18" t="s">
        <v>32</v>
      </c>
      <c r="BK369" s="158">
        <f>ROUND(I369*H369,2)</f>
        <v>0</v>
      </c>
      <c r="BL369" s="18" t="s">
        <v>177</v>
      </c>
      <c r="BM369" s="157" t="s">
        <v>1361</v>
      </c>
    </row>
    <row r="370" spans="2:51" s="13" customFormat="1" ht="12">
      <c r="B370" s="159"/>
      <c r="D370" s="160" t="s">
        <v>179</v>
      </c>
      <c r="E370" s="161" t="s">
        <v>1</v>
      </c>
      <c r="F370" s="162" t="s">
        <v>2352</v>
      </c>
      <c r="H370" s="161" t="s">
        <v>1</v>
      </c>
      <c r="I370" s="163"/>
      <c r="L370" s="159"/>
      <c r="M370" s="164"/>
      <c r="N370" s="165"/>
      <c r="O370" s="165"/>
      <c r="P370" s="165"/>
      <c r="Q370" s="165"/>
      <c r="R370" s="165"/>
      <c r="S370" s="165"/>
      <c r="T370" s="166"/>
      <c r="AT370" s="161" t="s">
        <v>179</v>
      </c>
      <c r="AU370" s="161" t="s">
        <v>87</v>
      </c>
      <c r="AV370" s="13" t="s">
        <v>32</v>
      </c>
      <c r="AW370" s="13" t="s">
        <v>31</v>
      </c>
      <c r="AX370" s="13" t="s">
        <v>77</v>
      </c>
      <c r="AY370" s="161" t="s">
        <v>170</v>
      </c>
    </row>
    <row r="371" spans="2:51" s="14" customFormat="1" ht="12">
      <c r="B371" s="167"/>
      <c r="D371" s="160" t="s">
        <v>179</v>
      </c>
      <c r="E371" s="168" t="s">
        <v>1</v>
      </c>
      <c r="F371" s="169" t="s">
        <v>2353</v>
      </c>
      <c r="H371" s="170">
        <v>8.03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8" t="s">
        <v>179</v>
      </c>
      <c r="AU371" s="168" t="s">
        <v>87</v>
      </c>
      <c r="AV371" s="14" t="s">
        <v>87</v>
      </c>
      <c r="AW371" s="14" t="s">
        <v>31</v>
      </c>
      <c r="AX371" s="14" t="s">
        <v>77</v>
      </c>
      <c r="AY371" s="168" t="s">
        <v>170</v>
      </c>
    </row>
    <row r="372" spans="2:51" s="14" customFormat="1" ht="12">
      <c r="B372" s="167"/>
      <c r="D372" s="160" t="s">
        <v>179</v>
      </c>
      <c r="E372" s="168" t="s">
        <v>1</v>
      </c>
      <c r="F372" s="169" t="s">
        <v>2354</v>
      </c>
      <c r="H372" s="170">
        <v>19.91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179</v>
      </c>
      <c r="AU372" s="168" t="s">
        <v>87</v>
      </c>
      <c r="AV372" s="14" t="s">
        <v>87</v>
      </c>
      <c r="AW372" s="14" t="s">
        <v>31</v>
      </c>
      <c r="AX372" s="14" t="s">
        <v>77</v>
      </c>
      <c r="AY372" s="168" t="s">
        <v>170</v>
      </c>
    </row>
    <row r="373" spans="2:51" s="15" customFormat="1" ht="12">
      <c r="B373" s="175"/>
      <c r="D373" s="160" t="s">
        <v>179</v>
      </c>
      <c r="E373" s="176" t="s">
        <v>1140</v>
      </c>
      <c r="F373" s="177" t="s">
        <v>239</v>
      </c>
      <c r="H373" s="178">
        <v>27.94</v>
      </c>
      <c r="I373" s="179"/>
      <c r="L373" s="175"/>
      <c r="M373" s="180"/>
      <c r="N373" s="181"/>
      <c r="O373" s="181"/>
      <c r="P373" s="181"/>
      <c r="Q373" s="181"/>
      <c r="R373" s="181"/>
      <c r="S373" s="181"/>
      <c r="T373" s="182"/>
      <c r="AT373" s="176" t="s">
        <v>179</v>
      </c>
      <c r="AU373" s="176" t="s">
        <v>87</v>
      </c>
      <c r="AV373" s="15" t="s">
        <v>177</v>
      </c>
      <c r="AW373" s="15" t="s">
        <v>31</v>
      </c>
      <c r="AX373" s="15" t="s">
        <v>32</v>
      </c>
      <c r="AY373" s="176" t="s">
        <v>170</v>
      </c>
    </row>
    <row r="374" spans="1:65" s="2" customFormat="1" ht="16.5" customHeight="1">
      <c r="A374" s="33"/>
      <c r="B374" s="145"/>
      <c r="C374" s="146" t="s">
        <v>439</v>
      </c>
      <c r="D374" s="146" t="s">
        <v>172</v>
      </c>
      <c r="E374" s="147" t="s">
        <v>965</v>
      </c>
      <c r="F374" s="148" t="s">
        <v>966</v>
      </c>
      <c r="G374" s="149" t="s">
        <v>222</v>
      </c>
      <c r="H374" s="150">
        <v>27.94</v>
      </c>
      <c r="I374" s="151"/>
      <c r="J374" s="152">
        <f>ROUND(I374*H374,2)</f>
        <v>0</v>
      </c>
      <c r="K374" s="148" t="s">
        <v>176</v>
      </c>
      <c r="L374" s="34"/>
      <c r="M374" s="153" t="s">
        <v>1</v>
      </c>
      <c r="N374" s="154" t="s">
        <v>42</v>
      </c>
      <c r="O374" s="59"/>
      <c r="P374" s="155">
        <f>O374*H374</f>
        <v>0</v>
      </c>
      <c r="Q374" s="155">
        <v>0</v>
      </c>
      <c r="R374" s="155">
        <f>Q374*H374</f>
        <v>0</v>
      </c>
      <c r="S374" s="155">
        <v>0</v>
      </c>
      <c r="T374" s="156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7" t="s">
        <v>177</v>
      </c>
      <c r="AT374" s="157" t="s">
        <v>172</v>
      </c>
      <c r="AU374" s="157" t="s">
        <v>87</v>
      </c>
      <c r="AY374" s="18" t="s">
        <v>170</v>
      </c>
      <c r="BE374" s="158">
        <f>IF(N374="základní",J374,0)</f>
        <v>0</v>
      </c>
      <c r="BF374" s="158">
        <f>IF(N374="snížená",J374,0)</f>
        <v>0</v>
      </c>
      <c r="BG374" s="158">
        <f>IF(N374="zákl. přenesená",J374,0)</f>
        <v>0</v>
      </c>
      <c r="BH374" s="158">
        <f>IF(N374="sníž. přenesená",J374,0)</f>
        <v>0</v>
      </c>
      <c r="BI374" s="158">
        <f>IF(N374="nulová",J374,0)</f>
        <v>0</v>
      </c>
      <c r="BJ374" s="18" t="s">
        <v>32</v>
      </c>
      <c r="BK374" s="158">
        <f>ROUND(I374*H374,2)</f>
        <v>0</v>
      </c>
      <c r="BL374" s="18" t="s">
        <v>177</v>
      </c>
      <c r="BM374" s="157" t="s">
        <v>1367</v>
      </c>
    </row>
    <row r="375" spans="2:51" s="14" customFormat="1" ht="12">
      <c r="B375" s="167"/>
      <c r="D375" s="160" t="s">
        <v>179</v>
      </c>
      <c r="E375" s="168" t="s">
        <v>1</v>
      </c>
      <c r="F375" s="169" t="s">
        <v>1368</v>
      </c>
      <c r="H375" s="170">
        <v>27.94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8" t="s">
        <v>179</v>
      </c>
      <c r="AU375" s="168" t="s">
        <v>87</v>
      </c>
      <c r="AV375" s="14" t="s">
        <v>87</v>
      </c>
      <c r="AW375" s="14" t="s">
        <v>31</v>
      </c>
      <c r="AX375" s="14" t="s">
        <v>32</v>
      </c>
      <c r="AY375" s="168" t="s">
        <v>170</v>
      </c>
    </row>
    <row r="376" spans="1:65" s="2" customFormat="1" ht="16.5" customHeight="1">
      <c r="A376" s="33"/>
      <c r="B376" s="145"/>
      <c r="C376" s="146" t="s">
        <v>445</v>
      </c>
      <c r="D376" s="146" t="s">
        <v>172</v>
      </c>
      <c r="E376" s="147" t="s">
        <v>948</v>
      </c>
      <c r="F376" s="148" t="s">
        <v>1337</v>
      </c>
      <c r="G376" s="149" t="s">
        <v>222</v>
      </c>
      <c r="H376" s="150">
        <v>27.94</v>
      </c>
      <c r="I376" s="151"/>
      <c r="J376" s="152">
        <f>ROUND(I376*H376,2)</f>
        <v>0</v>
      </c>
      <c r="K376" s="148" t="s">
        <v>176</v>
      </c>
      <c r="L376" s="34"/>
      <c r="M376" s="153" t="s">
        <v>1</v>
      </c>
      <c r="N376" s="154" t="s">
        <v>42</v>
      </c>
      <c r="O376" s="59"/>
      <c r="P376" s="155">
        <f>O376*H376</f>
        <v>0</v>
      </c>
      <c r="Q376" s="155">
        <v>0</v>
      </c>
      <c r="R376" s="155">
        <f>Q376*H376</f>
        <v>0</v>
      </c>
      <c r="S376" s="155">
        <v>0</v>
      </c>
      <c r="T376" s="156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57" t="s">
        <v>177</v>
      </c>
      <c r="AT376" s="157" t="s">
        <v>172</v>
      </c>
      <c r="AU376" s="157" t="s">
        <v>87</v>
      </c>
      <c r="AY376" s="18" t="s">
        <v>170</v>
      </c>
      <c r="BE376" s="158">
        <f>IF(N376="základní",J376,0)</f>
        <v>0</v>
      </c>
      <c r="BF376" s="158">
        <f>IF(N376="snížená",J376,0)</f>
        <v>0</v>
      </c>
      <c r="BG376" s="158">
        <f>IF(N376="zákl. přenesená",J376,0)</f>
        <v>0</v>
      </c>
      <c r="BH376" s="158">
        <f>IF(N376="sníž. přenesená",J376,0)</f>
        <v>0</v>
      </c>
      <c r="BI376" s="158">
        <f>IF(N376="nulová",J376,0)</f>
        <v>0</v>
      </c>
      <c r="BJ376" s="18" t="s">
        <v>32</v>
      </c>
      <c r="BK376" s="158">
        <f>ROUND(I376*H376,2)</f>
        <v>0</v>
      </c>
      <c r="BL376" s="18" t="s">
        <v>177</v>
      </c>
      <c r="BM376" s="157" t="s">
        <v>1369</v>
      </c>
    </row>
    <row r="377" spans="2:63" s="12" customFormat="1" ht="22.9" customHeight="1">
      <c r="B377" s="132"/>
      <c r="D377" s="133" t="s">
        <v>76</v>
      </c>
      <c r="E377" s="143" t="s">
        <v>196</v>
      </c>
      <c r="F377" s="143" t="s">
        <v>1417</v>
      </c>
      <c r="I377" s="135"/>
      <c r="J377" s="144">
        <f>BK377</f>
        <v>0</v>
      </c>
      <c r="L377" s="132"/>
      <c r="M377" s="137"/>
      <c r="N377" s="138"/>
      <c r="O377" s="138"/>
      <c r="P377" s="139">
        <f>SUM(P378:P389)</f>
        <v>0</v>
      </c>
      <c r="Q377" s="138"/>
      <c r="R377" s="139">
        <f>SUM(R378:R389)</f>
        <v>0</v>
      </c>
      <c r="S377" s="138"/>
      <c r="T377" s="140">
        <f>SUM(T378:T389)</f>
        <v>0</v>
      </c>
      <c r="AR377" s="133" t="s">
        <v>32</v>
      </c>
      <c r="AT377" s="141" t="s">
        <v>76</v>
      </c>
      <c r="AU377" s="141" t="s">
        <v>32</v>
      </c>
      <c r="AY377" s="133" t="s">
        <v>170</v>
      </c>
      <c r="BK377" s="142">
        <f>SUM(BK378:BK389)</f>
        <v>0</v>
      </c>
    </row>
    <row r="378" spans="1:65" s="2" customFormat="1" ht="16.5" customHeight="1">
      <c r="A378" s="33"/>
      <c r="B378" s="145"/>
      <c r="C378" s="146" t="s">
        <v>452</v>
      </c>
      <c r="D378" s="146" t="s">
        <v>172</v>
      </c>
      <c r="E378" s="147" t="s">
        <v>1418</v>
      </c>
      <c r="F378" s="148" t="s">
        <v>1419</v>
      </c>
      <c r="G378" s="149" t="s">
        <v>175</v>
      </c>
      <c r="H378" s="150">
        <v>607.3</v>
      </c>
      <c r="I378" s="151"/>
      <c r="J378" s="152">
        <f>ROUND(I378*H378,2)</f>
        <v>0</v>
      </c>
      <c r="K378" s="148" t="s">
        <v>193</v>
      </c>
      <c r="L378" s="34"/>
      <c r="M378" s="153" t="s">
        <v>1</v>
      </c>
      <c r="N378" s="154" t="s">
        <v>42</v>
      </c>
      <c r="O378" s="59"/>
      <c r="P378" s="155">
        <f>O378*H378</f>
        <v>0</v>
      </c>
      <c r="Q378" s="155">
        <v>0</v>
      </c>
      <c r="R378" s="155">
        <f>Q378*H378</f>
        <v>0</v>
      </c>
      <c r="S378" s="155">
        <v>0</v>
      </c>
      <c r="T378" s="156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7" t="s">
        <v>177</v>
      </c>
      <c r="AT378" s="157" t="s">
        <v>172</v>
      </c>
      <c r="AU378" s="157" t="s">
        <v>87</v>
      </c>
      <c r="AY378" s="18" t="s">
        <v>170</v>
      </c>
      <c r="BE378" s="158">
        <f>IF(N378="základní",J378,0)</f>
        <v>0</v>
      </c>
      <c r="BF378" s="158">
        <f>IF(N378="snížená",J378,0)</f>
        <v>0</v>
      </c>
      <c r="BG378" s="158">
        <f>IF(N378="zákl. přenesená",J378,0)</f>
        <v>0</v>
      </c>
      <c r="BH378" s="158">
        <f>IF(N378="sníž. přenesená",J378,0)</f>
        <v>0</v>
      </c>
      <c r="BI378" s="158">
        <f>IF(N378="nulová",J378,0)</f>
        <v>0</v>
      </c>
      <c r="BJ378" s="18" t="s">
        <v>32</v>
      </c>
      <c r="BK378" s="158">
        <f>ROUND(I378*H378,2)</f>
        <v>0</v>
      </c>
      <c r="BL378" s="18" t="s">
        <v>177</v>
      </c>
      <c r="BM378" s="157" t="s">
        <v>1420</v>
      </c>
    </row>
    <row r="379" spans="2:51" s="13" customFormat="1" ht="12">
      <c r="B379" s="159"/>
      <c r="D379" s="160" t="s">
        <v>179</v>
      </c>
      <c r="E379" s="161" t="s">
        <v>1</v>
      </c>
      <c r="F379" s="162" t="s">
        <v>1421</v>
      </c>
      <c r="H379" s="161" t="s">
        <v>1</v>
      </c>
      <c r="I379" s="163"/>
      <c r="L379" s="159"/>
      <c r="M379" s="164"/>
      <c r="N379" s="165"/>
      <c r="O379" s="165"/>
      <c r="P379" s="165"/>
      <c r="Q379" s="165"/>
      <c r="R379" s="165"/>
      <c r="S379" s="165"/>
      <c r="T379" s="166"/>
      <c r="AT379" s="161" t="s">
        <v>179</v>
      </c>
      <c r="AU379" s="161" t="s">
        <v>87</v>
      </c>
      <c r="AV379" s="13" t="s">
        <v>32</v>
      </c>
      <c r="AW379" s="13" t="s">
        <v>31</v>
      </c>
      <c r="AX379" s="13" t="s">
        <v>77</v>
      </c>
      <c r="AY379" s="161" t="s">
        <v>170</v>
      </c>
    </row>
    <row r="380" spans="2:51" s="13" customFormat="1" ht="12">
      <c r="B380" s="159"/>
      <c r="D380" s="160" t="s">
        <v>179</v>
      </c>
      <c r="E380" s="161" t="s">
        <v>1</v>
      </c>
      <c r="F380" s="162" t="s">
        <v>1422</v>
      </c>
      <c r="H380" s="161" t="s">
        <v>1</v>
      </c>
      <c r="I380" s="163"/>
      <c r="L380" s="159"/>
      <c r="M380" s="164"/>
      <c r="N380" s="165"/>
      <c r="O380" s="165"/>
      <c r="P380" s="165"/>
      <c r="Q380" s="165"/>
      <c r="R380" s="165"/>
      <c r="S380" s="165"/>
      <c r="T380" s="166"/>
      <c r="AT380" s="161" t="s">
        <v>179</v>
      </c>
      <c r="AU380" s="161" t="s">
        <v>87</v>
      </c>
      <c r="AV380" s="13" t="s">
        <v>32</v>
      </c>
      <c r="AW380" s="13" t="s">
        <v>31</v>
      </c>
      <c r="AX380" s="13" t="s">
        <v>77</v>
      </c>
      <c r="AY380" s="161" t="s">
        <v>170</v>
      </c>
    </row>
    <row r="381" spans="2:51" s="14" customFormat="1" ht="12">
      <c r="B381" s="167"/>
      <c r="D381" s="160" t="s">
        <v>179</v>
      </c>
      <c r="E381" s="168" t="s">
        <v>1</v>
      </c>
      <c r="F381" s="169" t="s">
        <v>1423</v>
      </c>
      <c r="H381" s="170">
        <v>303.65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179</v>
      </c>
      <c r="AU381" s="168" t="s">
        <v>87</v>
      </c>
      <c r="AV381" s="14" t="s">
        <v>87</v>
      </c>
      <c r="AW381" s="14" t="s">
        <v>31</v>
      </c>
      <c r="AX381" s="14" t="s">
        <v>77</v>
      </c>
      <c r="AY381" s="168" t="s">
        <v>170</v>
      </c>
    </row>
    <row r="382" spans="2:51" s="16" customFormat="1" ht="12">
      <c r="B382" s="198"/>
      <c r="D382" s="160" t="s">
        <v>179</v>
      </c>
      <c r="E382" s="199" t="s">
        <v>1149</v>
      </c>
      <c r="F382" s="200" t="s">
        <v>893</v>
      </c>
      <c r="H382" s="201">
        <v>303.65</v>
      </c>
      <c r="I382" s="202"/>
      <c r="L382" s="198"/>
      <c r="M382" s="203"/>
      <c r="N382" s="204"/>
      <c r="O382" s="204"/>
      <c r="P382" s="204"/>
      <c r="Q382" s="204"/>
      <c r="R382" s="204"/>
      <c r="S382" s="204"/>
      <c r="T382" s="205"/>
      <c r="AT382" s="199" t="s">
        <v>179</v>
      </c>
      <c r="AU382" s="199" t="s">
        <v>87</v>
      </c>
      <c r="AV382" s="16" t="s">
        <v>187</v>
      </c>
      <c r="AW382" s="16" t="s">
        <v>31</v>
      </c>
      <c r="AX382" s="16" t="s">
        <v>77</v>
      </c>
      <c r="AY382" s="199" t="s">
        <v>170</v>
      </c>
    </row>
    <row r="383" spans="2:51" s="15" customFormat="1" ht="12">
      <c r="B383" s="175"/>
      <c r="D383" s="160" t="s">
        <v>179</v>
      </c>
      <c r="E383" s="176" t="s">
        <v>1</v>
      </c>
      <c r="F383" s="177" t="s">
        <v>239</v>
      </c>
      <c r="H383" s="178">
        <v>303.65</v>
      </c>
      <c r="I383" s="179"/>
      <c r="L383" s="175"/>
      <c r="M383" s="180"/>
      <c r="N383" s="181"/>
      <c r="O383" s="181"/>
      <c r="P383" s="181"/>
      <c r="Q383" s="181"/>
      <c r="R383" s="181"/>
      <c r="S383" s="181"/>
      <c r="T383" s="182"/>
      <c r="AT383" s="176" t="s">
        <v>179</v>
      </c>
      <c r="AU383" s="176" t="s">
        <v>87</v>
      </c>
      <c r="AV383" s="15" t="s">
        <v>177</v>
      </c>
      <c r="AW383" s="15" t="s">
        <v>31</v>
      </c>
      <c r="AX383" s="15" t="s">
        <v>77</v>
      </c>
      <c r="AY383" s="176" t="s">
        <v>170</v>
      </c>
    </row>
    <row r="384" spans="2:51" s="13" customFormat="1" ht="12">
      <c r="B384" s="159"/>
      <c r="D384" s="160" t="s">
        <v>179</v>
      </c>
      <c r="E384" s="161" t="s">
        <v>1</v>
      </c>
      <c r="F384" s="162" t="s">
        <v>1424</v>
      </c>
      <c r="H384" s="161" t="s">
        <v>1</v>
      </c>
      <c r="I384" s="163"/>
      <c r="L384" s="159"/>
      <c r="M384" s="164"/>
      <c r="N384" s="165"/>
      <c r="O384" s="165"/>
      <c r="P384" s="165"/>
      <c r="Q384" s="165"/>
      <c r="R384" s="165"/>
      <c r="S384" s="165"/>
      <c r="T384" s="166"/>
      <c r="AT384" s="161" t="s">
        <v>179</v>
      </c>
      <c r="AU384" s="161" t="s">
        <v>87</v>
      </c>
      <c r="AV384" s="13" t="s">
        <v>32</v>
      </c>
      <c r="AW384" s="13" t="s">
        <v>31</v>
      </c>
      <c r="AX384" s="13" t="s">
        <v>77</v>
      </c>
      <c r="AY384" s="161" t="s">
        <v>170</v>
      </c>
    </row>
    <row r="385" spans="2:51" s="14" customFormat="1" ht="12">
      <c r="B385" s="167"/>
      <c r="D385" s="160" t="s">
        <v>179</v>
      </c>
      <c r="E385" s="168" t="s">
        <v>1</v>
      </c>
      <c r="F385" s="169" t="s">
        <v>1425</v>
      </c>
      <c r="H385" s="170">
        <v>607.3</v>
      </c>
      <c r="I385" s="171"/>
      <c r="L385" s="167"/>
      <c r="M385" s="172"/>
      <c r="N385" s="173"/>
      <c r="O385" s="173"/>
      <c r="P385" s="173"/>
      <c r="Q385" s="173"/>
      <c r="R385" s="173"/>
      <c r="S385" s="173"/>
      <c r="T385" s="174"/>
      <c r="AT385" s="168" t="s">
        <v>179</v>
      </c>
      <c r="AU385" s="168" t="s">
        <v>87</v>
      </c>
      <c r="AV385" s="14" t="s">
        <v>87</v>
      </c>
      <c r="AW385" s="14" t="s">
        <v>31</v>
      </c>
      <c r="AX385" s="14" t="s">
        <v>32</v>
      </c>
      <c r="AY385" s="168" t="s">
        <v>170</v>
      </c>
    </row>
    <row r="386" spans="1:65" s="2" customFormat="1" ht="16.5" customHeight="1">
      <c r="A386" s="33"/>
      <c r="B386" s="145"/>
      <c r="C386" s="146" t="s">
        <v>457</v>
      </c>
      <c r="D386" s="146" t="s">
        <v>172</v>
      </c>
      <c r="E386" s="147" t="s">
        <v>385</v>
      </c>
      <c r="F386" s="148" t="s">
        <v>386</v>
      </c>
      <c r="G386" s="149" t="s">
        <v>222</v>
      </c>
      <c r="H386" s="150">
        <v>151.825</v>
      </c>
      <c r="I386" s="151"/>
      <c r="J386" s="152">
        <f>ROUND(I386*H386,2)</f>
        <v>0</v>
      </c>
      <c r="K386" s="148" t="s">
        <v>176</v>
      </c>
      <c r="L386" s="34"/>
      <c r="M386" s="153" t="s">
        <v>1</v>
      </c>
      <c r="N386" s="154" t="s">
        <v>42</v>
      </c>
      <c r="O386" s="59"/>
      <c r="P386" s="155">
        <f>O386*H386</f>
        <v>0</v>
      </c>
      <c r="Q386" s="155">
        <v>0</v>
      </c>
      <c r="R386" s="155">
        <f>Q386*H386</f>
        <v>0</v>
      </c>
      <c r="S386" s="155">
        <v>0</v>
      </c>
      <c r="T386" s="156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7" t="s">
        <v>177</v>
      </c>
      <c r="AT386" s="157" t="s">
        <v>172</v>
      </c>
      <c r="AU386" s="157" t="s">
        <v>87</v>
      </c>
      <c r="AY386" s="18" t="s">
        <v>170</v>
      </c>
      <c r="BE386" s="158">
        <f>IF(N386="základní",J386,0)</f>
        <v>0</v>
      </c>
      <c r="BF386" s="158">
        <f>IF(N386="snížená",J386,0)</f>
        <v>0</v>
      </c>
      <c r="BG386" s="158">
        <f>IF(N386="zákl. přenesená",J386,0)</f>
        <v>0</v>
      </c>
      <c r="BH386" s="158">
        <f>IF(N386="sníž. přenesená",J386,0)</f>
        <v>0</v>
      </c>
      <c r="BI386" s="158">
        <f>IF(N386="nulová",J386,0)</f>
        <v>0</v>
      </c>
      <c r="BJ386" s="18" t="s">
        <v>32</v>
      </c>
      <c r="BK386" s="158">
        <f>ROUND(I386*H386,2)</f>
        <v>0</v>
      </c>
      <c r="BL386" s="18" t="s">
        <v>177</v>
      </c>
      <c r="BM386" s="157" t="s">
        <v>1426</v>
      </c>
    </row>
    <row r="387" spans="2:51" s="13" customFormat="1" ht="12">
      <c r="B387" s="159"/>
      <c r="D387" s="160" t="s">
        <v>179</v>
      </c>
      <c r="E387" s="161" t="s">
        <v>1</v>
      </c>
      <c r="F387" s="162" t="s">
        <v>1427</v>
      </c>
      <c r="H387" s="161" t="s">
        <v>1</v>
      </c>
      <c r="I387" s="163"/>
      <c r="L387" s="159"/>
      <c r="M387" s="164"/>
      <c r="N387" s="165"/>
      <c r="O387" s="165"/>
      <c r="P387" s="165"/>
      <c r="Q387" s="165"/>
      <c r="R387" s="165"/>
      <c r="S387" s="165"/>
      <c r="T387" s="166"/>
      <c r="AT387" s="161" t="s">
        <v>179</v>
      </c>
      <c r="AU387" s="161" t="s">
        <v>87</v>
      </c>
      <c r="AV387" s="13" t="s">
        <v>32</v>
      </c>
      <c r="AW387" s="13" t="s">
        <v>31</v>
      </c>
      <c r="AX387" s="13" t="s">
        <v>77</v>
      </c>
      <c r="AY387" s="161" t="s">
        <v>170</v>
      </c>
    </row>
    <row r="388" spans="2:51" s="14" customFormat="1" ht="12">
      <c r="B388" s="167"/>
      <c r="D388" s="160" t="s">
        <v>179</v>
      </c>
      <c r="E388" s="168" t="s">
        <v>1</v>
      </c>
      <c r="F388" s="169" t="s">
        <v>1428</v>
      </c>
      <c r="H388" s="170">
        <v>151.825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179</v>
      </c>
      <c r="AU388" s="168" t="s">
        <v>87</v>
      </c>
      <c r="AV388" s="14" t="s">
        <v>87</v>
      </c>
      <c r="AW388" s="14" t="s">
        <v>31</v>
      </c>
      <c r="AX388" s="14" t="s">
        <v>32</v>
      </c>
      <c r="AY388" s="168" t="s">
        <v>170</v>
      </c>
    </row>
    <row r="389" spans="1:65" s="2" customFormat="1" ht="16.5" customHeight="1">
      <c r="A389" s="33"/>
      <c r="B389" s="145"/>
      <c r="C389" s="146" t="s">
        <v>462</v>
      </c>
      <c r="D389" s="146" t="s">
        <v>172</v>
      </c>
      <c r="E389" s="147" t="s">
        <v>948</v>
      </c>
      <c r="F389" s="148" t="s">
        <v>1337</v>
      </c>
      <c r="G389" s="149" t="s">
        <v>222</v>
      </c>
      <c r="H389" s="150">
        <v>151.825</v>
      </c>
      <c r="I389" s="151"/>
      <c r="J389" s="152">
        <f>ROUND(I389*H389,2)</f>
        <v>0</v>
      </c>
      <c r="K389" s="148" t="s">
        <v>176</v>
      </c>
      <c r="L389" s="34"/>
      <c r="M389" s="153" t="s">
        <v>1</v>
      </c>
      <c r="N389" s="154" t="s">
        <v>42</v>
      </c>
      <c r="O389" s="59"/>
      <c r="P389" s="155">
        <f>O389*H389</f>
        <v>0</v>
      </c>
      <c r="Q389" s="155">
        <v>0</v>
      </c>
      <c r="R389" s="155">
        <f>Q389*H389</f>
        <v>0</v>
      </c>
      <c r="S389" s="155">
        <v>0</v>
      </c>
      <c r="T389" s="156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7" t="s">
        <v>177</v>
      </c>
      <c r="AT389" s="157" t="s">
        <v>172</v>
      </c>
      <c r="AU389" s="157" t="s">
        <v>87</v>
      </c>
      <c r="AY389" s="18" t="s">
        <v>170</v>
      </c>
      <c r="BE389" s="158">
        <f>IF(N389="základní",J389,0)</f>
        <v>0</v>
      </c>
      <c r="BF389" s="158">
        <f>IF(N389="snížená",J389,0)</f>
        <v>0</v>
      </c>
      <c r="BG389" s="158">
        <f>IF(N389="zákl. přenesená",J389,0)</f>
        <v>0</v>
      </c>
      <c r="BH389" s="158">
        <f>IF(N389="sníž. přenesená",J389,0)</f>
        <v>0</v>
      </c>
      <c r="BI389" s="158">
        <f>IF(N389="nulová",J389,0)</f>
        <v>0</v>
      </c>
      <c r="BJ389" s="18" t="s">
        <v>32</v>
      </c>
      <c r="BK389" s="158">
        <f>ROUND(I389*H389,2)</f>
        <v>0</v>
      </c>
      <c r="BL389" s="18" t="s">
        <v>177</v>
      </c>
      <c r="BM389" s="157" t="s">
        <v>1429</v>
      </c>
    </row>
    <row r="390" spans="2:63" s="12" customFormat="1" ht="22.9" customHeight="1">
      <c r="B390" s="132"/>
      <c r="D390" s="133" t="s">
        <v>76</v>
      </c>
      <c r="E390" s="143" t="s">
        <v>210</v>
      </c>
      <c r="F390" s="143" t="s">
        <v>997</v>
      </c>
      <c r="I390" s="135"/>
      <c r="J390" s="144">
        <f>BK390</f>
        <v>0</v>
      </c>
      <c r="L390" s="132"/>
      <c r="M390" s="137"/>
      <c r="N390" s="138"/>
      <c r="O390" s="138"/>
      <c r="P390" s="139">
        <f>SUM(P391:P507)</f>
        <v>0</v>
      </c>
      <c r="Q390" s="138"/>
      <c r="R390" s="139">
        <f>SUM(R391:R507)</f>
        <v>12.053955700000003</v>
      </c>
      <c r="S390" s="138"/>
      <c r="T390" s="140">
        <f>SUM(T391:T507)</f>
        <v>0</v>
      </c>
      <c r="AR390" s="133" t="s">
        <v>32</v>
      </c>
      <c r="AT390" s="141" t="s">
        <v>76</v>
      </c>
      <c r="AU390" s="141" t="s">
        <v>32</v>
      </c>
      <c r="AY390" s="133" t="s">
        <v>170</v>
      </c>
      <c r="BK390" s="142">
        <f>SUM(BK391:BK507)</f>
        <v>0</v>
      </c>
    </row>
    <row r="391" spans="1:65" s="2" customFormat="1" ht="16.5" customHeight="1">
      <c r="A391" s="33"/>
      <c r="B391" s="145"/>
      <c r="C391" s="146" t="s">
        <v>468</v>
      </c>
      <c r="D391" s="146" t="s">
        <v>172</v>
      </c>
      <c r="E391" s="147" t="s">
        <v>2355</v>
      </c>
      <c r="F391" s="148" t="s">
        <v>2356</v>
      </c>
      <c r="G391" s="149" t="s">
        <v>185</v>
      </c>
      <c r="H391" s="150">
        <v>73</v>
      </c>
      <c r="I391" s="151"/>
      <c r="J391" s="152">
        <f>ROUND(I391*H391,2)</f>
        <v>0</v>
      </c>
      <c r="K391" s="148" t="s">
        <v>176</v>
      </c>
      <c r="L391" s="34"/>
      <c r="M391" s="153" t="s">
        <v>1</v>
      </c>
      <c r="N391" s="154" t="s">
        <v>42</v>
      </c>
      <c r="O391" s="59"/>
      <c r="P391" s="155">
        <f>O391*H391</f>
        <v>0</v>
      </c>
      <c r="Q391" s="155">
        <v>0</v>
      </c>
      <c r="R391" s="155">
        <f>Q391*H391</f>
        <v>0</v>
      </c>
      <c r="S391" s="155">
        <v>0</v>
      </c>
      <c r="T391" s="156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7" t="s">
        <v>177</v>
      </c>
      <c r="AT391" s="157" t="s">
        <v>172</v>
      </c>
      <c r="AU391" s="157" t="s">
        <v>87</v>
      </c>
      <c r="AY391" s="18" t="s">
        <v>170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8" t="s">
        <v>32</v>
      </c>
      <c r="BK391" s="158">
        <f>ROUND(I391*H391,2)</f>
        <v>0</v>
      </c>
      <c r="BL391" s="18" t="s">
        <v>177</v>
      </c>
      <c r="BM391" s="157" t="s">
        <v>2357</v>
      </c>
    </row>
    <row r="392" spans="2:51" s="14" customFormat="1" ht="12">
      <c r="B392" s="167"/>
      <c r="D392" s="160" t="s">
        <v>179</v>
      </c>
      <c r="E392" s="168" t="s">
        <v>2151</v>
      </c>
      <c r="F392" s="169" t="s">
        <v>2358</v>
      </c>
      <c r="H392" s="170">
        <v>22.5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179</v>
      </c>
      <c r="AU392" s="168" t="s">
        <v>87</v>
      </c>
      <c r="AV392" s="14" t="s">
        <v>87</v>
      </c>
      <c r="AW392" s="14" t="s">
        <v>31</v>
      </c>
      <c r="AX392" s="14" t="s">
        <v>77</v>
      </c>
      <c r="AY392" s="168" t="s">
        <v>170</v>
      </c>
    </row>
    <row r="393" spans="2:51" s="14" customFormat="1" ht="12">
      <c r="B393" s="167"/>
      <c r="D393" s="160" t="s">
        <v>179</v>
      </c>
      <c r="E393" s="168" t="s">
        <v>2153</v>
      </c>
      <c r="F393" s="169" t="s">
        <v>2359</v>
      </c>
      <c r="H393" s="170">
        <v>10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8" t="s">
        <v>179</v>
      </c>
      <c r="AU393" s="168" t="s">
        <v>87</v>
      </c>
      <c r="AV393" s="14" t="s">
        <v>87</v>
      </c>
      <c r="AW393" s="14" t="s">
        <v>31</v>
      </c>
      <c r="AX393" s="14" t="s">
        <v>77</v>
      </c>
      <c r="AY393" s="168" t="s">
        <v>170</v>
      </c>
    </row>
    <row r="394" spans="2:51" s="14" customFormat="1" ht="12">
      <c r="B394" s="167"/>
      <c r="D394" s="160" t="s">
        <v>179</v>
      </c>
      <c r="E394" s="168" t="s">
        <v>2154</v>
      </c>
      <c r="F394" s="169" t="s">
        <v>2360</v>
      </c>
      <c r="H394" s="170">
        <v>40.5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8" t="s">
        <v>179</v>
      </c>
      <c r="AU394" s="168" t="s">
        <v>87</v>
      </c>
      <c r="AV394" s="14" t="s">
        <v>87</v>
      </c>
      <c r="AW394" s="14" t="s">
        <v>31</v>
      </c>
      <c r="AX394" s="14" t="s">
        <v>77</v>
      </c>
      <c r="AY394" s="168" t="s">
        <v>170</v>
      </c>
    </row>
    <row r="395" spans="2:51" s="15" customFormat="1" ht="12">
      <c r="B395" s="175"/>
      <c r="D395" s="160" t="s">
        <v>179</v>
      </c>
      <c r="E395" s="176" t="s">
        <v>2150</v>
      </c>
      <c r="F395" s="177" t="s">
        <v>239</v>
      </c>
      <c r="H395" s="178">
        <v>73</v>
      </c>
      <c r="I395" s="179"/>
      <c r="L395" s="175"/>
      <c r="M395" s="180"/>
      <c r="N395" s="181"/>
      <c r="O395" s="181"/>
      <c r="P395" s="181"/>
      <c r="Q395" s="181"/>
      <c r="R395" s="181"/>
      <c r="S395" s="181"/>
      <c r="T395" s="182"/>
      <c r="AT395" s="176" t="s">
        <v>179</v>
      </c>
      <c r="AU395" s="176" t="s">
        <v>87</v>
      </c>
      <c r="AV395" s="15" t="s">
        <v>177</v>
      </c>
      <c r="AW395" s="15" t="s">
        <v>31</v>
      </c>
      <c r="AX395" s="15" t="s">
        <v>32</v>
      </c>
      <c r="AY395" s="176" t="s">
        <v>170</v>
      </c>
    </row>
    <row r="396" spans="1:65" s="2" customFormat="1" ht="16.5" customHeight="1">
      <c r="A396" s="33"/>
      <c r="B396" s="145"/>
      <c r="C396" s="146" t="s">
        <v>473</v>
      </c>
      <c r="D396" s="146" t="s">
        <v>172</v>
      </c>
      <c r="E396" s="147" t="s">
        <v>2361</v>
      </c>
      <c r="F396" s="148" t="s">
        <v>2362</v>
      </c>
      <c r="G396" s="149" t="s">
        <v>185</v>
      </c>
      <c r="H396" s="150">
        <v>50.5</v>
      </c>
      <c r="I396" s="151"/>
      <c r="J396" s="152">
        <f>ROUND(I396*H396,2)</f>
        <v>0</v>
      </c>
      <c r="K396" s="148" t="s">
        <v>1</v>
      </c>
      <c r="L396" s="34"/>
      <c r="M396" s="153" t="s">
        <v>1</v>
      </c>
      <c r="N396" s="154" t="s">
        <v>42</v>
      </c>
      <c r="O396" s="59"/>
      <c r="P396" s="155">
        <f>O396*H396</f>
        <v>0</v>
      </c>
      <c r="Q396" s="155">
        <v>0</v>
      </c>
      <c r="R396" s="155">
        <f>Q396*H396</f>
        <v>0</v>
      </c>
      <c r="S396" s="155">
        <v>0</v>
      </c>
      <c r="T396" s="156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7" t="s">
        <v>177</v>
      </c>
      <c r="AT396" s="157" t="s">
        <v>172</v>
      </c>
      <c r="AU396" s="157" t="s">
        <v>87</v>
      </c>
      <c r="AY396" s="18" t="s">
        <v>170</v>
      </c>
      <c r="BE396" s="158">
        <f>IF(N396="základní",J396,0)</f>
        <v>0</v>
      </c>
      <c r="BF396" s="158">
        <f>IF(N396="snížená",J396,0)</f>
        <v>0</v>
      </c>
      <c r="BG396" s="158">
        <f>IF(N396="zákl. přenesená",J396,0)</f>
        <v>0</v>
      </c>
      <c r="BH396" s="158">
        <f>IF(N396="sníž. přenesená",J396,0)</f>
        <v>0</v>
      </c>
      <c r="BI396" s="158">
        <f>IF(N396="nulová",J396,0)</f>
        <v>0</v>
      </c>
      <c r="BJ396" s="18" t="s">
        <v>32</v>
      </c>
      <c r="BK396" s="158">
        <f>ROUND(I396*H396,2)</f>
        <v>0</v>
      </c>
      <c r="BL396" s="18" t="s">
        <v>177</v>
      </c>
      <c r="BM396" s="157" t="s">
        <v>2363</v>
      </c>
    </row>
    <row r="397" spans="2:51" s="14" customFormat="1" ht="12">
      <c r="B397" s="167"/>
      <c r="D397" s="160" t="s">
        <v>179</v>
      </c>
      <c r="E397" s="168" t="s">
        <v>1</v>
      </c>
      <c r="F397" s="169" t="s">
        <v>2364</v>
      </c>
      <c r="H397" s="170">
        <v>50.5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8" t="s">
        <v>179</v>
      </c>
      <c r="AU397" s="168" t="s">
        <v>87</v>
      </c>
      <c r="AV397" s="14" t="s">
        <v>87</v>
      </c>
      <c r="AW397" s="14" t="s">
        <v>31</v>
      </c>
      <c r="AX397" s="14" t="s">
        <v>77</v>
      </c>
      <c r="AY397" s="168" t="s">
        <v>170</v>
      </c>
    </row>
    <row r="398" spans="2:51" s="15" customFormat="1" ht="12">
      <c r="B398" s="175"/>
      <c r="D398" s="160" t="s">
        <v>179</v>
      </c>
      <c r="E398" s="176" t="s">
        <v>1</v>
      </c>
      <c r="F398" s="177" t="s">
        <v>239</v>
      </c>
      <c r="H398" s="178">
        <v>50.5</v>
      </c>
      <c r="I398" s="179"/>
      <c r="L398" s="175"/>
      <c r="M398" s="180"/>
      <c r="N398" s="181"/>
      <c r="O398" s="181"/>
      <c r="P398" s="181"/>
      <c r="Q398" s="181"/>
      <c r="R398" s="181"/>
      <c r="S398" s="181"/>
      <c r="T398" s="182"/>
      <c r="AT398" s="176" t="s">
        <v>179</v>
      </c>
      <c r="AU398" s="176" t="s">
        <v>87</v>
      </c>
      <c r="AV398" s="15" t="s">
        <v>177</v>
      </c>
      <c r="AW398" s="15" t="s">
        <v>31</v>
      </c>
      <c r="AX398" s="15" t="s">
        <v>32</v>
      </c>
      <c r="AY398" s="176" t="s">
        <v>170</v>
      </c>
    </row>
    <row r="399" spans="1:65" s="2" customFormat="1" ht="37.9" customHeight="1">
      <c r="A399" s="33"/>
      <c r="B399" s="145"/>
      <c r="C399" s="183" t="s">
        <v>480</v>
      </c>
      <c r="D399" s="183" t="s">
        <v>379</v>
      </c>
      <c r="E399" s="184" t="s">
        <v>2365</v>
      </c>
      <c r="F399" s="185" t="s">
        <v>2366</v>
      </c>
      <c r="G399" s="186" t="s">
        <v>185</v>
      </c>
      <c r="H399" s="187">
        <v>10.1</v>
      </c>
      <c r="I399" s="188"/>
      <c r="J399" s="189">
        <f>ROUND(I399*H399,2)</f>
        <v>0</v>
      </c>
      <c r="K399" s="185" t="s">
        <v>1</v>
      </c>
      <c r="L399" s="190"/>
      <c r="M399" s="191" t="s">
        <v>1</v>
      </c>
      <c r="N399" s="192" t="s">
        <v>42</v>
      </c>
      <c r="O399" s="59"/>
      <c r="P399" s="155">
        <f>O399*H399</f>
        <v>0</v>
      </c>
      <c r="Q399" s="155">
        <v>0.01493</v>
      </c>
      <c r="R399" s="155">
        <f>Q399*H399</f>
        <v>0.150793</v>
      </c>
      <c r="S399" s="155">
        <v>0</v>
      </c>
      <c r="T399" s="156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7" t="s">
        <v>210</v>
      </c>
      <c r="AT399" s="157" t="s">
        <v>379</v>
      </c>
      <c r="AU399" s="157" t="s">
        <v>87</v>
      </c>
      <c r="AY399" s="18" t="s">
        <v>170</v>
      </c>
      <c r="BE399" s="158">
        <f>IF(N399="základní",J399,0)</f>
        <v>0</v>
      </c>
      <c r="BF399" s="158">
        <f>IF(N399="snížená",J399,0)</f>
        <v>0</v>
      </c>
      <c r="BG399" s="158">
        <f>IF(N399="zákl. přenesená",J399,0)</f>
        <v>0</v>
      </c>
      <c r="BH399" s="158">
        <f>IF(N399="sníž. přenesená",J399,0)</f>
        <v>0</v>
      </c>
      <c r="BI399" s="158">
        <f>IF(N399="nulová",J399,0)</f>
        <v>0</v>
      </c>
      <c r="BJ399" s="18" t="s">
        <v>32</v>
      </c>
      <c r="BK399" s="158">
        <f>ROUND(I399*H399,2)</f>
        <v>0</v>
      </c>
      <c r="BL399" s="18" t="s">
        <v>177</v>
      </c>
      <c r="BM399" s="157" t="s">
        <v>2367</v>
      </c>
    </row>
    <row r="400" spans="2:51" s="14" customFormat="1" ht="12">
      <c r="B400" s="167"/>
      <c r="D400" s="160" t="s">
        <v>179</v>
      </c>
      <c r="E400" s="168" t="s">
        <v>1</v>
      </c>
      <c r="F400" s="169" t="s">
        <v>2368</v>
      </c>
      <c r="H400" s="170">
        <v>10.1</v>
      </c>
      <c r="I400" s="171"/>
      <c r="L400" s="167"/>
      <c r="M400" s="172"/>
      <c r="N400" s="173"/>
      <c r="O400" s="173"/>
      <c r="P400" s="173"/>
      <c r="Q400" s="173"/>
      <c r="R400" s="173"/>
      <c r="S400" s="173"/>
      <c r="T400" s="174"/>
      <c r="AT400" s="168" t="s">
        <v>179</v>
      </c>
      <c r="AU400" s="168" t="s">
        <v>87</v>
      </c>
      <c r="AV400" s="14" t="s">
        <v>87</v>
      </c>
      <c r="AW400" s="14" t="s">
        <v>31</v>
      </c>
      <c r="AX400" s="14" t="s">
        <v>32</v>
      </c>
      <c r="AY400" s="168" t="s">
        <v>170</v>
      </c>
    </row>
    <row r="401" spans="1:65" s="2" customFormat="1" ht="24.2" customHeight="1">
      <c r="A401" s="33"/>
      <c r="B401" s="145"/>
      <c r="C401" s="183" t="s">
        <v>484</v>
      </c>
      <c r="D401" s="183" t="s">
        <v>379</v>
      </c>
      <c r="E401" s="184" t="s">
        <v>2369</v>
      </c>
      <c r="F401" s="185" t="s">
        <v>2370</v>
      </c>
      <c r="G401" s="186" t="s">
        <v>185</v>
      </c>
      <c r="H401" s="187">
        <v>22.725</v>
      </c>
      <c r="I401" s="188"/>
      <c r="J401" s="189">
        <f>ROUND(I401*H401,2)</f>
        <v>0</v>
      </c>
      <c r="K401" s="185" t="s">
        <v>1</v>
      </c>
      <c r="L401" s="190"/>
      <c r="M401" s="191" t="s">
        <v>1</v>
      </c>
      <c r="N401" s="192" t="s">
        <v>42</v>
      </c>
      <c r="O401" s="59"/>
      <c r="P401" s="155">
        <f>O401*H401</f>
        <v>0</v>
      </c>
      <c r="Q401" s="155">
        <v>0.01593</v>
      </c>
      <c r="R401" s="155">
        <f>Q401*H401</f>
        <v>0.36200925</v>
      </c>
      <c r="S401" s="155">
        <v>0</v>
      </c>
      <c r="T401" s="156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7" t="s">
        <v>210</v>
      </c>
      <c r="AT401" s="157" t="s">
        <v>379</v>
      </c>
      <c r="AU401" s="157" t="s">
        <v>87</v>
      </c>
      <c r="AY401" s="18" t="s">
        <v>170</v>
      </c>
      <c r="BE401" s="158">
        <f>IF(N401="základní",J401,0)</f>
        <v>0</v>
      </c>
      <c r="BF401" s="158">
        <f>IF(N401="snížená",J401,0)</f>
        <v>0</v>
      </c>
      <c r="BG401" s="158">
        <f>IF(N401="zákl. přenesená",J401,0)</f>
        <v>0</v>
      </c>
      <c r="BH401" s="158">
        <f>IF(N401="sníž. přenesená",J401,0)</f>
        <v>0</v>
      </c>
      <c r="BI401" s="158">
        <f>IF(N401="nulová",J401,0)</f>
        <v>0</v>
      </c>
      <c r="BJ401" s="18" t="s">
        <v>32</v>
      </c>
      <c r="BK401" s="158">
        <f>ROUND(I401*H401,2)</f>
        <v>0</v>
      </c>
      <c r="BL401" s="18" t="s">
        <v>177</v>
      </c>
      <c r="BM401" s="157" t="s">
        <v>2371</v>
      </c>
    </row>
    <row r="402" spans="2:51" s="14" customFormat="1" ht="12">
      <c r="B402" s="167"/>
      <c r="D402" s="160" t="s">
        <v>179</v>
      </c>
      <c r="E402" s="168" t="s">
        <v>1</v>
      </c>
      <c r="F402" s="169" t="s">
        <v>2372</v>
      </c>
      <c r="H402" s="170">
        <v>22.725</v>
      </c>
      <c r="I402" s="171"/>
      <c r="L402" s="167"/>
      <c r="M402" s="172"/>
      <c r="N402" s="173"/>
      <c r="O402" s="173"/>
      <c r="P402" s="173"/>
      <c r="Q402" s="173"/>
      <c r="R402" s="173"/>
      <c r="S402" s="173"/>
      <c r="T402" s="174"/>
      <c r="AT402" s="168" t="s">
        <v>179</v>
      </c>
      <c r="AU402" s="168" t="s">
        <v>87</v>
      </c>
      <c r="AV402" s="14" t="s">
        <v>87</v>
      </c>
      <c r="AW402" s="14" t="s">
        <v>31</v>
      </c>
      <c r="AX402" s="14" t="s">
        <v>32</v>
      </c>
      <c r="AY402" s="168" t="s">
        <v>170</v>
      </c>
    </row>
    <row r="403" spans="1:65" s="2" customFormat="1" ht="24.2" customHeight="1">
      <c r="A403" s="33"/>
      <c r="B403" s="145"/>
      <c r="C403" s="183" t="s">
        <v>488</v>
      </c>
      <c r="D403" s="183" t="s">
        <v>379</v>
      </c>
      <c r="E403" s="184" t="s">
        <v>2373</v>
      </c>
      <c r="F403" s="185" t="s">
        <v>2374</v>
      </c>
      <c r="G403" s="186" t="s">
        <v>185</v>
      </c>
      <c r="H403" s="187">
        <v>40.905</v>
      </c>
      <c r="I403" s="188"/>
      <c r="J403" s="189">
        <f>ROUND(I403*H403,2)</f>
        <v>0</v>
      </c>
      <c r="K403" s="185" t="s">
        <v>1</v>
      </c>
      <c r="L403" s="190"/>
      <c r="M403" s="191" t="s">
        <v>1</v>
      </c>
      <c r="N403" s="192" t="s">
        <v>42</v>
      </c>
      <c r="O403" s="59"/>
      <c r="P403" s="155">
        <f>O403*H403</f>
        <v>0</v>
      </c>
      <c r="Q403" s="155">
        <v>0.01593</v>
      </c>
      <c r="R403" s="155">
        <f>Q403*H403</f>
        <v>0.65161665</v>
      </c>
      <c r="S403" s="155">
        <v>0</v>
      </c>
      <c r="T403" s="156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7" t="s">
        <v>210</v>
      </c>
      <c r="AT403" s="157" t="s">
        <v>379</v>
      </c>
      <c r="AU403" s="157" t="s">
        <v>87</v>
      </c>
      <c r="AY403" s="18" t="s">
        <v>170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8" t="s">
        <v>32</v>
      </c>
      <c r="BK403" s="158">
        <f>ROUND(I403*H403,2)</f>
        <v>0</v>
      </c>
      <c r="BL403" s="18" t="s">
        <v>177</v>
      </c>
      <c r="BM403" s="157" t="s">
        <v>2375</v>
      </c>
    </row>
    <row r="404" spans="2:51" s="14" customFormat="1" ht="12">
      <c r="B404" s="167"/>
      <c r="D404" s="160" t="s">
        <v>179</v>
      </c>
      <c r="E404" s="168" t="s">
        <v>1</v>
      </c>
      <c r="F404" s="169" t="s">
        <v>2376</v>
      </c>
      <c r="H404" s="170">
        <v>40.905</v>
      </c>
      <c r="I404" s="171"/>
      <c r="L404" s="167"/>
      <c r="M404" s="172"/>
      <c r="N404" s="173"/>
      <c r="O404" s="173"/>
      <c r="P404" s="173"/>
      <c r="Q404" s="173"/>
      <c r="R404" s="173"/>
      <c r="S404" s="173"/>
      <c r="T404" s="174"/>
      <c r="AT404" s="168" t="s">
        <v>179</v>
      </c>
      <c r="AU404" s="168" t="s">
        <v>87</v>
      </c>
      <c r="AV404" s="14" t="s">
        <v>87</v>
      </c>
      <c r="AW404" s="14" t="s">
        <v>31</v>
      </c>
      <c r="AX404" s="14" t="s">
        <v>32</v>
      </c>
      <c r="AY404" s="168" t="s">
        <v>170</v>
      </c>
    </row>
    <row r="405" spans="1:65" s="2" customFormat="1" ht="16.5" customHeight="1">
      <c r="A405" s="33"/>
      <c r="B405" s="145"/>
      <c r="C405" s="146" t="s">
        <v>492</v>
      </c>
      <c r="D405" s="146" t="s">
        <v>172</v>
      </c>
      <c r="E405" s="147" t="s">
        <v>2377</v>
      </c>
      <c r="F405" s="148" t="s">
        <v>2378</v>
      </c>
      <c r="G405" s="149" t="s">
        <v>185</v>
      </c>
      <c r="H405" s="150">
        <v>193</v>
      </c>
      <c r="I405" s="151"/>
      <c r="J405" s="152">
        <f>ROUND(I405*H405,2)</f>
        <v>0</v>
      </c>
      <c r="K405" s="148" t="s">
        <v>176</v>
      </c>
      <c r="L405" s="34"/>
      <c r="M405" s="153" t="s">
        <v>1</v>
      </c>
      <c r="N405" s="154" t="s">
        <v>42</v>
      </c>
      <c r="O405" s="59"/>
      <c r="P405" s="155">
        <f>O405*H405</f>
        <v>0</v>
      </c>
      <c r="Q405" s="155">
        <v>0</v>
      </c>
      <c r="R405" s="155">
        <f>Q405*H405</f>
        <v>0</v>
      </c>
      <c r="S405" s="155">
        <v>0</v>
      </c>
      <c r="T405" s="156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7" t="s">
        <v>177</v>
      </c>
      <c r="AT405" s="157" t="s">
        <v>172</v>
      </c>
      <c r="AU405" s="157" t="s">
        <v>87</v>
      </c>
      <c r="AY405" s="18" t="s">
        <v>170</v>
      </c>
      <c r="BE405" s="158">
        <f>IF(N405="základní",J405,0)</f>
        <v>0</v>
      </c>
      <c r="BF405" s="158">
        <f>IF(N405="snížená",J405,0)</f>
        <v>0</v>
      </c>
      <c r="BG405" s="158">
        <f>IF(N405="zákl. přenesená",J405,0)</f>
        <v>0</v>
      </c>
      <c r="BH405" s="158">
        <f>IF(N405="sníž. přenesená",J405,0)</f>
        <v>0</v>
      </c>
      <c r="BI405" s="158">
        <f>IF(N405="nulová",J405,0)</f>
        <v>0</v>
      </c>
      <c r="BJ405" s="18" t="s">
        <v>32</v>
      </c>
      <c r="BK405" s="158">
        <f>ROUND(I405*H405,2)</f>
        <v>0</v>
      </c>
      <c r="BL405" s="18" t="s">
        <v>177</v>
      </c>
      <c r="BM405" s="157" t="s">
        <v>2379</v>
      </c>
    </row>
    <row r="406" spans="2:51" s="14" customFormat="1" ht="12">
      <c r="B406" s="167"/>
      <c r="D406" s="160" t="s">
        <v>179</v>
      </c>
      <c r="E406" s="168" t="s">
        <v>2158</v>
      </c>
      <c r="F406" s="169" t="s">
        <v>2380</v>
      </c>
      <c r="H406" s="170">
        <v>26.5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8" t="s">
        <v>179</v>
      </c>
      <c r="AU406" s="168" t="s">
        <v>87</v>
      </c>
      <c r="AV406" s="14" t="s">
        <v>87</v>
      </c>
      <c r="AW406" s="14" t="s">
        <v>31</v>
      </c>
      <c r="AX406" s="14" t="s">
        <v>77</v>
      </c>
      <c r="AY406" s="168" t="s">
        <v>170</v>
      </c>
    </row>
    <row r="407" spans="2:51" s="14" customFormat="1" ht="12">
      <c r="B407" s="167"/>
      <c r="D407" s="160" t="s">
        <v>179</v>
      </c>
      <c r="E407" s="168" t="s">
        <v>2161</v>
      </c>
      <c r="F407" s="169" t="s">
        <v>2381</v>
      </c>
      <c r="H407" s="170">
        <v>50.5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8" t="s">
        <v>179</v>
      </c>
      <c r="AU407" s="168" t="s">
        <v>87</v>
      </c>
      <c r="AV407" s="14" t="s">
        <v>87</v>
      </c>
      <c r="AW407" s="14" t="s">
        <v>31</v>
      </c>
      <c r="AX407" s="14" t="s">
        <v>77</v>
      </c>
      <c r="AY407" s="168" t="s">
        <v>170</v>
      </c>
    </row>
    <row r="408" spans="2:51" s="14" customFormat="1" ht="12">
      <c r="B408" s="167"/>
      <c r="D408" s="160" t="s">
        <v>179</v>
      </c>
      <c r="E408" s="168" t="s">
        <v>2163</v>
      </c>
      <c r="F408" s="169" t="s">
        <v>2382</v>
      </c>
      <c r="H408" s="170">
        <v>12</v>
      </c>
      <c r="I408" s="171"/>
      <c r="L408" s="167"/>
      <c r="M408" s="172"/>
      <c r="N408" s="173"/>
      <c r="O408" s="173"/>
      <c r="P408" s="173"/>
      <c r="Q408" s="173"/>
      <c r="R408" s="173"/>
      <c r="S408" s="173"/>
      <c r="T408" s="174"/>
      <c r="AT408" s="168" t="s">
        <v>179</v>
      </c>
      <c r="AU408" s="168" t="s">
        <v>87</v>
      </c>
      <c r="AV408" s="14" t="s">
        <v>87</v>
      </c>
      <c r="AW408" s="14" t="s">
        <v>31</v>
      </c>
      <c r="AX408" s="14" t="s">
        <v>77</v>
      </c>
      <c r="AY408" s="168" t="s">
        <v>170</v>
      </c>
    </row>
    <row r="409" spans="2:51" s="14" customFormat="1" ht="12">
      <c r="B409" s="167"/>
      <c r="D409" s="160" t="s">
        <v>179</v>
      </c>
      <c r="E409" s="168" t="s">
        <v>2160</v>
      </c>
      <c r="F409" s="169" t="s">
        <v>2383</v>
      </c>
      <c r="H409" s="170">
        <v>72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179</v>
      </c>
      <c r="AU409" s="168" t="s">
        <v>87</v>
      </c>
      <c r="AV409" s="14" t="s">
        <v>87</v>
      </c>
      <c r="AW409" s="14" t="s">
        <v>31</v>
      </c>
      <c r="AX409" s="14" t="s">
        <v>77</v>
      </c>
      <c r="AY409" s="168" t="s">
        <v>170</v>
      </c>
    </row>
    <row r="410" spans="2:51" s="14" customFormat="1" ht="12">
      <c r="B410" s="167"/>
      <c r="D410" s="160" t="s">
        <v>179</v>
      </c>
      <c r="E410" s="168" t="s">
        <v>2164</v>
      </c>
      <c r="F410" s="169" t="s">
        <v>2384</v>
      </c>
      <c r="H410" s="170">
        <v>32</v>
      </c>
      <c r="I410" s="171"/>
      <c r="L410" s="167"/>
      <c r="M410" s="172"/>
      <c r="N410" s="173"/>
      <c r="O410" s="173"/>
      <c r="P410" s="173"/>
      <c r="Q410" s="173"/>
      <c r="R410" s="173"/>
      <c r="S410" s="173"/>
      <c r="T410" s="174"/>
      <c r="AT410" s="168" t="s">
        <v>179</v>
      </c>
      <c r="AU410" s="168" t="s">
        <v>87</v>
      </c>
      <c r="AV410" s="14" t="s">
        <v>87</v>
      </c>
      <c r="AW410" s="14" t="s">
        <v>31</v>
      </c>
      <c r="AX410" s="14" t="s">
        <v>77</v>
      </c>
      <c r="AY410" s="168" t="s">
        <v>170</v>
      </c>
    </row>
    <row r="411" spans="2:51" s="15" customFormat="1" ht="12">
      <c r="B411" s="175"/>
      <c r="D411" s="160" t="s">
        <v>179</v>
      </c>
      <c r="E411" s="176" t="s">
        <v>2156</v>
      </c>
      <c r="F411" s="177" t="s">
        <v>239</v>
      </c>
      <c r="H411" s="178">
        <v>193</v>
      </c>
      <c r="I411" s="179"/>
      <c r="L411" s="175"/>
      <c r="M411" s="180"/>
      <c r="N411" s="181"/>
      <c r="O411" s="181"/>
      <c r="P411" s="181"/>
      <c r="Q411" s="181"/>
      <c r="R411" s="181"/>
      <c r="S411" s="181"/>
      <c r="T411" s="182"/>
      <c r="AT411" s="176" t="s">
        <v>179</v>
      </c>
      <c r="AU411" s="176" t="s">
        <v>87</v>
      </c>
      <c r="AV411" s="15" t="s">
        <v>177</v>
      </c>
      <c r="AW411" s="15" t="s">
        <v>31</v>
      </c>
      <c r="AX411" s="15" t="s">
        <v>32</v>
      </c>
      <c r="AY411" s="176" t="s">
        <v>170</v>
      </c>
    </row>
    <row r="412" spans="1:65" s="2" customFormat="1" ht="16.5" customHeight="1">
      <c r="A412" s="33"/>
      <c r="B412" s="145"/>
      <c r="C412" s="146" t="s">
        <v>496</v>
      </c>
      <c r="D412" s="146" t="s">
        <v>172</v>
      </c>
      <c r="E412" s="147" t="s">
        <v>2385</v>
      </c>
      <c r="F412" s="148" t="s">
        <v>2386</v>
      </c>
      <c r="G412" s="149" t="s">
        <v>185</v>
      </c>
      <c r="H412" s="150">
        <v>94.5</v>
      </c>
      <c r="I412" s="151"/>
      <c r="J412" s="152">
        <f>ROUND(I412*H412,2)</f>
        <v>0</v>
      </c>
      <c r="K412" s="148" t="s">
        <v>1</v>
      </c>
      <c r="L412" s="34"/>
      <c r="M412" s="153" t="s">
        <v>1</v>
      </c>
      <c r="N412" s="154" t="s">
        <v>42</v>
      </c>
      <c r="O412" s="59"/>
      <c r="P412" s="155">
        <f>O412*H412</f>
        <v>0</v>
      </c>
      <c r="Q412" s="155">
        <v>0</v>
      </c>
      <c r="R412" s="155">
        <f>Q412*H412</f>
        <v>0</v>
      </c>
      <c r="S412" s="155">
        <v>0</v>
      </c>
      <c r="T412" s="156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7" t="s">
        <v>177</v>
      </c>
      <c r="AT412" s="157" t="s">
        <v>172</v>
      </c>
      <c r="AU412" s="157" t="s">
        <v>87</v>
      </c>
      <c r="AY412" s="18" t="s">
        <v>170</v>
      </c>
      <c r="BE412" s="158">
        <f>IF(N412="základní",J412,0)</f>
        <v>0</v>
      </c>
      <c r="BF412" s="158">
        <f>IF(N412="snížená",J412,0)</f>
        <v>0</v>
      </c>
      <c r="BG412" s="158">
        <f>IF(N412="zákl. přenesená",J412,0)</f>
        <v>0</v>
      </c>
      <c r="BH412" s="158">
        <f>IF(N412="sníž. přenesená",J412,0)</f>
        <v>0</v>
      </c>
      <c r="BI412" s="158">
        <f>IF(N412="nulová",J412,0)</f>
        <v>0</v>
      </c>
      <c r="BJ412" s="18" t="s">
        <v>32</v>
      </c>
      <c r="BK412" s="158">
        <f>ROUND(I412*H412,2)</f>
        <v>0</v>
      </c>
      <c r="BL412" s="18" t="s">
        <v>177</v>
      </c>
      <c r="BM412" s="157" t="s">
        <v>2387</v>
      </c>
    </row>
    <row r="413" spans="2:51" s="14" customFormat="1" ht="12">
      <c r="B413" s="167"/>
      <c r="D413" s="160" t="s">
        <v>179</v>
      </c>
      <c r="E413" s="168" t="s">
        <v>1</v>
      </c>
      <c r="F413" s="169" t="s">
        <v>2388</v>
      </c>
      <c r="H413" s="170">
        <v>94.5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8" t="s">
        <v>179</v>
      </c>
      <c r="AU413" s="168" t="s">
        <v>87</v>
      </c>
      <c r="AV413" s="14" t="s">
        <v>87</v>
      </c>
      <c r="AW413" s="14" t="s">
        <v>31</v>
      </c>
      <c r="AX413" s="14" t="s">
        <v>77</v>
      </c>
      <c r="AY413" s="168" t="s">
        <v>170</v>
      </c>
    </row>
    <row r="414" spans="2:51" s="15" customFormat="1" ht="12">
      <c r="B414" s="175"/>
      <c r="D414" s="160" t="s">
        <v>179</v>
      </c>
      <c r="E414" s="176" t="s">
        <v>1</v>
      </c>
      <c r="F414" s="177" t="s">
        <v>239</v>
      </c>
      <c r="H414" s="178">
        <v>94.5</v>
      </c>
      <c r="I414" s="179"/>
      <c r="L414" s="175"/>
      <c r="M414" s="180"/>
      <c r="N414" s="181"/>
      <c r="O414" s="181"/>
      <c r="P414" s="181"/>
      <c r="Q414" s="181"/>
      <c r="R414" s="181"/>
      <c r="S414" s="181"/>
      <c r="T414" s="182"/>
      <c r="AT414" s="176" t="s">
        <v>179</v>
      </c>
      <c r="AU414" s="176" t="s">
        <v>87</v>
      </c>
      <c r="AV414" s="15" t="s">
        <v>177</v>
      </c>
      <c r="AW414" s="15" t="s">
        <v>31</v>
      </c>
      <c r="AX414" s="15" t="s">
        <v>32</v>
      </c>
      <c r="AY414" s="176" t="s">
        <v>170</v>
      </c>
    </row>
    <row r="415" spans="1:65" s="2" customFormat="1" ht="37.9" customHeight="1">
      <c r="A415" s="33"/>
      <c r="B415" s="145"/>
      <c r="C415" s="183" t="s">
        <v>500</v>
      </c>
      <c r="D415" s="183" t="s">
        <v>379</v>
      </c>
      <c r="E415" s="184" t="s">
        <v>2389</v>
      </c>
      <c r="F415" s="185" t="s">
        <v>2390</v>
      </c>
      <c r="G415" s="186" t="s">
        <v>185</v>
      </c>
      <c r="H415" s="187">
        <v>26.765</v>
      </c>
      <c r="I415" s="188"/>
      <c r="J415" s="189">
        <f>ROUND(I415*H415,2)</f>
        <v>0</v>
      </c>
      <c r="K415" s="185" t="s">
        <v>1</v>
      </c>
      <c r="L415" s="190"/>
      <c r="M415" s="191" t="s">
        <v>1</v>
      </c>
      <c r="N415" s="192" t="s">
        <v>42</v>
      </c>
      <c r="O415" s="59"/>
      <c r="P415" s="155">
        <f>O415*H415</f>
        <v>0</v>
      </c>
      <c r="Q415" s="155">
        <v>0.022</v>
      </c>
      <c r="R415" s="155">
        <f>Q415*H415</f>
        <v>0.58883</v>
      </c>
      <c r="S415" s="155">
        <v>0</v>
      </c>
      <c r="T415" s="156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7" t="s">
        <v>210</v>
      </c>
      <c r="AT415" s="157" t="s">
        <v>379</v>
      </c>
      <c r="AU415" s="157" t="s">
        <v>87</v>
      </c>
      <c r="AY415" s="18" t="s">
        <v>170</v>
      </c>
      <c r="BE415" s="158">
        <f>IF(N415="základní",J415,0)</f>
        <v>0</v>
      </c>
      <c r="BF415" s="158">
        <f>IF(N415="snížená",J415,0)</f>
        <v>0</v>
      </c>
      <c r="BG415" s="158">
        <f>IF(N415="zákl. přenesená",J415,0)</f>
        <v>0</v>
      </c>
      <c r="BH415" s="158">
        <f>IF(N415="sníž. přenesená",J415,0)</f>
        <v>0</v>
      </c>
      <c r="BI415" s="158">
        <f>IF(N415="nulová",J415,0)</f>
        <v>0</v>
      </c>
      <c r="BJ415" s="18" t="s">
        <v>32</v>
      </c>
      <c r="BK415" s="158">
        <f>ROUND(I415*H415,2)</f>
        <v>0</v>
      </c>
      <c r="BL415" s="18" t="s">
        <v>177</v>
      </c>
      <c r="BM415" s="157" t="s">
        <v>2391</v>
      </c>
    </row>
    <row r="416" spans="2:51" s="14" customFormat="1" ht="12">
      <c r="B416" s="167"/>
      <c r="D416" s="160" t="s">
        <v>179</v>
      </c>
      <c r="E416" s="168" t="s">
        <v>1</v>
      </c>
      <c r="F416" s="169" t="s">
        <v>2392</v>
      </c>
      <c r="H416" s="170">
        <v>26.765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8" t="s">
        <v>179</v>
      </c>
      <c r="AU416" s="168" t="s">
        <v>87</v>
      </c>
      <c r="AV416" s="14" t="s">
        <v>87</v>
      </c>
      <c r="AW416" s="14" t="s">
        <v>31</v>
      </c>
      <c r="AX416" s="14" t="s">
        <v>32</v>
      </c>
      <c r="AY416" s="168" t="s">
        <v>170</v>
      </c>
    </row>
    <row r="417" spans="1:65" s="2" customFormat="1" ht="37.9" customHeight="1">
      <c r="A417" s="33"/>
      <c r="B417" s="145"/>
      <c r="C417" s="183" t="s">
        <v>507</v>
      </c>
      <c r="D417" s="183" t="s">
        <v>379</v>
      </c>
      <c r="E417" s="184" t="s">
        <v>2393</v>
      </c>
      <c r="F417" s="185" t="s">
        <v>2394</v>
      </c>
      <c r="G417" s="186" t="s">
        <v>185</v>
      </c>
      <c r="H417" s="187">
        <v>51.005</v>
      </c>
      <c r="I417" s="188"/>
      <c r="J417" s="189">
        <f>ROUND(I417*H417,2)</f>
        <v>0</v>
      </c>
      <c r="K417" s="185" t="s">
        <v>1</v>
      </c>
      <c r="L417" s="190"/>
      <c r="M417" s="191" t="s">
        <v>1</v>
      </c>
      <c r="N417" s="192" t="s">
        <v>42</v>
      </c>
      <c r="O417" s="59"/>
      <c r="P417" s="155">
        <f>O417*H417</f>
        <v>0</v>
      </c>
      <c r="Q417" s="155">
        <v>0.022</v>
      </c>
      <c r="R417" s="155">
        <f>Q417*H417</f>
        <v>1.12211</v>
      </c>
      <c r="S417" s="155">
        <v>0</v>
      </c>
      <c r="T417" s="156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7" t="s">
        <v>210</v>
      </c>
      <c r="AT417" s="157" t="s">
        <v>379</v>
      </c>
      <c r="AU417" s="157" t="s">
        <v>87</v>
      </c>
      <c r="AY417" s="18" t="s">
        <v>170</v>
      </c>
      <c r="BE417" s="158">
        <f>IF(N417="základní",J417,0)</f>
        <v>0</v>
      </c>
      <c r="BF417" s="158">
        <f>IF(N417="snížená",J417,0)</f>
        <v>0</v>
      </c>
      <c r="BG417" s="158">
        <f>IF(N417="zákl. přenesená",J417,0)</f>
        <v>0</v>
      </c>
      <c r="BH417" s="158">
        <f>IF(N417="sníž. přenesená",J417,0)</f>
        <v>0</v>
      </c>
      <c r="BI417" s="158">
        <f>IF(N417="nulová",J417,0)</f>
        <v>0</v>
      </c>
      <c r="BJ417" s="18" t="s">
        <v>32</v>
      </c>
      <c r="BK417" s="158">
        <f>ROUND(I417*H417,2)</f>
        <v>0</v>
      </c>
      <c r="BL417" s="18" t="s">
        <v>177</v>
      </c>
      <c r="BM417" s="157" t="s">
        <v>2395</v>
      </c>
    </row>
    <row r="418" spans="2:51" s="14" customFormat="1" ht="12">
      <c r="B418" s="167"/>
      <c r="D418" s="160" t="s">
        <v>179</v>
      </c>
      <c r="E418" s="168" t="s">
        <v>1</v>
      </c>
      <c r="F418" s="169" t="s">
        <v>2396</v>
      </c>
      <c r="H418" s="170">
        <v>51.005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8" t="s">
        <v>179</v>
      </c>
      <c r="AU418" s="168" t="s">
        <v>87</v>
      </c>
      <c r="AV418" s="14" t="s">
        <v>87</v>
      </c>
      <c r="AW418" s="14" t="s">
        <v>31</v>
      </c>
      <c r="AX418" s="14" t="s">
        <v>32</v>
      </c>
      <c r="AY418" s="168" t="s">
        <v>170</v>
      </c>
    </row>
    <row r="419" spans="1:65" s="2" customFormat="1" ht="37.9" customHeight="1">
      <c r="A419" s="33"/>
      <c r="B419" s="145"/>
      <c r="C419" s="183" t="s">
        <v>509</v>
      </c>
      <c r="D419" s="183" t="s">
        <v>379</v>
      </c>
      <c r="E419" s="184" t="s">
        <v>2397</v>
      </c>
      <c r="F419" s="185" t="s">
        <v>2398</v>
      </c>
      <c r="G419" s="186" t="s">
        <v>185</v>
      </c>
      <c r="H419" s="187">
        <v>12.12</v>
      </c>
      <c r="I419" s="188"/>
      <c r="J419" s="189">
        <f>ROUND(I419*H419,2)</f>
        <v>0</v>
      </c>
      <c r="K419" s="185" t="s">
        <v>1</v>
      </c>
      <c r="L419" s="190"/>
      <c r="M419" s="191" t="s">
        <v>1</v>
      </c>
      <c r="N419" s="192" t="s">
        <v>42</v>
      </c>
      <c r="O419" s="59"/>
      <c r="P419" s="155">
        <f>O419*H419</f>
        <v>0</v>
      </c>
      <c r="Q419" s="155">
        <v>0.022</v>
      </c>
      <c r="R419" s="155">
        <f>Q419*H419</f>
        <v>0.26664</v>
      </c>
      <c r="S419" s="155">
        <v>0</v>
      </c>
      <c r="T419" s="156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7" t="s">
        <v>210</v>
      </c>
      <c r="AT419" s="157" t="s">
        <v>379</v>
      </c>
      <c r="AU419" s="157" t="s">
        <v>87</v>
      </c>
      <c r="AY419" s="18" t="s">
        <v>170</v>
      </c>
      <c r="BE419" s="158">
        <f>IF(N419="základní",J419,0)</f>
        <v>0</v>
      </c>
      <c r="BF419" s="158">
        <f>IF(N419="snížená",J419,0)</f>
        <v>0</v>
      </c>
      <c r="BG419" s="158">
        <f>IF(N419="zákl. přenesená",J419,0)</f>
        <v>0</v>
      </c>
      <c r="BH419" s="158">
        <f>IF(N419="sníž. přenesená",J419,0)</f>
        <v>0</v>
      </c>
      <c r="BI419" s="158">
        <f>IF(N419="nulová",J419,0)</f>
        <v>0</v>
      </c>
      <c r="BJ419" s="18" t="s">
        <v>32</v>
      </c>
      <c r="BK419" s="158">
        <f>ROUND(I419*H419,2)</f>
        <v>0</v>
      </c>
      <c r="BL419" s="18" t="s">
        <v>177</v>
      </c>
      <c r="BM419" s="157" t="s">
        <v>2399</v>
      </c>
    </row>
    <row r="420" spans="2:51" s="14" customFormat="1" ht="12">
      <c r="B420" s="167"/>
      <c r="D420" s="160" t="s">
        <v>179</v>
      </c>
      <c r="E420" s="168" t="s">
        <v>1</v>
      </c>
      <c r="F420" s="169" t="s">
        <v>2400</v>
      </c>
      <c r="H420" s="170">
        <v>12.12</v>
      </c>
      <c r="I420" s="171"/>
      <c r="L420" s="167"/>
      <c r="M420" s="172"/>
      <c r="N420" s="173"/>
      <c r="O420" s="173"/>
      <c r="P420" s="173"/>
      <c r="Q420" s="173"/>
      <c r="R420" s="173"/>
      <c r="S420" s="173"/>
      <c r="T420" s="174"/>
      <c r="AT420" s="168" t="s">
        <v>179</v>
      </c>
      <c r="AU420" s="168" t="s">
        <v>87</v>
      </c>
      <c r="AV420" s="14" t="s">
        <v>87</v>
      </c>
      <c r="AW420" s="14" t="s">
        <v>31</v>
      </c>
      <c r="AX420" s="14" t="s">
        <v>32</v>
      </c>
      <c r="AY420" s="168" t="s">
        <v>170</v>
      </c>
    </row>
    <row r="421" spans="1:65" s="2" customFormat="1" ht="24.2" customHeight="1">
      <c r="A421" s="33"/>
      <c r="B421" s="145"/>
      <c r="C421" s="183" t="s">
        <v>511</v>
      </c>
      <c r="D421" s="183" t="s">
        <v>379</v>
      </c>
      <c r="E421" s="184" t="s">
        <v>2401</v>
      </c>
      <c r="F421" s="185" t="s">
        <v>2402</v>
      </c>
      <c r="G421" s="186" t="s">
        <v>185</v>
      </c>
      <c r="H421" s="187">
        <v>72.72</v>
      </c>
      <c r="I421" s="188"/>
      <c r="J421" s="189">
        <f>ROUND(I421*H421,2)</f>
        <v>0</v>
      </c>
      <c r="K421" s="185" t="s">
        <v>1</v>
      </c>
      <c r="L421" s="190"/>
      <c r="M421" s="191" t="s">
        <v>1</v>
      </c>
      <c r="N421" s="192" t="s">
        <v>42</v>
      </c>
      <c r="O421" s="59"/>
      <c r="P421" s="155">
        <f>O421*H421</f>
        <v>0</v>
      </c>
      <c r="Q421" s="155">
        <v>0.02416</v>
      </c>
      <c r="R421" s="155">
        <f>Q421*H421</f>
        <v>1.7569152000000001</v>
      </c>
      <c r="S421" s="155">
        <v>0</v>
      </c>
      <c r="T421" s="156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7" t="s">
        <v>210</v>
      </c>
      <c r="AT421" s="157" t="s">
        <v>379</v>
      </c>
      <c r="AU421" s="157" t="s">
        <v>87</v>
      </c>
      <c r="AY421" s="18" t="s">
        <v>170</v>
      </c>
      <c r="BE421" s="158">
        <f>IF(N421="základní",J421,0)</f>
        <v>0</v>
      </c>
      <c r="BF421" s="158">
        <f>IF(N421="snížená",J421,0)</f>
        <v>0</v>
      </c>
      <c r="BG421" s="158">
        <f>IF(N421="zákl. přenesená",J421,0)</f>
        <v>0</v>
      </c>
      <c r="BH421" s="158">
        <f>IF(N421="sníž. přenesená",J421,0)</f>
        <v>0</v>
      </c>
      <c r="BI421" s="158">
        <f>IF(N421="nulová",J421,0)</f>
        <v>0</v>
      </c>
      <c r="BJ421" s="18" t="s">
        <v>32</v>
      </c>
      <c r="BK421" s="158">
        <f>ROUND(I421*H421,2)</f>
        <v>0</v>
      </c>
      <c r="BL421" s="18" t="s">
        <v>177</v>
      </c>
      <c r="BM421" s="157" t="s">
        <v>2403</v>
      </c>
    </row>
    <row r="422" spans="2:51" s="14" customFormat="1" ht="12">
      <c r="B422" s="167"/>
      <c r="D422" s="160" t="s">
        <v>179</v>
      </c>
      <c r="E422" s="168" t="s">
        <v>1</v>
      </c>
      <c r="F422" s="169" t="s">
        <v>2404</v>
      </c>
      <c r="H422" s="170">
        <v>72.72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179</v>
      </c>
      <c r="AU422" s="168" t="s">
        <v>87</v>
      </c>
      <c r="AV422" s="14" t="s">
        <v>87</v>
      </c>
      <c r="AW422" s="14" t="s">
        <v>31</v>
      </c>
      <c r="AX422" s="14" t="s">
        <v>32</v>
      </c>
      <c r="AY422" s="168" t="s">
        <v>170</v>
      </c>
    </row>
    <row r="423" spans="1:65" s="2" customFormat="1" ht="24.2" customHeight="1">
      <c r="A423" s="33"/>
      <c r="B423" s="145"/>
      <c r="C423" s="183" t="s">
        <v>513</v>
      </c>
      <c r="D423" s="183" t="s">
        <v>379</v>
      </c>
      <c r="E423" s="184" t="s">
        <v>2405</v>
      </c>
      <c r="F423" s="185" t="s">
        <v>2406</v>
      </c>
      <c r="G423" s="186" t="s">
        <v>185</v>
      </c>
      <c r="H423" s="187">
        <v>32.32</v>
      </c>
      <c r="I423" s="188"/>
      <c r="J423" s="189">
        <f>ROUND(I423*H423,2)</f>
        <v>0</v>
      </c>
      <c r="K423" s="185" t="s">
        <v>1</v>
      </c>
      <c r="L423" s="190"/>
      <c r="M423" s="191" t="s">
        <v>1</v>
      </c>
      <c r="N423" s="192" t="s">
        <v>42</v>
      </c>
      <c r="O423" s="59"/>
      <c r="P423" s="155">
        <f>O423*H423</f>
        <v>0</v>
      </c>
      <c r="Q423" s="155">
        <v>0.02416</v>
      </c>
      <c r="R423" s="155">
        <f>Q423*H423</f>
        <v>0.7808512000000001</v>
      </c>
      <c r="S423" s="155">
        <v>0</v>
      </c>
      <c r="T423" s="156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7" t="s">
        <v>210</v>
      </c>
      <c r="AT423" s="157" t="s">
        <v>379</v>
      </c>
      <c r="AU423" s="157" t="s">
        <v>87</v>
      </c>
      <c r="AY423" s="18" t="s">
        <v>170</v>
      </c>
      <c r="BE423" s="158">
        <f>IF(N423="základní",J423,0)</f>
        <v>0</v>
      </c>
      <c r="BF423" s="158">
        <f>IF(N423="snížená",J423,0)</f>
        <v>0</v>
      </c>
      <c r="BG423" s="158">
        <f>IF(N423="zákl. přenesená",J423,0)</f>
        <v>0</v>
      </c>
      <c r="BH423" s="158">
        <f>IF(N423="sníž. přenesená",J423,0)</f>
        <v>0</v>
      </c>
      <c r="BI423" s="158">
        <f>IF(N423="nulová",J423,0)</f>
        <v>0</v>
      </c>
      <c r="BJ423" s="18" t="s">
        <v>32</v>
      </c>
      <c r="BK423" s="158">
        <f>ROUND(I423*H423,2)</f>
        <v>0</v>
      </c>
      <c r="BL423" s="18" t="s">
        <v>177</v>
      </c>
      <c r="BM423" s="157" t="s">
        <v>2407</v>
      </c>
    </row>
    <row r="424" spans="2:51" s="14" customFormat="1" ht="12">
      <c r="B424" s="167"/>
      <c r="D424" s="160" t="s">
        <v>179</v>
      </c>
      <c r="E424" s="168" t="s">
        <v>1</v>
      </c>
      <c r="F424" s="169" t="s">
        <v>2408</v>
      </c>
      <c r="H424" s="170">
        <v>32.32</v>
      </c>
      <c r="I424" s="171"/>
      <c r="L424" s="167"/>
      <c r="M424" s="172"/>
      <c r="N424" s="173"/>
      <c r="O424" s="173"/>
      <c r="P424" s="173"/>
      <c r="Q424" s="173"/>
      <c r="R424" s="173"/>
      <c r="S424" s="173"/>
      <c r="T424" s="174"/>
      <c r="AT424" s="168" t="s">
        <v>179</v>
      </c>
      <c r="AU424" s="168" t="s">
        <v>87</v>
      </c>
      <c r="AV424" s="14" t="s">
        <v>87</v>
      </c>
      <c r="AW424" s="14" t="s">
        <v>31</v>
      </c>
      <c r="AX424" s="14" t="s">
        <v>32</v>
      </c>
      <c r="AY424" s="168" t="s">
        <v>170</v>
      </c>
    </row>
    <row r="425" spans="1:65" s="2" customFormat="1" ht="24.2" customHeight="1">
      <c r="A425" s="33"/>
      <c r="B425" s="145"/>
      <c r="C425" s="146" t="s">
        <v>517</v>
      </c>
      <c r="D425" s="146" t="s">
        <v>172</v>
      </c>
      <c r="E425" s="147" t="s">
        <v>2409</v>
      </c>
      <c r="F425" s="148" t="s">
        <v>2410</v>
      </c>
      <c r="G425" s="149" t="s">
        <v>642</v>
      </c>
      <c r="H425" s="150">
        <v>6</v>
      </c>
      <c r="I425" s="151"/>
      <c r="J425" s="152">
        <f>ROUND(I425*H425,2)</f>
        <v>0</v>
      </c>
      <c r="K425" s="148" t="s">
        <v>193</v>
      </c>
      <c r="L425" s="34"/>
      <c r="M425" s="153" t="s">
        <v>1</v>
      </c>
      <c r="N425" s="154" t="s">
        <v>42</v>
      </c>
      <c r="O425" s="59"/>
      <c r="P425" s="155">
        <f>O425*H425</f>
        <v>0</v>
      </c>
      <c r="Q425" s="155">
        <v>0.00167</v>
      </c>
      <c r="R425" s="155">
        <f>Q425*H425</f>
        <v>0.010020000000000001</v>
      </c>
      <c r="S425" s="155">
        <v>0</v>
      </c>
      <c r="T425" s="156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7" t="s">
        <v>177</v>
      </c>
      <c r="AT425" s="157" t="s">
        <v>172</v>
      </c>
      <c r="AU425" s="157" t="s">
        <v>87</v>
      </c>
      <c r="AY425" s="18" t="s">
        <v>170</v>
      </c>
      <c r="BE425" s="158">
        <f>IF(N425="základní",J425,0)</f>
        <v>0</v>
      </c>
      <c r="BF425" s="158">
        <f>IF(N425="snížená",J425,0)</f>
        <v>0</v>
      </c>
      <c r="BG425" s="158">
        <f>IF(N425="zákl. přenesená",J425,0)</f>
        <v>0</v>
      </c>
      <c r="BH425" s="158">
        <f>IF(N425="sníž. přenesená",J425,0)</f>
        <v>0</v>
      </c>
      <c r="BI425" s="158">
        <f>IF(N425="nulová",J425,0)</f>
        <v>0</v>
      </c>
      <c r="BJ425" s="18" t="s">
        <v>32</v>
      </c>
      <c r="BK425" s="158">
        <f>ROUND(I425*H425,2)</f>
        <v>0</v>
      </c>
      <c r="BL425" s="18" t="s">
        <v>177</v>
      </c>
      <c r="BM425" s="157" t="s">
        <v>2411</v>
      </c>
    </row>
    <row r="426" spans="1:65" s="2" customFormat="1" ht="16.5" customHeight="1">
      <c r="A426" s="33"/>
      <c r="B426" s="145"/>
      <c r="C426" s="183" t="s">
        <v>522</v>
      </c>
      <c r="D426" s="183" t="s">
        <v>379</v>
      </c>
      <c r="E426" s="184" t="s">
        <v>2412</v>
      </c>
      <c r="F426" s="185" t="s">
        <v>2413</v>
      </c>
      <c r="G426" s="186" t="s">
        <v>642</v>
      </c>
      <c r="H426" s="187">
        <v>6.06</v>
      </c>
      <c r="I426" s="188"/>
      <c r="J426" s="189">
        <f>ROUND(I426*H426,2)</f>
        <v>0</v>
      </c>
      <c r="K426" s="185" t="s">
        <v>1</v>
      </c>
      <c r="L426" s="190"/>
      <c r="M426" s="191" t="s">
        <v>1</v>
      </c>
      <c r="N426" s="192" t="s">
        <v>42</v>
      </c>
      <c r="O426" s="59"/>
      <c r="P426" s="155">
        <f>O426*H426</f>
        <v>0</v>
      </c>
      <c r="Q426" s="155">
        <v>0.0109</v>
      </c>
      <c r="R426" s="155">
        <f>Q426*H426</f>
        <v>0.066054</v>
      </c>
      <c r="S426" s="155">
        <v>0</v>
      </c>
      <c r="T426" s="156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7" t="s">
        <v>210</v>
      </c>
      <c r="AT426" s="157" t="s">
        <v>379</v>
      </c>
      <c r="AU426" s="157" t="s">
        <v>87</v>
      </c>
      <c r="AY426" s="18" t="s">
        <v>170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8" t="s">
        <v>32</v>
      </c>
      <c r="BK426" s="158">
        <f>ROUND(I426*H426,2)</f>
        <v>0</v>
      </c>
      <c r="BL426" s="18" t="s">
        <v>177</v>
      </c>
      <c r="BM426" s="157" t="s">
        <v>2414</v>
      </c>
    </row>
    <row r="427" spans="2:51" s="14" customFormat="1" ht="12">
      <c r="B427" s="167"/>
      <c r="D427" s="160" t="s">
        <v>179</v>
      </c>
      <c r="F427" s="169" t="s">
        <v>2415</v>
      </c>
      <c r="H427" s="170">
        <v>6.06</v>
      </c>
      <c r="I427" s="171"/>
      <c r="L427" s="167"/>
      <c r="M427" s="172"/>
      <c r="N427" s="173"/>
      <c r="O427" s="173"/>
      <c r="P427" s="173"/>
      <c r="Q427" s="173"/>
      <c r="R427" s="173"/>
      <c r="S427" s="173"/>
      <c r="T427" s="174"/>
      <c r="AT427" s="168" t="s">
        <v>179</v>
      </c>
      <c r="AU427" s="168" t="s">
        <v>87</v>
      </c>
      <c r="AV427" s="14" t="s">
        <v>87</v>
      </c>
      <c r="AW427" s="14" t="s">
        <v>3</v>
      </c>
      <c r="AX427" s="14" t="s">
        <v>32</v>
      </c>
      <c r="AY427" s="168" t="s">
        <v>170</v>
      </c>
    </row>
    <row r="428" spans="1:65" s="2" customFormat="1" ht="16.5" customHeight="1">
      <c r="A428" s="33"/>
      <c r="B428" s="145"/>
      <c r="C428" s="146" t="s">
        <v>526</v>
      </c>
      <c r="D428" s="146" t="s">
        <v>172</v>
      </c>
      <c r="E428" s="147" t="s">
        <v>2416</v>
      </c>
      <c r="F428" s="148" t="s">
        <v>2417</v>
      </c>
      <c r="G428" s="149" t="s">
        <v>642</v>
      </c>
      <c r="H428" s="150">
        <v>5</v>
      </c>
      <c r="I428" s="151"/>
      <c r="J428" s="152">
        <f aca="true" t="shared" si="0" ref="J428:J446">ROUND(I428*H428,2)</f>
        <v>0</v>
      </c>
      <c r="K428" s="148" t="s">
        <v>176</v>
      </c>
      <c r="L428" s="34"/>
      <c r="M428" s="153" t="s">
        <v>1</v>
      </c>
      <c r="N428" s="154" t="s">
        <v>42</v>
      </c>
      <c r="O428" s="59"/>
      <c r="P428" s="155">
        <f aca="true" t="shared" si="1" ref="P428:P446">O428*H428</f>
        <v>0</v>
      </c>
      <c r="Q428" s="155">
        <v>0</v>
      </c>
      <c r="R428" s="155">
        <f aca="true" t="shared" si="2" ref="R428:R446">Q428*H428</f>
        <v>0</v>
      </c>
      <c r="S428" s="155">
        <v>0</v>
      </c>
      <c r="T428" s="156">
        <f aca="true" t="shared" si="3" ref="T428:T446"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7" t="s">
        <v>177</v>
      </c>
      <c r="AT428" s="157" t="s">
        <v>172</v>
      </c>
      <c r="AU428" s="157" t="s">
        <v>87</v>
      </c>
      <c r="AY428" s="18" t="s">
        <v>170</v>
      </c>
      <c r="BE428" s="158">
        <f aca="true" t="shared" si="4" ref="BE428:BE446">IF(N428="základní",J428,0)</f>
        <v>0</v>
      </c>
      <c r="BF428" s="158">
        <f aca="true" t="shared" si="5" ref="BF428:BF446">IF(N428="snížená",J428,0)</f>
        <v>0</v>
      </c>
      <c r="BG428" s="158">
        <f aca="true" t="shared" si="6" ref="BG428:BG446">IF(N428="zákl. přenesená",J428,0)</f>
        <v>0</v>
      </c>
      <c r="BH428" s="158">
        <f aca="true" t="shared" si="7" ref="BH428:BH446">IF(N428="sníž. přenesená",J428,0)</f>
        <v>0</v>
      </c>
      <c r="BI428" s="158">
        <f aca="true" t="shared" si="8" ref="BI428:BI446">IF(N428="nulová",J428,0)</f>
        <v>0</v>
      </c>
      <c r="BJ428" s="18" t="s">
        <v>32</v>
      </c>
      <c r="BK428" s="158">
        <f aca="true" t="shared" si="9" ref="BK428:BK446">ROUND(I428*H428,2)</f>
        <v>0</v>
      </c>
      <c r="BL428" s="18" t="s">
        <v>177</v>
      </c>
      <c r="BM428" s="157" t="s">
        <v>2418</v>
      </c>
    </row>
    <row r="429" spans="1:65" s="2" customFormat="1" ht="16.5" customHeight="1">
      <c r="A429" s="33"/>
      <c r="B429" s="145"/>
      <c r="C429" s="183" t="s">
        <v>530</v>
      </c>
      <c r="D429" s="183" t="s">
        <v>379</v>
      </c>
      <c r="E429" s="184" t="s">
        <v>2419</v>
      </c>
      <c r="F429" s="185" t="s">
        <v>2420</v>
      </c>
      <c r="G429" s="186" t="s">
        <v>642</v>
      </c>
      <c r="H429" s="187">
        <v>2.02</v>
      </c>
      <c r="I429" s="188"/>
      <c r="J429" s="189">
        <f t="shared" si="0"/>
        <v>0</v>
      </c>
      <c r="K429" s="185" t="s">
        <v>1</v>
      </c>
      <c r="L429" s="190"/>
      <c r="M429" s="191" t="s">
        <v>1</v>
      </c>
      <c r="N429" s="192" t="s">
        <v>42</v>
      </c>
      <c r="O429" s="59"/>
      <c r="P429" s="155">
        <f t="shared" si="1"/>
        <v>0</v>
      </c>
      <c r="Q429" s="155">
        <v>0.0104</v>
      </c>
      <c r="R429" s="155">
        <f t="shared" si="2"/>
        <v>0.021008</v>
      </c>
      <c r="S429" s="155">
        <v>0</v>
      </c>
      <c r="T429" s="156">
        <f t="shared" si="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7" t="s">
        <v>210</v>
      </c>
      <c r="AT429" s="157" t="s">
        <v>379</v>
      </c>
      <c r="AU429" s="157" t="s">
        <v>87</v>
      </c>
      <c r="AY429" s="18" t="s">
        <v>170</v>
      </c>
      <c r="BE429" s="158">
        <f t="shared" si="4"/>
        <v>0</v>
      </c>
      <c r="BF429" s="158">
        <f t="shared" si="5"/>
        <v>0</v>
      </c>
      <c r="BG429" s="158">
        <f t="shared" si="6"/>
        <v>0</v>
      </c>
      <c r="BH429" s="158">
        <f t="shared" si="7"/>
        <v>0</v>
      </c>
      <c r="BI429" s="158">
        <f t="shared" si="8"/>
        <v>0</v>
      </c>
      <c r="BJ429" s="18" t="s">
        <v>32</v>
      </c>
      <c r="BK429" s="158">
        <f t="shared" si="9"/>
        <v>0</v>
      </c>
      <c r="BL429" s="18" t="s">
        <v>177</v>
      </c>
      <c r="BM429" s="157" t="s">
        <v>2421</v>
      </c>
    </row>
    <row r="430" spans="1:65" s="2" customFormat="1" ht="16.5" customHeight="1">
      <c r="A430" s="33"/>
      <c r="B430" s="145"/>
      <c r="C430" s="183" t="s">
        <v>533</v>
      </c>
      <c r="D430" s="183" t="s">
        <v>379</v>
      </c>
      <c r="E430" s="184" t="s">
        <v>2422</v>
      </c>
      <c r="F430" s="185" t="s">
        <v>2423</v>
      </c>
      <c r="G430" s="186" t="s">
        <v>642</v>
      </c>
      <c r="H430" s="187">
        <v>2.02</v>
      </c>
      <c r="I430" s="188"/>
      <c r="J430" s="189">
        <f t="shared" si="0"/>
        <v>0</v>
      </c>
      <c r="K430" s="185" t="s">
        <v>1</v>
      </c>
      <c r="L430" s="190"/>
      <c r="M430" s="191" t="s">
        <v>1</v>
      </c>
      <c r="N430" s="192" t="s">
        <v>42</v>
      </c>
      <c r="O430" s="59"/>
      <c r="P430" s="155">
        <f t="shared" si="1"/>
        <v>0</v>
      </c>
      <c r="Q430" s="155">
        <v>0.0092</v>
      </c>
      <c r="R430" s="155">
        <f t="shared" si="2"/>
        <v>0.018584</v>
      </c>
      <c r="S430" s="155">
        <v>0</v>
      </c>
      <c r="T430" s="156">
        <f t="shared" si="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7" t="s">
        <v>210</v>
      </c>
      <c r="AT430" s="157" t="s">
        <v>379</v>
      </c>
      <c r="AU430" s="157" t="s">
        <v>87</v>
      </c>
      <c r="AY430" s="18" t="s">
        <v>170</v>
      </c>
      <c r="BE430" s="158">
        <f t="shared" si="4"/>
        <v>0</v>
      </c>
      <c r="BF430" s="158">
        <f t="shared" si="5"/>
        <v>0</v>
      </c>
      <c r="BG430" s="158">
        <f t="shared" si="6"/>
        <v>0</v>
      </c>
      <c r="BH430" s="158">
        <f t="shared" si="7"/>
        <v>0</v>
      </c>
      <c r="BI430" s="158">
        <f t="shared" si="8"/>
        <v>0</v>
      </c>
      <c r="BJ430" s="18" t="s">
        <v>32</v>
      </c>
      <c r="BK430" s="158">
        <f t="shared" si="9"/>
        <v>0</v>
      </c>
      <c r="BL430" s="18" t="s">
        <v>177</v>
      </c>
      <c r="BM430" s="157" t="s">
        <v>2424</v>
      </c>
    </row>
    <row r="431" spans="1:65" s="2" customFormat="1" ht="16.5" customHeight="1">
      <c r="A431" s="33"/>
      <c r="B431" s="145"/>
      <c r="C431" s="183" t="s">
        <v>539</v>
      </c>
      <c r="D431" s="183" t="s">
        <v>379</v>
      </c>
      <c r="E431" s="184" t="s">
        <v>2425</v>
      </c>
      <c r="F431" s="185" t="s">
        <v>2426</v>
      </c>
      <c r="G431" s="186" t="s">
        <v>642</v>
      </c>
      <c r="H431" s="187">
        <v>1.01</v>
      </c>
      <c r="I431" s="188"/>
      <c r="J431" s="189">
        <f t="shared" si="0"/>
        <v>0</v>
      </c>
      <c r="K431" s="185" t="s">
        <v>1</v>
      </c>
      <c r="L431" s="190"/>
      <c r="M431" s="191" t="s">
        <v>1</v>
      </c>
      <c r="N431" s="192" t="s">
        <v>42</v>
      </c>
      <c r="O431" s="59"/>
      <c r="P431" s="155">
        <f t="shared" si="1"/>
        <v>0</v>
      </c>
      <c r="Q431" s="155">
        <v>0.0088</v>
      </c>
      <c r="R431" s="155">
        <f t="shared" si="2"/>
        <v>0.008888</v>
      </c>
      <c r="S431" s="155">
        <v>0</v>
      </c>
      <c r="T431" s="156">
        <f t="shared" si="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7" t="s">
        <v>210</v>
      </c>
      <c r="AT431" s="157" t="s">
        <v>379</v>
      </c>
      <c r="AU431" s="157" t="s">
        <v>87</v>
      </c>
      <c r="AY431" s="18" t="s">
        <v>170</v>
      </c>
      <c r="BE431" s="158">
        <f t="shared" si="4"/>
        <v>0</v>
      </c>
      <c r="BF431" s="158">
        <f t="shared" si="5"/>
        <v>0</v>
      </c>
      <c r="BG431" s="158">
        <f t="shared" si="6"/>
        <v>0</v>
      </c>
      <c r="BH431" s="158">
        <f t="shared" si="7"/>
        <v>0</v>
      </c>
      <c r="BI431" s="158">
        <f t="shared" si="8"/>
        <v>0</v>
      </c>
      <c r="BJ431" s="18" t="s">
        <v>32</v>
      </c>
      <c r="BK431" s="158">
        <f t="shared" si="9"/>
        <v>0</v>
      </c>
      <c r="BL431" s="18" t="s">
        <v>177</v>
      </c>
      <c r="BM431" s="157" t="s">
        <v>2427</v>
      </c>
    </row>
    <row r="432" spans="1:65" s="2" customFormat="1" ht="16.5" customHeight="1">
      <c r="A432" s="33"/>
      <c r="B432" s="145"/>
      <c r="C432" s="183" t="s">
        <v>544</v>
      </c>
      <c r="D432" s="183" t="s">
        <v>379</v>
      </c>
      <c r="E432" s="184" t="s">
        <v>2428</v>
      </c>
      <c r="F432" s="185" t="s">
        <v>2429</v>
      </c>
      <c r="G432" s="186" t="s">
        <v>642</v>
      </c>
      <c r="H432" s="187">
        <v>10.2</v>
      </c>
      <c r="I432" s="188"/>
      <c r="J432" s="189">
        <f t="shared" si="0"/>
        <v>0</v>
      </c>
      <c r="K432" s="185" t="s">
        <v>1</v>
      </c>
      <c r="L432" s="190"/>
      <c r="M432" s="191" t="s">
        <v>1</v>
      </c>
      <c r="N432" s="192" t="s">
        <v>42</v>
      </c>
      <c r="O432" s="59"/>
      <c r="P432" s="155">
        <f t="shared" si="1"/>
        <v>0</v>
      </c>
      <c r="Q432" s="155">
        <v>0.0001</v>
      </c>
      <c r="R432" s="155">
        <f t="shared" si="2"/>
        <v>0.00102</v>
      </c>
      <c r="S432" s="155">
        <v>0</v>
      </c>
      <c r="T432" s="156">
        <f t="shared" si="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7" t="s">
        <v>210</v>
      </c>
      <c r="AT432" s="157" t="s">
        <v>379</v>
      </c>
      <c r="AU432" s="157" t="s">
        <v>87</v>
      </c>
      <c r="AY432" s="18" t="s">
        <v>170</v>
      </c>
      <c r="BE432" s="158">
        <f t="shared" si="4"/>
        <v>0</v>
      </c>
      <c r="BF432" s="158">
        <f t="shared" si="5"/>
        <v>0</v>
      </c>
      <c r="BG432" s="158">
        <f t="shared" si="6"/>
        <v>0</v>
      </c>
      <c r="BH432" s="158">
        <f t="shared" si="7"/>
        <v>0</v>
      </c>
      <c r="BI432" s="158">
        <f t="shared" si="8"/>
        <v>0</v>
      </c>
      <c r="BJ432" s="18" t="s">
        <v>32</v>
      </c>
      <c r="BK432" s="158">
        <f t="shared" si="9"/>
        <v>0</v>
      </c>
      <c r="BL432" s="18" t="s">
        <v>177</v>
      </c>
      <c r="BM432" s="157" t="s">
        <v>2430</v>
      </c>
    </row>
    <row r="433" spans="1:65" s="2" customFormat="1" ht="16.5" customHeight="1">
      <c r="A433" s="33"/>
      <c r="B433" s="145"/>
      <c r="C433" s="146" t="s">
        <v>548</v>
      </c>
      <c r="D433" s="146" t="s">
        <v>172</v>
      </c>
      <c r="E433" s="147" t="s">
        <v>2431</v>
      </c>
      <c r="F433" s="148" t="s">
        <v>2432</v>
      </c>
      <c r="G433" s="149" t="s">
        <v>642</v>
      </c>
      <c r="H433" s="150">
        <v>3</v>
      </c>
      <c r="I433" s="151"/>
      <c r="J433" s="152">
        <f t="shared" si="0"/>
        <v>0</v>
      </c>
      <c r="K433" s="148" t="s">
        <v>176</v>
      </c>
      <c r="L433" s="34"/>
      <c r="M433" s="153" t="s">
        <v>1</v>
      </c>
      <c r="N433" s="154" t="s">
        <v>42</v>
      </c>
      <c r="O433" s="59"/>
      <c r="P433" s="155">
        <f t="shared" si="1"/>
        <v>0</v>
      </c>
      <c r="Q433" s="155">
        <v>0</v>
      </c>
      <c r="R433" s="155">
        <f t="shared" si="2"/>
        <v>0</v>
      </c>
      <c r="S433" s="155">
        <v>0</v>
      </c>
      <c r="T433" s="156">
        <f t="shared" si="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7" t="s">
        <v>177</v>
      </c>
      <c r="AT433" s="157" t="s">
        <v>172</v>
      </c>
      <c r="AU433" s="157" t="s">
        <v>87</v>
      </c>
      <c r="AY433" s="18" t="s">
        <v>170</v>
      </c>
      <c r="BE433" s="158">
        <f t="shared" si="4"/>
        <v>0</v>
      </c>
      <c r="BF433" s="158">
        <f t="shared" si="5"/>
        <v>0</v>
      </c>
      <c r="BG433" s="158">
        <f t="shared" si="6"/>
        <v>0</v>
      </c>
      <c r="BH433" s="158">
        <f t="shared" si="7"/>
        <v>0</v>
      </c>
      <c r="BI433" s="158">
        <f t="shared" si="8"/>
        <v>0</v>
      </c>
      <c r="BJ433" s="18" t="s">
        <v>32</v>
      </c>
      <c r="BK433" s="158">
        <f t="shared" si="9"/>
        <v>0</v>
      </c>
      <c r="BL433" s="18" t="s">
        <v>177</v>
      </c>
      <c r="BM433" s="157" t="s">
        <v>2433</v>
      </c>
    </row>
    <row r="434" spans="1:65" s="2" customFormat="1" ht="21.75" customHeight="1">
      <c r="A434" s="33"/>
      <c r="B434" s="145"/>
      <c r="C434" s="183" t="s">
        <v>552</v>
      </c>
      <c r="D434" s="183" t="s">
        <v>379</v>
      </c>
      <c r="E434" s="184" t="s">
        <v>2434</v>
      </c>
      <c r="F434" s="185" t="s">
        <v>2435</v>
      </c>
      <c r="G434" s="186" t="s">
        <v>642</v>
      </c>
      <c r="H434" s="187">
        <v>3.03</v>
      </c>
      <c r="I434" s="188"/>
      <c r="J434" s="189">
        <f t="shared" si="0"/>
        <v>0</v>
      </c>
      <c r="K434" s="185" t="s">
        <v>1</v>
      </c>
      <c r="L434" s="190"/>
      <c r="M434" s="191" t="s">
        <v>1</v>
      </c>
      <c r="N434" s="192" t="s">
        <v>42</v>
      </c>
      <c r="O434" s="59"/>
      <c r="P434" s="155">
        <f t="shared" si="1"/>
        <v>0</v>
      </c>
      <c r="Q434" s="155">
        <v>0.015</v>
      </c>
      <c r="R434" s="155">
        <f t="shared" si="2"/>
        <v>0.04545</v>
      </c>
      <c r="S434" s="155">
        <v>0</v>
      </c>
      <c r="T434" s="156">
        <f t="shared" si="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7" t="s">
        <v>210</v>
      </c>
      <c r="AT434" s="157" t="s">
        <v>379</v>
      </c>
      <c r="AU434" s="157" t="s">
        <v>87</v>
      </c>
      <c r="AY434" s="18" t="s">
        <v>170</v>
      </c>
      <c r="BE434" s="158">
        <f t="shared" si="4"/>
        <v>0</v>
      </c>
      <c r="BF434" s="158">
        <f t="shared" si="5"/>
        <v>0</v>
      </c>
      <c r="BG434" s="158">
        <f t="shared" si="6"/>
        <v>0</v>
      </c>
      <c r="BH434" s="158">
        <f t="shared" si="7"/>
        <v>0</v>
      </c>
      <c r="BI434" s="158">
        <f t="shared" si="8"/>
        <v>0</v>
      </c>
      <c r="BJ434" s="18" t="s">
        <v>32</v>
      </c>
      <c r="BK434" s="158">
        <f t="shared" si="9"/>
        <v>0</v>
      </c>
      <c r="BL434" s="18" t="s">
        <v>177</v>
      </c>
      <c r="BM434" s="157" t="s">
        <v>2436</v>
      </c>
    </row>
    <row r="435" spans="1:65" s="2" customFormat="1" ht="16.5" customHeight="1">
      <c r="A435" s="33"/>
      <c r="B435" s="145"/>
      <c r="C435" s="183" t="s">
        <v>556</v>
      </c>
      <c r="D435" s="183" t="s">
        <v>379</v>
      </c>
      <c r="E435" s="184" t="s">
        <v>2428</v>
      </c>
      <c r="F435" s="185" t="s">
        <v>2429</v>
      </c>
      <c r="G435" s="186" t="s">
        <v>642</v>
      </c>
      <c r="H435" s="187">
        <v>6.12</v>
      </c>
      <c r="I435" s="188"/>
      <c r="J435" s="189">
        <f t="shared" si="0"/>
        <v>0</v>
      </c>
      <c r="K435" s="185" t="s">
        <v>1</v>
      </c>
      <c r="L435" s="190"/>
      <c r="M435" s="191" t="s">
        <v>1</v>
      </c>
      <c r="N435" s="192" t="s">
        <v>42</v>
      </c>
      <c r="O435" s="59"/>
      <c r="P435" s="155">
        <f t="shared" si="1"/>
        <v>0</v>
      </c>
      <c r="Q435" s="155">
        <v>0.0001</v>
      </c>
      <c r="R435" s="155">
        <f t="shared" si="2"/>
        <v>0.000612</v>
      </c>
      <c r="S435" s="155">
        <v>0</v>
      </c>
      <c r="T435" s="156">
        <f t="shared" si="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7" t="s">
        <v>210</v>
      </c>
      <c r="AT435" s="157" t="s">
        <v>379</v>
      </c>
      <c r="AU435" s="157" t="s">
        <v>87</v>
      </c>
      <c r="AY435" s="18" t="s">
        <v>170</v>
      </c>
      <c r="BE435" s="158">
        <f t="shared" si="4"/>
        <v>0</v>
      </c>
      <c r="BF435" s="158">
        <f t="shared" si="5"/>
        <v>0</v>
      </c>
      <c r="BG435" s="158">
        <f t="shared" si="6"/>
        <v>0</v>
      </c>
      <c r="BH435" s="158">
        <f t="shared" si="7"/>
        <v>0</v>
      </c>
      <c r="BI435" s="158">
        <f t="shared" si="8"/>
        <v>0</v>
      </c>
      <c r="BJ435" s="18" t="s">
        <v>32</v>
      </c>
      <c r="BK435" s="158">
        <f t="shared" si="9"/>
        <v>0</v>
      </c>
      <c r="BL435" s="18" t="s">
        <v>177</v>
      </c>
      <c r="BM435" s="157" t="s">
        <v>2437</v>
      </c>
    </row>
    <row r="436" spans="1:65" s="2" customFormat="1" ht="16.5" customHeight="1">
      <c r="A436" s="33"/>
      <c r="B436" s="145"/>
      <c r="C436" s="146" t="s">
        <v>560</v>
      </c>
      <c r="D436" s="146" t="s">
        <v>172</v>
      </c>
      <c r="E436" s="147" t="s">
        <v>2438</v>
      </c>
      <c r="F436" s="148" t="s">
        <v>2439</v>
      </c>
      <c r="G436" s="149" t="s">
        <v>642</v>
      </c>
      <c r="H436" s="150">
        <v>8</v>
      </c>
      <c r="I436" s="151"/>
      <c r="J436" s="152">
        <f t="shared" si="0"/>
        <v>0</v>
      </c>
      <c r="K436" s="148" t="s">
        <v>176</v>
      </c>
      <c r="L436" s="34"/>
      <c r="M436" s="153" t="s">
        <v>1</v>
      </c>
      <c r="N436" s="154" t="s">
        <v>42</v>
      </c>
      <c r="O436" s="59"/>
      <c r="P436" s="155">
        <f t="shared" si="1"/>
        <v>0</v>
      </c>
      <c r="Q436" s="155">
        <v>0</v>
      </c>
      <c r="R436" s="155">
        <f t="shared" si="2"/>
        <v>0</v>
      </c>
      <c r="S436" s="155">
        <v>0</v>
      </c>
      <c r="T436" s="156">
        <f t="shared" si="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7" t="s">
        <v>177</v>
      </c>
      <c r="AT436" s="157" t="s">
        <v>172</v>
      </c>
      <c r="AU436" s="157" t="s">
        <v>87</v>
      </c>
      <c r="AY436" s="18" t="s">
        <v>170</v>
      </c>
      <c r="BE436" s="158">
        <f t="shared" si="4"/>
        <v>0</v>
      </c>
      <c r="BF436" s="158">
        <f t="shared" si="5"/>
        <v>0</v>
      </c>
      <c r="BG436" s="158">
        <f t="shared" si="6"/>
        <v>0</v>
      </c>
      <c r="BH436" s="158">
        <f t="shared" si="7"/>
        <v>0</v>
      </c>
      <c r="BI436" s="158">
        <f t="shared" si="8"/>
        <v>0</v>
      </c>
      <c r="BJ436" s="18" t="s">
        <v>32</v>
      </c>
      <c r="BK436" s="158">
        <f t="shared" si="9"/>
        <v>0</v>
      </c>
      <c r="BL436" s="18" t="s">
        <v>177</v>
      </c>
      <c r="BM436" s="157" t="s">
        <v>2440</v>
      </c>
    </row>
    <row r="437" spans="1:65" s="2" customFormat="1" ht="16.5" customHeight="1">
      <c r="A437" s="33"/>
      <c r="B437" s="145"/>
      <c r="C437" s="183" t="s">
        <v>564</v>
      </c>
      <c r="D437" s="183" t="s">
        <v>379</v>
      </c>
      <c r="E437" s="184" t="s">
        <v>2441</v>
      </c>
      <c r="F437" s="185" t="s">
        <v>2442</v>
      </c>
      <c r="G437" s="186" t="s">
        <v>642</v>
      </c>
      <c r="H437" s="187">
        <v>3.03</v>
      </c>
      <c r="I437" s="188"/>
      <c r="J437" s="189">
        <f t="shared" si="0"/>
        <v>0</v>
      </c>
      <c r="K437" s="185" t="s">
        <v>1</v>
      </c>
      <c r="L437" s="190"/>
      <c r="M437" s="191" t="s">
        <v>1</v>
      </c>
      <c r="N437" s="192" t="s">
        <v>42</v>
      </c>
      <c r="O437" s="59"/>
      <c r="P437" s="155">
        <f t="shared" si="1"/>
        <v>0</v>
      </c>
      <c r="Q437" s="155">
        <v>0.0148</v>
      </c>
      <c r="R437" s="155">
        <f t="shared" si="2"/>
        <v>0.044844</v>
      </c>
      <c r="S437" s="155">
        <v>0</v>
      </c>
      <c r="T437" s="156">
        <f t="shared" si="3"/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7" t="s">
        <v>210</v>
      </c>
      <c r="AT437" s="157" t="s">
        <v>379</v>
      </c>
      <c r="AU437" s="157" t="s">
        <v>87</v>
      </c>
      <c r="AY437" s="18" t="s">
        <v>170</v>
      </c>
      <c r="BE437" s="158">
        <f t="shared" si="4"/>
        <v>0</v>
      </c>
      <c r="BF437" s="158">
        <f t="shared" si="5"/>
        <v>0</v>
      </c>
      <c r="BG437" s="158">
        <f t="shared" si="6"/>
        <v>0</v>
      </c>
      <c r="BH437" s="158">
        <f t="shared" si="7"/>
        <v>0</v>
      </c>
      <c r="BI437" s="158">
        <f t="shared" si="8"/>
        <v>0</v>
      </c>
      <c r="BJ437" s="18" t="s">
        <v>32</v>
      </c>
      <c r="BK437" s="158">
        <f t="shared" si="9"/>
        <v>0</v>
      </c>
      <c r="BL437" s="18" t="s">
        <v>177</v>
      </c>
      <c r="BM437" s="157" t="s">
        <v>2443</v>
      </c>
    </row>
    <row r="438" spans="1:65" s="2" customFormat="1" ht="16.5" customHeight="1">
      <c r="A438" s="33"/>
      <c r="B438" s="145"/>
      <c r="C438" s="183" t="s">
        <v>569</v>
      </c>
      <c r="D438" s="183" t="s">
        <v>379</v>
      </c>
      <c r="E438" s="184" t="s">
        <v>2444</v>
      </c>
      <c r="F438" s="185" t="s">
        <v>2445</v>
      </c>
      <c r="G438" s="186" t="s">
        <v>642</v>
      </c>
      <c r="H438" s="187">
        <v>5.05</v>
      </c>
      <c r="I438" s="188"/>
      <c r="J438" s="189">
        <f t="shared" si="0"/>
        <v>0</v>
      </c>
      <c r="K438" s="185" t="s">
        <v>1</v>
      </c>
      <c r="L438" s="190"/>
      <c r="M438" s="191" t="s">
        <v>1</v>
      </c>
      <c r="N438" s="192" t="s">
        <v>42</v>
      </c>
      <c r="O438" s="59"/>
      <c r="P438" s="155">
        <f t="shared" si="1"/>
        <v>0</v>
      </c>
      <c r="Q438" s="155">
        <v>0.0165</v>
      </c>
      <c r="R438" s="155">
        <f t="shared" si="2"/>
        <v>0.083325</v>
      </c>
      <c r="S438" s="155">
        <v>0</v>
      </c>
      <c r="T438" s="156">
        <f t="shared" si="3"/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7" t="s">
        <v>210</v>
      </c>
      <c r="AT438" s="157" t="s">
        <v>379</v>
      </c>
      <c r="AU438" s="157" t="s">
        <v>87</v>
      </c>
      <c r="AY438" s="18" t="s">
        <v>170</v>
      </c>
      <c r="BE438" s="158">
        <f t="shared" si="4"/>
        <v>0</v>
      </c>
      <c r="BF438" s="158">
        <f t="shared" si="5"/>
        <v>0</v>
      </c>
      <c r="BG438" s="158">
        <f t="shared" si="6"/>
        <v>0</v>
      </c>
      <c r="BH438" s="158">
        <f t="shared" si="7"/>
        <v>0</v>
      </c>
      <c r="BI438" s="158">
        <f t="shared" si="8"/>
        <v>0</v>
      </c>
      <c r="BJ438" s="18" t="s">
        <v>32</v>
      </c>
      <c r="BK438" s="158">
        <f t="shared" si="9"/>
        <v>0</v>
      </c>
      <c r="BL438" s="18" t="s">
        <v>177</v>
      </c>
      <c r="BM438" s="157" t="s">
        <v>2446</v>
      </c>
    </row>
    <row r="439" spans="1:65" s="2" customFormat="1" ht="16.5" customHeight="1">
      <c r="A439" s="33"/>
      <c r="B439" s="145"/>
      <c r="C439" s="183" t="s">
        <v>573</v>
      </c>
      <c r="D439" s="183" t="s">
        <v>379</v>
      </c>
      <c r="E439" s="184" t="s">
        <v>2447</v>
      </c>
      <c r="F439" s="185" t="s">
        <v>2448</v>
      </c>
      <c r="G439" s="186" t="s">
        <v>642</v>
      </c>
      <c r="H439" s="187">
        <v>8.16</v>
      </c>
      <c r="I439" s="188"/>
      <c r="J439" s="189">
        <f t="shared" si="0"/>
        <v>0</v>
      </c>
      <c r="K439" s="185" t="s">
        <v>1</v>
      </c>
      <c r="L439" s="190"/>
      <c r="M439" s="191" t="s">
        <v>1</v>
      </c>
      <c r="N439" s="192" t="s">
        <v>42</v>
      </c>
      <c r="O439" s="59"/>
      <c r="P439" s="155">
        <f t="shared" si="1"/>
        <v>0</v>
      </c>
      <c r="Q439" s="155">
        <v>0.00041</v>
      </c>
      <c r="R439" s="155">
        <f t="shared" si="2"/>
        <v>0.0033456</v>
      </c>
      <c r="S439" s="155">
        <v>0</v>
      </c>
      <c r="T439" s="156">
        <f t="shared" si="3"/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7" t="s">
        <v>210</v>
      </c>
      <c r="AT439" s="157" t="s">
        <v>379</v>
      </c>
      <c r="AU439" s="157" t="s">
        <v>87</v>
      </c>
      <c r="AY439" s="18" t="s">
        <v>170</v>
      </c>
      <c r="BE439" s="158">
        <f t="shared" si="4"/>
        <v>0</v>
      </c>
      <c r="BF439" s="158">
        <f t="shared" si="5"/>
        <v>0</v>
      </c>
      <c r="BG439" s="158">
        <f t="shared" si="6"/>
        <v>0</v>
      </c>
      <c r="BH439" s="158">
        <f t="shared" si="7"/>
        <v>0</v>
      </c>
      <c r="BI439" s="158">
        <f t="shared" si="8"/>
        <v>0</v>
      </c>
      <c r="BJ439" s="18" t="s">
        <v>32</v>
      </c>
      <c r="BK439" s="158">
        <f t="shared" si="9"/>
        <v>0</v>
      </c>
      <c r="BL439" s="18" t="s">
        <v>177</v>
      </c>
      <c r="BM439" s="157" t="s">
        <v>2449</v>
      </c>
    </row>
    <row r="440" spans="1:65" s="2" customFormat="1" ht="16.5" customHeight="1">
      <c r="A440" s="33"/>
      <c r="B440" s="145"/>
      <c r="C440" s="146" t="s">
        <v>577</v>
      </c>
      <c r="D440" s="146" t="s">
        <v>172</v>
      </c>
      <c r="E440" s="147" t="s">
        <v>2450</v>
      </c>
      <c r="F440" s="148" t="s">
        <v>2451</v>
      </c>
      <c r="G440" s="149" t="s">
        <v>642</v>
      </c>
      <c r="H440" s="150">
        <v>3</v>
      </c>
      <c r="I440" s="151"/>
      <c r="J440" s="152">
        <f t="shared" si="0"/>
        <v>0</v>
      </c>
      <c r="K440" s="148" t="s">
        <v>176</v>
      </c>
      <c r="L440" s="34"/>
      <c r="M440" s="153" t="s">
        <v>1</v>
      </c>
      <c r="N440" s="154" t="s">
        <v>42</v>
      </c>
      <c r="O440" s="59"/>
      <c r="P440" s="155">
        <f t="shared" si="1"/>
        <v>0</v>
      </c>
      <c r="Q440" s="155">
        <v>0</v>
      </c>
      <c r="R440" s="155">
        <f t="shared" si="2"/>
        <v>0</v>
      </c>
      <c r="S440" s="155">
        <v>0</v>
      </c>
      <c r="T440" s="156">
        <f t="shared" si="3"/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7" t="s">
        <v>177</v>
      </c>
      <c r="AT440" s="157" t="s">
        <v>172</v>
      </c>
      <c r="AU440" s="157" t="s">
        <v>87</v>
      </c>
      <c r="AY440" s="18" t="s">
        <v>170</v>
      </c>
      <c r="BE440" s="158">
        <f t="shared" si="4"/>
        <v>0</v>
      </c>
      <c r="BF440" s="158">
        <f t="shared" si="5"/>
        <v>0</v>
      </c>
      <c r="BG440" s="158">
        <f t="shared" si="6"/>
        <v>0</v>
      </c>
      <c r="BH440" s="158">
        <f t="shared" si="7"/>
        <v>0</v>
      </c>
      <c r="BI440" s="158">
        <f t="shared" si="8"/>
        <v>0</v>
      </c>
      <c r="BJ440" s="18" t="s">
        <v>32</v>
      </c>
      <c r="BK440" s="158">
        <f t="shared" si="9"/>
        <v>0</v>
      </c>
      <c r="BL440" s="18" t="s">
        <v>177</v>
      </c>
      <c r="BM440" s="157" t="s">
        <v>2452</v>
      </c>
    </row>
    <row r="441" spans="1:65" s="2" customFormat="1" ht="21.75" customHeight="1">
      <c r="A441" s="33"/>
      <c r="B441" s="145"/>
      <c r="C441" s="183" t="s">
        <v>581</v>
      </c>
      <c r="D441" s="183" t="s">
        <v>379</v>
      </c>
      <c r="E441" s="184" t="s">
        <v>2453</v>
      </c>
      <c r="F441" s="185" t="s">
        <v>2454</v>
      </c>
      <c r="G441" s="186" t="s">
        <v>642</v>
      </c>
      <c r="H441" s="187">
        <v>3.03</v>
      </c>
      <c r="I441" s="188"/>
      <c r="J441" s="189">
        <f t="shared" si="0"/>
        <v>0</v>
      </c>
      <c r="K441" s="185" t="s">
        <v>1</v>
      </c>
      <c r="L441" s="190"/>
      <c r="M441" s="191" t="s">
        <v>1</v>
      </c>
      <c r="N441" s="192" t="s">
        <v>42</v>
      </c>
      <c r="O441" s="59"/>
      <c r="P441" s="155">
        <f t="shared" si="1"/>
        <v>0</v>
      </c>
      <c r="Q441" s="155">
        <v>0.0212</v>
      </c>
      <c r="R441" s="155">
        <f t="shared" si="2"/>
        <v>0.064236</v>
      </c>
      <c r="S441" s="155">
        <v>0</v>
      </c>
      <c r="T441" s="156">
        <f t="shared" si="3"/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7" t="s">
        <v>210</v>
      </c>
      <c r="AT441" s="157" t="s">
        <v>379</v>
      </c>
      <c r="AU441" s="157" t="s">
        <v>87</v>
      </c>
      <c r="AY441" s="18" t="s">
        <v>170</v>
      </c>
      <c r="BE441" s="158">
        <f t="shared" si="4"/>
        <v>0</v>
      </c>
      <c r="BF441" s="158">
        <f t="shared" si="5"/>
        <v>0</v>
      </c>
      <c r="BG441" s="158">
        <f t="shared" si="6"/>
        <v>0</v>
      </c>
      <c r="BH441" s="158">
        <f t="shared" si="7"/>
        <v>0</v>
      </c>
      <c r="BI441" s="158">
        <f t="shared" si="8"/>
        <v>0</v>
      </c>
      <c r="BJ441" s="18" t="s">
        <v>32</v>
      </c>
      <c r="BK441" s="158">
        <f t="shared" si="9"/>
        <v>0</v>
      </c>
      <c r="BL441" s="18" t="s">
        <v>177</v>
      </c>
      <c r="BM441" s="157" t="s">
        <v>2455</v>
      </c>
    </row>
    <row r="442" spans="1:65" s="2" customFormat="1" ht="16.5" customHeight="1">
      <c r="A442" s="33"/>
      <c r="B442" s="145"/>
      <c r="C442" s="183" t="s">
        <v>585</v>
      </c>
      <c r="D442" s="183" t="s">
        <v>379</v>
      </c>
      <c r="E442" s="184" t="s">
        <v>2447</v>
      </c>
      <c r="F442" s="185" t="s">
        <v>2448</v>
      </c>
      <c r="G442" s="186" t="s">
        <v>642</v>
      </c>
      <c r="H442" s="187">
        <v>6.12</v>
      </c>
      <c r="I442" s="188"/>
      <c r="J442" s="189">
        <f t="shared" si="0"/>
        <v>0</v>
      </c>
      <c r="K442" s="185" t="s">
        <v>1</v>
      </c>
      <c r="L442" s="190"/>
      <c r="M442" s="191" t="s">
        <v>1</v>
      </c>
      <c r="N442" s="192" t="s">
        <v>42</v>
      </c>
      <c r="O442" s="59"/>
      <c r="P442" s="155">
        <f t="shared" si="1"/>
        <v>0</v>
      </c>
      <c r="Q442" s="155">
        <v>0.00041</v>
      </c>
      <c r="R442" s="155">
        <f t="shared" si="2"/>
        <v>0.0025092</v>
      </c>
      <c r="S442" s="155">
        <v>0</v>
      </c>
      <c r="T442" s="156">
        <f t="shared" si="3"/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7" t="s">
        <v>210</v>
      </c>
      <c r="AT442" s="157" t="s">
        <v>379</v>
      </c>
      <c r="AU442" s="157" t="s">
        <v>87</v>
      </c>
      <c r="AY442" s="18" t="s">
        <v>170</v>
      </c>
      <c r="BE442" s="158">
        <f t="shared" si="4"/>
        <v>0</v>
      </c>
      <c r="BF442" s="158">
        <f t="shared" si="5"/>
        <v>0</v>
      </c>
      <c r="BG442" s="158">
        <f t="shared" si="6"/>
        <v>0</v>
      </c>
      <c r="BH442" s="158">
        <f t="shared" si="7"/>
        <v>0</v>
      </c>
      <c r="BI442" s="158">
        <f t="shared" si="8"/>
        <v>0</v>
      </c>
      <c r="BJ442" s="18" t="s">
        <v>32</v>
      </c>
      <c r="BK442" s="158">
        <f t="shared" si="9"/>
        <v>0</v>
      </c>
      <c r="BL442" s="18" t="s">
        <v>177</v>
      </c>
      <c r="BM442" s="157" t="s">
        <v>2456</v>
      </c>
    </row>
    <row r="443" spans="1:65" s="2" customFormat="1" ht="16.5" customHeight="1">
      <c r="A443" s="33"/>
      <c r="B443" s="145"/>
      <c r="C443" s="146" t="s">
        <v>589</v>
      </c>
      <c r="D443" s="146" t="s">
        <v>172</v>
      </c>
      <c r="E443" s="147" t="s">
        <v>2457</v>
      </c>
      <c r="F443" s="148" t="s">
        <v>2458</v>
      </c>
      <c r="G443" s="149" t="s">
        <v>642</v>
      </c>
      <c r="H443" s="150">
        <v>3</v>
      </c>
      <c r="I443" s="151"/>
      <c r="J443" s="152">
        <f t="shared" si="0"/>
        <v>0</v>
      </c>
      <c r="K443" s="148" t="s">
        <v>193</v>
      </c>
      <c r="L443" s="34"/>
      <c r="M443" s="153" t="s">
        <v>1</v>
      </c>
      <c r="N443" s="154" t="s">
        <v>42</v>
      </c>
      <c r="O443" s="59"/>
      <c r="P443" s="155">
        <f t="shared" si="1"/>
        <v>0</v>
      </c>
      <c r="Q443" s="155">
        <v>0.00167</v>
      </c>
      <c r="R443" s="155">
        <f t="shared" si="2"/>
        <v>0.0050100000000000006</v>
      </c>
      <c r="S443" s="155">
        <v>0</v>
      </c>
      <c r="T443" s="156">
        <f t="shared" si="3"/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7" t="s">
        <v>177</v>
      </c>
      <c r="AT443" s="157" t="s">
        <v>172</v>
      </c>
      <c r="AU443" s="157" t="s">
        <v>87</v>
      </c>
      <c r="AY443" s="18" t="s">
        <v>170</v>
      </c>
      <c r="BE443" s="158">
        <f t="shared" si="4"/>
        <v>0</v>
      </c>
      <c r="BF443" s="158">
        <f t="shared" si="5"/>
        <v>0</v>
      </c>
      <c r="BG443" s="158">
        <f t="shared" si="6"/>
        <v>0</v>
      </c>
      <c r="BH443" s="158">
        <f t="shared" si="7"/>
        <v>0</v>
      </c>
      <c r="BI443" s="158">
        <f t="shared" si="8"/>
        <v>0</v>
      </c>
      <c r="BJ443" s="18" t="s">
        <v>32</v>
      </c>
      <c r="BK443" s="158">
        <f t="shared" si="9"/>
        <v>0</v>
      </c>
      <c r="BL443" s="18" t="s">
        <v>177</v>
      </c>
      <c r="BM443" s="157" t="s">
        <v>2459</v>
      </c>
    </row>
    <row r="444" spans="1:65" s="2" customFormat="1" ht="16.5" customHeight="1">
      <c r="A444" s="33"/>
      <c r="B444" s="145"/>
      <c r="C444" s="183" t="s">
        <v>107</v>
      </c>
      <c r="D444" s="183" t="s">
        <v>379</v>
      </c>
      <c r="E444" s="184" t="s">
        <v>2460</v>
      </c>
      <c r="F444" s="185" t="s">
        <v>2461</v>
      </c>
      <c r="G444" s="186" t="s">
        <v>642</v>
      </c>
      <c r="H444" s="187">
        <v>3.03</v>
      </c>
      <c r="I444" s="188"/>
      <c r="J444" s="189">
        <f t="shared" si="0"/>
        <v>0</v>
      </c>
      <c r="K444" s="185" t="s">
        <v>1</v>
      </c>
      <c r="L444" s="190"/>
      <c r="M444" s="191" t="s">
        <v>1</v>
      </c>
      <c r="N444" s="192" t="s">
        <v>42</v>
      </c>
      <c r="O444" s="59"/>
      <c r="P444" s="155">
        <f t="shared" si="1"/>
        <v>0</v>
      </c>
      <c r="Q444" s="155">
        <v>0.0086</v>
      </c>
      <c r="R444" s="155">
        <f t="shared" si="2"/>
        <v>0.026057999999999998</v>
      </c>
      <c r="S444" s="155">
        <v>0</v>
      </c>
      <c r="T444" s="156">
        <f t="shared" si="3"/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7" t="s">
        <v>210</v>
      </c>
      <c r="AT444" s="157" t="s">
        <v>379</v>
      </c>
      <c r="AU444" s="157" t="s">
        <v>87</v>
      </c>
      <c r="AY444" s="18" t="s">
        <v>170</v>
      </c>
      <c r="BE444" s="158">
        <f t="shared" si="4"/>
        <v>0</v>
      </c>
      <c r="BF444" s="158">
        <f t="shared" si="5"/>
        <v>0</v>
      </c>
      <c r="BG444" s="158">
        <f t="shared" si="6"/>
        <v>0</v>
      </c>
      <c r="BH444" s="158">
        <f t="shared" si="7"/>
        <v>0</v>
      </c>
      <c r="BI444" s="158">
        <f t="shared" si="8"/>
        <v>0</v>
      </c>
      <c r="BJ444" s="18" t="s">
        <v>32</v>
      </c>
      <c r="BK444" s="158">
        <f t="shared" si="9"/>
        <v>0</v>
      </c>
      <c r="BL444" s="18" t="s">
        <v>177</v>
      </c>
      <c r="BM444" s="157" t="s">
        <v>2462</v>
      </c>
    </row>
    <row r="445" spans="1:65" s="2" customFormat="1" ht="21.75" customHeight="1">
      <c r="A445" s="33"/>
      <c r="B445" s="145"/>
      <c r="C445" s="146" t="s">
        <v>593</v>
      </c>
      <c r="D445" s="146" t="s">
        <v>172</v>
      </c>
      <c r="E445" s="147" t="s">
        <v>2463</v>
      </c>
      <c r="F445" s="148" t="s">
        <v>2464</v>
      </c>
      <c r="G445" s="149" t="s">
        <v>642</v>
      </c>
      <c r="H445" s="150">
        <v>4</v>
      </c>
      <c r="I445" s="151"/>
      <c r="J445" s="152">
        <f t="shared" si="0"/>
        <v>0</v>
      </c>
      <c r="K445" s="148" t="s">
        <v>193</v>
      </c>
      <c r="L445" s="34"/>
      <c r="M445" s="153" t="s">
        <v>1</v>
      </c>
      <c r="N445" s="154" t="s">
        <v>42</v>
      </c>
      <c r="O445" s="59"/>
      <c r="P445" s="155">
        <f t="shared" si="1"/>
        <v>0</v>
      </c>
      <c r="Q445" s="155">
        <v>0.0038</v>
      </c>
      <c r="R445" s="155">
        <f t="shared" si="2"/>
        <v>0.0152</v>
      </c>
      <c r="S445" s="155">
        <v>0</v>
      </c>
      <c r="T445" s="156">
        <f t="shared" si="3"/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7" t="s">
        <v>177</v>
      </c>
      <c r="AT445" s="157" t="s">
        <v>172</v>
      </c>
      <c r="AU445" s="157" t="s">
        <v>87</v>
      </c>
      <c r="AY445" s="18" t="s">
        <v>170</v>
      </c>
      <c r="BE445" s="158">
        <f t="shared" si="4"/>
        <v>0</v>
      </c>
      <c r="BF445" s="158">
        <f t="shared" si="5"/>
        <v>0</v>
      </c>
      <c r="BG445" s="158">
        <f t="shared" si="6"/>
        <v>0</v>
      </c>
      <c r="BH445" s="158">
        <f t="shared" si="7"/>
        <v>0</v>
      </c>
      <c r="BI445" s="158">
        <f t="shared" si="8"/>
        <v>0</v>
      </c>
      <c r="BJ445" s="18" t="s">
        <v>32</v>
      </c>
      <c r="BK445" s="158">
        <f t="shared" si="9"/>
        <v>0</v>
      </c>
      <c r="BL445" s="18" t="s">
        <v>177</v>
      </c>
      <c r="BM445" s="157" t="s">
        <v>2465</v>
      </c>
    </row>
    <row r="446" spans="1:65" s="2" customFormat="1" ht="16.5" customHeight="1">
      <c r="A446" s="33"/>
      <c r="B446" s="145"/>
      <c r="C446" s="183" t="s">
        <v>598</v>
      </c>
      <c r="D446" s="183" t="s">
        <v>379</v>
      </c>
      <c r="E446" s="184" t="s">
        <v>2466</v>
      </c>
      <c r="F446" s="185" t="s">
        <v>2467</v>
      </c>
      <c r="G446" s="186" t="s">
        <v>642</v>
      </c>
      <c r="H446" s="187">
        <v>2.02</v>
      </c>
      <c r="I446" s="188"/>
      <c r="J446" s="189">
        <f t="shared" si="0"/>
        <v>0</v>
      </c>
      <c r="K446" s="185" t="s">
        <v>1</v>
      </c>
      <c r="L446" s="190"/>
      <c r="M446" s="191" t="s">
        <v>1</v>
      </c>
      <c r="N446" s="192" t="s">
        <v>42</v>
      </c>
      <c r="O446" s="59"/>
      <c r="P446" s="155">
        <f t="shared" si="1"/>
        <v>0</v>
      </c>
      <c r="Q446" s="155">
        <v>0.0295</v>
      </c>
      <c r="R446" s="155">
        <f t="shared" si="2"/>
        <v>0.05959</v>
      </c>
      <c r="S446" s="155">
        <v>0</v>
      </c>
      <c r="T446" s="156">
        <f t="shared" si="3"/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7" t="s">
        <v>210</v>
      </c>
      <c r="AT446" s="157" t="s">
        <v>379</v>
      </c>
      <c r="AU446" s="157" t="s">
        <v>87</v>
      </c>
      <c r="AY446" s="18" t="s">
        <v>170</v>
      </c>
      <c r="BE446" s="158">
        <f t="shared" si="4"/>
        <v>0</v>
      </c>
      <c r="BF446" s="158">
        <f t="shared" si="5"/>
        <v>0</v>
      </c>
      <c r="BG446" s="158">
        <f t="shared" si="6"/>
        <v>0</v>
      </c>
      <c r="BH446" s="158">
        <f t="shared" si="7"/>
        <v>0</v>
      </c>
      <c r="BI446" s="158">
        <f t="shared" si="8"/>
        <v>0</v>
      </c>
      <c r="BJ446" s="18" t="s">
        <v>32</v>
      </c>
      <c r="BK446" s="158">
        <f t="shared" si="9"/>
        <v>0</v>
      </c>
      <c r="BL446" s="18" t="s">
        <v>177</v>
      </c>
      <c r="BM446" s="157" t="s">
        <v>2468</v>
      </c>
    </row>
    <row r="447" spans="2:51" s="14" customFormat="1" ht="12">
      <c r="B447" s="167"/>
      <c r="D447" s="160" t="s">
        <v>179</v>
      </c>
      <c r="F447" s="169" t="s">
        <v>2469</v>
      </c>
      <c r="H447" s="170">
        <v>2.02</v>
      </c>
      <c r="I447" s="171"/>
      <c r="L447" s="167"/>
      <c r="M447" s="172"/>
      <c r="N447" s="173"/>
      <c r="O447" s="173"/>
      <c r="P447" s="173"/>
      <c r="Q447" s="173"/>
      <c r="R447" s="173"/>
      <c r="S447" s="173"/>
      <c r="T447" s="174"/>
      <c r="AT447" s="168" t="s">
        <v>179</v>
      </c>
      <c r="AU447" s="168" t="s">
        <v>87</v>
      </c>
      <c r="AV447" s="14" t="s">
        <v>87</v>
      </c>
      <c r="AW447" s="14" t="s">
        <v>3</v>
      </c>
      <c r="AX447" s="14" t="s">
        <v>32</v>
      </c>
      <c r="AY447" s="168" t="s">
        <v>170</v>
      </c>
    </row>
    <row r="448" spans="1:65" s="2" customFormat="1" ht="16.5" customHeight="1">
      <c r="A448" s="33"/>
      <c r="B448" s="145"/>
      <c r="C448" s="183" t="s">
        <v>601</v>
      </c>
      <c r="D448" s="183" t="s">
        <v>379</v>
      </c>
      <c r="E448" s="184" t="s">
        <v>2470</v>
      </c>
      <c r="F448" s="185" t="s">
        <v>2471</v>
      </c>
      <c r="G448" s="186" t="s">
        <v>642</v>
      </c>
      <c r="H448" s="187">
        <v>2.02</v>
      </c>
      <c r="I448" s="188"/>
      <c r="J448" s="189">
        <f>ROUND(I448*H448,2)</f>
        <v>0</v>
      </c>
      <c r="K448" s="185" t="s">
        <v>1</v>
      </c>
      <c r="L448" s="190"/>
      <c r="M448" s="191" t="s">
        <v>1</v>
      </c>
      <c r="N448" s="192" t="s">
        <v>42</v>
      </c>
      <c r="O448" s="59"/>
      <c r="P448" s="155">
        <f>O448*H448</f>
        <v>0</v>
      </c>
      <c r="Q448" s="155">
        <v>0.032</v>
      </c>
      <c r="R448" s="155">
        <f>Q448*H448</f>
        <v>0.06464</v>
      </c>
      <c r="S448" s="155">
        <v>0</v>
      </c>
      <c r="T448" s="156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7" t="s">
        <v>210</v>
      </c>
      <c r="AT448" s="157" t="s">
        <v>379</v>
      </c>
      <c r="AU448" s="157" t="s">
        <v>87</v>
      </c>
      <c r="AY448" s="18" t="s">
        <v>170</v>
      </c>
      <c r="BE448" s="158">
        <f>IF(N448="základní",J448,0)</f>
        <v>0</v>
      </c>
      <c r="BF448" s="158">
        <f>IF(N448="snížená",J448,0)</f>
        <v>0</v>
      </c>
      <c r="BG448" s="158">
        <f>IF(N448="zákl. přenesená",J448,0)</f>
        <v>0</v>
      </c>
      <c r="BH448" s="158">
        <f>IF(N448="sníž. přenesená",J448,0)</f>
        <v>0</v>
      </c>
      <c r="BI448" s="158">
        <f>IF(N448="nulová",J448,0)</f>
        <v>0</v>
      </c>
      <c r="BJ448" s="18" t="s">
        <v>32</v>
      </c>
      <c r="BK448" s="158">
        <f>ROUND(I448*H448,2)</f>
        <v>0</v>
      </c>
      <c r="BL448" s="18" t="s">
        <v>177</v>
      </c>
      <c r="BM448" s="157" t="s">
        <v>2472</v>
      </c>
    </row>
    <row r="449" spans="1:65" s="2" customFormat="1" ht="16.5" customHeight="1">
      <c r="A449" s="33"/>
      <c r="B449" s="145"/>
      <c r="C449" s="146" t="s">
        <v>603</v>
      </c>
      <c r="D449" s="146" t="s">
        <v>172</v>
      </c>
      <c r="E449" s="147" t="s">
        <v>2473</v>
      </c>
      <c r="F449" s="148" t="s">
        <v>2474</v>
      </c>
      <c r="G449" s="149" t="s">
        <v>642</v>
      </c>
      <c r="H449" s="150">
        <v>10</v>
      </c>
      <c r="I449" s="151"/>
      <c r="J449" s="152">
        <f>ROUND(I449*H449,2)</f>
        <v>0</v>
      </c>
      <c r="K449" s="148" t="s">
        <v>193</v>
      </c>
      <c r="L449" s="34"/>
      <c r="M449" s="153" t="s">
        <v>1</v>
      </c>
      <c r="N449" s="154" t="s">
        <v>42</v>
      </c>
      <c r="O449" s="59"/>
      <c r="P449" s="155">
        <f>O449*H449</f>
        <v>0</v>
      </c>
      <c r="Q449" s="155">
        <v>0.00296</v>
      </c>
      <c r="R449" s="155">
        <f>Q449*H449</f>
        <v>0.0296</v>
      </c>
      <c r="S449" s="155">
        <v>0</v>
      </c>
      <c r="T449" s="156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7" t="s">
        <v>177</v>
      </c>
      <c r="AT449" s="157" t="s">
        <v>172</v>
      </c>
      <c r="AU449" s="157" t="s">
        <v>87</v>
      </c>
      <c r="AY449" s="18" t="s">
        <v>170</v>
      </c>
      <c r="BE449" s="158">
        <f>IF(N449="základní",J449,0)</f>
        <v>0</v>
      </c>
      <c r="BF449" s="158">
        <f>IF(N449="snížená",J449,0)</f>
        <v>0</v>
      </c>
      <c r="BG449" s="158">
        <f>IF(N449="zákl. přenesená",J449,0)</f>
        <v>0</v>
      </c>
      <c r="BH449" s="158">
        <f>IF(N449="sníž. přenesená",J449,0)</f>
        <v>0</v>
      </c>
      <c r="BI449" s="158">
        <f>IF(N449="nulová",J449,0)</f>
        <v>0</v>
      </c>
      <c r="BJ449" s="18" t="s">
        <v>32</v>
      </c>
      <c r="BK449" s="158">
        <f>ROUND(I449*H449,2)</f>
        <v>0</v>
      </c>
      <c r="BL449" s="18" t="s">
        <v>177</v>
      </c>
      <c r="BM449" s="157" t="s">
        <v>2475</v>
      </c>
    </row>
    <row r="450" spans="1:65" s="2" customFormat="1" ht="16.5" customHeight="1">
      <c r="A450" s="33"/>
      <c r="B450" s="145"/>
      <c r="C450" s="183" t="s">
        <v>607</v>
      </c>
      <c r="D450" s="183" t="s">
        <v>379</v>
      </c>
      <c r="E450" s="184" t="s">
        <v>2476</v>
      </c>
      <c r="F450" s="185" t="s">
        <v>2477</v>
      </c>
      <c r="G450" s="186" t="s">
        <v>642</v>
      </c>
      <c r="H450" s="187">
        <v>1.01</v>
      </c>
      <c r="I450" s="188"/>
      <c r="J450" s="189">
        <f>ROUND(I450*H450,2)</f>
        <v>0</v>
      </c>
      <c r="K450" s="185" t="s">
        <v>1</v>
      </c>
      <c r="L450" s="190"/>
      <c r="M450" s="191" t="s">
        <v>1</v>
      </c>
      <c r="N450" s="192" t="s">
        <v>42</v>
      </c>
      <c r="O450" s="59"/>
      <c r="P450" s="155">
        <f>O450*H450</f>
        <v>0</v>
      </c>
      <c r="Q450" s="155">
        <v>0.0164</v>
      </c>
      <c r="R450" s="155">
        <f>Q450*H450</f>
        <v>0.016564000000000002</v>
      </c>
      <c r="S450" s="155">
        <v>0</v>
      </c>
      <c r="T450" s="156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7" t="s">
        <v>210</v>
      </c>
      <c r="AT450" s="157" t="s">
        <v>379</v>
      </c>
      <c r="AU450" s="157" t="s">
        <v>87</v>
      </c>
      <c r="AY450" s="18" t="s">
        <v>170</v>
      </c>
      <c r="BE450" s="158">
        <f>IF(N450="základní",J450,0)</f>
        <v>0</v>
      </c>
      <c r="BF450" s="158">
        <f>IF(N450="snížená",J450,0)</f>
        <v>0</v>
      </c>
      <c r="BG450" s="158">
        <f>IF(N450="zákl. přenesená",J450,0)</f>
        <v>0</v>
      </c>
      <c r="BH450" s="158">
        <f>IF(N450="sníž. přenesená",J450,0)</f>
        <v>0</v>
      </c>
      <c r="BI450" s="158">
        <f>IF(N450="nulová",J450,0)</f>
        <v>0</v>
      </c>
      <c r="BJ450" s="18" t="s">
        <v>32</v>
      </c>
      <c r="BK450" s="158">
        <f>ROUND(I450*H450,2)</f>
        <v>0</v>
      </c>
      <c r="BL450" s="18" t="s">
        <v>177</v>
      </c>
      <c r="BM450" s="157" t="s">
        <v>2478</v>
      </c>
    </row>
    <row r="451" spans="2:51" s="14" customFormat="1" ht="12">
      <c r="B451" s="167"/>
      <c r="D451" s="160" t="s">
        <v>179</v>
      </c>
      <c r="F451" s="169" t="s">
        <v>2479</v>
      </c>
      <c r="H451" s="170">
        <v>1.01</v>
      </c>
      <c r="I451" s="171"/>
      <c r="L451" s="167"/>
      <c r="M451" s="172"/>
      <c r="N451" s="173"/>
      <c r="O451" s="173"/>
      <c r="P451" s="173"/>
      <c r="Q451" s="173"/>
      <c r="R451" s="173"/>
      <c r="S451" s="173"/>
      <c r="T451" s="174"/>
      <c r="AT451" s="168" t="s">
        <v>179</v>
      </c>
      <c r="AU451" s="168" t="s">
        <v>87</v>
      </c>
      <c r="AV451" s="14" t="s">
        <v>87</v>
      </c>
      <c r="AW451" s="14" t="s">
        <v>3</v>
      </c>
      <c r="AX451" s="14" t="s">
        <v>32</v>
      </c>
      <c r="AY451" s="168" t="s">
        <v>170</v>
      </c>
    </row>
    <row r="452" spans="1:65" s="2" customFormat="1" ht="16.5" customHeight="1">
      <c r="A452" s="33"/>
      <c r="B452" s="145"/>
      <c r="C452" s="183" t="s">
        <v>611</v>
      </c>
      <c r="D452" s="183" t="s">
        <v>379</v>
      </c>
      <c r="E452" s="184" t="s">
        <v>2480</v>
      </c>
      <c r="F452" s="185" t="s">
        <v>2481</v>
      </c>
      <c r="G452" s="186" t="s">
        <v>642</v>
      </c>
      <c r="H452" s="187">
        <v>6.06</v>
      </c>
      <c r="I452" s="188"/>
      <c r="J452" s="189">
        <f>ROUND(I452*H452,2)</f>
        <v>0</v>
      </c>
      <c r="K452" s="185" t="s">
        <v>1</v>
      </c>
      <c r="L452" s="190"/>
      <c r="M452" s="191" t="s">
        <v>1</v>
      </c>
      <c r="N452" s="192" t="s">
        <v>42</v>
      </c>
      <c r="O452" s="59"/>
      <c r="P452" s="155">
        <f>O452*H452</f>
        <v>0</v>
      </c>
      <c r="Q452" s="155">
        <v>0.0156</v>
      </c>
      <c r="R452" s="155">
        <f>Q452*H452</f>
        <v>0.094536</v>
      </c>
      <c r="S452" s="155">
        <v>0</v>
      </c>
      <c r="T452" s="156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7" t="s">
        <v>210</v>
      </c>
      <c r="AT452" s="157" t="s">
        <v>379</v>
      </c>
      <c r="AU452" s="157" t="s">
        <v>87</v>
      </c>
      <c r="AY452" s="18" t="s">
        <v>170</v>
      </c>
      <c r="BE452" s="158">
        <f>IF(N452="základní",J452,0)</f>
        <v>0</v>
      </c>
      <c r="BF452" s="158">
        <f>IF(N452="snížená",J452,0)</f>
        <v>0</v>
      </c>
      <c r="BG452" s="158">
        <f>IF(N452="zákl. přenesená",J452,0)</f>
        <v>0</v>
      </c>
      <c r="BH452" s="158">
        <f>IF(N452="sníž. přenesená",J452,0)</f>
        <v>0</v>
      </c>
      <c r="BI452" s="158">
        <f>IF(N452="nulová",J452,0)</f>
        <v>0</v>
      </c>
      <c r="BJ452" s="18" t="s">
        <v>32</v>
      </c>
      <c r="BK452" s="158">
        <f>ROUND(I452*H452,2)</f>
        <v>0</v>
      </c>
      <c r="BL452" s="18" t="s">
        <v>177</v>
      </c>
      <c r="BM452" s="157" t="s">
        <v>2482</v>
      </c>
    </row>
    <row r="453" spans="1:65" s="2" customFormat="1" ht="16.5" customHeight="1">
      <c r="A453" s="33"/>
      <c r="B453" s="145"/>
      <c r="C453" s="183" t="s">
        <v>614</v>
      </c>
      <c r="D453" s="183" t="s">
        <v>379</v>
      </c>
      <c r="E453" s="184" t="s">
        <v>2483</v>
      </c>
      <c r="F453" s="185" t="s">
        <v>2484</v>
      </c>
      <c r="G453" s="186" t="s">
        <v>642</v>
      </c>
      <c r="H453" s="187">
        <v>3.03</v>
      </c>
      <c r="I453" s="188"/>
      <c r="J453" s="189">
        <f>ROUND(I453*H453,2)</f>
        <v>0</v>
      </c>
      <c r="K453" s="185" t="s">
        <v>1</v>
      </c>
      <c r="L453" s="190"/>
      <c r="M453" s="191" t="s">
        <v>1</v>
      </c>
      <c r="N453" s="192" t="s">
        <v>42</v>
      </c>
      <c r="O453" s="59"/>
      <c r="P453" s="155">
        <f>O453*H453</f>
        <v>0</v>
      </c>
      <c r="Q453" s="155">
        <v>0.016</v>
      </c>
      <c r="R453" s="155">
        <f>Q453*H453</f>
        <v>0.048479999999999995</v>
      </c>
      <c r="S453" s="155">
        <v>0</v>
      </c>
      <c r="T453" s="156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7" t="s">
        <v>210</v>
      </c>
      <c r="AT453" s="157" t="s">
        <v>379</v>
      </c>
      <c r="AU453" s="157" t="s">
        <v>87</v>
      </c>
      <c r="AY453" s="18" t="s">
        <v>170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8" t="s">
        <v>32</v>
      </c>
      <c r="BK453" s="158">
        <f>ROUND(I453*H453,2)</f>
        <v>0</v>
      </c>
      <c r="BL453" s="18" t="s">
        <v>177</v>
      </c>
      <c r="BM453" s="157" t="s">
        <v>2485</v>
      </c>
    </row>
    <row r="454" spans="1:65" s="2" customFormat="1" ht="16.5" customHeight="1">
      <c r="A454" s="33"/>
      <c r="B454" s="145"/>
      <c r="C454" s="183" t="s">
        <v>618</v>
      </c>
      <c r="D454" s="183" t="s">
        <v>379</v>
      </c>
      <c r="E454" s="184" t="s">
        <v>2447</v>
      </c>
      <c r="F454" s="185" t="s">
        <v>2448</v>
      </c>
      <c r="G454" s="186" t="s">
        <v>642</v>
      </c>
      <c r="H454" s="187">
        <v>3.06</v>
      </c>
      <c r="I454" s="188"/>
      <c r="J454" s="189">
        <f>ROUND(I454*H454,2)</f>
        <v>0</v>
      </c>
      <c r="K454" s="185" t="s">
        <v>1</v>
      </c>
      <c r="L454" s="190"/>
      <c r="M454" s="191" t="s">
        <v>1</v>
      </c>
      <c r="N454" s="192" t="s">
        <v>42</v>
      </c>
      <c r="O454" s="59"/>
      <c r="P454" s="155">
        <f>O454*H454</f>
        <v>0</v>
      </c>
      <c r="Q454" s="155">
        <v>0.00041</v>
      </c>
      <c r="R454" s="155">
        <f>Q454*H454</f>
        <v>0.0012546</v>
      </c>
      <c r="S454" s="155">
        <v>0</v>
      </c>
      <c r="T454" s="156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7" t="s">
        <v>210</v>
      </c>
      <c r="AT454" s="157" t="s">
        <v>379</v>
      </c>
      <c r="AU454" s="157" t="s">
        <v>87</v>
      </c>
      <c r="AY454" s="18" t="s">
        <v>170</v>
      </c>
      <c r="BE454" s="158">
        <f>IF(N454="základní",J454,0)</f>
        <v>0</v>
      </c>
      <c r="BF454" s="158">
        <f>IF(N454="snížená",J454,0)</f>
        <v>0</v>
      </c>
      <c r="BG454" s="158">
        <f>IF(N454="zákl. přenesená",J454,0)</f>
        <v>0</v>
      </c>
      <c r="BH454" s="158">
        <f>IF(N454="sníž. přenesená",J454,0)</f>
        <v>0</v>
      </c>
      <c r="BI454" s="158">
        <f>IF(N454="nulová",J454,0)</f>
        <v>0</v>
      </c>
      <c r="BJ454" s="18" t="s">
        <v>32</v>
      </c>
      <c r="BK454" s="158">
        <f>ROUND(I454*H454,2)</f>
        <v>0</v>
      </c>
      <c r="BL454" s="18" t="s">
        <v>177</v>
      </c>
      <c r="BM454" s="157" t="s">
        <v>2486</v>
      </c>
    </row>
    <row r="455" spans="1:65" s="2" customFormat="1" ht="16.5" customHeight="1">
      <c r="A455" s="33"/>
      <c r="B455" s="145"/>
      <c r="C455" s="146" t="s">
        <v>622</v>
      </c>
      <c r="D455" s="146" t="s">
        <v>172</v>
      </c>
      <c r="E455" s="147" t="s">
        <v>2487</v>
      </c>
      <c r="F455" s="148" t="s">
        <v>2488</v>
      </c>
      <c r="G455" s="149" t="s">
        <v>642</v>
      </c>
      <c r="H455" s="150">
        <v>3</v>
      </c>
      <c r="I455" s="151"/>
      <c r="J455" s="152">
        <f>ROUND(I455*H455,2)</f>
        <v>0</v>
      </c>
      <c r="K455" s="148" t="s">
        <v>193</v>
      </c>
      <c r="L455" s="34"/>
      <c r="M455" s="153" t="s">
        <v>1</v>
      </c>
      <c r="N455" s="154" t="s">
        <v>42</v>
      </c>
      <c r="O455" s="59"/>
      <c r="P455" s="155">
        <f>O455*H455</f>
        <v>0</v>
      </c>
      <c r="Q455" s="155">
        <v>0.00167</v>
      </c>
      <c r="R455" s="155">
        <f>Q455*H455</f>
        <v>0.0050100000000000006</v>
      </c>
      <c r="S455" s="155">
        <v>0</v>
      </c>
      <c r="T455" s="156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7" t="s">
        <v>177</v>
      </c>
      <c r="AT455" s="157" t="s">
        <v>172</v>
      </c>
      <c r="AU455" s="157" t="s">
        <v>87</v>
      </c>
      <c r="AY455" s="18" t="s">
        <v>170</v>
      </c>
      <c r="BE455" s="158">
        <f>IF(N455="základní",J455,0)</f>
        <v>0</v>
      </c>
      <c r="BF455" s="158">
        <f>IF(N455="snížená",J455,0)</f>
        <v>0</v>
      </c>
      <c r="BG455" s="158">
        <f>IF(N455="zákl. přenesená",J455,0)</f>
        <v>0</v>
      </c>
      <c r="BH455" s="158">
        <f>IF(N455="sníž. přenesená",J455,0)</f>
        <v>0</v>
      </c>
      <c r="BI455" s="158">
        <f>IF(N455="nulová",J455,0)</f>
        <v>0</v>
      </c>
      <c r="BJ455" s="18" t="s">
        <v>32</v>
      </c>
      <c r="BK455" s="158">
        <f>ROUND(I455*H455,2)</f>
        <v>0</v>
      </c>
      <c r="BL455" s="18" t="s">
        <v>177</v>
      </c>
      <c r="BM455" s="157" t="s">
        <v>2489</v>
      </c>
    </row>
    <row r="456" spans="1:65" s="2" customFormat="1" ht="16.5" customHeight="1">
      <c r="A456" s="33"/>
      <c r="B456" s="145"/>
      <c r="C456" s="183" t="s">
        <v>626</v>
      </c>
      <c r="D456" s="183" t="s">
        <v>379</v>
      </c>
      <c r="E456" s="184" t="s">
        <v>2490</v>
      </c>
      <c r="F456" s="185" t="s">
        <v>2491</v>
      </c>
      <c r="G456" s="186" t="s">
        <v>642</v>
      </c>
      <c r="H456" s="187">
        <v>3.03</v>
      </c>
      <c r="I456" s="188"/>
      <c r="J456" s="189">
        <f>ROUND(I456*H456,2)</f>
        <v>0</v>
      </c>
      <c r="K456" s="185" t="s">
        <v>1</v>
      </c>
      <c r="L456" s="190"/>
      <c r="M456" s="191" t="s">
        <v>1</v>
      </c>
      <c r="N456" s="192" t="s">
        <v>42</v>
      </c>
      <c r="O456" s="59"/>
      <c r="P456" s="155">
        <f>O456*H456</f>
        <v>0</v>
      </c>
      <c r="Q456" s="155">
        <v>0.0125</v>
      </c>
      <c r="R456" s="155">
        <f>Q456*H456</f>
        <v>0.037875</v>
      </c>
      <c r="S456" s="155">
        <v>0</v>
      </c>
      <c r="T456" s="156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7" t="s">
        <v>210</v>
      </c>
      <c r="AT456" s="157" t="s">
        <v>379</v>
      </c>
      <c r="AU456" s="157" t="s">
        <v>87</v>
      </c>
      <c r="AY456" s="18" t="s">
        <v>170</v>
      </c>
      <c r="BE456" s="158">
        <f>IF(N456="základní",J456,0)</f>
        <v>0</v>
      </c>
      <c r="BF456" s="158">
        <f>IF(N456="snížená",J456,0)</f>
        <v>0</v>
      </c>
      <c r="BG456" s="158">
        <f>IF(N456="zákl. přenesená",J456,0)</f>
        <v>0</v>
      </c>
      <c r="BH456" s="158">
        <f>IF(N456="sníž. přenesená",J456,0)</f>
        <v>0</v>
      </c>
      <c r="BI456" s="158">
        <f>IF(N456="nulová",J456,0)</f>
        <v>0</v>
      </c>
      <c r="BJ456" s="18" t="s">
        <v>32</v>
      </c>
      <c r="BK456" s="158">
        <f>ROUND(I456*H456,2)</f>
        <v>0</v>
      </c>
      <c r="BL456" s="18" t="s">
        <v>177</v>
      </c>
      <c r="BM456" s="157" t="s">
        <v>2492</v>
      </c>
    </row>
    <row r="457" spans="2:51" s="14" customFormat="1" ht="12">
      <c r="B457" s="167"/>
      <c r="D457" s="160" t="s">
        <v>179</v>
      </c>
      <c r="F457" s="169" t="s">
        <v>2493</v>
      </c>
      <c r="H457" s="170">
        <v>3.03</v>
      </c>
      <c r="I457" s="171"/>
      <c r="L457" s="167"/>
      <c r="M457" s="172"/>
      <c r="N457" s="173"/>
      <c r="O457" s="173"/>
      <c r="P457" s="173"/>
      <c r="Q457" s="173"/>
      <c r="R457" s="173"/>
      <c r="S457" s="173"/>
      <c r="T457" s="174"/>
      <c r="AT457" s="168" t="s">
        <v>179</v>
      </c>
      <c r="AU457" s="168" t="s">
        <v>87</v>
      </c>
      <c r="AV457" s="14" t="s">
        <v>87</v>
      </c>
      <c r="AW457" s="14" t="s">
        <v>3</v>
      </c>
      <c r="AX457" s="14" t="s">
        <v>32</v>
      </c>
      <c r="AY457" s="168" t="s">
        <v>170</v>
      </c>
    </row>
    <row r="458" spans="1:65" s="2" customFormat="1" ht="16.5" customHeight="1">
      <c r="A458" s="33"/>
      <c r="B458" s="145"/>
      <c r="C458" s="146" t="s">
        <v>628</v>
      </c>
      <c r="D458" s="146" t="s">
        <v>172</v>
      </c>
      <c r="E458" s="147" t="s">
        <v>2494</v>
      </c>
      <c r="F458" s="148" t="s">
        <v>2495</v>
      </c>
      <c r="G458" s="149" t="s">
        <v>642</v>
      </c>
      <c r="H458" s="150">
        <v>3</v>
      </c>
      <c r="I458" s="151"/>
      <c r="J458" s="152">
        <f>ROUND(I458*H458,2)</f>
        <v>0</v>
      </c>
      <c r="K458" s="148" t="s">
        <v>193</v>
      </c>
      <c r="L458" s="34"/>
      <c r="M458" s="153" t="s">
        <v>1</v>
      </c>
      <c r="N458" s="154" t="s">
        <v>42</v>
      </c>
      <c r="O458" s="59"/>
      <c r="P458" s="155">
        <f>O458*H458</f>
        <v>0</v>
      </c>
      <c r="Q458" s="155">
        <v>0.00296</v>
      </c>
      <c r="R458" s="155">
        <f>Q458*H458</f>
        <v>0.008879999999999999</v>
      </c>
      <c r="S458" s="155">
        <v>0</v>
      </c>
      <c r="T458" s="156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7" t="s">
        <v>177</v>
      </c>
      <c r="AT458" s="157" t="s">
        <v>172</v>
      </c>
      <c r="AU458" s="157" t="s">
        <v>87</v>
      </c>
      <c r="AY458" s="18" t="s">
        <v>170</v>
      </c>
      <c r="BE458" s="158">
        <f>IF(N458="základní",J458,0)</f>
        <v>0</v>
      </c>
      <c r="BF458" s="158">
        <f>IF(N458="snížená",J458,0)</f>
        <v>0</v>
      </c>
      <c r="BG458" s="158">
        <f>IF(N458="zákl. přenesená",J458,0)</f>
        <v>0</v>
      </c>
      <c r="BH458" s="158">
        <f>IF(N458="sníž. přenesená",J458,0)</f>
        <v>0</v>
      </c>
      <c r="BI458" s="158">
        <f>IF(N458="nulová",J458,0)</f>
        <v>0</v>
      </c>
      <c r="BJ458" s="18" t="s">
        <v>32</v>
      </c>
      <c r="BK458" s="158">
        <f>ROUND(I458*H458,2)</f>
        <v>0</v>
      </c>
      <c r="BL458" s="18" t="s">
        <v>177</v>
      </c>
      <c r="BM458" s="157" t="s">
        <v>2496</v>
      </c>
    </row>
    <row r="459" spans="1:65" s="2" customFormat="1" ht="16.5" customHeight="1">
      <c r="A459" s="33"/>
      <c r="B459" s="145"/>
      <c r="C459" s="183" t="s">
        <v>631</v>
      </c>
      <c r="D459" s="183" t="s">
        <v>379</v>
      </c>
      <c r="E459" s="184" t="s">
        <v>2497</v>
      </c>
      <c r="F459" s="185" t="s">
        <v>2498</v>
      </c>
      <c r="G459" s="186" t="s">
        <v>642</v>
      </c>
      <c r="H459" s="187">
        <v>3.03</v>
      </c>
      <c r="I459" s="188"/>
      <c r="J459" s="189">
        <f>ROUND(I459*H459,2)</f>
        <v>0</v>
      </c>
      <c r="K459" s="185" t="s">
        <v>1</v>
      </c>
      <c r="L459" s="190"/>
      <c r="M459" s="191" t="s">
        <v>1</v>
      </c>
      <c r="N459" s="192" t="s">
        <v>42</v>
      </c>
      <c r="O459" s="59"/>
      <c r="P459" s="155">
        <f>O459*H459</f>
        <v>0</v>
      </c>
      <c r="Q459" s="155">
        <v>0.0149</v>
      </c>
      <c r="R459" s="155">
        <f>Q459*H459</f>
        <v>0.045147</v>
      </c>
      <c r="S459" s="155">
        <v>0</v>
      </c>
      <c r="T459" s="156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7" t="s">
        <v>210</v>
      </c>
      <c r="AT459" s="157" t="s">
        <v>379</v>
      </c>
      <c r="AU459" s="157" t="s">
        <v>87</v>
      </c>
      <c r="AY459" s="18" t="s">
        <v>170</v>
      </c>
      <c r="BE459" s="158">
        <f>IF(N459="základní",J459,0)</f>
        <v>0</v>
      </c>
      <c r="BF459" s="158">
        <f>IF(N459="snížená",J459,0)</f>
        <v>0</v>
      </c>
      <c r="BG459" s="158">
        <f>IF(N459="zákl. přenesená",J459,0)</f>
        <v>0</v>
      </c>
      <c r="BH459" s="158">
        <f>IF(N459="sníž. přenesená",J459,0)</f>
        <v>0</v>
      </c>
      <c r="BI459" s="158">
        <f>IF(N459="nulová",J459,0)</f>
        <v>0</v>
      </c>
      <c r="BJ459" s="18" t="s">
        <v>32</v>
      </c>
      <c r="BK459" s="158">
        <f>ROUND(I459*H459,2)</f>
        <v>0</v>
      </c>
      <c r="BL459" s="18" t="s">
        <v>177</v>
      </c>
      <c r="BM459" s="157" t="s">
        <v>2499</v>
      </c>
    </row>
    <row r="460" spans="1:65" s="2" customFormat="1" ht="16.5" customHeight="1">
      <c r="A460" s="33"/>
      <c r="B460" s="145"/>
      <c r="C460" s="146" t="s">
        <v>634</v>
      </c>
      <c r="D460" s="146" t="s">
        <v>172</v>
      </c>
      <c r="E460" s="147" t="s">
        <v>2500</v>
      </c>
      <c r="F460" s="148" t="s">
        <v>2501</v>
      </c>
      <c r="G460" s="149" t="s">
        <v>642</v>
      </c>
      <c r="H460" s="150">
        <v>3</v>
      </c>
      <c r="I460" s="151"/>
      <c r="J460" s="152">
        <f>ROUND(I460*H460,2)</f>
        <v>0</v>
      </c>
      <c r="K460" s="148" t="s">
        <v>193</v>
      </c>
      <c r="L460" s="34"/>
      <c r="M460" s="153" t="s">
        <v>1</v>
      </c>
      <c r="N460" s="154" t="s">
        <v>42</v>
      </c>
      <c r="O460" s="59"/>
      <c r="P460" s="155">
        <f>O460*H460</f>
        <v>0</v>
      </c>
      <c r="Q460" s="155">
        <v>0.00165</v>
      </c>
      <c r="R460" s="155">
        <f>Q460*H460</f>
        <v>0.0049499999999999995</v>
      </c>
      <c r="S460" s="155">
        <v>0</v>
      </c>
      <c r="T460" s="156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7" t="s">
        <v>177</v>
      </c>
      <c r="AT460" s="157" t="s">
        <v>172</v>
      </c>
      <c r="AU460" s="157" t="s">
        <v>87</v>
      </c>
      <c r="AY460" s="18" t="s">
        <v>170</v>
      </c>
      <c r="BE460" s="158">
        <f>IF(N460="základní",J460,0)</f>
        <v>0</v>
      </c>
      <c r="BF460" s="158">
        <f>IF(N460="snížená",J460,0)</f>
        <v>0</v>
      </c>
      <c r="BG460" s="158">
        <f>IF(N460="zákl. přenesená",J460,0)</f>
        <v>0</v>
      </c>
      <c r="BH460" s="158">
        <f>IF(N460="sníž. přenesená",J460,0)</f>
        <v>0</v>
      </c>
      <c r="BI460" s="158">
        <f>IF(N460="nulová",J460,0)</f>
        <v>0</v>
      </c>
      <c r="BJ460" s="18" t="s">
        <v>32</v>
      </c>
      <c r="BK460" s="158">
        <f>ROUND(I460*H460,2)</f>
        <v>0</v>
      </c>
      <c r="BL460" s="18" t="s">
        <v>177</v>
      </c>
      <c r="BM460" s="157" t="s">
        <v>2502</v>
      </c>
    </row>
    <row r="461" spans="1:65" s="2" customFormat="1" ht="16.5" customHeight="1">
      <c r="A461" s="33"/>
      <c r="B461" s="145"/>
      <c r="C461" s="183" t="s">
        <v>639</v>
      </c>
      <c r="D461" s="183" t="s">
        <v>379</v>
      </c>
      <c r="E461" s="184" t="s">
        <v>2503</v>
      </c>
      <c r="F461" s="185" t="s">
        <v>2504</v>
      </c>
      <c r="G461" s="186" t="s">
        <v>642</v>
      </c>
      <c r="H461" s="187">
        <v>3.03</v>
      </c>
      <c r="I461" s="188"/>
      <c r="J461" s="189">
        <f>ROUND(I461*H461,2)</f>
        <v>0</v>
      </c>
      <c r="K461" s="185" t="s">
        <v>1</v>
      </c>
      <c r="L461" s="190"/>
      <c r="M461" s="191" t="s">
        <v>1</v>
      </c>
      <c r="N461" s="192" t="s">
        <v>42</v>
      </c>
      <c r="O461" s="59"/>
      <c r="P461" s="155">
        <f>O461*H461</f>
        <v>0</v>
      </c>
      <c r="Q461" s="155">
        <v>0.023</v>
      </c>
      <c r="R461" s="155">
        <f>Q461*H461</f>
        <v>0.06968999999999999</v>
      </c>
      <c r="S461" s="155">
        <v>0</v>
      </c>
      <c r="T461" s="156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7" t="s">
        <v>210</v>
      </c>
      <c r="AT461" s="157" t="s">
        <v>379</v>
      </c>
      <c r="AU461" s="157" t="s">
        <v>87</v>
      </c>
      <c r="AY461" s="18" t="s">
        <v>170</v>
      </c>
      <c r="BE461" s="158">
        <f>IF(N461="základní",J461,0)</f>
        <v>0</v>
      </c>
      <c r="BF461" s="158">
        <f>IF(N461="snížená",J461,0)</f>
        <v>0</v>
      </c>
      <c r="BG461" s="158">
        <f>IF(N461="zákl. přenesená",J461,0)</f>
        <v>0</v>
      </c>
      <c r="BH461" s="158">
        <f>IF(N461="sníž. přenesená",J461,0)</f>
        <v>0</v>
      </c>
      <c r="BI461" s="158">
        <f>IF(N461="nulová",J461,0)</f>
        <v>0</v>
      </c>
      <c r="BJ461" s="18" t="s">
        <v>32</v>
      </c>
      <c r="BK461" s="158">
        <f>ROUND(I461*H461,2)</f>
        <v>0</v>
      </c>
      <c r="BL461" s="18" t="s">
        <v>177</v>
      </c>
      <c r="BM461" s="157" t="s">
        <v>2505</v>
      </c>
    </row>
    <row r="462" spans="2:51" s="14" customFormat="1" ht="12">
      <c r="B462" s="167"/>
      <c r="D462" s="160" t="s">
        <v>179</v>
      </c>
      <c r="E462" s="168" t="s">
        <v>1</v>
      </c>
      <c r="F462" s="169" t="s">
        <v>2506</v>
      </c>
      <c r="H462" s="170">
        <v>3.03</v>
      </c>
      <c r="I462" s="171"/>
      <c r="L462" s="167"/>
      <c r="M462" s="172"/>
      <c r="N462" s="173"/>
      <c r="O462" s="173"/>
      <c r="P462" s="173"/>
      <c r="Q462" s="173"/>
      <c r="R462" s="173"/>
      <c r="S462" s="173"/>
      <c r="T462" s="174"/>
      <c r="AT462" s="168" t="s">
        <v>179</v>
      </c>
      <c r="AU462" s="168" t="s">
        <v>87</v>
      </c>
      <c r="AV462" s="14" t="s">
        <v>87</v>
      </c>
      <c r="AW462" s="14" t="s">
        <v>31</v>
      </c>
      <c r="AX462" s="14" t="s">
        <v>77</v>
      </c>
      <c r="AY462" s="168" t="s">
        <v>170</v>
      </c>
    </row>
    <row r="463" spans="2:51" s="15" customFormat="1" ht="12">
      <c r="B463" s="175"/>
      <c r="D463" s="160" t="s">
        <v>179</v>
      </c>
      <c r="E463" s="176" t="s">
        <v>1</v>
      </c>
      <c r="F463" s="177" t="s">
        <v>239</v>
      </c>
      <c r="H463" s="178">
        <v>3.03</v>
      </c>
      <c r="I463" s="179"/>
      <c r="L463" s="175"/>
      <c r="M463" s="180"/>
      <c r="N463" s="181"/>
      <c r="O463" s="181"/>
      <c r="P463" s="181"/>
      <c r="Q463" s="181"/>
      <c r="R463" s="181"/>
      <c r="S463" s="181"/>
      <c r="T463" s="182"/>
      <c r="AT463" s="176" t="s">
        <v>179</v>
      </c>
      <c r="AU463" s="176" t="s">
        <v>87</v>
      </c>
      <c r="AV463" s="15" t="s">
        <v>177</v>
      </c>
      <c r="AW463" s="15" t="s">
        <v>31</v>
      </c>
      <c r="AX463" s="15" t="s">
        <v>32</v>
      </c>
      <c r="AY463" s="176" t="s">
        <v>170</v>
      </c>
    </row>
    <row r="464" spans="1:65" s="2" customFormat="1" ht="16.5" customHeight="1">
      <c r="A464" s="33"/>
      <c r="B464" s="145"/>
      <c r="C464" s="183" t="s">
        <v>644</v>
      </c>
      <c r="D464" s="183" t="s">
        <v>379</v>
      </c>
      <c r="E464" s="184" t="s">
        <v>2507</v>
      </c>
      <c r="F464" s="185" t="s">
        <v>2508</v>
      </c>
      <c r="G464" s="186" t="s">
        <v>642</v>
      </c>
      <c r="H464" s="187">
        <v>3.03</v>
      </c>
      <c r="I464" s="188"/>
      <c r="J464" s="189">
        <f>ROUND(I464*H464,2)</f>
        <v>0</v>
      </c>
      <c r="K464" s="185" t="s">
        <v>1</v>
      </c>
      <c r="L464" s="190"/>
      <c r="M464" s="191" t="s">
        <v>1</v>
      </c>
      <c r="N464" s="192" t="s">
        <v>42</v>
      </c>
      <c r="O464" s="59"/>
      <c r="P464" s="155">
        <f>O464*H464</f>
        <v>0</v>
      </c>
      <c r="Q464" s="155">
        <v>0.004</v>
      </c>
      <c r="R464" s="155">
        <f>Q464*H464</f>
        <v>0.012119999999999999</v>
      </c>
      <c r="S464" s="155">
        <v>0</v>
      </c>
      <c r="T464" s="156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7" t="s">
        <v>210</v>
      </c>
      <c r="AT464" s="157" t="s">
        <v>379</v>
      </c>
      <c r="AU464" s="157" t="s">
        <v>87</v>
      </c>
      <c r="AY464" s="18" t="s">
        <v>170</v>
      </c>
      <c r="BE464" s="158">
        <f>IF(N464="základní",J464,0)</f>
        <v>0</v>
      </c>
      <c r="BF464" s="158">
        <f>IF(N464="snížená",J464,0)</f>
        <v>0</v>
      </c>
      <c r="BG464" s="158">
        <f>IF(N464="zákl. přenesená",J464,0)</f>
        <v>0</v>
      </c>
      <c r="BH464" s="158">
        <f>IF(N464="sníž. přenesená",J464,0)</f>
        <v>0</v>
      </c>
      <c r="BI464" s="158">
        <f>IF(N464="nulová",J464,0)</f>
        <v>0</v>
      </c>
      <c r="BJ464" s="18" t="s">
        <v>32</v>
      </c>
      <c r="BK464" s="158">
        <f>ROUND(I464*H464,2)</f>
        <v>0</v>
      </c>
      <c r="BL464" s="18" t="s">
        <v>177</v>
      </c>
      <c r="BM464" s="157" t="s">
        <v>2509</v>
      </c>
    </row>
    <row r="465" spans="2:51" s="14" customFormat="1" ht="12">
      <c r="B465" s="167"/>
      <c r="D465" s="160" t="s">
        <v>179</v>
      </c>
      <c r="E465" s="168" t="s">
        <v>1</v>
      </c>
      <c r="F465" s="169" t="s">
        <v>2506</v>
      </c>
      <c r="H465" s="170">
        <v>3.03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8" t="s">
        <v>179</v>
      </c>
      <c r="AU465" s="168" t="s">
        <v>87</v>
      </c>
      <c r="AV465" s="14" t="s">
        <v>87</v>
      </c>
      <c r="AW465" s="14" t="s">
        <v>31</v>
      </c>
      <c r="AX465" s="14" t="s">
        <v>77</v>
      </c>
      <c r="AY465" s="168" t="s">
        <v>170</v>
      </c>
    </row>
    <row r="466" spans="2:51" s="15" customFormat="1" ht="12">
      <c r="B466" s="175"/>
      <c r="D466" s="160" t="s">
        <v>179</v>
      </c>
      <c r="E466" s="176" t="s">
        <v>1</v>
      </c>
      <c r="F466" s="177" t="s">
        <v>239</v>
      </c>
      <c r="H466" s="178">
        <v>3.03</v>
      </c>
      <c r="I466" s="179"/>
      <c r="L466" s="175"/>
      <c r="M466" s="180"/>
      <c r="N466" s="181"/>
      <c r="O466" s="181"/>
      <c r="P466" s="181"/>
      <c r="Q466" s="181"/>
      <c r="R466" s="181"/>
      <c r="S466" s="181"/>
      <c r="T466" s="182"/>
      <c r="AT466" s="176" t="s">
        <v>179</v>
      </c>
      <c r="AU466" s="176" t="s">
        <v>87</v>
      </c>
      <c r="AV466" s="15" t="s">
        <v>177</v>
      </c>
      <c r="AW466" s="15" t="s">
        <v>31</v>
      </c>
      <c r="AX466" s="15" t="s">
        <v>32</v>
      </c>
      <c r="AY466" s="176" t="s">
        <v>170</v>
      </c>
    </row>
    <row r="467" spans="1:65" s="2" customFormat="1" ht="16.5" customHeight="1">
      <c r="A467" s="33"/>
      <c r="B467" s="145"/>
      <c r="C467" s="146" t="s">
        <v>650</v>
      </c>
      <c r="D467" s="146" t="s">
        <v>172</v>
      </c>
      <c r="E467" s="147" t="s">
        <v>2510</v>
      </c>
      <c r="F467" s="148" t="s">
        <v>2511</v>
      </c>
      <c r="G467" s="149" t="s">
        <v>642</v>
      </c>
      <c r="H467" s="150">
        <v>7</v>
      </c>
      <c r="I467" s="151"/>
      <c r="J467" s="152">
        <f>ROUND(I467*H467,2)</f>
        <v>0</v>
      </c>
      <c r="K467" s="148" t="s">
        <v>193</v>
      </c>
      <c r="L467" s="34"/>
      <c r="M467" s="153" t="s">
        <v>1</v>
      </c>
      <c r="N467" s="154" t="s">
        <v>42</v>
      </c>
      <c r="O467" s="59"/>
      <c r="P467" s="155">
        <f>O467*H467</f>
        <v>0</v>
      </c>
      <c r="Q467" s="155">
        <v>0.00281</v>
      </c>
      <c r="R467" s="155">
        <f>Q467*H467</f>
        <v>0.01967</v>
      </c>
      <c r="S467" s="155">
        <v>0</v>
      </c>
      <c r="T467" s="156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7" t="s">
        <v>177</v>
      </c>
      <c r="AT467" s="157" t="s">
        <v>172</v>
      </c>
      <c r="AU467" s="157" t="s">
        <v>87</v>
      </c>
      <c r="AY467" s="18" t="s">
        <v>170</v>
      </c>
      <c r="BE467" s="158">
        <f>IF(N467="základní",J467,0)</f>
        <v>0</v>
      </c>
      <c r="BF467" s="158">
        <f>IF(N467="snížená",J467,0)</f>
        <v>0</v>
      </c>
      <c r="BG467" s="158">
        <f>IF(N467="zákl. přenesená",J467,0)</f>
        <v>0</v>
      </c>
      <c r="BH467" s="158">
        <f>IF(N467="sníž. přenesená",J467,0)</f>
        <v>0</v>
      </c>
      <c r="BI467" s="158">
        <f>IF(N467="nulová",J467,0)</f>
        <v>0</v>
      </c>
      <c r="BJ467" s="18" t="s">
        <v>32</v>
      </c>
      <c r="BK467" s="158">
        <f>ROUND(I467*H467,2)</f>
        <v>0</v>
      </c>
      <c r="BL467" s="18" t="s">
        <v>177</v>
      </c>
      <c r="BM467" s="157" t="s">
        <v>2512</v>
      </c>
    </row>
    <row r="468" spans="1:65" s="2" customFormat="1" ht="16.5" customHeight="1">
      <c r="A468" s="33"/>
      <c r="B468" s="145"/>
      <c r="C468" s="183" t="s">
        <v>655</v>
      </c>
      <c r="D468" s="183" t="s">
        <v>379</v>
      </c>
      <c r="E468" s="184" t="s">
        <v>2513</v>
      </c>
      <c r="F468" s="185" t="s">
        <v>2514</v>
      </c>
      <c r="G468" s="186" t="s">
        <v>642</v>
      </c>
      <c r="H468" s="187">
        <v>7.07</v>
      </c>
      <c r="I468" s="188"/>
      <c r="J468" s="189">
        <f>ROUND(I468*H468,2)</f>
        <v>0</v>
      </c>
      <c r="K468" s="185" t="s">
        <v>1</v>
      </c>
      <c r="L468" s="190"/>
      <c r="M468" s="191" t="s">
        <v>1</v>
      </c>
      <c r="N468" s="192" t="s">
        <v>42</v>
      </c>
      <c r="O468" s="59"/>
      <c r="P468" s="155">
        <f>O468*H468</f>
        <v>0</v>
      </c>
      <c r="Q468" s="155">
        <v>0.046</v>
      </c>
      <c r="R468" s="155">
        <f>Q468*H468</f>
        <v>0.32522</v>
      </c>
      <c r="S468" s="155">
        <v>0</v>
      </c>
      <c r="T468" s="156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7" t="s">
        <v>210</v>
      </c>
      <c r="AT468" s="157" t="s">
        <v>379</v>
      </c>
      <c r="AU468" s="157" t="s">
        <v>87</v>
      </c>
      <c r="AY468" s="18" t="s">
        <v>170</v>
      </c>
      <c r="BE468" s="158">
        <f>IF(N468="základní",J468,0)</f>
        <v>0</v>
      </c>
      <c r="BF468" s="158">
        <f>IF(N468="snížená",J468,0)</f>
        <v>0</v>
      </c>
      <c r="BG468" s="158">
        <f>IF(N468="zákl. přenesená",J468,0)</f>
        <v>0</v>
      </c>
      <c r="BH468" s="158">
        <f>IF(N468="sníž. přenesená",J468,0)</f>
        <v>0</v>
      </c>
      <c r="BI468" s="158">
        <f>IF(N468="nulová",J468,0)</f>
        <v>0</v>
      </c>
      <c r="BJ468" s="18" t="s">
        <v>32</v>
      </c>
      <c r="BK468" s="158">
        <f>ROUND(I468*H468,2)</f>
        <v>0</v>
      </c>
      <c r="BL468" s="18" t="s">
        <v>177</v>
      </c>
      <c r="BM468" s="157" t="s">
        <v>2515</v>
      </c>
    </row>
    <row r="469" spans="2:51" s="14" customFormat="1" ht="12">
      <c r="B469" s="167"/>
      <c r="D469" s="160" t="s">
        <v>179</v>
      </c>
      <c r="E469" s="168" t="s">
        <v>1</v>
      </c>
      <c r="F469" s="169" t="s">
        <v>2516</v>
      </c>
      <c r="H469" s="170">
        <v>7.07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8" t="s">
        <v>179</v>
      </c>
      <c r="AU469" s="168" t="s">
        <v>87</v>
      </c>
      <c r="AV469" s="14" t="s">
        <v>87</v>
      </c>
      <c r="AW469" s="14" t="s">
        <v>31</v>
      </c>
      <c r="AX469" s="14" t="s">
        <v>77</v>
      </c>
      <c r="AY469" s="168" t="s">
        <v>170</v>
      </c>
    </row>
    <row r="470" spans="2:51" s="15" customFormat="1" ht="12">
      <c r="B470" s="175"/>
      <c r="D470" s="160" t="s">
        <v>179</v>
      </c>
      <c r="E470" s="176" t="s">
        <v>1</v>
      </c>
      <c r="F470" s="177" t="s">
        <v>239</v>
      </c>
      <c r="H470" s="178">
        <v>7.07</v>
      </c>
      <c r="I470" s="179"/>
      <c r="L470" s="175"/>
      <c r="M470" s="180"/>
      <c r="N470" s="181"/>
      <c r="O470" s="181"/>
      <c r="P470" s="181"/>
      <c r="Q470" s="181"/>
      <c r="R470" s="181"/>
      <c r="S470" s="181"/>
      <c r="T470" s="182"/>
      <c r="AT470" s="176" t="s">
        <v>179</v>
      </c>
      <c r="AU470" s="176" t="s">
        <v>87</v>
      </c>
      <c r="AV470" s="15" t="s">
        <v>177</v>
      </c>
      <c r="AW470" s="15" t="s">
        <v>31</v>
      </c>
      <c r="AX470" s="15" t="s">
        <v>32</v>
      </c>
      <c r="AY470" s="176" t="s">
        <v>170</v>
      </c>
    </row>
    <row r="471" spans="1:65" s="2" customFormat="1" ht="16.5" customHeight="1">
      <c r="A471" s="33"/>
      <c r="B471" s="145"/>
      <c r="C471" s="183" t="s">
        <v>660</v>
      </c>
      <c r="D471" s="183" t="s">
        <v>379</v>
      </c>
      <c r="E471" s="184" t="s">
        <v>2517</v>
      </c>
      <c r="F471" s="185" t="s">
        <v>2508</v>
      </c>
      <c r="G471" s="186" t="s">
        <v>642</v>
      </c>
      <c r="H471" s="187">
        <v>7.07</v>
      </c>
      <c r="I471" s="188"/>
      <c r="J471" s="189">
        <f>ROUND(I471*H471,2)</f>
        <v>0</v>
      </c>
      <c r="K471" s="185" t="s">
        <v>1</v>
      </c>
      <c r="L471" s="190"/>
      <c r="M471" s="191" t="s">
        <v>1</v>
      </c>
      <c r="N471" s="192" t="s">
        <v>42</v>
      </c>
      <c r="O471" s="59"/>
      <c r="P471" s="155">
        <f>O471*H471</f>
        <v>0</v>
      </c>
      <c r="Q471" s="155">
        <v>0.004</v>
      </c>
      <c r="R471" s="155">
        <f>Q471*H471</f>
        <v>0.028280000000000003</v>
      </c>
      <c r="S471" s="155">
        <v>0</v>
      </c>
      <c r="T471" s="156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7" t="s">
        <v>210</v>
      </c>
      <c r="AT471" s="157" t="s">
        <v>379</v>
      </c>
      <c r="AU471" s="157" t="s">
        <v>87</v>
      </c>
      <c r="AY471" s="18" t="s">
        <v>170</v>
      </c>
      <c r="BE471" s="158">
        <f>IF(N471="základní",J471,0)</f>
        <v>0</v>
      </c>
      <c r="BF471" s="158">
        <f>IF(N471="snížená",J471,0)</f>
        <v>0</v>
      </c>
      <c r="BG471" s="158">
        <f>IF(N471="zákl. přenesená",J471,0)</f>
        <v>0</v>
      </c>
      <c r="BH471" s="158">
        <f>IF(N471="sníž. přenesená",J471,0)</f>
        <v>0</v>
      </c>
      <c r="BI471" s="158">
        <f>IF(N471="nulová",J471,0)</f>
        <v>0</v>
      </c>
      <c r="BJ471" s="18" t="s">
        <v>32</v>
      </c>
      <c r="BK471" s="158">
        <f>ROUND(I471*H471,2)</f>
        <v>0</v>
      </c>
      <c r="BL471" s="18" t="s">
        <v>177</v>
      </c>
      <c r="BM471" s="157" t="s">
        <v>2518</v>
      </c>
    </row>
    <row r="472" spans="2:51" s="14" customFormat="1" ht="12">
      <c r="B472" s="167"/>
      <c r="D472" s="160" t="s">
        <v>179</v>
      </c>
      <c r="E472" s="168" t="s">
        <v>1</v>
      </c>
      <c r="F472" s="169" t="s">
        <v>2516</v>
      </c>
      <c r="H472" s="170">
        <v>7.07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8" t="s">
        <v>179</v>
      </c>
      <c r="AU472" s="168" t="s">
        <v>87</v>
      </c>
      <c r="AV472" s="14" t="s">
        <v>87</v>
      </c>
      <c r="AW472" s="14" t="s">
        <v>31</v>
      </c>
      <c r="AX472" s="14" t="s">
        <v>77</v>
      </c>
      <c r="AY472" s="168" t="s">
        <v>170</v>
      </c>
    </row>
    <row r="473" spans="2:51" s="15" customFormat="1" ht="12">
      <c r="B473" s="175"/>
      <c r="D473" s="160" t="s">
        <v>179</v>
      </c>
      <c r="E473" s="176" t="s">
        <v>1</v>
      </c>
      <c r="F473" s="177" t="s">
        <v>239</v>
      </c>
      <c r="H473" s="178">
        <v>7.07</v>
      </c>
      <c r="I473" s="179"/>
      <c r="L473" s="175"/>
      <c r="M473" s="180"/>
      <c r="N473" s="181"/>
      <c r="O473" s="181"/>
      <c r="P473" s="181"/>
      <c r="Q473" s="181"/>
      <c r="R473" s="181"/>
      <c r="S473" s="181"/>
      <c r="T473" s="182"/>
      <c r="AT473" s="176" t="s">
        <v>179</v>
      </c>
      <c r="AU473" s="176" t="s">
        <v>87</v>
      </c>
      <c r="AV473" s="15" t="s">
        <v>177</v>
      </c>
      <c r="AW473" s="15" t="s">
        <v>31</v>
      </c>
      <c r="AX473" s="15" t="s">
        <v>32</v>
      </c>
      <c r="AY473" s="176" t="s">
        <v>170</v>
      </c>
    </row>
    <row r="474" spans="1:65" s="2" customFormat="1" ht="16.5" customHeight="1">
      <c r="A474" s="33"/>
      <c r="B474" s="145"/>
      <c r="C474" s="146" t="s">
        <v>666</v>
      </c>
      <c r="D474" s="146" t="s">
        <v>172</v>
      </c>
      <c r="E474" s="147" t="s">
        <v>2519</v>
      </c>
      <c r="F474" s="148" t="s">
        <v>2520</v>
      </c>
      <c r="G474" s="149" t="s">
        <v>642</v>
      </c>
      <c r="H474" s="150">
        <v>6</v>
      </c>
      <c r="I474" s="151"/>
      <c r="J474" s="152">
        <f>ROUND(I474*H474,2)</f>
        <v>0</v>
      </c>
      <c r="K474" s="148" t="s">
        <v>193</v>
      </c>
      <c r="L474" s="34"/>
      <c r="M474" s="153" t="s">
        <v>1</v>
      </c>
      <c r="N474" s="154" t="s">
        <v>42</v>
      </c>
      <c r="O474" s="59"/>
      <c r="P474" s="155">
        <f>O474*H474</f>
        <v>0</v>
      </c>
      <c r="Q474" s="155">
        <v>0.00034</v>
      </c>
      <c r="R474" s="155">
        <f>Q474*H474</f>
        <v>0.00204</v>
      </c>
      <c r="S474" s="155">
        <v>0</v>
      </c>
      <c r="T474" s="156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7" t="s">
        <v>177</v>
      </c>
      <c r="AT474" s="157" t="s">
        <v>172</v>
      </c>
      <c r="AU474" s="157" t="s">
        <v>87</v>
      </c>
      <c r="AY474" s="18" t="s">
        <v>170</v>
      </c>
      <c r="BE474" s="158">
        <f>IF(N474="základní",J474,0)</f>
        <v>0</v>
      </c>
      <c r="BF474" s="158">
        <f>IF(N474="snížená",J474,0)</f>
        <v>0</v>
      </c>
      <c r="BG474" s="158">
        <f>IF(N474="zákl. přenesená",J474,0)</f>
        <v>0</v>
      </c>
      <c r="BH474" s="158">
        <f>IF(N474="sníž. přenesená",J474,0)</f>
        <v>0</v>
      </c>
      <c r="BI474" s="158">
        <f>IF(N474="nulová",J474,0)</f>
        <v>0</v>
      </c>
      <c r="BJ474" s="18" t="s">
        <v>32</v>
      </c>
      <c r="BK474" s="158">
        <f>ROUND(I474*H474,2)</f>
        <v>0</v>
      </c>
      <c r="BL474" s="18" t="s">
        <v>177</v>
      </c>
      <c r="BM474" s="157" t="s">
        <v>2521</v>
      </c>
    </row>
    <row r="475" spans="1:65" s="2" customFormat="1" ht="16.5" customHeight="1">
      <c r="A475" s="33"/>
      <c r="B475" s="145"/>
      <c r="C475" s="183" t="s">
        <v>672</v>
      </c>
      <c r="D475" s="183" t="s">
        <v>379</v>
      </c>
      <c r="E475" s="184" t="s">
        <v>2522</v>
      </c>
      <c r="F475" s="185" t="s">
        <v>2523</v>
      </c>
      <c r="G475" s="186" t="s">
        <v>642</v>
      </c>
      <c r="H475" s="187">
        <v>6.06</v>
      </c>
      <c r="I475" s="188"/>
      <c r="J475" s="189">
        <f>ROUND(I475*H475,2)</f>
        <v>0</v>
      </c>
      <c r="K475" s="185" t="s">
        <v>1</v>
      </c>
      <c r="L475" s="190"/>
      <c r="M475" s="191" t="s">
        <v>1</v>
      </c>
      <c r="N475" s="192" t="s">
        <v>42</v>
      </c>
      <c r="O475" s="59"/>
      <c r="P475" s="155">
        <f>O475*H475</f>
        <v>0</v>
      </c>
      <c r="Q475" s="155">
        <v>0.048</v>
      </c>
      <c r="R475" s="155">
        <f>Q475*H475</f>
        <v>0.29087999999999997</v>
      </c>
      <c r="S475" s="155">
        <v>0</v>
      </c>
      <c r="T475" s="156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7" t="s">
        <v>210</v>
      </c>
      <c r="AT475" s="157" t="s">
        <v>379</v>
      </c>
      <c r="AU475" s="157" t="s">
        <v>87</v>
      </c>
      <c r="AY475" s="18" t="s">
        <v>170</v>
      </c>
      <c r="BE475" s="158">
        <f>IF(N475="základní",J475,0)</f>
        <v>0</v>
      </c>
      <c r="BF475" s="158">
        <f>IF(N475="snížená",J475,0)</f>
        <v>0</v>
      </c>
      <c r="BG475" s="158">
        <f>IF(N475="zákl. přenesená",J475,0)</f>
        <v>0</v>
      </c>
      <c r="BH475" s="158">
        <f>IF(N475="sníž. přenesená",J475,0)</f>
        <v>0</v>
      </c>
      <c r="BI475" s="158">
        <f>IF(N475="nulová",J475,0)</f>
        <v>0</v>
      </c>
      <c r="BJ475" s="18" t="s">
        <v>32</v>
      </c>
      <c r="BK475" s="158">
        <f>ROUND(I475*H475,2)</f>
        <v>0</v>
      </c>
      <c r="BL475" s="18" t="s">
        <v>177</v>
      </c>
      <c r="BM475" s="157" t="s">
        <v>2524</v>
      </c>
    </row>
    <row r="476" spans="2:51" s="14" customFormat="1" ht="12">
      <c r="B476" s="167"/>
      <c r="D476" s="160" t="s">
        <v>179</v>
      </c>
      <c r="E476" s="168" t="s">
        <v>1</v>
      </c>
      <c r="F476" s="169" t="s">
        <v>2525</v>
      </c>
      <c r="H476" s="170">
        <v>6.06</v>
      </c>
      <c r="I476" s="171"/>
      <c r="L476" s="167"/>
      <c r="M476" s="172"/>
      <c r="N476" s="173"/>
      <c r="O476" s="173"/>
      <c r="P476" s="173"/>
      <c r="Q476" s="173"/>
      <c r="R476" s="173"/>
      <c r="S476" s="173"/>
      <c r="T476" s="174"/>
      <c r="AT476" s="168" t="s">
        <v>179</v>
      </c>
      <c r="AU476" s="168" t="s">
        <v>87</v>
      </c>
      <c r="AV476" s="14" t="s">
        <v>87</v>
      </c>
      <c r="AW476" s="14" t="s">
        <v>31</v>
      </c>
      <c r="AX476" s="14" t="s">
        <v>77</v>
      </c>
      <c r="AY476" s="168" t="s">
        <v>170</v>
      </c>
    </row>
    <row r="477" spans="2:51" s="15" customFormat="1" ht="12">
      <c r="B477" s="175"/>
      <c r="D477" s="160" t="s">
        <v>179</v>
      </c>
      <c r="E477" s="176" t="s">
        <v>1</v>
      </c>
      <c r="F477" s="177" t="s">
        <v>239</v>
      </c>
      <c r="H477" s="178">
        <v>6.06</v>
      </c>
      <c r="I477" s="179"/>
      <c r="L477" s="175"/>
      <c r="M477" s="180"/>
      <c r="N477" s="181"/>
      <c r="O477" s="181"/>
      <c r="P477" s="181"/>
      <c r="Q477" s="181"/>
      <c r="R477" s="181"/>
      <c r="S477" s="181"/>
      <c r="T477" s="182"/>
      <c r="AT477" s="176" t="s">
        <v>179</v>
      </c>
      <c r="AU477" s="176" t="s">
        <v>87</v>
      </c>
      <c r="AV477" s="15" t="s">
        <v>177</v>
      </c>
      <c r="AW477" s="15" t="s">
        <v>31</v>
      </c>
      <c r="AX477" s="15" t="s">
        <v>32</v>
      </c>
      <c r="AY477" s="176" t="s">
        <v>170</v>
      </c>
    </row>
    <row r="478" spans="1:65" s="2" customFormat="1" ht="16.5" customHeight="1">
      <c r="A478" s="33"/>
      <c r="B478" s="145"/>
      <c r="C478" s="183" t="s">
        <v>677</v>
      </c>
      <c r="D478" s="183" t="s">
        <v>379</v>
      </c>
      <c r="E478" s="184" t="s">
        <v>2526</v>
      </c>
      <c r="F478" s="185" t="s">
        <v>2527</v>
      </c>
      <c r="G478" s="186" t="s">
        <v>2528</v>
      </c>
      <c r="H478" s="187">
        <v>6.06</v>
      </c>
      <c r="I478" s="188"/>
      <c r="J478" s="189">
        <f>ROUND(I478*H478,2)</f>
        <v>0</v>
      </c>
      <c r="K478" s="185" t="s">
        <v>1</v>
      </c>
      <c r="L478" s="190"/>
      <c r="M478" s="191" t="s">
        <v>1</v>
      </c>
      <c r="N478" s="192" t="s">
        <v>42</v>
      </c>
      <c r="O478" s="59"/>
      <c r="P478" s="155">
        <f>O478*H478</f>
        <v>0</v>
      </c>
      <c r="Q478" s="155">
        <v>0</v>
      </c>
      <c r="R478" s="155">
        <f>Q478*H478</f>
        <v>0</v>
      </c>
      <c r="S478" s="155">
        <v>0</v>
      </c>
      <c r="T478" s="156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7" t="s">
        <v>210</v>
      </c>
      <c r="AT478" s="157" t="s">
        <v>379</v>
      </c>
      <c r="AU478" s="157" t="s">
        <v>87</v>
      </c>
      <c r="AY478" s="18" t="s">
        <v>170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8" t="s">
        <v>32</v>
      </c>
      <c r="BK478" s="158">
        <f>ROUND(I478*H478,2)</f>
        <v>0</v>
      </c>
      <c r="BL478" s="18" t="s">
        <v>177</v>
      </c>
      <c r="BM478" s="157" t="s">
        <v>2529</v>
      </c>
    </row>
    <row r="479" spans="2:51" s="14" customFormat="1" ht="12">
      <c r="B479" s="167"/>
      <c r="D479" s="160" t="s">
        <v>179</v>
      </c>
      <c r="E479" s="168" t="s">
        <v>1</v>
      </c>
      <c r="F479" s="169" t="s">
        <v>2525</v>
      </c>
      <c r="H479" s="170">
        <v>6.06</v>
      </c>
      <c r="I479" s="171"/>
      <c r="L479" s="167"/>
      <c r="M479" s="172"/>
      <c r="N479" s="173"/>
      <c r="O479" s="173"/>
      <c r="P479" s="173"/>
      <c r="Q479" s="173"/>
      <c r="R479" s="173"/>
      <c r="S479" s="173"/>
      <c r="T479" s="174"/>
      <c r="AT479" s="168" t="s">
        <v>179</v>
      </c>
      <c r="AU479" s="168" t="s">
        <v>87</v>
      </c>
      <c r="AV479" s="14" t="s">
        <v>87</v>
      </c>
      <c r="AW479" s="14" t="s">
        <v>31</v>
      </c>
      <c r="AX479" s="14" t="s">
        <v>77</v>
      </c>
      <c r="AY479" s="168" t="s">
        <v>170</v>
      </c>
    </row>
    <row r="480" spans="2:51" s="15" customFormat="1" ht="12">
      <c r="B480" s="175"/>
      <c r="D480" s="160" t="s">
        <v>179</v>
      </c>
      <c r="E480" s="176" t="s">
        <v>1</v>
      </c>
      <c r="F480" s="177" t="s">
        <v>239</v>
      </c>
      <c r="H480" s="178">
        <v>6.06</v>
      </c>
      <c r="I480" s="179"/>
      <c r="L480" s="175"/>
      <c r="M480" s="180"/>
      <c r="N480" s="181"/>
      <c r="O480" s="181"/>
      <c r="P480" s="181"/>
      <c r="Q480" s="181"/>
      <c r="R480" s="181"/>
      <c r="S480" s="181"/>
      <c r="T480" s="182"/>
      <c r="AT480" s="176" t="s">
        <v>179</v>
      </c>
      <c r="AU480" s="176" t="s">
        <v>87</v>
      </c>
      <c r="AV480" s="15" t="s">
        <v>177</v>
      </c>
      <c r="AW480" s="15" t="s">
        <v>31</v>
      </c>
      <c r="AX480" s="15" t="s">
        <v>32</v>
      </c>
      <c r="AY480" s="176" t="s">
        <v>170</v>
      </c>
    </row>
    <row r="481" spans="1:65" s="2" customFormat="1" ht="16.5" customHeight="1">
      <c r="A481" s="33"/>
      <c r="B481" s="145"/>
      <c r="C481" s="146" t="s">
        <v>681</v>
      </c>
      <c r="D481" s="146" t="s">
        <v>172</v>
      </c>
      <c r="E481" s="147" t="s">
        <v>2530</v>
      </c>
      <c r="F481" s="148" t="s">
        <v>2531</v>
      </c>
      <c r="G481" s="149" t="s">
        <v>642</v>
      </c>
      <c r="H481" s="150">
        <v>10</v>
      </c>
      <c r="I481" s="151"/>
      <c r="J481" s="152">
        <f aca="true" t="shared" si="10" ref="J481:J487">ROUND(I481*H481,2)</f>
        <v>0</v>
      </c>
      <c r="K481" s="148" t="s">
        <v>176</v>
      </c>
      <c r="L481" s="34"/>
      <c r="M481" s="153" t="s">
        <v>1</v>
      </c>
      <c r="N481" s="154" t="s">
        <v>42</v>
      </c>
      <c r="O481" s="59"/>
      <c r="P481" s="155">
        <f aca="true" t="shared" si="11" ref="P481:P487">O481*H481</f>
        <v>0</v>
      </c>
      <c r="Q481" s="155">
        <v>0.12303</v>
      </c>
      <c r="R481" s="155">
        <f aca="true" t="shared" si="12" ref="R481:R487">Q481*H481</f>
        <v>1.2303</v>
      </c>
      <c r="S481" s="155">
        <v>0</v>
      </c>
      <c r="T481" s="156">
        <f aca="true" t="shared" si="13" ref="T481:T487"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7" t="s">
        <v>177</v>
      </c>
      <c r="AT481" s="157" t="s">
        <v>172</v>
      </c>
      <c r="AU481" s="157" t="s">
        <v>87</v>
      </c>
      <c r="AY481" s="18" t="s">
        <v>170</v>
      </c>
      <c r="BE481" s="158">
        <f aca="true" t="shared" si="14" ref="BE481:BE487">IF(N481="základní",J481,0)</f>
        <v>0</v>
      </c>
      <c r="BF481" s="158">
        <f aca="true" t="shared" si="15" ref="BF481:BF487">IF(N481="snížená",J481,0)</f>
        <v>0</v>
      </c>
      <c r="BG481" s="158">
        <f aca="true" t="shared" si="16" ref="BG481:BG487">IF(N481="zákl. přenesená",J481,0)</f>
        <v>0</v>
      </c>
      <c r="BH481" s="158">
        <f aca="true" t="shared" si="17" ref="BH481:BH487">IF(N481="sníž. přenesená",J481,0)</f>
        <v>0</v>
      </c>
      <c r="BI481" s="158">
        <f aca="true" t="shared" si="18" ref="BI481:BI487">IF(N481="nulová",J481,0)</f>
        <v>0</v>
      </c>
      <c r="BJ481" s="18" t="s">
        <v>32</v>
      </c>
      <c r="BK481" s="158">
        <f aca="true" t="shared" si="19" ref="BK481:BK487">ROUND(I481*H481,2)</f>
        <v>0</v>
      </c>
      <c r="BL481" s="18" t="s">
        <v>177</v>
      </c>
      <c r="BM481" s="157" t="s">
        <v>2532</v>
      </c>
    </row>
    <row r="482" spans="1:65" s="2" customFormat="1" ht="16.5" customHeight="1">
      <c r="A482" s="33"/>
      <c r="B482" s="145"/>
      <c r="C482" s="183" t="s">
        <v>685</v>
      </c>
      <c r="D482" s="183" t="s">
        <v>379</v>
      </c>
      <c r="E482" s="184" t="s">
        <v>2533</v>
      </c>
      <c r="F482" s="185" t="s">
        <v>2534</v>
      </c>
      <c r="G482" s="186" t="s">
        <v>642</v>
      </c>
      <c r="H482" s="187">
        <v>10</v>
      </c>
      <c r="I482" s="188"/>
      <c r="J482" s="189">
        <f t="shared" si="10"/>
        <v>0</v>
      </c>
      <c r="K482" s="185" t="s">
        <v>1</v>
      </c>
      <c r="L482" s="190"/>
      <c r="M482" s="191" t="s">
        <v>1</v>
      </c>
      <c r="N482" s="192" t="s">
        <v>42</v>
      </c>
      <c r="O482" s="59"/>
      <c r="P482" s="155">
        <f t="shared" si="11"/>
        <v>0</v>
      </c>
      <c r="Q482" s="155">
        <v>0.0133</v>
      </c>
      <c r="R482" s="155">
        <f t="shared" si="12"/>
        <v>0.133</v>
      </c>
      <c r="S482" s="155">
        <v>0</v>
      </c>
      <c r="T482" s="156">
        <f t="shared" si="13"/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7" t="s">
        <v>210</v>
      </c>
      <c r="AT482" s="157" t="s">
        <v>379</v>
      </c>
      <c r="AU482" s="157" t="s">
        <v>87</v>
      </c>
      <c r="AY482" s="18" t="s">
        <v>170</v>
      </c>
      <c r="BE482" s="158">
        <f t="shared" si="14"/>
        <v>0</v>
      </c>
      <c r="BF482" s="158">
        <f t="shared" si="15"/>
        <v>0</v>
      </c>
      <c r="BG482" s="158">
        <f t="shared" si="16"/>
        <v>0</v>
      </c>
      <c r="BH482" s="158">
        <f t="shared" si="17"/>
        <v>0</v>
      </c>
      <c r="BI482" s="158">
        <f t="shared" si="18"/>
        <v>0</v>
      </c>
      <c r="BJ482" s="18" t="s">
        <v>32</v>
      </c>
      <c r="BK482" s="158">
        <f t="shared" si="19"/>
        <v>0</v>
      </c>
      <c r="BL482" s="18" t="s">
        <v>177</v>
      </c>
      <c r="BM482" s="157" t="s">
        <v>2535</v>
      </c>
    </row>
    <row r="483" spans="1:65" s="2" customFormat="1" ht="16.5" customHeight="1">
      <c r="A483" s="33"/>
      <c r="B483" s="145"/>
      <c r="C483" s="183" t="s">
        <v>692</v>
      </c>
      <c r="D483" s="183" t="s">
        <v>379</v>
      </c>
      <c r="E483" s="184" t="s">
        <v>2536</v>
      </c>
      <c r="F483" s="185" t="s">
        <v>2537</v>
      </c>
      <c r="G483" s="186" t="s">
        <v>642</v>
      </c>
      <c r="H483" s="187">
        <v>10</v>
      </c>
      <c r="I483" s="188"/>
      <c r="J483" s="189">
        <f t="shared" si="10"/>
        <v>0</v>
      </c>
      <c r="K483" s="185" t="s">
        <v>1</v>
      </c>
      <c r="L483" s="190"/>
      <c r="M483" s="191" t="s">
        <v>1</v>
      </c>
      <c r="N483" s="192" t="s">
        <v>42</v>
      </c>
      <c r="O483" s="59"/>
      <c r="P483" s="155">
        <f t="shared" si="11"/>
        <v>0</v>
      </c>
      <c r="Q483" s="155">
        <v>0.0006</v>
      </c>
      <c r="R483" s="155">
        <f t="shared" si="12"/>
        <v>0.005999999999999999</v>
      </c>
      <c r="S483" s="155">
        <v>0</v>
      </c>
      <c r="T483" s="156">
        <f t="shared" si="13"/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57" t="s">
        <v>210</v>
      </c>
      <c r="AT483" s="157" t="s">
        <v>379</v>
      </c>
      <c r="AU483" s="157" t="s">
        <v>87</v>
      </c>
      <c r="AY483" s="18" t="s">
        <v>170</v>
      </c>
      <c r="BE483" s="158">
        <f t="shared" si="14"/>
        <v>0</v>
      </c>
      <c r="BF483" s="158">
        <f t="shared" si="15"/>
        <v>0</v>
      </c>
      <c r="BG483" s="158">
        <f t="shared" si="16"/>
        <v>0</v>
      </c>
      <c r="BH483" s="158">
        <f t="shared" si="17"/>
        <v>0</v>
      </c>
      <c r="BI483" s="158">
        <f t="shared" si="18"/>
        <v>0</v>
      </c>
      <c r="BJ483" s="18" t="s">
        <v>32</v>
      </c>
      <c r="BK483" s="158">
        <f t="shared" si="19"/>
        <v>0</v>
      </c>
      <c r="BL483" s="18" t="s">
        <v>177</v>
      </c>
      <c r="BM483" s="157" t="s">
        <v>2538</v>
      </c>
    </row>
    <row r="484" spans="1:65" s="2" customFormat="1" ht="16.5" customHeight="1">
      <c r="A484" s="33"/>
      <c r="B484" s="145"/>
      <c r="C484" s="146" t="s">
        <v>696</v>
      </c>
      <c r="D484" s="146" t="s">
        <v>172</v>
      </c>
      <c r="E484" s="147" t="s">
        <v>2539</v>
      </c>
      <c r="F484" s="148" t="s">
        <v>2540</v>
      </c>
      <c r="G484" s="149" t="s">
        <v>642</v>
      </c>
      <c r="H484" s="150">
        <v>6</v>
      </c>
      <c r="I484" s="151"/>
      <c r="J484" s="152">
        <f t="shared" si="10"/>
        <v>0</v>
      </c>
      <c r="K484" s="148" t="s">
        <v>176</v>
      </c>
      <c r="L484" s="34"/>
      <c r="M484" s="153" t="s">
        <v>1</v>
      </c>
      <c r="N484" s="154" t="s">
        <v>42</v>
      </c>
      <c r="O484" s="59"/>
      <c r="P484" s="155">
        <f t="shared" si="11"/>
        <v>0</v>
      </c>
      <c r="Q484" s="155">
        <v>0.32906</v>
      </c>
      <c r="R484" s="155">
        <f t="shared" si="12"/>
        <v>1.9743600000000001</v>
      </c>
      <c r="S484" s="155">
        <v>0</v>
      </c>
      <c r="T484" s="156">
        <f t="shared" si="13"/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7" t="s">
        <v>177</v>
      </c>
      <c r="AT484" s="157" t="s">
        <v>172</v>
      </c>
      <c r="AU484" s="157" t="s">
        <v>87</v>
      </c>
      <c r="AY484" s="18" t="s">
        <v>170</v>
      </c>
      <c r="BE484" s="158">
        <f t="shared" si="14"/>
        <v>0</v>
      </c>
      <c r="BF484" s="158">
        <f t="shared" si="15"/>
        <v>0</v>
      </c>
      <c r="BG484" s="158">
        <f t="shared" si="16"/>
        <v>0</v>
      </c>
      <c r="BH484" s="158">
        <f t="shared" si="17"/>
        <v>0</v>
      </c>
      <c r="BI484" s="158">
        <f t="shared" si="18"/>
        <v>0</v>
      </c>
      <c r="BJ484" s="18" t="s">
        <v>32</v>
      </c>
      <c r="BK484" s="158">
        <f t="shared" si="19"/>
        <v>0</v>
      </c>
      <c r="BL484" s="18" t="s">
        <v>177</v>
      </c>
      <c r="BM484" s="157" t="s">
        <v>2541</v>
      </c>
    </row>
    <row r="485" spans="1:65" s="2" customFormat="1" ht="16.5" customHeight="1">
      <c r="A485" s="33"/>
      <c r="B485" s="145"/>
      <c r="C485" s="183" t="s">
        <v>701</v>
      </c>
      <c r="D485" s="183" t="s">
        <v>379</v>
      </c>
      <c r="E485" s="184" t="s">
        <v>2542</v>
      </c>
      <c r="F485" s="185" t="s">
        <v>2543</v>
      </c>
      <c r="G485" s="186" t="s">
        <v>642</v>
      </c>
      <c r="H485" s="187">
        <v>6</v>
      </c>
      <c r="I485" s="188"/>
      <c r="J485" s="189">
        <f t="shared" si="10"/>
        <v>0</v>
      </c>
      <c r="K485" s="185" t="s">
        <v>1</v>
      </c>
      <c r="L485" s="190"/>
      <c r="M485" s="191" t="s">
        <v>1</v>
      </c>
      <c r="N485" s="192" t="s">
        <v>42</v>
      </c>
      <c r="O485" s="59"/>
      <c r="P485" s="155">
        <f t="shared" si="11"/>
        <v>0</v>
      </c>
      <c r="Q485" s="155">
        <v>0.0295</v>
      </c>
      <c r="R485" s="155">
        <f t="shared" si="12"/>
        <v>0.177</v>
      </c>
      <c r="S485" s="155">
        <v>0</v>
      </c>
      <c r="T485" s="156">
        <f t="shared" si="13"/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7" t="s">
        <v>210</v>
      </c>
      <c r="AT485" s="157" t="s">
        <v>379</v>
      </c>
      <c r="AU485" s="157" t="s">
        <v>87</v>
      </c>
      <c r="AY485" s="18" t="s">
        <v>170</v>
      </c>
      <c r="BE485" s="158">
        <f t="shared" si="14"/>
        <v>0</v>
      </c>
      <c r="BF485" s="158">
        <f t="shared" si="15"/>
        <v>0</v>
      </c>
      <c r="BG485" s="158">
        <f t="shared" si="16"/>
        <v>0</v>
      </c>
      <c r="BH485" s="158">
        <f t="shared" si="17"/>
        <v>0</v>
      </c>
      <c r="BI485" s="158">
        <f t="shared" si="18"/>
        <v>0</v>
      </c>
      <c r="BJ485" s="18" t="s">
        <v>32</v>
      </c>
      <c r="BK485" s="158">
        <f t="shared" si="19"/>
        <v>0</v>
      </c>
      <c r="BL485" s="18" t="s">
        <v>177</v>
      </c>
      <c r="BM485" s="157" t="s">
        <v>2544</v>
      </c>
    </row>
    <row r="486" spans="1:65" s="2" customFormat="1" ht="16.5" customHeight="1">
      <c r="A486" s="33"/>
      <c r="B486" s="145"/>
      <c r="C486" s="183" t="s">
        <v>705</v>
      </c>
      <c r="D486" s="183" t="s">
        <v>379</v>
      </c>
      <c r="E486" s="184" t="s">
        <v>2545</v>
      </c>
      <c r="F486" s="185" t="s">
        <v>2546</v>
      </c>
      <c r="G486" s="186" t="s">
        <v>642</v>
      </c>
      <c r="H486" s="187">
        <v>6</v>
      </c>
      <c r="I486" s="188"/>
      <c r="J486" s="189">
        <f t="shared" si="10"/>
        <v>0</v>
      </c>
      <c r="K486" s="185" t="s">
        <v>1</v>
      </c>
      <c r="L486" s="190"/>
      <c r="M486" s="191" t="s">
        <v>1</v>
      </c>
      <c r="N486" s="192" t="s">
        <v>42</v>
      </c>
      <c r="O486" s="59"/>
      <c r="P486" s="155">
        <f t="shared" si="11"/>
        <v>0</v>
      </c>
      <c r="Q486" s="155">
        <v>0.002</v>
      </c>
      <c r="R486" s="155">
        <f t="shared" si="12"/>
        <v>0.012</v>
      </c>
      <c r="S486" s="155">
        <v>0</v>
      </c>
      <c r="T486" s="156">
        <f t="shared" si="13"/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7" t="s">
        <v>210</v>
      </c>
      <c r="AT486" s="157" t="s">
        <v>379</v>
      </c>
      <c r="AU486" s="157" t="s">
        <v>87</v>
      </c>
      <c r="AY486" s="18" t="s">
        <v>170</v>
      </c>
      <c r="BE486" s="158">
        <f t="shared" si="14"/>
        <v>0</v>
      </c>
      <c r="BF486" s="158">
        <f t="shared" si="15"/>
        <v>0</v>
      </c>
      <c r="BG486" s="158">
        <f t="shared" si="16"/>
        <v>0</v>
      </c>
      <c r="BH486" s="158">
        <f t="shared" si="17"/>
        <v>0</v>
      </c>
      <c r="BI486" s="158">
        <f t="shared" si="18"/>
        <v>0</v>
      </c>
      <c r="BJ486" s="18" t="s">
        <v>32</v>
      </c>
      <c r="BK486" s="158">
        <f t="shared" si="19"/>
        <v>0</v>
      </c>
      <c r="BL486" s="18" t="s">
        <v>177</v>
      </c>
      <c r="BM486" s="157" t="s">
        <v>2547</v>
      </c>
    </row>
    <row r="487" spans="1:65" s="2" customFormat="1" ht="16.5" customHeight="1">
      <c r="A487" s="33"/>
      <c r="B487" s="145"/>
      <c r="C487" s="146" t="s">
        <v>711</v>
      </c>
      <c r="D487" s="146" t="s">
        <v>172</v>
      </c>
      <c r="E487" s="147" t="s">
        <v>2548</v>
      </c>
      <c r="F487" s="148" t="s">
        <v>2549</v>
      </c>
      <c r="G487" s="149" t="s">
        <v>642</v>
      </c>
      <c r="H487" s="150">
        <v>16</v>
      </c>
      <c r="I487" s="151"/>
      <c r="J487" s="152">
        <f t="shared" si="10"/>
        <v>0</v>
      </c>
      <c r="K487" s="148" t="s">
        <v>176</v>
      </c>
      <c r="L487" s="34"/>
      <c r="M487" s="153" t="s">
        <v>1</v>
      </c>
      <c r="N487" s="154" t="s">
        <v>42</v>
      </c>
      <c r="O487" s="59"/>
      <c r="P487" s="155">
        <f t="shared" si="11"/>
        <v>0</v>
      </c>
      <c r="Q487" s="155">
        <v>0.00031</v>
      </c>
      <c r="R487" s="155">
        <f t="shared" si="12"/>
        <v>0.00496</v>
      </c>
      <c r="S487" s="155">
        <v>0</v>
      </c>
      <c r="T487" s="156">
        <f t="shared" si="13"/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7" t="s">
        <v>177</v>
      </c>
      <c r="AT487" s="157" t="s">
        <v>172</v>
      </c>
      <c r="AU487" s="157" t="s">
        <v>87</v>
      </c>
      <c r="AY487" s="18" t="s">
        <v>170</v>
      </c>
      <c r="BE487" s="158">
        <f t="shared" si="14"/>
        <v>0</v>
      </c>
      <c r="BF487" s="158">
        <f t="shared" si="15"/>
        <v>0</v>
      </c>
      <c r="BG487" s="158">
        <f t="shared" si="16"/>
        <v>0</v>
      </c>
      <c r="BH487" s="158">
        <f t="shared" si="17"/>
        <v>0</v>
      </c>
      <c r="BI487" s="158">
        <f t="shared" si="18"/>
        <v>0</v>
      </c>
      <c r="BJ487" s="18" t="s">
        <v>32</v>
      </c>
      <c r="BK487" s="158">
        <f t="shared" si="19"/>
        <v>0</v>
      </c>
      <c r="BL487" s="18" t="s">
        <v>177</v>
      </c>
      <c r="BM487" s="157" t="s">
        <v>2550</v>
      </c>
    </row>
    <row r="488" spans="2:51" s="14" customFormat="1" ht="12">
      <c r="B488" s="167"/>
      <c r="D488" s="160" t="s">
        <v>179</v>
      </c>
      <c r="E488" s="168" t="s">
        <v>1</v>
      </c>
      <c r="F488" s="169" t="s">
        <v>2551</v>
      </c>
      <c r="H488" s="170">
        <v>6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8" t="s">
        <v>179</v>
      </c>
      <c r="AU488" s="168" t="s">
        <v>87</v>
      </c>
      <c r="AV488" s="14" t="s">
        <v>87</v>
      </c>
      <c r="AW488" s="14" t="s">
        <v>31</v>
      </c>
      <c r="AX488" s="14" t="s">
        <v>77</v>
      </c>
      <c r="AY488" s="168" t="s">
        <v>170</v>
      </c>
    </row>
    <row r="489" spans="2:51" s="14" customFormat="1" ht="12">
      <c r="B489" s="167"/>
      <c r="D489" s="160" t="s">
        <v>179</v>
      </c>
      <c r="E489" s="168" t="s">
        <v>1</v>
      </c>
      <c r="F489" s="169" t="s">
        <v>2552</v>
      </c>
      <c r="H489" s="170">
        <v>10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8" t="s">
        <v>179</v>
      </c>
      <c r="AU489" s="168" t="s">
        <v>87</v>
      </c>
      <c r="AV489" s="14" t="s">
        <v>87</v>
      </c>
      <c r="AW489" s="14" t="s">
        <v>31</v>
      </c>
      <c r="AX489" s="14" t="s">
        <v>77</v>
      </c>
      <c r="AY489" s="168" t="s">
        <v>170</v>
      </c>
    </row>
    <row r="490" spans="2:51" s="15" customFormat="1" ht="12">
      <c r="B490" s="175"/>
      <c r="D490" s="160" t="s">
        <v>179</v>
      </c>
      <c r="E490" s="176" t="s">
        <v>1</v>
      </c>
      <c r="F490" s="177" t="s">
        <v>239</v>
      </c>
      <c r="H490" s="178">
        <v>16</v>
      </c>
      <c r="I490" s="179"/>
      <c r="L490" s="175"/>
      <c r="M490" s="180"/>
      <c r="N490" s="181"/>
      <c r="O490" s="181"/>
      <c r="P490" s="181"/>
      <c r="Q490" s="181"/>
      <c r="R490" s="181"/>
      <c r="S490" s="181"/>
      <c r="T490" s="182"/>
      <c r="AT490" s="176" t="s">
        <v>179</v>
      </c>
      <c r="AU490" s="176" t="s">
        <v>87</v>
      </c>
      <c r="AV490" s="15" t="s">
        <v>177</v>
      </c>
      <c r="AW490" s="15" t="s">
        <v>31</v>
      </c>
      <c r="AX490" s="15" t="s">
        <v>32</v>
      </c>
      <c r="AY490" s="176" t="s">
        <v>170</v>
      </c>
    </row>
    <row r="491" spans="1:65" s="2" customFormat="1" ht="16.5" customHeight="1">
      <c r="A491" s="33"/>
      <c r="B491" s="145"/>
      <c r="C491" s="146" t="s">
        <v>715</v>
      </c>
      <c r="D491" s="146" t="s">
        <v>172</v>
      </c>
      <c r="E491" s="147" t="s">
        <v>2553</v>
      </c>
      <c r="F491" s="148" t="s">
        <v>2554</v>
      </c>
      <c r="G491" s="149" t="s">
        <v>642</v>
      </c>
      <c r="H491" s="150">
        <v>35</v>
      </c>
      <c r="I491" s="151"/>
      <c r="J491" s="152">
        <f aca="true" t="shared" si="20" ref="J491:J499">ROUND(I491*H491,2)</f>
        <v>0</v>
      </c>
      <c r="K491" s="148" t="s">
        <v>1</v>
      </c>
      <c r="L491" s="34"/>
      <c r="M491" s="153" t="s">
        <v>1</v>
      </c>
      <c r="N491" s="154" t="s">
        <v>42</v>
      </c>
      <c r="O491" s="59"/>
      <c r="P491" s="155">
        <f aca="true" t="shared" si="21" ref="P491:P499">O491*H491</f>
        <v>0</v>
      </c>
      <c r="Q491" s="155">
        <v>0.00041</v>
      </c>
      <c r="R491" s="155">
        <f aca="true" t="shared" si="22" ref="R491:R499">Q491*H491</f>
        <v>0.01435</v>
      </c>
      <c r="S491" s="155">
        <v>0</v>
      </c>
      <c r="T491" s="156">
        <f aca="true" t="shared" si="23" ref="T491:T499"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7" t="s">
        <v>177</v>
      </c>
      <c r="AT491" s="157" t="s">
        <v>172</v>
      </c>
      <c r="AU491" s="157" t="s">
        <v>87</v>
      </c>
      <c r="AY491" s="18" t="s">
        <v>170</v>
      </c>
      <c r="BE491" s="158">
        <f aca="true" t="shared" si="24" ref="BE491:BE499">IF(N491="základní",J491,0)</f>
        <v>0</v>
      </c>
      <c r="BF491" s="158">
        <f aca="true" t="shared" si="25" ref="BF491:BF499">IF(N491="snížená",J491,0)</f>
        <v>0</v>
      </c>
      <c r="BG491" s="158">
        <f aca="true" t="shared" si="26" ref="BG491:BG499">IF(N491="zákl. přenesená",J491,0)</f>
        <v>0</v>
      </c>
      <c r="BH491" s="158">
        <f aca="true" t="shared" si="27" ref="BH491:BH499">IF(N491="sníž. přenesená",J491,0)</f>
        <v>0</v>
      </c>
      <c r="BI491" s="158">
        <f aca="true" t="shared" si="28" ref="BI491:BI499">IF(N491="nulová",J491,0)</f>
        <v>0</v>
      </c>
      <c r="BJ491" s="18" t="s">
        <v>32</v>
      </c>
      <c r="BK491" s="158">
        <f aca="true" t="shared" si="29" ref="BK491:BK499">ROUND(I491*H491,2)</f>
        <v>0</v>
      </c>
      <c r="BL491" s="18" t="s">
        <v>177</v>
      </c>
      <c r="BM491" s="157" t="s">
        <v>2555</v>
      </c>
    </row>
    <row r="492" spans="1:65" s="2" customFormat="1" ht="16.5" customHeight="1">
      <c r="A492" s="33"/>
      <c r="B492" s="145"/>
      <c r="C492" s="146" t="s">
        <v>724</v>
      </c>
      <c r="D492" s="146" t="s">
        <v>172</v>
      </c>
      <c r="E492" s="147" t="s">
        <v>2556</v>
      </c>
      <c r="F492" s="148" t="s">
        <v>2557</v>
      </c>
      <c r="G492" s="149" t="s">
        <v>185</v>
      </c>
      <c r="H492" s="150">
        <v>298</v>
      </c>
      <c r="I492" s="151"/>
      <c r="J492" s="152">
        <f t="shared" si="20"/>
        <v>0</v>
      </c>
      <c r="K492" s="148" t="s">
        <v>176</v>
      </c>
      <c r="L492" s="34"/>
      <c r="M492" s="153" t="s">
        <v>1</v>
      </c>
      <c r="N492" s="154" t="s">
        <v>42</v>
      </c>
      <c r="O492" s="59"/>
      <c r="P492" s="155">
        <f t="shared" si="21"/>
        <v>0</v>
      </c>
      <c r="Q492" s="155">
        <v>0.00019</v>
      </c>
      <c r="R492" s="155">
        <f t="shared" si="22"/>
        <v>0.056620000000000004</v>
      </c>
      <c r="S492" s="155">
        <v>0</v>
      </c>
      <c r="T492" s="156">
        <f t="shared" si="2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57" t="s">
        <v>177</v>
      </c>
      <c r="AT492" s="157" t="s">
        <v>172</v>
      </c>
      <c r="AU492" s="157" t="s">
        <v>87</v>
      </c>
      <c r="AY492" s="18" t="s">
        <v>170</v>
      </c>
      <c r="BE492" s="158">
        <f t="shared" si="24"/>
        <v>0</v>
      </c>
      <c r="BF492" s="158">
        <f t="shared" si="25"/>
        <v>0</v>
      </c>
      <c r="BG492" s="158">
        <f t="shared" si="26"/>
        <v>0</v>
      </c>
      <c r="BH492" s="158">
        <f t="shared" si="27"/>
        <v>0</v>
      </c>
      <c r="BI492" s="158">
        <f t="shared" si="28"/>
        <v>0</v>
      </c>
      <c r="BJ492" s="18" t="s">
        <v>32</v>
      </c>
      <c r="BK492" s="158">
        <f t="shared" si="29"/>
        <v>0</v>
      </c>
      <c r="BL492" s="18" t="s">
        <v>177</v>
      </c>
      <c r="BM492" s="157" t="s">
        <v>2558</v>
      </c>
    </row>
    <row r="493" spans="1:65" s="2" customFormat="1" ht="16.5" customHeight="1">
      <c r="A493" s="33"/>
      <c r="B493" s="145"/>
      <c r="C493" s="146" t="s">
        <v>728</v>
      </c>
      <c r="D493" s="146" t="s">
        <v>172</v>
      </c>
      <c r="E493" s="147" t="s">
        <v>2559</v>
      </c>
      <c r="F493" s="148" t="s">
        <v>2560</v>
      </c>
      <c r="G493" s="149" t="s">
        <v>642</v>
      </c>
      <c r="H493" s="150">
        <v>15</v>
      </c>
      <c r="I493" s="151"/>
      <c r="J493" s="152">
        <f t="shared" si="20"/>
        <v>0</v>
      </c>
      <c r="K493" s="148" t="s">
        <v>1</v>
      </c>
      <c r="L493" s="34"/>
      <c r="M493" s="153" t="s">
        <v>1</v>
      </c>
      <c r="N493" s="154" t="s">
        <v>42</v>
      </c>
      <c r="O493" s="59"/>
      <c r="P493" s="155">
        <f t="shared" si="21"/>
        <v>0</v>
      </c>
      <c r="Q493" s="155">
        <v>0.0002</v>
      </c>
      <c r="R493" s="155">
        <f t="shared" si="22"/>
        <v>0.003</v>
      </c>
      <c r="S493" s="155">
        <v>0</v>
      </c>
      <c r="T493" s="156">
        <f t="shared" si="2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7" t="s">
        <v>177</v>
      </c>
      <c r="AT493" s="157" t="s">
        <v>172</v>
      </c>
      <c r="AU493" s="157" t="s">
        <v>87</v>
      </c>
      <c r="AY493" s="18" t="s">
        <v>170</v>
      </c>
      <c r="BE493" s="158">
        <f t="shared" si="24"/>
        <v>0</v>
      </c>
      <c r="BF493" s="158">
        <f t="shared" si="25"/>
        <v>0</v>
      </c>
      <c r="BG493" s="158">
        <f t="shared" si="26"/>
        <v>0</v>
      </c>
      <c r="BH493" s="158">
        <f t="shared" si="27"/>
        <v>0</v>
      </c>
      <c r="BI493" s="158">
        <f t="shared" si="28"/>
        <v>0</v>
      </c>
      <c r="BJ493" s="18" t="s">
        <v>32</v>
      </c>
      <c r="BK493" s="158">
        <f t="shared" si="29"/>
        <v>0</v>
      </c>
      <c r="BL493" s="18" t="s">
        <v>177</v>
      </c>
      <c r="BM493" s="157" t="s">
        <v>2561</v>
      </c>
    </row>
    <row r="494" spans="1:65" s="2" customFormat="1" ht="16.5" customHeight="1">
      <c r="A494" s="33"/>
      <c r="B494" s="145"/>
      <c r="C494" s="146" t="s">
        <v>733</v>
      </c>
      <c r="D494" s="146" t="s">
        <v>172</v>
      </c>
      <c r="E494" s="147" t="s">
        <v>2562</v>
      </c>
      <c r="F494" s="148" t="s">
        <v>2563</v>
      </c>
      <c r="G494" s="149" t="s">
        <v>185</v>
      </c>
      <c r="H494" s="150">
        <v>266</v>
      </c>
      <c r="I494" s="151"/>
      <c r="J494" s="152">
        <f t="shared" si="20"/>
        <v>0</v>
      </c>
      <c r="K494" s="148" t="s">
        <v>176</v>
      </c>
      <c r="L494" s="34"/>
      <c r="M494" s="153" t="s">
        <v>1</v>
      </c>
      <c r="N494" s="154" t="s">
        <v>42</v>
      </c>
      <c r="O494" s="59"/>
      <c r="P494" s="155">
        <f t="shared" si="21"/>
        <v>0</v>
      </c>
      <c r="Q494" s="155">
        <v>7E-05</v>
      </c>
      <c r="R494" s="155">
        <f t="shared" si="22"/>
        <v>0.018619999999999998</v>
      </c>
      <c r="S494" s="155">
        <v>0</v>
      </c>
      <c r="T494" s="156">
        <f t="shared" si="23"/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7" t="s">
        <v>177</v>
      </c>
      <c r="AT494" s="157" t="s">
        <v>172</v>
      </c>
      <c r="AU494" s="157" t="s">
        <v>87</v>
      </c>
      <c r="AY494" s="18" t="s">
        <v>170</v>
      </c>
      <c r="BE494" s="158">
        <f t="shared" si="24"/>
        <v>0</v>
      </c>
      <c r="BF494" s="158">
        <f t="shared" si="25"/>
        <v>0</v>
      </c>
      <c r="BG494" s="158">
        <f t="shared" si="26"/>
        <v>0</v>
      </c>
      <c r="BH494" s="158">
        <f t="shared" si="27"/>
        <v>0</v>
      </c>
      <c r="BI494" s="158">
        <f t="shared" si="28"/>
        <v>0</v>
      </c>
      <c r="BJ494" s="18" t="s">
        <v>32</v>
      </c>
      <c r="BK494" s="158">
        <f t="shared" si="29"/>
        <v>0</v>
      </c>
      <c r="BL494" s="18" t="s">
        <v>177</v>
      </c>
      <c r="BM494" s="157" t="s">
        <v>2564</v>
      </c>
    </row>
    <row r="495" spans="1:65" s="2" customFormat="1" ht="16.5" customHeight="1">
      <c r="A495" s="33"/>
      <c r="B495" s="145"/>
      <c r="C495" s="146" t="s">
        <v>737</v>
      </c>
      <c r="D495" s="146" t="s">
        <v>172</v>
      </c>
      <c r="E495" s="147" t="s">
        <v>2565</v>
      </c>
      <c r="F495" s="148" t="s">
        <v>2566</v>
      </c>
      <c r="G495" s="149" t="s">
        <v>642</v>
      </c>
      <c r="H495" s="150">
        <v>6</v>
      </c>
      <c r="I495" s="151"/>
      <c r="J495" s="152">
        <f t="shared" si="20"/>
        <v>0</v>
      </c>
      <c r="K495" s="148" t="s">
        <v>1</v>
      </c>
      <c r="L495" s="34"/>
      <c r="M495" s="153" t="s">
        <v>1</v>
      </c>
      <c r="N495" s="154" t="s">
        <v>42</v>
      </c>
      <c r="O495" s="59"/>
      <c r="P495" s="155">
        <f t="shared" si="21"/>
        <v>0</v>
      </c>
      <c r="Q495" s="155">
        <v>0.06</v>
      </c>
      <c r="R495" s="155">
        <f t="shared" si="22"/>
        <v>0.36</v>
      </c>
      <c r="S495" s="155">
        <v>0</v>
      </c>
      <c r="T495" s="156">
        <f t="shared" si="23"/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7" t="s">
        <v>177</v>
      </c>
      <c r="AT495" s="157" t="s">
        <v>172</v>
      </c>
      <c r="AU495" s="157" t="s">
        <v>87</v>
      </c>
      <c r="AY495" s="18" t="s">
        <v>170</v>
      </c>
      <c r="BE495" s="158">
        <f t="shared" si="24"/>
        <v>0</v>
      </c>
      <c r="BF495" s="158">
        <f t="shared" si="25"/>
        <v>0</v>
      </c>
      <c r="BG495" s="158">
        <f t="shared" si="26"/>
        <v>0</v>
      </c>
      <c r="BH495" s="158">
        <f t="shared" si="27"/>
        <v>0</v>
      </c>
      <c r="BI495" s="158">
        <f t="shared" si="28"/>
        <v>0</v>
      </c>
      <c r="BJ495" s="18" t="s">
        <v>32</v>
      </c>
      <c r="BK495" s="158">
        <f t="shared" si="29"/>
        <v>0</v>
      </c>
      <c r="BL495" s="18" t="s">
        <v>177</v>
      </c>
      <c r="BM495" s="157" t="s">
        <v>2567</v>
      </c>
    </row>
    <row r="496" spans="1:65" s="2" customFormat="1" ht="16.5" customHeight="1">
      <c r="A496" s="33"/>
      <c r="B496" s="145"/>
      <c r="C496" s="146" t="s">
        <v>743</v>
      </c>
      <c r="D496" s="146" t="s">
        <v>172</v>
      </c>
      <c r="E496" s="147" t="s">
        <v>2568</v>
      </c>
      <c r="F496" s="148" t="s">
        <v>2569</v>
      </c>
      <c r="G496" s="149" t="s">
        <v>642</v>
      </c>
      <c r="H496" s="150">
        <v>8</v>
      </c>
      <c r="I496" s="151"/>
      <c r="J496" s="152">
        <f t="shared" si="20"/>
        <v>0</v>
      </c>
      <c r="K496" s="148" t="s">
        <v>1</v>
      </c>
      <c r="L496" s="34"/>
      <c r="M496" s="153" t="s">
        <v>1</v>
      </c>
      <c r="N496" s="154" t="s">
        <v>42</v>
      </c>
      <c r="O496" s="59"/>
      <c r="P496" s="155">
        <f t="shared" si="21"/>
        <v>0</v>
      </c>
      <c r="Q496" s="155">
        <v>0.1</v>
      </c>
      <c r="R496" s="155">
        <f t="shared" si="22"/>
        <v>0.8</v>
      </c>
      <c r="S496" s="155">
        <v>0</v>
      </c>
      <c r="T496" s="156">
        <f t="shared" si="2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7" t="s">
        <v>177</v>
      </c>
      <c r="AT496" s="157" t="s">
        <v>172</v>
      </c>
      <c r="AU496" s="157" t="s">
        <v>87</v>
      </c>
      <c r="AY496" s="18" t="s">
        <v>170</v>
      </c>
      <c r="BE496" s="158">
        <f t="shared" si="24"/>
        <v>0</v>
      </c>
      <c r="BF496" s="158">
        <f t="shared" si="25"/>
        <v>0</v>
      </c>
      <c r="BG496" s="158">
        <f t="shared" si="26"/>
        <v>0</v>
      </c>
      <c r="BH496" s="158">
        <f t="shared" si="27"/>
        <v>0</v>
      </c>
      <c r="BI496" s="158">
        <f t="shared" si="28"/>
        <v>0</v>
      </c>
      <c r="BJ496" s="18" t="s">
        <v>32</v>
      </c>
      <c r="BK496" s="158">
        <f t="shared" si="29"/>
        <v>0</v>
      </c>
      <c r="BL496" s="18" t="s">
        <v>177</v>
      </c>
      <c r="BM496" s="157" t="s">
        <v>2570</v>
      </c>
    </row>
    <row r="497" spans="1:65" s="2" customFormat="1" ht="16.5" customHeight="1">
      <c r="A497" s="33"/>
      <c r="B497" s="145"/>
      <c r="C497" s="146" t="s">
        <v>747</v>
      </c>
      <c r="D497" s="146" t="s">
        <v>172</v>
      </c>
      <c r="E497" s="147" t="s">
        <v>2571</v>
      </c>
      <c r="F497" s="148" t="s">
        <v>2572</v>
      </c>
      <c r="G497" s="149" t="s">
        <v>642</v>
      </c>
      <c r="H497" s="150">
        <v>9</v>
      </c>
      <c r="I497" s="151"/>
      <c r="J497" s="152">
        <f t="shared" si="20"/>
        <v>0</v>
      </c>
      <c r="K497" s="148" t="s">
        <v>1</v>
      </c>
      <c r="L497" s="34"/>
      <c r="M497" s="153" t="s">
        <v>1</v>
      </c>
      <c r="N497" s="154" t="s">
        <v>42</v>
      </c>
      <c r="O497" s="59"/>
      <c r="P497" s="155">
        <f t="shared" si="21"/>
        <v>0</v>
      </c>
      <c r="Q497" s="155">
        <v>0.00011</v>
      </c>
      <c r="R497" s="155">
        <f t="shared" si="22"/>
        <v>0.00099</v>
      </c>
      <c r="S497" s="155">
        <v>0</v>
      </c>
      <c r="T497" s="156">
        <f t="shared" si="2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7" t="s">
        <v>177</v>
      </c>
      <c r="AT497" s="157" t="s">
        <v>172</v>
      </c>
      <c r="AU497" s="157" t="s">
        <v>87</v>
      </c>
      <c r="AY497" s="18" t="s">
        <v>170</v>
      </c>
      <c r="BE497" s="158">
        <f t="shared" si="24"/>
        <v>0</v>
      </c>
      <c r="BF497" s="158">
        <f t="shared" si="25"/>
        <v>0</v>
      </c>
      <c r="BG497" s="158">
        <f t="shared" si="26"/>
        <v>0</v>
      </c>
      <c r="BH497" s="158">
        <f t="shared" si="27"/>
        <v>0</v>
      </c>
      <c r="BI497" s="158">
        <f t="shared" si="28"/>
        <v>0</v>
      </c>
      <c r="BJ497" s="18" t="s">
        <v>32</v>
      </c>
      <c r="BK497" s="158">
        <f t="shared" si="29"/>
        <v>0</v>
      </c>
      <c r="BL497" s="18" t="s">
        <v>177</v>
      </c>
      <c r="BM497" s="157" t="s">
        <v>2573</v>
      </c>
    </row>
    <row r="498" spans="1:65" s="2" customFormat="1" ht="16.5" customHeight="1">
      <c r="A498" s="33"/>
      <c r="B498" s="145"/>
      <c r="C498" s="146" t="s">
        <v>751</v>
      </c>
      <c r="D498" s="146" t="s">
        <v>172</v>
      </c>
      <c r="E498" s="147" t="s">
        <v>2574</v>
      </c>
      <c r="F498" s="148" t="s">
        <v>2575</v>
      </c>
      <c r="G498" s="149" t="s">
        <v>642</v>
      </c>
      <c r="H498" s="150">
        <v>2</v>
      </c>
      <c r="I498" s="151"/>
      <c r="J498" s="152">
        <f t="shared" si="20"/>
        <v>0</v>
      </c>
      <c r="K498" s="148" t="s">
        <v>176</v>
      </c>
      <c r="L498" s="34"/>
      <c r="M498" s="153" t="s">
        <v>1</v>
      </c>
      <c r="N498" s="154" t="s">
        <v>42</v>
      </c>
      <c r="O498" s="59"/>
      <c r="P498" s="155">
        <f t="shared" si="21"/>
        <v>0</v>
      </c>
      <c r="Q498" s="155">
        <v>0.0012</v>
      </c>
      <c r="R498" s="155">
        <f t="shared" si="22"/>
        <v>0.0024</v>
      </c>
      <c r="S498" s="155">
        <v>0</v>
      </c>
      <c r="T498" s="156">
        <f t="shared" si="2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7" t="s">
        <v>177</v>
      </c>
      <c r="AT498" s="157" t="s">
        <v>172</v>
      </c>
      <c r="AU498" s="157" t="s">
        <v>87</v>
      </c>
      <c r="AY498" s="18" t="s">
        <v>170</v>
      </c>
      <c r="BE498" s="158">
        <f t="shared" si="24"/>
        <v>0</v>
      </c>
      <c r="BF498" s="158">
        <f t="shared" si="25"/>
        <v>0</v>
      </c>
      <c r="BG498" s="158">
        <f t="shared" si="26"/>
        <v>0</v>
      </c>
      <c r="BH498" s="158">
        <f t="shared" si="27"/>
        <v>0</v>
      </c>
      <c r="BI498" s="158">
        <f t="shared" si="28"/>
        <v>0</v>
      </c>
      <c r="BJ498" s="18" t="s">
        <v>32</v>
      </c>
      <c r="BK498" s="158">
        <f t="shared" si="29"/>
        <v>0</v>
      </c>
      <c r="BL498" s="18" t="s">
        <v>177</v>
      </c>
      <c r="BM498" s="157" t="s">
        <v>2576</v>
      </c>
    </row>
    <row r="499" spans="1:65" s="2" customFormat="1" ht="16.5" customHeight="1">
      <c r="A499" s="33"/>
      <c r="B499" s="145"/>
      <c r="C499" s="146" t="s">
        <v>757</v>
      </c>
      <c r="D499" s="146" t="s">
        <v>172</v>
      </c>
      <c r="E499" s="147" t="s">
        <v>2577</v>
      </c>
      <c r="F499" s="148" t="s">
        <v>2578</v>
      </c>
      <c r="G499" s="149" t="s">
        <v>642</v>
      </c>
      <c r="H499" s="150">
        <v>1</v>
      </c>
      <c r="I499" s="151"/>
      <c r="J499" s="152">
        <f t="shared" si="20"/>
        <v>0</v>
      </c>
      <c r="K499" s="148" t="s">
        <v>193</v>
      </c>
      <c r="L499" s="34"/>
      <c r="M499" s="153" t="s">
        <v>1</v>
      </c>
      <c r="N499" s="154" t="s">
        <v>42</v>
      </c>
      <c r="O499" s="59"/>
      <c r="P499" s="155">
        <f t="shared" si="21"/>
        <v>0</v>
      </c>
      <c r="Q499" s="155">
        <v>0</v>
      </c>
      <c r="R499" s="155">
        <f t="shared" si="22"/>
        <v>0</v>
      </c>
      <c r="S499" s="155">
        <v>0</v>
      </c>
      <c r="T499" s="156">
        <f t="shared" si="2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7" t="s">
        <v>177</v>
      </c>
      <c r="AT499" s="157" t="s">
        <v>172</v>
      </c>
      <c r="AU499" s="157" t="s">
        <v>87</v>
      </c>
      <c r="AY499" s="18" t="s">
        <v>170</v>
      </c>
      <c r="BE499" s="158">
        <f t="shared" si="24"/>
        <v>0</v>
      </c>
      <c r="BF499" s="158">
        <f t="shared" si="25"/>
        <v>0</v>
      </c>
      <c r="BG499" s="158">
        <f t="shared" si="26"/>
        <v>0</v>
      </c>
      <c r="BH499" s="158">
        <f t="shared" si="27"/>
        <v>0</v>
      </c>
      <c r="BI499" s="158">
        <f t="shared" si="28"/>
        <v>0</v>
      </c>
      <c r="BJ499" s="18" t="s">
        <v>32</v>
      </c>
      <c r="BK499" s="158">
        <f t="shared" si="29"/>
        <v>0</v>
      </c>
      <c r="BL499" s="18" t="s">
        <v>177</v>
      </c>
      <c r="BM499" s="157" t="s">
        <v>2579</v>
      </c>
    </row>
    <row r="500" spans="2:51" s="13" customFormat="1" ht="12">
      <c r="B500" s="159"/>
      <c r="D500" s="160" t="s">
        <v>179</v>
      </c>
      <c r="E500" s="161" t="s">
        <v>1</v>
      </c>
      <c r="F500" s="162" t="s">
        <v>2580</v>
      </c>
      <c r="H500" s="161" t="s">
        <v>1</v>
      </c>
      <c r="I500" s="163"/>
      <c r="L500" s="159"/>
      <c r="M500" s="164"/>
      <c r="N500" s="165"/>
      <c r="O500" s="165"/>
      <c r="P500" s="165"/>
      <c r="Q500" s="165"/>
      <c r="R500" s="165"/>
      <c r="S500" s="165"/>
      <c r="T500" s="166"/>
      <c r="AT500" s="161" t="s">
        <v>179</v>
      </c>
      <c r="AU500" s="161" t="s">
        <v>87</v>
      </c>
      <c r="AV500" s="13" t="s">
        <v>32</v>
      </c>
      <c r="AW500" s="13" t="s">
        <v>31</v>
      </c>
      <c r="AX500" s="13" t="s">
        <v>77</v>
      </c>
      <c r="AY500" s="161" t="s">
        <v>170</v>
      </c>
    </row>
    <row r="501" spans="2:51" s="13" customFormat="1" ht="12">
      <c r="B501" s="159"/>
      <c r="D501" s="160" t="s">
        <v>179</v>
      </c>
      <c r="E501" s="161" t="s">
        <v>1</v>
      </c>
      <c r="F501" s="162" t="s">
        <v>2581</v>
      </c>
      <c r="H501" s="161" t="s">
        <v>1</v>
      </c>
      <c r="I501" s="163"/>
      <c r="L501" s="159"/>
      <c r="M501" s="164"/>
      <c r="N501" s="165"/>
      <c r="O501" s="165"/>
      <c r="P501" s="165"/>
      <c r="Q501" s="165"/>
      <c r="R501" s="165"/>
      <c r="S501" s="165"/>
      <c r="T501" s="166"/>
      <c r="AT501" s="161" t="s">
        <v>179</v>
      </c>
      <c r="AU501" s="161" t="s">
        <v>87</v>
      </c>
      <c r="AV501" s="13" t="s">
        <v>32</v>
      </c>
      <c r="AW501" s="13" t="s">
        <v>31</v>
      </c>
      <c r="AX501" s="13" t="s">
        <v>77</v>
      </c>
      <c r="AY501" s="161" t="s">
        <v>170</v>
      </c>
    </row>
    <row r="502" spans="2:51" s="13" customFormat="1" ht="12">
      <c r="B502" s="159"/>
      <c r="D502" s="160" t="s">
        <v>179</v>
      </c>
      <c r="E502" s="161" t="s">
        <v>1</v>
      </c>
      <c r="F502" s="162" t="s">
        <v>2582</v>
      </c>
      <c r="H502" s="161" t="s">
        <v>1</v>
      </c>
      <c r="I502" s="163"/>
      <c r="L502" s="159"/>
      <c r="M502" s="164"/>
      <c r="N502" s="165"/>
      <c r="O502" s="165"/>
      <c r="P502" s="165"/>
      <c r="Q502" s="165"/>
      <c r="R502" s="165"/>
      <c r="S502" s="165"/>
      <c r="T502" s="166"/>
      <c r="AT502" s="161" t="s">
        <v>179</v>
      </c>
      <c r="AU502" s="161" t="s">
        <v>87</v>
      </c>
      <c r="AV502" s="13" t="s">
        <v>32</v>
      </c>
      <c r="AW502" s="13" t="s">
        <v>31</v>
      </c>
      <c r="AX502" s="13" t="s">
        <v>77</v>
      </c>
      <c r="AY502" s="161" t="s">
        <v>170</v>
      </c>
    </row>
    <row r="503" spans="2:51" s="13" customFormat="1" ht="12">
      <c r="B503" s="159"/>
      <c r="D503" s="160" t="s">
        <v>179</v>
      </c>
      <c r="E503" s="161" t="s">
        <v>1</v>
      </c>
      <c r="F503" s="162" t="s">
        <v>2583</v>
      </c>
      <c r="H503" s="161" t="s">
        <v>1</v>
      </c>
      <c r="I503" s="163"/>
      <c r="L503" s="159"/>
      <c r="M503" s="164"/>
      <c r="N503" s="165"/>
      <c r="O503" s="165"/>
      <c r="P503" s="165"/>
      <c r="Q503" s="165"/>
      <c r="R503" s="165"/>
      <c r="S503" s="165"/>
      <c r="T503" s="166"/>
      <c r="AT503" s="161" t="s">
        <v>179</v>
      </c>
      <c r="AU503" s="161" t="s">
        <v>87</v>
      </c>
      <c r="AV503" s="13" t="s">
        <v>32</v>
      </c>
      <c r="AW503" s="13" t="s">
        <v>31</v>
      </c>
      <c r="AX503" s="13" t="s">
        <v>77</v>
      </c>
      <c r="AY503" s="161" t="s">
        <v>170</v>
      </c>
    </row>
    <row r="504" spans="2:51" s="13" customFormat="1" ht="12">
      <c r="B504" s="159"/>
      <c r="D504" s="160" t="s">
        <v>179</v>
      </c>
      <c r="E504" s="161" t="s">
        <v>1</v>
      </c>
      <c r="F504" s="162" t="s">
        <v>2584</v>
      </c>
      <c r="H504" s="161" t="s">
        <v>1</v>
      </c>
      <c r="I504" s="163"/>
      <c r="L504" s="159"/>
      <c r="M504" s="164"/>
      <c r="N504" s="165"/>
      <c r="O504" s="165"/>
      <c r="P504" s="165"/>
      <c r="Q504" s="165"/>
      <c r="R504" s="165"/>
      <c r="S504" s="165"/>
      <c r="T504" s="166"/>
      <c r="AT504" s="161" t="s">
        <v>179</v>
      </c>
      <c r="AU504" s="161" t="s">
        <v>87</v>
      </c>
      <c r="AV504" s="13" t="s">
        <v>32</v>
      </c>
      <c r="AW504" s="13" t="s">
        <v>31</v>
      </c>
      <c r="AX504" s="13" t="s">
        <v>77</v>
      </c>
      <c r="AY504" s="161" t="s">
        <v>170</v>
      </c>
    </row>
    <row r="505" spans="2:51" s="13" customFormat="1" ht="12">
      <c r="B505" s="159"/>
      <c r="D505" s="160" t="s">
        <v>179</v>
      </c>
      <c r="E505" s="161" t="s">
        <v>1</v>
      </c>
      <c r="F505" s="162" t="s">
        <v>2585</v>
      </c>
      <c r="H505" s="161" t="s">
        <v>1</v>
      </c>
      <c r="I505" s="163"/>
      <c r="L505" s="159"/>
      <c r="M505" s="164"/>
      <c r="N505" s="165"/>
      <c r="O505" s="165"/>
      <c r="P505" s="165"/>
      <c r="Q505" s="165"/>
      <c r="R505" s="165"/>
      <c r="S505" s="165"/>
      <c r="T505" s="166"/>
      <c r="AT505" s="161" t="s">
        <v>179</v>
      </c>
      <c r="AU505" s="161" t="s">
        <v>87</v>
      </c>
      <c r="AV505" s="13" t="s">
        <v>32</v>
      </c>
      <c r="AW505" s="13" t="s">
        <v>31</v>
      </c>
      <c r="AX505" s="13" t="s">
        <v>77</v>
      </c>
      <c r="AY505" s="161" t="s">
        <v>170</v>
      </c>
    </row>
    <row r="506" spans="2:51" s="13" customFormat="1" ht="12">
      <c r="B506" s="159"/>
      <c r="D506" s="160" t="s">
        <v>179</v>
      </c>
      <c r="E506" s="161" t="s">
        <v>1</v>
      </c>
      <c r="F506" s="162" t="s">
        <v>2586</v>
      </c>
      <c r="H506" s="161" t="s">
        <v>1</v>
      </c>
      <c r="I506" s="163"/>
      <c r="L506" s="159"/>
      <c r="M506" s="164"/>
      <c r="N506" s="165"/>
      <c r="O506" s="165"/>
      <c r="P506" s="165"/>
      <c r="Q506" s="165"/>
      <c r="R506" s="165"/>
      <c r="S506" s="165"/>
      <c r="T506" s="166"/>
      <c r="AT506" s="161" t="s">
        <v>179</v>
      </c>
      <c r="AU506" s="161" t="s">
        <v>87</v>
      </c>
      <c r="AV506" s="13" t="s">
        <v>32</v>
      </c>
      <c r="AW506" s="13" t="s">
        <v>31</v>
      </c>
      <c r="AX506" s="13" t="s">
        <v>77</v>
      </c>
      <c r="AY506" s="161" t="s">
        <v>170</v>
      </c>
    </row>
    <row r="507" spans="2:51" s="14" customFormat="1" ht="12">
      <c r="B507" s="167"/>
      <c r="D507" s="160" t="s">
        <v>179</v>
      </c>
      <c r="E507" s="168" t="s">
        <v>1</v>
      </c>
      <c r="F507" s="169" t="s">
        <v>32</v>
      </c>
      <c r="H507" s="170">
        <v>1</v>
      </c>
      <c r="I507" s="171"/>
      <c r="L507" s="167"/>
      <c r="M507" s="172"/>
      <c r="N507" s="173"/>
      <c r="O507" s="173"/>
      <c r="P507" s="173"/>
      <c r="Q507" s="173"/>
      <c r="R507" s="173"/>
      <c r="S507" s="173"/>
      <c r="T507" s="174"/>
      <c r="AT507" s="168" t="s">
        <v>179</v>
      </c>
      <c r="AU507" s="168" t="s">
        <v>87</v>
      </c>
      <c r="AV507" s="14" t="s">
        <v>87</v>
      </c>
      <c r="AW507" s="14" t="s">
        <v>31</v>
      </c>
      <c r="AX507" s="14" t="s">
        <v>32</v>
      </c>
      <c r="AY507" s="168" t="s">
        <v>170</v>
      </c>
    </row>
    <row r="508" spans="2:63" s="12" customFormat="1" ht="22.9" customHeight="1">
      <c r="B508" s="132"/>
      <c r="D508" s="133" t="s">
        <v>76</v>
      </c>
      <c r="E508" s="143" t="s">
        <v>214</v>
      </c>
      <c r="F508" s="143" t="s">
        <v>633</v>
      </c>
      <c r="I508" s="135"/>
      <c r="J508" s="144">
        <f>BK508</f>
        <v>0</v>
      </c>
      <c r="L508" s="132"/>
      <c r="M508" s="137"/>
      <c r="N508" s="138"/>
      <c r="O508" s="138"/>
      <c r="P508" s="139">
        <f>SUM(P509:P517)</f>
        <v>0</v>
      </c>
      <c r="Q508" s="138"/>
      <c r="R508" s="139">
        <f>SUM(R509:R517)</f>
        <v>0</v>
      </c>
      <c r="S508" s="138"/>
      <c r="T508" s="140">
        <f>SUM(T509:T517)</f>
        <v>0</v>
      </c>
      <c r="AR508" s="133" t="s">
        <v>32</v>
      </c>
      <c r="AT508" s="141" t="s">
        <v>76</v>
      </c>
      <c r="AU508" s="141" t="s">
        <v>32</v>
      </c>
      <c r="AY508" s="133" t="s">
        <v>170</v>
      </c>
      <c r="BK508" s="142">
        <f>SUM(BK509:BK517)</f>
        <v>0</v>
      </c>
    </row>
    <row r="509" spans="1:65" s="2" customFormat="1" ht="24.2" customHeight="1">
      <c r="A509" s="33"/>
      <c r="B509" s="145"/>
      <c r="C509" s="146" t="s">
        <v>762</v>
      </c>
      <c r="D509" s="146" t="s">
        <v>172</v>
      </c>
      <c r="E509" s="147" t="s">
        <v>2587</v>
      </c>
      <c r="F509" s="148" t="s">
        <v>2588</v>
      </c>
      <c r="G509" s="149" t="s">
        <v>642</v>
      </c>
      <c r="H509" s="150">
        <v>2</v>
      </c>
      <c r="I509" s="151"/>
      <c r="J509" s="152">
        <f>ROUND(I509*H509,2)</f>
        <v>0</v>
      </c>
      <c r="K509" s="148" t="s">
        <v>193</v>
      </c>
      <c r="L509" s="34"/>
      <c r="M509" s="153" t="s">
        <v>1</v>
      </c>
      <c r="N509" s="154" t="s">
        <v>42</v>
      </c>
      <c r="O509" s="59"/>
      <c r="P509" s="155">
        <f>O509*H509</f>
        <v>0</v>
      </c>
      <c r="Q509" s="155">
        <v>0</v>
      </c>
      <c r="R509" s="155">
        <f>Q509*H509</f>
        <v>0</v>
      </c>
      <c r="S509" s="155">
        <v>0</v>
      </c>
      <c r="T509" s="156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7" t="s">
        <v>177</v>
      </c>
      <c r="AT509" s="157" t="s">
        <v>172</v>
      </c>
      <c r="AU509" s="157" t="s">
        <v>87</v>
      </c>
      <c r="AY509" s="18" t="s">
        <v>170</v>
      </c>
      <c r="BE509" s="158">
        <f>IF(N509="základní",J509,0)</f>
        <v>0</v>
      </c>
      <c r="BF509" s="158">
        <f>IF(N509="snížená",J509,0)</f>
        <v>0</v>
      </c>
      <c r="BG509" s="158">
        <f>IF(N509="zákl. přenesená",J509,0)</f>
        <v>0</v>
      </c>
      <c r="BH509" s="158">
        <f>IF(N509="sníž. přenesená",J509,0)</f>
        <v>0</v>
      </c>
      <c r="BI509" s="158">
        <f>IF(N509="nulová",J509,0)</f>
        <v>0</v>
      </c>
      <c r="BJ509" s="18" t="s">
        <v>32</v>
      </c>
      <c r="BK509" s="158">
        <f>ROUND(I509*H509,2)</f>
        <v>0</v>
      </c>
      <c r="BL509" s="18" t="s">
        <v>177</v>
      </c>
      <c r="BM509" s="157" t="s">
        <v>2589</v>
      </c>
    </row>
    <row r="510" spans="1:65" s="2" customFormat="1" ht="24.2" customHeight="1">
      <c r="A510" s="33"/>
      <c r="B510" s="145"/>
      <c r="C510" s="146" t="s">
        <v>766</v>
      </c>
      <c r="D510" s="146" t="s">
        <v>172</v>
      </c>
      <c r="E510" s="147" t="s">
        <v>2590</v>
      </c>
      <c r="F510" s="148" t="s">
        <v>2591</v>
      </c>
      <c r="G510" s="149" t="s">
        <v>642</v>
      </c>
      <c r="H510" s="150">
        <v>3</v>
      </c>
      <c r="I510" s="151"/>
      <c r="J510" s="152">
        <f>ROUND(I510*H510,2)</f>
        <v>0</v>
      </c>
      <c r="K510" s="148" t="s">
        <v>193</v>
      </c>
      <c r="L510" s="34"/>
      <c r="M510" s="153" t="s">
        <v>1</v>
      </c>
      <c r="N510" s="154" t="s">
        <v>42</v>
      </c>
      <c r="O510" s="59"/>
      <c r="P510" s="155">
        <f>O510*H510</f>
        <v>0</v>
      </c>
      <c r="Q510" s="155">
        <v>0</v>
      </c>
      <c r="R510" s="155">
        <f>Q510*H510</f>
        <v>0</v>
      </c>
      <c r="S510" s="155">
        <v>0</v>
      </c>
      <c r="T510" s="156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7" t="s">
        <v>177</v>
      </c>
      <c r="AT510" s="157" t="s">
        <v>172</v>
      </c>
      <c r="AU510" s="157" t="s">
        <v>87</v>
      </c>
      <c r="AY510" s="18" t="s">
        <v>170</v>
      </c>
      <c r="BE510" s="158">
        <f>IF(N510="základní",J510,0)</f>
        <v>0</v>
      </c>
      <c r="BF510" s="158">
        <f>IF(N510="snížená",J510,0)</f>
        <v>0</v>
      </c>
      <c r="BG510" s="158">
        <f>IF(N510="zákl. přenesená",J510,0)</f>
        <v>0</v>
      </c>
      <c r="BH510" s="158">
        <f>IF(N510="sníž. přenesená",J510,0)</f>
        <v>0</v>
      </c>
      <c r="BI510" s="158">
        <f>IF(N510="nulová",J510,0)</f>
        <v>0</v>
      </c>
      <c r="BJ510" s="18" t="s">
        <v>32</v>
      </c>
      <c r="BK510" s="158">
        <f>ROUND(I510*H510,2)</f>
        <v>0</v>
      </c>
      <c r="BL510" s="18" t="s">
        <v>177</v>
      </c>
      <c r="BM510" s="157" t="s">
        <v>2592</v>
      </c>
    </row>
    <row r="511" spans="2:51" s="14" customFormat="1" ht="12">
      <c r="B511" s="167"/>
      <c r="D511" s="160" t="s">
        <v>179</v>
      </c>
      <c r="E511" s="168" t="s">
        <v>1</v>
      </c>
      <c r="F511" s="169" t="s">
        <v>2593</v>
      </c>
      <c r="H511" s="170">
        <v>1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8" t="s">
        <v>179</v>
      </c>
      <c r="AU511" s="168" t="s">
        <v>87</v>
      </c>
      <c r="AV511" s="14" t="s">
        <v>87</v>
      </c>
      <c r="AW511" s="14" t="s">
        <v>31</v>
      </c>
      <c r="AX511" s="14" t="s">
        <v>77</v>
      </c>
      <c r="AY511" s="168" t="s">
        <v>170</v>
      </c>
    </row>
    <row r="512" spans="2:51" s="14" customFormat="1" ht="12">
      <c r="B512" s="167"/>
      <c r="D512" s="160" t="s">
        <v>179</v>
      </c>
      <c r="E512" s="168" t="s">
        <v>1</v>
      </c>
      <c r="F512" s="169" t="s">
        <v>2594</v>
      </c>
      <c r="H512" s="170">
        <v>2</v>
      </c>
      <c r="I512" s="171"/>
      <c r="L512" s="167"/>
      <c r="M512" s="172"/>
      <c r="N512" s="173"/>
      <c r="O512" s="173"/>
      <c r="P512" s="173"/>
      <c r="Q512" s="173"/>
      <c r="R512" s="173"/>
      <c r="S512" s="173"/>
      <c r="T512" s="174"/>
      <c r="AT512" s="168" t="s">
        <v>179</v>
      </c>
      <c r="AU512" s="168" t="s">
        <v>87</v>
      </c>
      <c r="AV512" s="14" t="s">
        <v>87</v>
      </c>
      <c r="AW512" s="14" t="s">
        <v>31</v>
      </c>
      <c r="AX512" s="14" t="s">
        <v>77</v>
      </c>
      <c r="AY512" s="168" t="s">
        <v>170</v>
      </c>
    </row>
    <row r="513" spans="2:51" s="15" customFormat="1" ht="12">
      <c r="B513" s="175"/>
      <c r="D513" s="160" t="s">
        <v>179</v>
      </c>
      <c r="E513" s="176" t="s">
        <v>1</v>
      </c>
      <c r="F513" s="177" t="s">
        <v>239</v>
      </c>
      <c r="H513" s="178">
        <v>3</v>
      </c>
      <c r="I513" s="179"/>
      <c r="L513" s="175"/>
      <c r="M513" s="180"/>
      <c r="N513" s="181"/>
      <c r="O513" s="181"/>
      <c r="P513" s="181"/>
      <c r="Q513" s="181"/>
      <c r="R513" s="181"/>
      <c r="S513" s="181"/>
      <c r="T513" s="182"/>
      <c r="AT513" s="176" t="s">
        <v>179</v>
      </c>
      <c r="AU513" s="176" t="s">
        <v>87</v>
      </c>
      <c r="AV513" s="15" t="s">
        <v>177</v>
      </c>
      <c r="AW513" s="15" t="s">
        <v>31</v>
      </c>
      <c r="AX513" s="15" t="s">
        <v>32</v>
      </c>
      <c r="AY513" s="176" t="s">
        <v>170</v>
      </c>
    </row>
    <row r="514" spans="1:65" s="2" customFormat="1" ht="24.2" customHeight="1">
      <c r="A514" s="33"/>
      <c r="B514" s="145"/>
      <c r="C514" s="146" t="s">
        <v>770</v>
      </c>
      <c r="D514" s="146" t="s">
        <v>172</v>
      </c>
      <c r="E514" s="147" t="s">
        <v>2595</v>
      </c>
      <c r="F514" s="148" t="s">
        <v>2596</v>
      </c>
      <c r="G514" s="149" t="s">
        <v>642</v>
      </c>
      <c r="H514" s="150">
        <v>4</v>
      </c>
      <c r="I514" s="151"/>
      <c r="J514" s="152">
        <f>ROUND(I514*H514,2)</f>
        <v>0</v>
      </c>
      <c r="K514" s="148" t="s">
        <v>193</v>
      </c>
      <c r="L514" s="34"/>
      <c r="M514" s="153" t="s">
        <v>1</v>
      </c>
      <c r="N514" s="154" t="s">
        <v>42</v>
      </c>
      <c r="O514" s="59"/>
      <c r="P514" s="155">
        <f>O514*H514</f>
        <v>0</v>
      </c>
      <c r="Q514" s="155">
        <v>0</v>
      </c>
      <c r="R514" s="155">
        <f>Q514*H514</f>
        <v>0</v>
      </c>
      <c r="S514" s="155">
        <v>0</v>
      </c>
      <c r="T514" s="156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7" t="s">
        <v>177</v>
      </c>
      <c r="AT514" s="157" t="s">
        <v>172</v>
      </c>
      <c r="AU514" s="157" t="s">
        <v>87</v>
      </c>
      <c r="AY514" s="18" t="s">
        <v>170</v>
      </c>
      <c r="BE514" s="158">
        <f>IF(N514="základní",J514,0)</f>
        <v>0</v>
      </c>
      <c r="BF514" s="158">
        <f>IF(N514="snížená",J514,0)</f>
        <v>0</v>
      </c>
      <c r="BG514" s="158">
        <f>IF(N514="zákl. přenesená",J514,0)</f>
        <v>0</v>
      </c>
      <c r="BH514" s="158">
        <f>IF(N514="sníž. přenesená",J514,0)</f>
        <v>0</v>
      </c>
      <c r="BI514" s="158">
        <f>IF(N514="nulová",J514,0)</f>
        <v>0</v>
      </c>
      <c r="BJ514" s="18" t="s">
        <v>32</v>
      </c>
      <c r="BK514" s="158">
        <f>ROUND(I514*H514,2)</f>
        <v>0</v>
      </c>
      <c r="BL514" s="18" t="s">
        <v>177</v>
      </c>
      <c r="BM514" s="157" t="s">
        <v>2597</v>
      </c>
    </row>
    <row r="515" spans="2:51" s="14" customFormat="1" ht="12">
      <c r="B515" s="167"/>
      <c r="D515" s="160" t="s">
        <v>179</v>
      </c>
      <c r="E515" s="168" t="s">
        <v>1</v>
      </c>
      <c r="F515" s="169" t="s">
        <v>2598</v>
      </c>
      <c r="H515" s="170">
        <v>4</v>
      </c>
      <c r="I515" s="171"/>
      <c r="L515" s="167"/>
      <c r="M515" s="172"/>
      <c r="N515" s="173"/>
      <c r="O515" s="173"/>
      <c r="P515" s="173"/>
      <c r="Q515" s="173"/>
      <c r="R515" s="173"/>
      <c r="S515" s="173"/>
      <c r="T515" s="174"/>
      <c r="AT515" s="168" t="s">
        <v>179</v>
      </c>
      <c r="AU515" s="168" t="s">
        <v>87</v>
      </c>
      <c r="AV515" s="14" t="s">
        <v>87</v>
      </c>
      <c r="AW515" s="14" t="s">
        <v>31</v>
      </c>
      <c r="AX515" s="14" t="s">
        <v>32</v>
      </c>
      <c r="AY515" s="168" t="s">
        <v>170</v>
      </c>
    </row>
    <row r="516" spans="1:65" s="2" customFormat="1" ht="21.75" customHeight="1">
      <c r="A516" s="33"/>
      <c r="B516" s="145"/>
      <c r="C516" s="146" t="s">
        <v>774</v>
      </c>
      <c r="D516" s="146" t="s">
        <v>172</v>
      </c>
      <c r="E516" s="147" t="s">
        <v>2599</v>
      </c>
      <c r="F516" s="148" t="s">
        <v>2600</v>
      </c>
      <c r="G516" s="149" t="s">
        <v>185</v>
      </c>
      <c r="H516" s="150">
        <v>8</v>
      </c>
      <c r="I516" s="151"/>
      <c r="J516" s="152">
        <f>ROUND(I516*H516,2)</f>
        <v>0</v>
      </c>
      <c r="K516" s="148" t="s">
        <v>193</v>
      </c>
      <c r="L516" s="34"/>
      <c r="M516" s="153" t="s">
        <v>1</v>
      </c>
      <c r="N516" s="154" t="s">
        <v>42</v>
      </c>
      <c r="O516" s="59"/>
      <c r="P516" s="155">
        <f>O516*H516</f>
        <v>0</v>
      </c>
      <c r="Q516" s="155">
        <v>0</v>
      </c>
      <c r="R516" s="155">
        <f>Q516*H516</f>
        <v>0</v>
      </c>
      <c r="S516" s="155">
        <v>0</v>
      </c>
      <c r="T516" s="156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7" t="s">
        <v>177</v>
      </c>
      <c r="AT516" s="157" t="s">
        <v>172</v>
      </c>
      <c r="AU516" s="157" t="s">
        <v>87</v>
      </c>
      <c r="AY516" s="18" t="s">
        <v>170</v>
      </c>
      <c r="BE516" s="158">
        <f>IF(N516="základní",J516,0)</f>
        <v>0</v>
      </c>
      <c r="BF516" s="158">
        <f>IF(N516="snížená",J516,0)</f>
        <v>0</v>
      </c>
      <c r="BG516" s="158">
        <f>IF(N516="zákl. přenesená",J516,0)</f>
        <v>0</v>
      </c>
      <c r="BH516" s="158">
        <f>IF(N516="sníž. přenesená",J516,0)</f>
        <v>0</v>
      </c>
      <c r="BI516" s="158">
        <f>IF(N516="nulová",J516,0)</f>
        <v>0</v>
      </c>
      <c r="BJ516" s="18" t="s">
        <v>32</v>
      </c>
      <c r="BK516" s="158">
        <f>ROUND(I516*H516,2)</f>
        <v>0</v>
      </c>
      <c r="BL516" s="18" t="s">
        <v>177</v>
      </c>
      <c r="BM516" s="157" t="s">
        <v>2601</v>
      </c>
    </row>
    <row r="517" spans="1:65" s="2" customFormat="1" ht="21.75" customHeight="1">
      <c r="A517" s="33"/>
      <c r="B517" s="145"/>
      <c r="C517" s="146" t="s">
        <v>778</v>
      </c>
      <c r="D517" s="146" t="s">
        <v>172</v>
      </c>
      <c r="E517" s="147" t="s">
        <v>2602</v>
      </c>
      <c r="F517" s="148" t="s">
        <v>2603</v>
      </c>
      <c r="G517" s="149" t="s">
        <v>185</v>
      </c>
      <c r="H517" s="150">
        <v>78</v>
      </c>
      <c r="I517" s="151"/>
      <c r="J517" s="152">
        <f>ROUND(I517*H517,2)</f>
        <v>0</v>
      </c>
      <c r="K517" s="148" t="s">
        <v>193</v>
      </c>
      <c r="L517" s="34"/>
      <c r="M517" s="153" t="s">
        <v>1</v>
      </c>
      <c r="N517" s="154" t="s">
        <v>42</v>
      </c>
      <c r="O517" s="59"/>
      <c r="P517" s="155">
        <f>O517*H517</f>
        <v>0</v>
      </c>
      <c r="Q517" s="155">
        <v>0</v>
      </c>
      <c r="R517" s="155">
        <f>Q517*H517</f>
        <v>0</v>
      </c>
      <c r="S517" s="155">
        <v>0</v>
      </c>
      <c r="T517" s="156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7" t="s">
        <v>177</v>
      </c>
      <c r="AT517" s="157" t="s">
        <v>172</v>
      </c>
      <c r="AU517" s="157" t="s">
        <v>87</v>
      </c>
      <c r="AY517" s="18" t="s">
        <v>170</v>
      </c>
      <c r="BE517" s="158">
        <f>IF(N517="základní",J517,0)</f>
        <v>0</v>
      </c>
      <c r="BF517" s="158">
        <f>IF(N517="snížená",J517,0)</f>
        <v>0</v>
      </c>
      <c r="BG517" s="158">
        <f>IF(N517="zákl. přenesená",J517,0)</f>
        <v>0</v>
      </c>
      <c r="BH517" s="158">
        <f>IF(N517="sníž. přenesená",J517,0)</f>
        <v>0</v>
      </c>
      <c r="BI517" s="158">
        <f>IF(N517="nulová",J517,0)</f>
        <v>0</v>
      </c>
      <c r="BJ517" s="18" t="s">
        <v>32</v>
      </c>
      <c r="BK517" s="158">
        <f>ROUND(I517*H517,2)</f>
        <v>0</v>
      </c>
      <c r="BL517" s="18" t="s">
        <v>177</v>
      </c>
      <c r="BM517" s="157" t="s">
        <v>2604</v>
      </c>
    </row>
    <row r="518" spans="2:63" s="12" customFormat="1" ht="22.9" customHeight="1">
      <c r="B518" s="132"/>
      <c r="D518" s="133" t="s">
        <v>76</v>
      </c>
      <c r="E518" s="143" t="s">
        <v>787</v>
      </c>
      <c r="F518" s="143" t="s">
        <v>788</v>
      </c>
      <c r="I518" s="135"/>
      <c r="J518" s="144">
        <f>BK518</f>
        <v>0</v>
      </c>
      <c r="L518" s="132"/>
      <c r="M518" s="137"/>
      <c r="N518" s="138"/>
      <c r="O518" s="138"/>
      <c r="P518" s="139">
        <f>P519</f>
        <v>0</v>
      </c>
      <c r="Q518" s="138"/>
      <c r="R518" s="139">
        <f>R519</f>
        <v>0</v>
      </c>
      <c r="S518" s="138"/>
      <c r="T518" s="140">
        <f>T519</f>
        <v>0</v>
      </c>
      <c r="AR518" s="133" t="s">
        <v>32</v>
      </c>
      <c r="AT518" s="141" t="s">
        <v>76</v>
      </c>
      <c r="AU518" s="141" t="s">
        <v>32</v>
      </c>
      <c r="AY518" s="133" t="s">
        <v>170</v>
      </c>
      <c r="BK518" s="142">
        <f>BK519</f>
        <v>0</v>
      </c>
    </row>
    <row r="519" spans="1:65" s="2" customFormat="1" ht="16.5" customHeight="1">
      <c r="A519" s="33"/>
      <c r="B519" s="145"/>
      <c r="C519" s="146" t="s">
        <v>783</v>
      </c>
      <c r="D519" s="146" t="s">
        <v>172</v>
      </c>
      <c r="E519" s="147" t="s">
        <v>2605</v>
      </c>
      <c r="F519" s="148" t="s">
        <v>2606</v>
      </c>
      <c r="G519" s="149" t="s">
        <v>249</v>
      </c>
      <c r="H519" s="150">
        <v>25.927</v>
      </c>
      <c r="I519" s="151"/>
      <c r="J519" s="152">
        <f>ROUND(I519*H519,2)</f>
        <v>0</v>
      </c>
      <c r="K519" s="148" t="s">
        <v>176</v>
      </c>
      <c r="L519" s="34"/>
      <c r="M519" s="153" t="s">
        <v>1</v>
      </c>
      <c r="N519" s="154" t="s">
        <v>42</v>
      </c>
      <c r="O519" s="59"/>
      <c r="P519" s="155">
        <f>O519*H519</f>
        <v>0</v>
      </c>
      <c r="Q519" s="155">
        <v>0</v>
      </c>
      <c r="R519" s="155">
        <f>Q519*H519</f>
        <v>0</v>
      </c>
      <c r="S519" s="155">
        <v>0</v>
      </c>
      <c r="T519" s="156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7" t="s">
        <v>177</v>
      </c>
      <c r="AT519" s="157" t="s">
        <v>172</v>
      </c>
      <c r="AU519" s="157" t="s">
        <v>87</v>
      </c>
      <c r="AY519" s="18" t="s">
        <v>170</v>
      </c>
      <c r="BE519" s="158">
        <f>IF(N519="základní",J519,0)</f>
        <v>0</v>
      </c>
      <c r="BF519" s="158">
        <f>IF(N519="snížená",J519,0)</f>
        <v>0</v>
      </c>
      <c r="BG519" s="158">
        <f>IF(N519="zákl. přenesená",J519,0)</f>
        <v>0</v>
      </c>
      <c r="BH519" s="158">
        <f>IF(N519="sníž. přenesená",J519,0)</f>
        <v>0</v>
      </c>
      <c r="BI519" s="158">
        <f>IF(N519="nulová",J519,0)</f>
        <v>0</v>
      </c>
      <c r="BJ519" s="18" t="s">
        <v>32</v>
      </c>
      <c r="BK519" s="158">
        <f>ROUND(I519*H519,2)</f>
        <v>0</v>
      </c>
      <c r="BL519" s="18" t="s">
        <v>177</v>
      </c>
      <c r="BM519" s="157" t="s">
        <v>1112</v>
      </c>
    </row>
    <row r="520" spans="2:63" s="12" customFormat="1" ht="25.9" customHeight="1">
      <c r="B520" s="132"/>
      <c r="D520" s="133" t="s">
        <v>76</v>
      </c>
      <c r="E520" s="134" t="s">
        <v>379</v>
      </c>
      <c r="F520" s="134" t="s">
        <v>1113</v>
      </c>
      <c r="I520" s="135"/>
      <c r="J520" s="136">
        <f>BK520</f>
        <v>0</v>
      </c>
      <c r="L520" s="132"/>
      <c r="M520" s="137"/>
      <c r="N520" s="138"/>
      <c r="O520" s="138"/>
      <c r="P520" s="139">
        <f>P521</f>
        <v>0</v>
      </c>
      <c r="Q520" s="138"/>
      <c r="R520" s="139">
        <f>R521</f>
        <v>2.136772</v>
      </c>
      <c r="S520" s="138"/>
      <c r="T520" s="140">
        <f>T521</f>
        <v>0</v>
      </c>
      <c r="AR520" s="133" t="s">
        <v>187</v>
      </c>
      <c r="AT520" s="141" t="s">
        <v>76</v>
      </c>
      <c r="AU520" s="141" t="s">
        <v>77</v>
      </c>
      <c r="AY520" s="133" t="s">
        <v>170</v>
      </c>
      <c r="BK520" s="142">
        <f>BK521</f>
        <v>0</v>
      </c>
    </row>
    <row r="521" spans="2:63" s="12" customFormat="1" ht="22.9" customHeight="1">
      <c r="B521" s="132"/>
      <c r="D521" s="133" t="s">
        <v>76</v>
      </c>
      <c r="E521" s="143" t="s">
        <v>1114</v>
      </c>
      <c r="F521" s="143" t="s">
        <v>1115</v>
      </c>
      <c r="I521" s="135"/>
      <c r="J521" s="144">
        <f>BK521</f>
        <v>0</v>
      </c>
      <c r="L521" s="132"/>
      <c r="M521" s="137"/>
      <c r="N521" s="138"/>
      <c r="O521" s="138"/>
      <c r="P521" s="139">
        <f>SUM(P522:P529)</f>
        <v>0</v>
      </c>
      <c r="Q521" s="138"/>
      <c r="R521" s="139">
        <f>SUM(R522:R529)</f>
        <v>2.136772</v>
      </c>
      <c r="S521" s="138"/>
      <c r="T521" s="140">
        <f>SUM(T522:T529)</f>
        <v>0</v>
      </c>
      <c r="AR521" s="133" t="s">
        <v>187</v>
      </c>
      <c r="AT521" s="141" t="s">
        <v>76</v>
      </c>
      <c r="AU521" s="141" t="s">
        <v>32</v>
      </c>
      <c r="AY521" s="133" t="s">
        <v>170</v>
      </c>
      <c r="BK521" s="142">
        <f>SUM(BK522:BK529)</f>
        <v>0</v>
      </c>
    </row>
    <row r="522" spans="1:65" s="2" customFormat="1" ht="16.5" customHeight="1">
      <c r="A522" s="33"/>
      <c r="B522" s="145"/>
      <c r="C522" s="146" t="s">
        <v>789</v>
      </c>
      <c r="D522" s="146" t="s">
        <v>172</v>
      </c>
      <c r="E522" s="147" t="s">
        <v>1116</v>
      </c>
      <c r="F522" s="148" t="s">
        <v>1117</v>
      </c>
      <c r="G522" s="149" t="s">
        <v>185</v>
      </c>
      <c r="H522" s="150">
        <v>30.8</v>
      </c>
      <c r="I522" s="151"/>
      <c r="J522" s="152">
        <f>ROUND(I522*H522,2)</f>
        <v>0</v>
      </c>
      <c r="K522" s="148" t="s">
        <v>176</v>
      </c>
      <c r="L522" s="34"/>
      <c r="M522" s="153" t="s">
        <v>1</v>
      </c>
      <c r="N522" s="154" t="s">
        <v>42</v>
      </c>
      <c r="O522" s="59"/>
      <c r="P522" s="155">
        <f>O522*H522</f>
        <v>0</v>
      </c>
      <c r="Q522" s="155">
        <v>9E-05</v>
      </c>
      <c r="R522" s="155">
        <f>Q522*H522</f>
        <v>0.002772</v>
      </c>
      <c r="S522" s="155">
        <v>0</v>
      </c>
      <c r="T522" s="156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7" t="s">
        <v>177</v>
      </c>
      <c r="AT522" s="157" t="s">
        <v>172</v>
      </c>
      <c r="AU522" s="157" t="s">
        <v>87</v>
      </c>
      <c r="AY522" s="18" t="s">
        <v>170</v>
      </c>
      <c r="BE522" s="158">
        <f>IF(N522="základní",J522,0)</f>
        <v>0</v>
      </c>
      <c r="BF522" s="158">
        <f>IF(N522="snížená",J522,0)</f>
        <v>0</v>
      </c>
      <c r="BG522" s="158">
        <f>IF(N522="zákl. přenesená",J522,0)</f>
        <v>0</v>
      </c>
      <c r="BH522" s="158">
        <f>IF(N522="sníž. přenesená",J522,0)</f>
        <v>0</v>
      </c>
      <c r="BI522" s="158">
        <f>IF(N522="nulová",J522,0)</f>
        <v>0</v>
      </c>
      <c r="BJ522" s="18" t="s">
        <v>32</v>
      </c>
      <c r="BK522" s="158">
        <f>ROUND(I522*H522,2)</f>
        <v>0</v>
      </c>
      <c r="BL522" s="18" t="s">
        <v>177</v>
      </c>
      <c r="BM522" s="157" t="s">
        <v>2607</v>
      </c>
    </row>
    <row r="523" spans="2:51" s="13" customFormat="1" ht="12">
      <c r="B523" s="159"/>
      <c r="D523" s="160" t="s">
        <v>179</v>
      </c>
      <c r="E523" s="161" t="s">
        <v>1</v>
      </c>
      <c r="F523" s="162" t="s">
        <v>1119</v>
      </c>
      <c r="H523" s="161" t="s">
        <v>1</v>
      </c>
      <c r="I523" s="163"/>
      <c r="L523" s="159"/>
      <c r="M523" s="164"/>
      <c r="N523" s="165"/>
      <c r="O523" s="165"/>
      <c r="P523" s="165"/>
      <c r="Q523" s="165"/>
      <c r="R523" s="165"/>
      <c r="S523" s="165"/>
      <c r="T523" s="166"/>
      <c r="AT523" s="161" t="s">
        <v>179</v>
      </c>
      <c r="AU523" s="161" t="s">
        <v>87</v>
      </c>
      <c r="AV523" s="13" t="s">
        <v>32</v>
      </c>
      <c r="AW523" s="13" t="s">
        <v>31</v>
      </c>
      <c r="AX523" s="13" t="s">
        <v>77</v>
      </c>
      <c r="AY523" s="161" t="s">
        <v>170</v>
      </c>
    </row>
    <row r="524" spans="2:51" s="14" customFormat="1" ht="12">
      <c r="B524" s="167"/>
      <c r="D524" s="160" t="s">
        <v>179</v>
      </c>
      <c r="E524" s="168" t="s">
        <v>1</v>
      </c>
      <c r="F524" s="169" t="s">
        <v>1120</v>
      </c>
      <c r="H524" s="170">
        <v>12.1</v>
      </c>
      <c r="I524" s="171"/>
      <c r="L524" s="167"/>
      <c r="M524" s="172"/>
      <c r="N524" s="173"/>
      <c r="O524" s="173"/>
      <c r="P524" s="173"/>
      <c r="Q524" s="173"/>
      <c r="R524" s="173"/>
      <c r="S524" s="173"/>
      <c r="T524" s="174"/>
      <c r="AT524" s="168" t="s">
        <v>179</v>
      </c>
      <c r="AU524" s="168" t="s">
        <v>87</v>
      </c>
      <c r="AV524" s="14" t="s">
        <v>87</v>
      </c>
      <c r="AW524" s="14" t="s">
        <v>31</v>
      </c>
      <c r="AX524" s="14" t="s">
        <v>77</v>
      </c>
      <c r="AY524" s="168" t="s">
        <v>170</v>
      </c>
    </row>
    <row r="525" spans="2:51" s="14" customFormat="1" ht="12">
      <c r="B525" s="167"/>
      <c r="D525" s="160" t="s">
        <v>179</v>
      </c>
      <c r="E525" s="168" t="s">
        <v>1</v>
      </c>
      <c r="F525" s="169" t="s">
        <v>1121</v>
      </c>
      <c r="H525" s="170">
        <v>18.7</v>
      </c>
      <c r="I525" s="171"/>
      <c r="L525" s="167"/>
      <c r="M525" s="172"/>
      <c r="N525" s="173"/>
      <c r="O525" s="173"/>
      <c r="P525" s="173"/>
      <c r="Q525" s="173"/>
      <c r="R525" s="173"/>
      <c r="S525" s="173"/>
      <c r="T525" s="174"/>
      <c r="AT525" s="168" t="s">
        <v>179</v>
      </c>
      <c r="AU525" s="168" t="s">
        <v>87</v>
      </c>
      <c r="AV525" s="14" t="s">
        <v>87</v>
      </c>
      <c r="AW525" s="14" t="s">
        <v>31</v>
      </c>
      <c r="AX525" s="14" t="s">
        <v>77</v>
      </c>
      <c r="AY525" s="168" t="s">
        <v>170</v>
      </c>
    </row>
    <row r="526" spans="2:51" s="15" customFormat="1" ht="12">
      <c r="B526" s="175"/>
      <c r="D526" s="160" t="s">
        <v>179</v>
      </c>
      <c r="E526" s="176" t="s">
        <v>1</v>
      </c>
      <c r="F526" s="177" t="s">
        <v>239</v>
      </c>
      <c r="H526" s="178">
        <v>30.8</v>
      </c>
      <c r="I526" s="179"/>
      <c r="L526" s="175"/>
      <c r="M526" s="180"/>
      <c r="N526" s="181"/>
      <c r="O526" s="181"/>
      <c r="P526" s="181"/>
      <c r="Q526" s="181"/>
      <c r="R526" s="181"/>
      <c r="S526" s="181"/>
      <c r="T526" s="182"/>
      <c r="AT526" s="176" t="s">
        <v>179</v>
      </c>
      <c r="AU526" s="176" t="s">
        <v>87</v>
      </c>
      <c r="AV526" s="15" t="s">
        <v>177</v>
      </c>
      <c r="AW526" s="15" t="s">
        <v>31</v>
      </c>
      <c r="AX526" s="15" t="s">
        <v>32</v>
      </c>
      <c r="AY526" s="176" t="s">
        <v>170</v>
      </c>
    </row>
    <row r="527" spans="1:65" s="2" customFormat="1" ht="16.5" customHeight="1">
      <c r="A527" s="33"/>
      <c r="B527" s="145"/>
      <c r="C527" s="146" t="s">
        <v>795</v>
      </c>
      <c r="D527" s="146" t="s">
        <v>172</v>
      </c>
      <c r="E527" s="147" t="s">
        <v>1122</v>
      </c>
      <c r="F527" s="148" t="s">
        <v>1123</v>
      </c>
      <c r="G527" s="149" t="s">
        <v>642</v>
      </c>
      <c r="H527" s="150">
        <v>11</v>
      </c>
      <c r="I527" s="151"/>
      <c r="J527" s="152">
        <f>ROUND(I527*H527,2)</f>
        <v>0</v>
      </c>
      <c r="K527" s="148" t="s">
        <v>176</v>
      </c>
      <c r="L527" s="34"/>
      <c r="M527" s="153" t="s">
        <v>1</v>
      </c>
      <c r="N527" s="154" t="s">
        <v>42</v>
      </c>
      <c r="O527" s="59"/>
      <c r="P527" s="155">
        <f>O527*H527</f>
        <v>0</v>
      </c>
      <c r="Q527" s="155">
        <v>0.194</v>
      </c>
      <c r="R527" s="155">
        <f>Q527*H527</f>
        <v>2.134</v>
      </c>
      <c r="S527" s="155">
        <v>0</v>
      </c>
      <c r="T527" s="156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7" t="s">
        <v>177</v>
      </c>
      <c r="AT527" s="157" t="s">
        <v>172</v>
      </c>
      <c r="AU527" s="157" t="s">
        <v>87</v>
      </c>
      <c r="AY527" s="18" t="s">
        <v>170</v>
      </c>
      <c r="BE527" s="158">
        <f>IF(N527="základní",J527,0)</f>
        <v>0</v>
      </c>
      <c r="BF527" s="158">
        <f>IF(N527="snížená",J527,0)</f>
        <v>0</v>
      </c>
      <c r="BG527" s="158">
        <f>IF(N527="zákl. přenesená",J527,0)</f>
        <v>0</v>
      </c>
      <c r="BH527" s="158">
        <f>IF(N527="sníž. přenesená",J527,0)</f>
        <v>0</v>
      </c>
      <c r="BI527" s="158">
        <f>IF(N527="nulová",J527,0)</f>
        <v>0</v>
      </c>
      <c r="BJ527" s="18" t="s">
        <v>32</v>
      </c>
      <c r="BK527" s="158">
        <f>ROUND(I527*H527,2)</f>
        <v>0</v>
      </c>
      <c r="BL527" s="18" t="s">
        <v>177</v>
      </c>
      <c r="BM527" s="157" t="s">
        <v>2608</v>
      </c>
    </row>
    <row r="528" spans="2:51" s="13" customFormat="1" ht="12">
      <c r="B528" s="159"/>
      <c r="D528" s="160" t="s">
        <v>179</v>
      </c>
      <c r="E528" s="161" t="s">
        <v>1</v>
      </c>
      <c r="F528" s="162" t="s">
        <v>1119</v>
      </c>
      <c r="H528" s="161" t="s">
        <v>1</v>
      </c>
      <c r="I528" s="163"/>
      <c r="L528" s="159"/>
      <c r="M528" s="164"/>
      <c r="N528" s="165"/>
      <c r="O528" s="165"/>
      <c r="P528" s="165"/>
      <c r="Q528" s="165"/>
      <c r="R528" s="165"/>
      <c r="S528" s="165"/>
      <c r="T528" s="166"/>
      <c r="AT528" s="161" t="s">
        <v>179</v>
      </c>
      <c r="AU528" s="161" t="s">
        <v>87</v>
      </c>
      <c r="AV528" s="13" t="s">
        <v>32</v>
      </c>
      <c r="AW528" s="13" t="s">
        <v>31</v>
      </c>
      <c r="AX528" s="13" t="s">
        <v>77</v>
      </c>
      <c r="AY528" s="161" t="s">
        <v>170</v>
      </c>
    </row>
    <row r="529" spans="2:51" s="14" customFormat="1" ht="12">
      <c r="B529" s="167"/>
      <c r="D529" s="160" t="s">
        <v>179</v>
      </c>
      <c r="E529" s="168" t="s">
        <v>1</v>
      </c>
      <c r="F529" s="169" t="s">
        <v>1125</v>
      </c>
      <c r="H529" s="170">
        <v>11</v>
      </c>
      <c r="I529" s="171"/>
      <c r="L529" s="167"/>
      <c r="M529" s="206"/>
      <c r="N529" s="207"/>
      <c r="O529" s="207"/>
      <c r="P529" s="207"/>
      <c r="Q529" s="207"/>
      <c r="R529" s="207"/>
      <c r="S529" s="207"/>
      <c r="T529" s="208"/>
      <c r="AT529" s="168" t="s">
        <v>179</v>
      </c>
      <c r="AU529" s="168" t="s">
        <v>87</v>
      </c>
      <c r="AV529" s="14" t="s">
        <v>87</v>
      </c>
      <c r="AW529" s="14" t="s">
        <v>31</v>
      </c>
      <c r="AX529" s="14" t="s">
        <v>32</v>
      </c>
      <c r="AY529" s="168" t="s">
        <v>170</v>
      </c>
    </row>
    <row r="530" spans="1:31" s="2" customFormat="1" ht="6.95" customHeight="1">
      <c r="A530" s="33"/>
      <c r="B530" s="48"/>
      <c r="C530" s="49"/>
      <c r="D530" s="49"/>
      <c r="E530" s="49"/>
      <c r="F530" s="49"/>
      <c r="G530" s="49"/>
      <c r="H530" s="49"/>
      <c r="I530" s="49"/>
      <c r="J530" s="49"/>
      <c r="K530" s="49"/>
      <c r="L530" s="34"/>
      <c r="M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</row>
  </sheetData>
  <autoFilter ref="C126:K52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1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105</v>
      </c>
      <c r="AZ2" s="94" t="s">
        <v>1128</v>
      </c>
      <c r="BA2" s="94" t="s">
        <v>1</v>
      </c>
      <c r="BB2" s="94" t="s">
        <v>1</v>
      </c>
      <c r="BC2" s="94" t="s">
        <v>2609</v>
      </c>
      <c r="BD2" s="94" t="s">
        <v>87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4" t="s">
        <v>1130</v>
      </c>
      <c r="BA3" s="94" t="s">
        <v>1</v>
      </c>
      <c r="BB3" s="94" t="s">
        <v>1</v>
      </c>
      <c r="BC3" s="94" t="s">
        <v>2610</v>
      </c>
      <c r="BD3" s="94" t="s">
        <v>87</v>
      </c>
    </row>
    <row r="4" spans="2:5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  <c r="AZ4" s="94" t="s">
        <v>1710</v>
      </c>
      <c r="BA4" s="94" t="s">
        <v>1</v>
      </c>
      <c r="BB4" s="94" t="s">
        <v>1</v>
      </c>
      <c r="BC4" s="94" t="s">
        <v>2611</v>
      </c>
      <c r="BD4" s="94" t="s">
        <v>87</v>
      </c>
    </row>
    <row r="5" spans="2:56" s="1" customFormat="1" ht="6.95" customHeight="1">
      <c r="B5" s="21"/>
      <c r="L5" s="21"/>
      <c r="AZ5" s="94" t="s">
        <v>1712</v>
      </c>
      <c r="BA5" s="94" t="s">
        <v>1</v>
      </c>
      <c r="BB5" s="94" t="s">
        <v>1</v>
      </c>
      <c r="BC5" s="94" t="s">
        <v>2612</v>
      </c>
      <c r="BD5" s="94" t="s">
        <v>87</v>
      </c>
    </row>
    <row r="6" spans="2:56" s="1" customFormat="1" ht="12" customHeight="1">
      <c r="B6" s="21"/>
      <c r="D6" s="28" t="s">
        <v>16</v>
      </c>
      <c r="L6" s="21"/>
      <c r="AZ6" s="94" t="s">
        <v>1714</v>
      </c>
      <c r="BA6" s="94" t="s">
        <v>1</v>
      </c>
      <c r="BB6" s="94" t="s">
        <v>1</v>
      </c>
      <c r="BC6" s="94" t="s">
        <v>496</v>
      </c>
      <c r="BD6" s="94" t="s">
        <v>87</v>
      </c>
    </row>
    <row r="7" spans="2:56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  <c r="AZ7" s="94" t="s">
        <v>1715</v>
      </c>
      <c r="BA7" s="94" t="s">
        <v>1</v>
      </c>
      <c r="BB7" s="94" t="s">
        <v>1</v>
      </c>
      <c r="BC7" s="94" t="s">
        <v>2613</v>
      </c>
      <c r="BD7" s="94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816</v>
      </c>
      <c r="BA8" s="94" t="s">
        <v>1</v>
      </c>
      <c r="BB8" s="94" t="s">
        <v>1</v>
      </c>
      <c r="BC8" s="94" t="s">
        <v>2614</v>
      </c>
      <c r="BD8" s="94" t="s">
        <v>87</v>
      </c>
    </row>
    <row r="9" spans="1:56" s="2" customFormat="1" ht="16.5" customHeight="1">
      <c r="A9" s="33"/>
      <c r="B9" s="34"/>
      <c r="C9" s="33"/>
      <c r="D9" s="33"/>
      <c r="E9" s="248" t="s">
        <v>2615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817</v>
      </c>
      <c r="BA9" s="94" t="s">
        <v>1</v>
      </c>
      <c r="BB9" s="94" t="s">
        <v>1</v>
      </c>
      <c r="BC9" s="94" t="s">
        <v>2616</v>
      </c>
      <c r="BD9" s="94" t="s">
        <v>87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4" t="s">
        <v>1140</v>
      </c>
      <c r="BA10" s="94" t="s">
        <v>1</v>
      </c>
      <c r="BB10" s="94" t="s">
        <v>1</v>
      </c>
      <c r="BC10" s="94" t="s">
        <v>2617</v>
      </c>
      <c r="BD10" s="94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106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4" t="s">
        <v>1146</v>
      </c>
      <c r="BA11" s="94" t="s">
        <v>1</v>
      </c>
      <c r="BB11" s="94" t="s">
        <v>1</v>
      </c>
      <c r="BC11" s="94" t="s">
        <v>2618</v>
      </c>
      <c r="BD11" s="94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4" t="s">
        <v>825</v>
      </c>
      <c r="BA12" s="94" t="s">
        <v>1</v>
      </c>
      <c r="BB12" s="94" t="s">
        <v>1</v>
      </c>
      <c r="BC12" s="94" t="s">
        <v>2619</v>
      </c>
      <c r="BD12" s="94" t="s">
        <v>87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4" t="s">
        <v>2620</v>
      </c>
      <c r="BA13" s="94" t="s">
        <v>1</v>
      </c>
      <c r="BB13" s="94" t="s">
        <v>1</v>
      </c>
      <c r="BC13" s="94" t="s">
        <v>2621</v>
      </c>
      <c r="BD13" s="94" t="s">
        <v>87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4" t="s">
        <v>2622</v>
      </c>
      <c r="BA14" s="94" t="s">
        <v>1</v>
      </c>
      <c r="BB14" s="94" t="s">
        <v>1</v>
      </c>
      <c r="BC14" s="94" t="s">
        <v>2623</v>
      </c>
      <c r="BD14" s="94" t="s">
        <v>87</v>
      </c>
    </row>
    <row r="15" spans="1:5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4" t="s">
        <v>2624</v>
      </c>
      <c r="BA15" s="94" t="s">
        <v>1</v>
      </c>
      <c r="BB15" s="94" t="s">
        <v>1</v>
      </c>
      <c r="BC15" s="94" t="s">
        <v>2625</v>
      </c>
      <c r="BD15" s="94" t="s">
        <v>87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4" t="s">
        <v>2626</v>
      </c>
      <c r="BA16" s="94" t="s">
        <v>1</v>
      </c>
      <c r="BB16" s="94" t="s">
        <v>1</v>
      </c>
      <c r="BC16" s="94" t="s">
        <v>2627</v>
      </c>
      <c r="BD16" s="94" t="s">
        <v>87</v>
      </c>
    </row>
    <row r="17" spans="1:56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4" t="s">
        <v>1727</v>
      </c>
      <c r="BA17" s="94" t="s">
        <v>1</v>
      </c>
      <c r="BB17" s="94" t="s">
        <v>1</v>
      </c>
      <c r="BC17" s="94" t="s">
        <v>2628</v>
      </c>
      <c r="BD17" s="94" t="s">
        <v>87</v>
      </c>
    </row>
    <row r="18" spans="1:56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4" t="s">
        <v>1149</v>
      </c>
      <c r="BA18" s="94" t="s">
        <v>1</v>
      </c>
      <c r="BB18" s="94" t="s">
        <v>1</v>
      </c>
      <c r="BC18" s="94" t="s">
        <v>2629</v>
      </c>
      <c r="BD18" s="94" t="s">
        <v>87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4" t="s">
        <v>827</v>
      </c>
      <c r="BA19" s="94" t="s">
        <v>1</v>
      </c>
      <c r="BB19" s="94" t="s">
        <v>1</v>
      </c>
      <c r="BC19" s="94" t="s">
        <v>2630</v>
      </c>
      <c r="BD19" s="94" t="s">
        <v>87</v>
      </c>
    </row>
    <row r="20" spans="1:56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4" t="s">
        <v>2169</v>
      </c>
      <c r="BA20" s="94" t="s">
        <v>1</v>
      </c>
      <c r="BB20" s="94" t="s">
        <v>1</v>
      </c>
      <c r="BC20" s="94" t="s">
        <v>2631</v>
      </c>
      <c r="BD20" s="94" t="s">
        <v>87</v>
      </c>
    </row>
    <row r="21" spans="1:56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4" t="s">
        <v>2171</v>
      </c>
      <c r="BA21" s="94" t="s">
        <v>1</v>
      </c>
      <c r="BB21" s="94" t="s">
        <v>1</v>
      </c>
      <c r="BC21" s="94" t="s">
        <v>2632</v>
      </c>
      <c r="BD21" s="94" t="s">
        <v>87</v>
      </c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4" t="s">
        <v>2633</v>
      </c>
      <c r="BA22" s="94" t="s">
        <v>1</v>
      </c>
      <c r="BB22" s="94" t="s">
        <v>1</v>
      </c>
      <c r="BC22" s="94" t="s">
        <v>2634</v>
      </c>
      <c r="BD22" s="94" t="s">
        <v>87</v>
      </c>
    </row>
    <row r="23" spans="1:56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4" t="s">
        <v>830</v>
      </c>
      <c r="BA23" s="94" t="s">
        <v>1</v>
      </c>
      <c r="BB23" s="94" t="s">
        <v>1</v>
      </c>
      <c r="BC23" s="94" t="s">
        <v>2635</v>
      </c>
      <c r="BD23" s="94" t="s">
        <v>87</v>
      </c>
    </row>
    <row r="24" spans="1:56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4" t="s">
        <v>831</v>
      </c>
      <c r="BA24" s="94" t="s">
        <v>1</v>
      </c>
      <c r="BB24" s="94" t="s">
        <v>1</v>
      </c>
      <c r="BC24" s="94" t="s">
        <v>2636</v>
      </c>
      <c r="BD24" s="94" t="s">
        <v>87</v>
      </c>
    </row>
    <row r="25" spans="1:56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4" t="s">
        <v>2637</v>
      </c>
      <c r="BA25" s="94" t="s">
        <v>1</v>
      </c>
      <c r="BB25" s="94" t="s">
        <v>1</v>
      </c>
      <c r="BC25" s="94" t="s">
        <v>77</v>
      </c>
      <c r="BD25" s="94" t="s">
        <v>87</v>
      </c>
    </row>
    <row r="26" spans="1:56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4" t="s">
        <v>2638</v>
      </c>
      <c r="BA26" s="94" t="s">
        <v>1</v>
      </c>
      <c r="BB26" s="94" t="s">
        <v>1</v>
      </c>
      <c r="BC26" s="94" t="s">
        <v>2639</v>
      </c>
      <c r="BD26" s="94" t="s">
        <v>87</v>
      </c>
    </row>
    <row r="27" spans="1:56" s="8" customFormat="1" ht="16.5" customHeight="1">
      <c r="A27" s="96"/>
      <c r="B27" s="97"/>
      <c r="C27" s="96"/>
      <c r="D27" s="96"/>
      <c r="E27" s="234" t="s">
        <v>1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Z27" s="209" t="s">
        <v>133</v>
      </c>
      <c r="BA27" s="209" t="s">
        <v>1</v>
      </c>
      <c r="BB27" s="209" t="s">
        <v>1</v>
      </c>
      <c r="BC27" s="209" t="s">
        <v>2640</v>
      </c>
      <c r="BD27" s="209" t="s">
        <v>87</v>
      </c>
    </row>
    <row r="28" spans="1:56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94" t="s">
        <v>2641</v>
      </c>
      <c r="BA28" s="94" t="s">
        <v>1</v>
      </c>
      <c r="BB28" s="94" t="s">
        <v>1</v>
      </c>
      <c r="BC28" s="94" t="s">
        <v>2642</v>
      </c>
      <c r="BD28" s="94" t="s">
        <v>87</v>
      </c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ROUND(J127,0)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ROUND((SUM(BE127:BE509)),0)</f>
        <v>0</v>
      </c>
      <c r="G33" s="33"/>
      <c r="H33" s="33"/>
      <c r="I33" s="102">
        <v>0.21</v>
      </c>
      <c r="J33" s="101">
        <f>ROUND(((SUM(BE127:BE509))*I33),0)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ROUND((SUM(BF127:BF509)),0)</f>
        <v>0</v>
      </c>
      <c r="G34" s="33"/>
      <c r="H34" s="33"/>
      <c r="I34" s="102">
        <v>0.1</v>
      </c>
      <c r="J34" s="101">
        <f>ROUND(((SUM(BF127:BF509))*I34),0)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ROUND((SUM(BG127:BG509)),0)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ROUND((SUM(BH127:BH509)),0)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ROUND((SUM(BI127:BI509)),0)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SO 340 - VODOVODNÍ PŘÍPOJKY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140</v>
      </c>
      <c r="E97" s="116"/>
      <c r="F97" s="116"/>
      <c r="G97" s="116"/>
      <c r="H97" s="116"/>
      <c r="I97" s="116"/>
      <c r="J97" s="117">
        <f>J128</f>
        <v>0</v>
      </c>
      <c r="L97" s="114"/>
    </row>
    <row r="98" spans="2:12" s="10" customFormat="1" ht="19.9" customHeight="1">
      <c r="B98" s="118"/>
      <c r="D98" s="119" t="s">
        <v>141</v>
      </c>
      <c r="E98" s="120"/>
      <c r="F98" s="120"/>
      <c r="G98" s="120"/>
      <c r="H98" s="120"/>
      <c r="I98" s="120"/>
      <c r="J98" s="121">
        <f>J129</f>
        <v>0</v>
      </c>
      <c r="L98" s="118"/>
    </row>
    <row r="99" spans="2:12" s="10" customFormat="1" ht="19.9" customHeight="1">
      <c r="B99" s="118"/>
      <c r="D99" s="119" t="s">
        <v>835</v>
      </c>
      <c r="E99" s="120"/>
      <c r="F99" s="120"/>
      <c r="G99" s="120"/>
      <c r="H99" s="120"/>
      <c r="I99" s="120"/>
      <c r="J99" s="121">
        <f>J408</f>
        <v>0</v>
      </c>
      <c r="L99" s="118"/>
    </row>
    <row r="100" spans="2:12" s="10" customFormat="1" ht="19.9" customHeight="1">
      <c r="B100" s="118"/>
      <c r="D100" s="119" t="s">
        <v>1162</v>
      </c>
      <c r="E100" s="120"/>
      <c r="F100" s="120"/>
      <c r="G100" s="120"/>
      <c r="H100" s="120"/>
      <c r="I100" s="120"/>
      <c r="J100" s="121">
        <f>J418</f>
        <v>0</v>
      </c>
      <c r="L100" s="118"/>
    </row>
    <row r="101" spans="2:12" s="10" customFormat="1" ht="19.9" customHeight="1">
      <c r="B101" s="118"/>
      <c r="D101" s="119" t="s">
        <v>836</v>
      </c>
      <c r="E101" s="120"/>
      <c r="F101" s="120"/>
      <c r="G101" s="120"/>
      <c r="H101" s="120"/>
      <c r="I101" s="120"/>
      <c r="J101" s="121">
        <f>J440</f>
        <v>0</v>
      </c>
      <c r="L101" s="118"/>
    </row>
    <row r="102" spans="2:12" s="10" customFormat="1" ht="19.9" customHeight="1">
      <c r="B102" s="118"/>
      <c r="D102" s="119" t="s">
        <v>151</v>
      </c>
      <c r="E102" s="120"/>
      <c r="F102" s="120"/>
      <c r="G102" s="120"/>
      <c r="H102" s="120"/>
      <c r="I102" s="120"/>
      <c r="J102" s="121">
        <f>J481</f>
        <v>0</v>
      </c>
      <c r="L102" s="118"/>
    </row>
    <row r="103" spans="2:12" s="10" customFormat="1" ht="19.9" customHeight="1">
      <c r="B103" s="118"/>
      <c r="D103" s="119" t="s">
        <v>152</v>
      </c>
      <c r="E103" s="120"/>
      <c r="F103" s="120"/>
      <c r="G103" s="120"/>
      <c r="H103" s="120"/>
      <c r="I103" s="120"/>
      <c r="J103" s="121">
        <f>J489</f>
        <v>0</v>
      </c>
      <c r="L103" s="118"/>
    </row>
    <row r="104" spans="2:12" s="9" customFormat="1" ht="24.95" customHeight="1">
      <c r="B104" s="114"/>
      <c r="D104" s="115" t="s">
        <v>153</v>
      </c>
      <c r="E104" s="116"/>
      <c r="F104" s="116"/>
      <c r="G104" s="116"/>
      <c r="H104" s="116"/>
      <c r="I104" s="116"/>
      <c r="J104" s="117">
        <f>J491</f>
        <v>0</v>
      </c>
      <c r="L104" s="114"/>
    </row>
    <row r="105" spans="2:12" s="10" customFormat="1" ht="19.9" customHeight="1">
      <c r="B105" s="118"/>
      <c r="D105" s="119" t="s">
        <v>2643</v>
      </c>
      <c r="E105" s="120"/>
      <c r="F105" s="120"/>
      <c r="G105" s="120"/>
      <c r="H105" s="120"/>
      <c r="I105" s="120"/>
      <c r="J105" s="121">
        <f>J492</f>
        <v>0</v>
      </c>
      <c r="L105" s="118"/>
    </row>
    <row r="106" spans="2:12" s="9" customFormat="1" ht="24.95" customHeight="1">
      <c r="B106" s="114"/>
      <c r="D106" s="115" t="s">
        <v>837</v>
      </c>
      <c r="E106" s="116"/>
      <c r="F106" s="116"/>
      <c r="G106" s="116"/>
      <c r="H106" s="116"/>
      <c r="I106" s="116"/>
      <c r="J106" s="117">
        <f>J501</f>
        <v>0</v>
      </c>
      <c r="L106" s="114"/>
    </row>
    <row r="107" spans="2:12" s="10" customFormat="1" ht="19.9" customHeight="1">
      <c r="B107" s="118"/>
      <c r="D107" s="119" t="s">
        <v>838</v>
      </c>
      <c r="E107" s="120"/>
      <c r="F107" s="120"/>
      <c r="G107" s="120"/>
      <c r="H107" s="120"/>
      <c r="I107" s="120"/>
      <c r="J107" s="121">
        <f>J502</f>
        <v>0</v>
      </c>
      <c r="L107" s="11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>BRNO, STRÁNSKÉHO - REKONSTRUKCE KANALIZACE A VODOVODU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48" t="str">
        <f>E9</f>
        <v>SO 340 - VODOVODNÍ PŘÍPOJKY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>Brno</v>
      </c>
      <c r="G121" s="33"/>
      <c r="H121" s="33"/>
      <c r="I121" s="28" t="s">
        <v>22</v>
      </c>
      <c r="J121" s="56" t="str">
        <f>IF(J12="","",J12)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23</v>
      </c>
      <c r="D123" s="33"/>
      <c r="E123" s="33"/>
      <c r="F123" s="26" t="str">
        <f>E15</f>
        <v>Statutární město Brno</v>
      </c>
      <c r="G123" s="33"/>
      <c r="H123" s="33"/>
      <c r="I123" s="28" t="s">
        <v>29</v>
      </c>
      <c r="J123" s="31" t="str">
        <f>E21</f>
        <v>AQUA PROCON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28" t="s">
        <v>33</v>
      </c>
      <c r="J124" s="31" t="str">
        <f>E24</f>
        <v>Obrtel M.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2"/>
      <c r="B126" s="123"/>
      <c r="C126" s="124" t="s">
        <v>156</v>
      </c>
      <c r="D126" s="125" t="s">
        <v>62</v>
      </c>
      <c r="E126" s="125" t="s">
        <v>58</v>
      </c>
      <c r="F126" s="125" t="s">
        <v>59</v>
      </c>
      <c r="G126" s="125" t="s">
        <v>157</v>
      </c>
      <c r="H126" s="125" t="s">
        <v>158</v>
      </c>
      <c r="I126" s="125" t="s">
        <v>159</v>
      </c>
      <c r="J126" s="125" t="s">
        <v>137</v>
      </c>
      <c r="K126" s="126" t="s">
        <v>160</v>
      </c>
      <c r="L126" s="127"/>
      <c r="M126" s="63" t="s">
        <v>1</v>
      </c>
      <c r="N126" s="64" t="s">
        <v>41</v>
      </c>
      <c r="O126" s="64" t="s">
        <v>161</v>
      </c>
      <c r="P126" s="64" t="s">
        <v>162</v>
      </c>
      <c r="Q126" s="64" t="s">
        <v>163</v>
      </c>
      <c r="R126" s="64" t="s">
        <v>164</v>
      </c>
      <c r="S126" s="64" t="s">
        <v>165</v>
      </c>
      <c r="T126" s="65" t="s">
        <v>166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</row>
    <row r="127" spans="1:63" s="2" customFormat="1" ht="22.9" customHeight="1">
      <c r="A127" s="33"/>
      <c r="B127" s="34"/>
      <c r="C127" s="70" t="s">
        <v>167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P128+P491+P501</f>
        <v>0</v>
      </c>
      <c r="Q127" s="67"/>
      <c r="R127" s="129">
        <f>R128+R491+R501</f>
        <v>52.89306245</v>
      </c>
      <c r="S127" s="67"/>
      <c r="T127" s="130">
        <f>T128+T491+T501</f>
        <v>344.75925240000004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139</v>
      </c>
      <c r="BK127" s="131">
        <f>BK128+BK491+BK501</f>
        <v>0</v>
      </c>
    </row>
    <row r="128" spans="2:63" s="12" customFormat="1" ht="25.9" customHeight="1">
      <c r="B128" s="132"/>
      <c r="D128" s="133" t="s">
        <v>76</v>
      </c>
      <c r="E128" s="134" t="s">
        <v>168</v>
      </c>
      <c r="F128" s="134" t="s">
        <v>169</v>
      </c>
      <c r="I128" s="135"/>
      <c r="J128" s="136">
        <f>BK128</f>
        <v>0</v>
      </c>
      <c r="L128" s="132"/>
      <c r="M128" s="137"/>
      <c r="N128" s="138"/>
      <c r="O128" s="138"/>
      <c r="P128" s="139">
        <f>P129+P408+P418+P440+P481+P489</f>
        <v>0</v>
      </c>
      <c r="Q128" s="138"/>
      <c r="R128" s="139">
        <f>R129+R408+R418+R440+R481+R489</f>
        <v>16.15752645</v>
      </c>
      <c r="S128" s="138"/>
      <c r="T128" s="140">
        <f>T129+T408+T418+T440+T481+T489</f>
        <v>344.75925240000004</v>
      </c>
      <c r="AR128" s="133" t="s">
        <v>32</v>
      </c>
      <c r="AT128" s="141" t="s">
        <v>76</v>
      </c>
      <c r="AU128" s="141" t="s">
        <v>77</v>
      </c>
      <c r="AY128" s="133" t="s">
        <v>170</v>
      </c>
      <c r="BK128" s="142">
        <f>BK129+BK408+BK418+BK440+BK481+BK489</f>
        <v>0</v>
      </c>
    </row>
    <row r="129" spans="2:63" s="12" customFormat="1" ht="22.9" customHeight="1">
      <c r="B129" s="132"/>
      <c r="D129" s="133" t="s">
        <v>76</v>
      </c>
      <c r="E129" s="143" t="s">
        <v>32</v>
      </c>
      <c r="F129" s="143" t="s">
        <v>171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SUM(P130:P407)</f>
        <v>0</v>
      </c>
      <c r="Q129" s="138"/>
      <c r="R129" s="139">
        <f>SUM(R130:R407)</f>
        <v>11.27135576</v>
      </c>
      <c r="S129" s="138"/>
      <c r="T129" s="140">
        <f>SUM(T130:T407)</f>
        <v>344.75925240000004</v>
      </c>
      <c r="AR129" s="133" t="s">
        <v>32</v>
      </c>
      <c r="AT129" s="141" t="s">
        <v>76</v>
      </c>
      <c r="AU129" s="141" t="s">
        <v>32</v>
      </c>
      <c r="AY129" s="133" t="s">
        <v>170</v>
      </c>
      <c r="BK129" s="142">
        <f>SUM(BK130:BK407)</f>
        <v>0</v>
      </c>
    </row>
    <row r="130" spans="1:65" s="2" customFormat="1" ht="16.5" customHeight="1">
      <c r="A130" s="33"/>
      <c r="B130" s="145"/>
      <c r="C130" s="146" t="s">
        <v>32</v>
      </c>
      <c r="D130" s="146" t="s">
        <v>172</v>
      </c>
      <c r="E130" s="147" t="s">
        <v>183</v>
      </c>
      <c r="F130" s="148" t="s">
        <v>184</v>
      </c>
      <c r="G130" s="149" t="s">
        <v>185</v>
      </c>
      <c r="H130" s="150">
        <v>66</v>
      </c>
      <c r="I130" s="151"/>
      <c r="J130" s="152">
        <f>ROUND(I130*H130,2)</f>
        <v>0</v>
      </c>
      <c r="K130" s="148" t="s">
        <v>176</v>
      </c>
      <c r="L130" s="34"/>
      <c r="M130" s="153" t="s">
        <v>1</v>
      </c>
      <c r="N130" s="154" t="s">
        <v>42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0.205</v>
      </c>
      <c r="T130" s="156">
        <f>S130*H130</f>
        <v>13.53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177</v>
      </c>
      <c r="AT130" s="157" t="s">
        <v>172</v>
      </c>
      <c r="AU130" s="157" t="s">
        <v>87</v>
      </c>
      <c r="AY130" s="18" t="s">
        <v>170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8" t="s">
        <v>32</v>
      </c>
      <c r="BK130" s="158">
        <f>ROUND(I130*H130,2)</f>
        <v>0</v>
      </c>
      <c r="BL130" s="18" t="s">
        <v>177</v>
      </c>
      <c r="BM130" s="157" t="s">
        <v>2644</v>
      </c>
    </row>
    <row r="131" spans="2:51" s="14" customFormat="1" ht="12">
      <c r="B131" s="167"/>
      <c r="D131" s="160" t="s">
        <v>179</v>
      </c>
      <c r="E131" s="168" t="s">
        <v>1</v>
      </c>
      <c r="F131" s="169" t="s">
        <v>2645</v>
      </c>
      <c r="H131" s="170">
        <v>66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8" t="s">
        <v>179</v>
      </c>
      <c r="AU131" s="168" t="s">
        <v>87</v>
      </c>
      <c r="AV131" s="14" t="s">
        <v>87</v>
      </c>
      <c r="AW131" s="14" t="s">
        <v>31</v>
      </c>
      <c r="AX131" s="14" t="s">
        <v>77</v>
      </c>
      <c r="AY131" s="168" t="s">
        <v>170</v>
      </c>
    </row>
    <row r="132" spans="2:51" s="15" customFormat="1" ht="12">
      <c r="B132" s="175"/>
      <c r="D132" s="160" t="s">
        <v>179</v>
      </c>
      <c r="E132" s="176" t="s">
        <v>1714</v>
      </c>
      <c r="F132" s="177" t="s">
        <v>239</v>
      </c>
      <c r="H132" s="178">
        <v>66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179</v>
      </c>
      <c r="AU132" s="176" t="s">
        <v>87</v>
      </c>
      <c r="AV132" s="15" t="s">
        <v>177</v>
      </c>
      <c r="AW132" s="15" t="s">
        <v>31</v>
      </c>
      <c r="AX132" s="15" t="s">
        <v>32</v>
      </c>
      <c r="AY132" s="176" t="s">
        <v>170</v>
      </c>
    </row>
    <row r="133" spans="1:65" s="2" customFormat="1" ht="16.5" customHeight="1">
      <c r="A133" s="33"/>
      <c r="B133" s="145"/>
      <c r="C133" s="146" t="s">
        <v>87</v>
      </c>
      <c r="D133" s="146" t="s">
        <v>172</v>
      </c>
      <c r="E133" s="147" t="s">
        <v>197</v>
      </c>
      <c r="F133" s="148" t="s">
        <v>198</v>
      </c>
      <c r="G133" s="149" t="s">
        <v>185</v>
      </c>
      <c r="H133" s="150">
        <v>66</v>
      </c>
      <c r="I133" s="151"/>
      <c r="J133" s="152">
        <f>ROUND(I133*H133,2)</f>
        <v>0</v>
      </c>
      <c r="K133" s="148" t="s">
        <v>176</v>
      </c>
      <c r="L133" s="34"/>
      <c r="M133" s="153" t="s">
        <v>1</v>
      </c>
      <c r="N133" s="154" t="s">
        <v>42</v>
      </c>
      <c r="O133" s="59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177</v>
      </c>
      <c r="AT133" s="157" t="s">
        <v>172</v>
      </c>
      <c r="AU133" s="157" t="s">
        <v>87</v>
      </c>
      <c r="AY133" s="18" t="s">
        <v>170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8" t="s">
        <v>32</v>
      </c>
      <c r="BK133" s="158">
        <f>ROUND(I133*H133,2)</f>
        <v>0</v>
      </c>
      <c r="BL133" s="18" t="s">
        <v>177</v>
      </c>
      <c r="BM133" s="157" t="s">
        <v>2646</v>
      </c>
    </row>
    <row r="134" spans="2:51" s="14" customFormat="1" ht="12">
      <c r="B134" s="167"/>
      <c r="D134" s="160" t="s">
        <v>179</v>
      </c>
      <c r="E134" s="168" t="s">
        <v>1</v>
      </c>
      <c r="F134" s="169" t="s">
        <v>1714</v>
      </c>
      <c r="H134" s="170">
        <v>66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179</v>
      </c>
      <c r="AU134" s="168" t="s">
        <v>87</v>
      </c>
      <c r="AV134" s="14" t="s">
        <v>87</v>
      </c>
      <c r="AW134" s="14" t="s">
        <v>31</v>
      </c>
      <c r="AX134" s="14" t="s">
        <v>32</v>
      </c>
      <c r="AY134" s="168" t="s">
        <v>170</v>
      </c>
    </row>
    <row r="135" spans="1:65" s="2" customFormat="1" ht="16.5" customHeight="1">
      <c r="A135" s="33"/>
      <c r="B135" s="145"/>
      <c r="C135" s="146" t="s">
        <v>187</v>
      </c>
      <c r="D135" s="146" t="s">
        <v>172</v>
      </c>
      <c r="E135" s="147" t="s">
        <v>1744</v>
      </c>
      <c r="F135" s="148" t="s">
        <v>1745</v>
      </c>
      <c r="G135" s="149" t="s">
        <v>185</v>
      </c>
      <c r="H135" s="150">
        <v>132</v>
      </c>
      <c r="I135" s="151"/>
      <c r="J135" s="152">
        <f>ROUND(I135*H135,2)</f>
        <v>0</v>
      </c>
      <c r="K135" s="148" t="s">
        <v>176</v>
      </c>
      <c r="L135" s="34"/>
      <c r="M135" s="153" t="s">
        <v>1</v>
      </c>
      <c r="N135" s="154" t="s">
        <v>42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0.115</v>
      </c>
      <c r="T135" s="156">
        <f>S135*H135</f>
        <v>15.180000000000001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177</v>
      </c>
      <c r="AT135" s="157" t="s">
        <v>172</v>
      </c>
      <c r="AU135" s="157" t="s">
        <v>87</v>
      </c>
      <c r="AY135" s="18" t="s">
        <v>170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8" t="s">
        <v>32</v>
      </c>
      <c r="BK135" s="158">
        <f>ROUND(I135*H135,2)</f>
        <v>0</v>
      </c>
      <c r="BL135" s="18" t="s">
        <v>177</v>
      </c>
      <c r="BM135" s="157" t="s">
        <v>2647</v>
      </c>
    </row>
    <row r="136" spans="2:51" s="14" customFormat="1" ht="12">
      <c r="B136" s="167"/>
      <c r="D136" s="160" t="s">
        <v>179</v>
      </c>
      <c r="E136" s="168" t="s">
        <v>1</v>
      </c>
      <c r="F136" s="169" t="s">
        <v>1747</v>
      </c>
      <c r="H136" s="170">
        <v>132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8" t="s">
        <v>179</v>
      </c>
      <c r="AU136" s="168" t="s">
        <v>87</v>
      </c>
      <c r="AV136" s="14" t="s">
        <v>87</v>
      </c>
      <c r="AW136" s="14" t="s">
        <v>31</v>
      </c>
      <c r="AX136" s="14" t="s">
        <v>32</v>
      </c>
      <c r="AY136" s="168" t="s">
        <v>170</v>
      </c>
    </row>
    <row r="137" spans="1:65" s="2" customFormat="1" ht="16.5" customHeight="1">
      <c r="A137" s="33"/>
      <c r="B137" s="145"/>
      <c r="C137" s="146" t="s">
        <v>177</v>
      </c>
      <c r="D137" s="146" t="s">
        <v>172</v>
      </c>
      <c r="E137" s="147" t="s">
        <v>1748</v>
      </c>
      <c r="F137" s="148" t="s">
        <v>1749</v>
      </c>
      <c r="G137" s="149" t="s">
        <v>175</v>
      </c>
      <c r="H137" s="150">
        <v>0.81</v>
      </c>
      <c r="I137" s="151"/>
      <c r="J137" s="152">
        <f>ROUND(I137*H137,2)</f>
        <v>0</v>
      </c>
      <c r="K137" s="148" t="s">
        <v>176</v>
      </c>
      <c r="L137" s="34"/>
      <c r="M137" s="153" t="s">
        <v>1</v>
      </c>
      <c r="N137" s="154" t="s">
        <v>42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0.388</v>
      </c>
      <c r="T137" s="156">
        <f>S137*H137</f>
        <v>0.31428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177</v>
      </c>
      <c r="AT137" s="157" t="s">
        <v>172</v>
      </c>
      <c r="AU137" s="157" t="s">
        <v>87</v>
      </c>
      <c r="AY137" s="18" t="s">
        <v>170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8" t="s">
        <v>32</v>
      </c>
      <c r="BK137" s="158">
        <f>ROUND(I137*H137,2)</f>
        <v>0</v>
      </c>
      <c r="BL137" s="18" t="s">
        <v>177</v>
      </c>
      <c r="BM137" s="157" t="s">
        <v>2648</v>
      </c>
    </row>
    <row r="138" spans="2:51" s="14" customFormat="1" ht="12">
      <c r="B138" s="167"/>
      <c r="D138" s="160" t="s">
        <v>179</v>
      </c>
      <c r="E138" s="168" t="s">
        <v>1</v>
      </c>
      <c r="F138" s="169" t="s">
        <v>2649</v>
      </c>
      <c r="H138" s="170">
        <v>0.81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179</v>
      </c>
      <c r="AU138" s="168" t="s">
        <v>87</v>
      </c>
      <c r="AV138" s="14" t="s">
        <v>87</v>
      </c>
      <c r="AW138" s="14" t="s">
        <v>31</v>
      </c>
      <c r="AX138" s="14" t="s">
        <v>77</v>
      </c>
      <c r="AY138" s="168" t="s">
        <v>170</v>
      </c>
    </row>
    <row r="139" spans="2:51" s="15" customFormat="1" ht="12">
      <c r="B139" s="175"/>
      <c r="D139" s="160" t="s">
        <v>179</v>
      </c>
      <c r="E139" s="176" t="s">
        <v>1710</v>
      </c>
      <c r="F139" s="177" t="s">
        <v>239</v>
      </c>
      <c r="H139" s="178">
        <v>0.81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179</v>
      </c>
      <c r="AU139" s="176" t="s">
        <v>87</v>
      </c>
      <c r="AV139" s="15" t="s">
        <v>177</v>
      </c>
      <c r="AW139" s="15" t="s">
        <v>31</v>
      </c>
      <c r="AX139" s="15" t="s">
        <v>32</v>
      </c>
      <c r="AY139" s="176" t="s">
        <v>170</v>
      </c>
    </row>
    <row r="140" spans="1:65" s="2" customFormat="1" ht="21.75" customHeight="1">
      <c r="A140" s="33"/>
      <c r="B140" s="145"/>
      <c r="C140" s="146" t="s">
        <v>196</v>
      </c>
      <c r="D140" s="146" t="s">
        <v>172</v>
      </c>
      <c r="E140" s="147" t="s">
        <v>1752</v>
      </c>
      <c r="F140" s="148" t="s">
        <v>1753</v>
      </c>
      <c r="G140" s="149" t="s">
        <v>175</v>
      </c>
      <c r="H140" s="150">
        <v>15.33</v>
      </c>
      <c r="I140" s="151"/>
      <c r="J140" s="152">
        <f>ROUND(I140*H140,2)</f>
        <v>0</v>
      </c>
      <c r="K140" s="148" t="s">
        <v>176</v>
      </c>
      <c r="L140" s="34"/>
      <c r="M140" s="153" t="s">
        <v>1</v>
      </c>
      <c r="N140" s="154" t="s">
        <v>42</v>
      </c>
      <c r="O140" s="59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177</v>
      </c>
      <c r="AT140" s="157" t="s">
        <v>172</v>
      </c>
      <c r="AU140" s="157" t="s">
        <v>87</v>
      </c>
      <c r="AY140" s="18" t="s">
        <v>170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8" t="s">
        <v>32</v>
      </c>
      <c r="BK140" s="158">
        <f>ROUND(I140*H140,2)</f>
        <v>0</v>
      </c>
      <c r="BL140" s="18" t="s">
        <v>177</v>
      </c>
      <c r="BM140" s="157" t="s">
        <v>2650</v>
      </c>
    </row>
    <row r="141" spans="2:51" s="14" customFormat="1" ht="12">
      <c r="B141" s="167"/>
      <c r="D141" s="160" t="s">
        <v>179</v>
      </c>
      <c r="E141" s="168" t="s">
        <v>1</v>
      </c>
      <c r="F141" s="169" t="s">
        <v>1755</v>
      </c>
      <c r="H141" s="170">
        <v>0.81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8" t="s">
        <v>179</v>
      </c>
      <c r="AU141" s="168" t="s">
        <v>87</v>
      </c>
      <c r="AV141" s="14" t="s">
        <v>87</v>
      </c>
      <c r="AW141" s="14" t="s">
        <v>31</v>
      </c>
      <c r="AX141" s="14" t="s">
        <v>77</v>
      </c>
      <c r="AY141" s="168" t="s">
        <v>170</v>
      </c>
    </row>
    <row r="142" spans="2:51" s="14" customFormat="1" ht="12">
      <c r="B142" s="167"/>
      <c r="D142" s="160" t="s">
        <v>179</v>
      </c>
      <c r="E142" s="168" t="s">
        <v>1</v>
      </c>
      <c r="F142" s="169" t="s">
        <v>1756</v>
      </c>
      <c r="H142" s="170">
        <v>14.52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179</v>
      </c>
      <c r="AU142" s="168" t="s">
        <v>87</v>
      </c>
      <c r="AV142" s="14" t="s">
        <v>87</v>
      </c>
      <c r="AW142" s="14" t="s">
        <v>31</v>
      </c>
      <c r="AX142" s="14" t="s">
        <v>77</v>
      </c>
      <c r="AY142" s="168" t="s">
        <v>170</v>
      </c>
    </row>
    <row r="143" spans="2:51" s="15" customFormat="1" ht="12">
      <c r="B143" s="175"/>
      <c r="D143" s="160" t="s">
        <v>179</v>
      </c>
      <c r="E143" s="176" t="s">
        <v>1</v>
      </c>
      <c r="F143" s="177" t="s">
        <v>239</v>
      </c>
      <c r="H143" s="178">
        <v>15.33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179</v>
      </c>
      <c r="AU143" s="176" t="s">
        <v>87</v>
      </c>
      <c r="AV143" s="15" t="s">
        <v>177</v>
      </c>
      <c r="AW143" s="15" t="s">
        <v>31</v>
      </c>
      <c r="AX143" s="15" t="s">
        <v>32</v>
      </c>
      <c r="AY143" s="176" t="s">
        <v>170</v>
      </c>
    </row>
    <row r="144" spans="1:65" s="2" customFormat="1" ht="16.5" customHeight="1">
      <c r="A144" s="33"/>
      <c r="B144" s="145"/>
      <c r="C144" s="146" t="s">
        <v>200</v>
      </c>
      <c r="D144" s="146" t="s">
        <v>172</v>
      </c>
      <c r="E144" s="147" t="s">
        <v>1757</v>
      </c>
      <c r="F144" s="148" t="s">
        <v>1758</v>
      </c>
      <c r="G144" s="149" t="s">
        <v>175</v>
      </c>
      <c r="H144" s="150">
        <v>0.81</v>
      </c>
      <c r="I144" s="151"/>
      <c r="J144" s="152">
        <f>ROUND(I144*H144,2)</f>
        <v>0</v>
      </c>
      <c r="K144" s="148" t="s">
        <v>176</v>
      </c>
      <c r="L144" s="34"/>
      <c r="M144" s="153" t="s">
        <v>1</v>
      </c>
      <c r="N144" s="154" t="s">
        <v>42</v>
      </c>
      <c r="O144" s="59"/>
      <c r="P144" s="155">
        <f>O144*H144</f>
        <v>0</v>
      </c>
      <c r="Q144" s="155">
        <v>0</v>
      </c>
      <c r="R144" s="155">
        <f>Q144*H144</f>
        <v>0</v>
      </c>
      <c r="S144" s="155">
        <v>0.625</v>
      </c>
      <c r="T144" s="156">
        <f>S144*H144</f>
        <v>0.5062500000000001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177</v>
      </c>
      <c r="AT144" s="157" t="s">
        <v>172</v>
      </c>
      <c r="AU144" s="157" t="s">
        <v>87</v>
      </c>
      <c r="AY144" s="18" t="s">
        <v>170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8" t="s">
        <v>32</v>
      </c>
      <c r="BK144" s="158">
        <f>ROUND(I144*H144,2)</f>
        <v>0</v>
      </c>
      <c r="BL144" s="18" t="s">
        <v>177</v>
      </c>
      <c r="BM144" s="157" t="s">
        <v>2651</v>
      </c>
    </row>
    <row r="145" spans="2:51" s="14" customFormat="1" ht="12">
      <c r="B145" s="167"/>
      <c r="D145" s="160" t="s">
        <v>179</v>
      </c>
      <c r="E145" s="168" t="s">
        <v>1</v>
      </c>
      <c r="F145" s="169" t="s">
        <v>1710</v>
      </c>
      <c r="H145" s="170">
        <v>0.81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179</v>
      </c>
      <c r="AU145" s="168" t="s">
        <v>87</v>
      </c>
      <c r="AV145" s="14" t="s">
        <v>87</v>
      </c>
      <c r="AW145" s="14" t="s">
        <v>31</v>
      </c>
      <c r="AX145" s="14" t="s">
        <v>32</v>
      </c>
      <c r="AY145" s="168" t="s">
        <v>170</v>
      </c>
    </row>
    <row r="146" spans="1:65" s="2" customFormat="1" ht="16.5" customHeight="1">
      <c r="A146" s="33"/>
      <c r="B146" s="145"/>
      <c r="C146" s="146" t="s">
        <v>205</v>
      </c>
      <c r="D146" s="146" t="s">
        <v>172</v>
      </c>
      <c r="E146" s="147" t="s">
        <v>1179</v>
      </c>
      <c r="F146" s="148" t="s">
        <v>1180</v>
      </c>
      <c r="G146" s="149" t="s">
        <v>185</v>
      </c>
      <c r="H146" s="150">
        <v>9</v>
      </c>
      <c r="I146" s="151"/>
      <c r="J146" s="152">
        <f>ROUND(I146*H146,2)</f>
        <v>0</v>
      </c>
      <c r="K146" s="148" t="s">
        <v>176</v>
      </c>
      <c r="L146" s="34"/>
      <c r="M146" s="153" t="s">
        <v>1</v>
      </c>
      <c r="N146" s="154" t="s">
        <v>42</v>
      </c>
      <c r="O146" s="59"/>
      <c r="P146" s="155">
        <f>O146*H146</f>
        <v>0</v>
      </c>
      <c r="Q146" s="155">
        <v>8E-05</v>
      </c>
      <c r="R146" s="155">
        <f>Q146*H146</f>
        <v>0.00072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177</v>
      </c>
      <c r="AT146" s="157" t="s">
        <v>172</v>
      </c>
      <c r="AU146" s="157" t="s">
        <v>87</v>
      </c>
      <c r="AY146" s="18" t="s">
        <v>170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32</v>
      </c>
      <c r="BK146" s="158">
        <f>ROUND(I146*H146,2)</f>
        <v>0</v>
      </c>
      <c r="BL146" s="18" t="s">
        <v>177</v>
      </c>
      <c r="BM146" s="157" t="s">
        <v>2652</v>
      </c>
    </row>
    <row r="147" spans="2:51" s="14" customFormat="1" ht="12">
      <c r="B147" s="167"/>
      <c r="D147" s="160" t="s">
        <v>179</v>
      </c>
      <c r="E147" s="168" t="s">
        <v>1</v>
      </c>
      <c r="F147" s="169" t="s">
        <v>1761</v>
      </c>
      <c r="H147" s="170">
        <v>9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179</v>
      </c>
      <c r="AU147" s="168" t="s">
        <v>87</v>
      </c>
      <c r="AV147" s="14" t="s">
        <v>87</v>
      </c>
      <c r="AW147" s="14" t="s">
        <v>31</v>
      </c>
      <c r="AX147" s="14" t="s">
        <v>32</v>
      </c>
      <c r="AY147" s="168" t="s">
        <v>170</v>
      </c>
    </row>
    <row r="148" spans="1:65" s="2" customFormat="1" ht="16.5" customHeight="1">
      <c r="A148" s="33"/>
      <c r="B148" s="145"/>
      <c r="C148" s="146" t="s">
        <v>210</v>
      </c>
      <c r="D148" s="146" t="s">
        <v>172</v>
      </c>
      <c r="E148" s="147" t="s">
        <v>1762</v>
      </c>
      <c r="F148" s="148" t="s">
        <v>1763</v>
      </c>
      <c r="G148" s="149" t="s">
        <v>175</v>
      </c>
      <c r="H148" s="150">
        <v>18.54</v>
      </c>
      <c r="I148" s="151"/>
      <c r="J148" s="152">
        <f>ROUND(I148*H148,2)</f>
        <v>0</v>
      </c>
      <c r="K148" s="148" t="s">
        <v>176</v>
      </c>
      <c r="L148" s="34"/>
      <c r="M148" s="153" t="s">
        <v>1</v>
      </c>
      <c r="N148" s="154" t="s">
        <v>42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0.26</v>
      </c>
      <c r="T148" s="156">
        <f>S148*H148</f>
        <v>4.8204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177</v>
      </c>
      <c r="AT148" s="157" t="s">
        <v>172</v>
      </c>
      <c r="AU148" s="157" t="s">
        <v>87</v>
      </c>
      <c r="AY148" s="18" t="s">
        <v>170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8" t="s">
        <v>32</v>
      </c>
      <c r="BK148" s="158">
        <f>ROUND(I148*H148,2)</f>
        <v>0</v>
      </c>
      <c r="BL148" s="18" t="s">
        <v>177</v>
      </c>
      <c r="BM148" s="157" t="s">
        <v>2653</v>
      </c>
    </row>
    <row r="149" spans="2:51" s="13" customFormat="1" ht="12">
      <c r="B149" s="159"/>
      <c r="D149" s="160" t="s">
        <v>179</v>
      </c>
      <c r="E149" s="161" t="s">
        <v>1</v>
      </c>
      <c r="F149" s="162" t="s">
        <v>2654</v>
      </c>
      <c r="H149" s="161" t="s">
        <v>1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1" t="s">
        <v>179</v>
      </c>
      <c r="AU149" s="161" t="s">
        <v>87</v>
      </c>
      <c r="AV149" s="13" t="s">
        <v>32</v>
      </c>
      <c r="AW149" s="13" t="s">
        <v>31</v>
      </c>
      <c r="AX149" s="13" t="s">
        <v>77</v>
      </c>
      <c r="AY149" s="161" t="s">
        <v>170</v>
      </c>
    </row>
    <row r="150" spans="2:51" s="14" customFormat="1" ht="12">
      <c r="B150" s="167"/>
      <c r="D150" s="160" t="s">
        <v>179</v>
      </c>
      <c r="E150" s="168" t="s">
        <v>1</v>
      </c>
      <c r="F150" s="169" t="s">
        <v>2655</v>
      </c>
      <c r="H150" s="170">
        <v>6.3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179</v>
      </c>
      <c r="AU150" s="168" t="s">
        <v>87</v>
      </c>
      <c r="AV150" s="14" t="s">
        <v>87</v>
      </c>
      <c r="AW150" s="14" t="s">
        <v>31</v>
      </c>
      <c r="AX150" s="14" t="s">
        <v>77</v>
      </c>
      <c r="AY150" s="168" t="s">
        <v>170</v>
      </c>
    </row>
    <row r="151" spans="2:51" s="16" customFormat="1" ht="12">
      <c r="B151" s="198"/>
      <c r="D151" s="160" t="s">
        <v>179</v>
      </c>
      <c r="E151" s="199" t="s">
        <v>2656</v>
      </c>
      <c r="F151" s="200" t="s">
        <v>893</v>
      </c>
      <c r="H151" s="201">
        <v>6.3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179</v>
      </c>
      <c r="AU151" s="199" t="s">
        <v>87</v>
      </c>
      <c r="AV151" s="16" t="s">
        <v>187</v>
      </c>
      <c r="AW151" s="16" t="s">
        <v>31</v>
      </c>
      <c r="AX151" s="16" t="s">
        <v>77</v>
      </c>
      <c r="AY151" s="199" t="s">
        <v>170</v>
      </c>
    </row>
    <row r="152" spans="2:51" s="13" customFormat="1" ht="12">
      <c r="B152" s="159"/>
      <c r="D152" s="160" t="s">
        <v>179</v>
      </c>
      <c r="E152" s="161" t="s">
        <v>1</v>
      </c>
      <c r="F152" s="162" t="s">
        <v>2657</v>
      </c>
      <c r="H152" s="161" t="s">
        <v>1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179</v>
      </c>
      <c r="AU152" s="161" t="s">
        <v>87</v>
      </c>
      <c r="AV152" s="13" t="s">
        <v>32</v>
      </c>
      <c r="AW152" s="13" t="s">
        <v>31</v>
      </c>
      <c r="AX152" s="13" t="s">
        <v>77</v>
      </c>
      <c r="AY152" s="161" t="s">
        <v>170</v>
      </c>
    </row>
    <row r="153" spans="2:51" s="14" customFormat="1" ht="12">
      <c r="B153" s="167"/>
      <c r="D153" s="160" t="s">
        <v>179</v>
      </c>
      <c r="E153" s="168" t="s">
        <v>1</v>
      </c>
      <c r="F153" s="169" t="s">
        <v>2658</v>
      </c>
      <c r="H153" s="170">
        <v>12.24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8" t="s">
        <v>179</v>
      </c>
      <c r="AU153" s="168" t="s">
        <v>87</v>
      </c>
      <c r="AV153" s="14" t="s">
        <v>87</v>
      </c>
      <c r="AW153" s="14" t="s">
        <v>31</v>
      </c>
      <c r="AX153" s="14" t="s">
        <v>77</v>
      </c>
      <c r="AY153" s="168" t="s">
        <v>170</v>
      </c>
    </row>
    <row r="154" spans="2:51" s="16" customFormat="1" ht="12">
      <c r="B154" s="198"/>
      <c r="D154" s="160" t="s">
        <v>179</v>
      </c>
      <c r="E154" s="199" t="s">
        <v>2659</v>
      </c>
      <c r="F154" s="200" t="s">
        <v>893</v>
      </c>
      <c r="H154" s="201">
        <v>12.24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179</v>
      </c>
      <c r="AU154" s="199" t="s">
        <v>87</v>
      </c>
      <c r="AV154" s="16" t="s">
        <v>187</v>
      </c>
      <c r="AW154" s="16" t="s">
        <v>31</v>
      </c>
      <c r="AX154" s="16" t="s">
        <v>77</v>
      </c>
      <c r="AY154" s="199" t="s">
        <v>170</v>
      </c>
    </row>
    <row r="155" spans="2:51" s="15" customFormat="1" ht="12">
      <c r="B155" s="175"/>
      <c r="D155" s="160" t="s">
        <v>179</v>
      </c>
      <c r="E155" s="176" t="s">
        <v>1715</v>
      </c>
      <c r="F155" s="177" t="s">
        <v>239</v>
      </c>
      <c r="H155" s="178">
        <v>18.54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179</v>
      </c>
      <c r="AU155" s="176" t="s">
        <v>87</v>
      </c>
      <c r="AV155" s="15" t="s">
        <v>177</v>
      </c>
      <c r="AW155" s="15" t="s">
        <v>31</v>
      </c>
      <c r="AX155" s="15" t="s">
        <v>32</v>
      </c>
      <c r="AY155" s="176" t="s">
        <v>170</v>
      </c>
    </row>
    <row r="156" spans="1:65" s="2" customFormat="1" ht="16.5" customHeight="1">
      <c r="A156" s="33"/>
      <c r="B156" s="145"/>
      <c r="C156" s="146" t="s">
        <v>214</v>
      </c>
      <c r="D156" s="146" t="s">
        <v>172</v>
      </c>
      <c r="E156" s="147" t="s">
        <v>1766</v>
      </c>
      <c r="F156" s="148" t="s">
        <v>1767</v>
      </c>
      <c r="G156" s="149" t="s">
        <v>175</v>
      </c>
      <c r="H156" s="150">
        <v>18.54</v>
      </c>
      <c r="I156" s="151"/>
      <c r="J156" s="152">
        <f>ROUND(I156*H156,2)</f>
        <v>0</v>
      </c>
      <c r="K156" s="148" t="s">
        <v>176</v>
      </c>
      <c r="L156" s="34"/>
      <c r="M156" s="153" t="s">
        <v>1</v>
      </c>
      <c r="N156" s="154" t="s">
        <v>42</v>
      </c>
      <c r="O156" s="59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177</v>
      </c>
      <c r="AT156" s="157" t="s">
        <v>172</v>
      </c>
      <c r="AU156" s="157" t="s">
        <v>87</v>
      </c>
      <c r="AY156" s="18" t="s">
        <v>170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8" t="s">
        <v>32</v>
      </c>
      <c r="BK156" s="158">
        <f>ROUND(I156*H156,2)</f>
        <v>0</v>
      </c>
      <c r="BL156" s="18" t="s">
        <v>177</v>
      </c>
      <c r="BM156" s="157" t="s">
        <v>2660</v>
      </c>
    </row>
    <row r="157" spans="2:51" s="14" customFormat="1" ht="12">
      <c r="B157" s="167"/>
      <c r="D157" s="160" t="s">
        <v>179</v>
      </c>
      <c r="E157" s="168" t="s">
        <v>1</v>
      </c>
      <c r="F157" s="169" t="s">
        <v>1715</v>
      </c>
      <c r="H157" s="170">
        <v>18.54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179</v>
      </c>
      <c r="AU157" s="168" t="s">
        <v>87</v>
      </c>
      <c r="AV157" s="14" t="s">
        <v>87</v>
      </c>
      <c r="AW157" s="14" t="s">
        <v>31</v>
      </c>
      <c r="AX157" s="14" t="s">
        <v>32</v>
      </c>
      <c r="AY157" s="168" t="s">
        <v>170</v>
      </c>
    </row>
    <row r="158" spans="1:65" s="2" customFormat="1" ht="16.5" customHeight="1">
      <c r="A158" s="33"/>
      <c r="B158" s="145"/>
      <c r="C158" s="146" t="s">
        <v>8</v>
      </c>
      <c r="D158" s="146" t="s">
        <v>172</v>
      </c>
      <c r="E158" s="147" t="s">
        <v>1776</v>
      </c>
      <c r="F158" s="148" t="s">
        <v>1777</v>
      </c>
      <c r="G158" s="149" t="s">
        <v>175</v>
      </c>
      <c r="H158" s="150">
        <v>96.39</v>
      </c>
      <c r="I158" s="151"/>
      <c r="J158" s="152">
        <f>ROUND(I158*H158,2)</f>
        <v>0</v>
      </c>
      <c r="K158" s="148" t="s">
        <v>176</v>
      </c>
      <c r="L158" s="34"/>
      <c r="M158" s="153" t="s">
        <v>1</v>
      </c>
      <c r="N158" s="154" t="s">
        <v>42</v>
      </c>
      <c r="O158" s="59"/>
      <c r="P158" s="155">
        <f>O158*H158</f>
        <v>0</v>
      </c>
      <c r="Q158" s="155">
        <v>0</v>
      </c>
      <c r="R158" s="155">
        <f>Q158*H158</f>
        <v>0</v>
      </c>
      <c r="S158" s="155">
        <v>0.29</v>
      </c>
      <c r="T158" s="156">
        <f>S158*H158</f>
        <v>27.9531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177</v>
      </c>
      <c r="AT158" s="157" t="s">
        <v>172</v>
      </c>
      <c r="AU158" s="157" t="s">
        <v>87</v>
      </c>
      <c r="AY158" s="18" t="s">
        <v>170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8" t="s">
        <v>32</v>
      </c>
      <c r="BK158" s="158">
        <f>ROUND(I158*H158,2)</f>
        <v>0</v>
      </c>
      <c r="BL158" s="18" t="s">
        <v>177</v>
      </c>
      <c r="BM158" s="157" t="s">
        <v>2661</v>
      </c>
    </row>
    <row r="159" spans="2:51" s="14" customFormat="1" ht="12">
      <c r="B159" s="167"/>
      <c r="D159" s="160" t="s">
        <v>179</v>
      </c>
      <c r="E159" s="168" t="s">
        <v>1</v>
      </c>
      <c r="F159" s="169" t="s">
        <v>1779</v>
      </c>
      <c r="H159" s="170">
        <v>77.04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179</v>
      </c>
      <c r="AU159" s="168" t="s">
        <v>87</v>
      </c>
      <c r="AV159" s="14" t="s">
        <v>87</v>
      </c>
      <c r="AW159" s="14" t="s">
        <v>31</v>
      </c>
      <c r="AX159" s="14" t="s">
        <v>77</v>
      </c>
      <c r="AY159" s="168" t="s">
        <v>170</v>
      </c>
    </row>
    <row r="160" spans="2:51" s="14" customFormat="1" ht="12">
      <c r="B160" s="167"/>
      <c r="D160" s="160" t="s">
        <v>179</v>
      </c>
      <c r="E160" s="168" t="s">
        <v>1</v>
      </c>
      <c r="F160" s="169" t="s">
        <v>1780</v>
      </c>
      <c r="H160" s="170">
        <v>18.54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179</v>
      </c>
      <c r="AU160" s="168" t="s">
        <v>87</v>
      </c>
      <c r="AV160" s="14" t="s">
        <v>87</v>
      </c>
      <c r="AW160" s="14" t="s">
        <v>31</v>
      </c>
      <c r="AX160" s="14" t="s">
        <v>77</v>
      </c>
      <c r="AY160" s="168" t="s">
        <v>170</v>
      </c>
    </row>
    <row r="161" spans="2:51" s="14" customFormat="1" ht="12">
      <c r="B161" s="167"/>
      <c r="D161" s="160" t="s">
        <v>179</v>
      </c>
      <c r="E161" s="168" t="s">
        <v>1</v>
      </c>
      <c r="F161" s="169" t="s">
        <v>1782</v>
      </c>
      <c r="H161" s="170">
        <v>0.81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179</v>
      </c>
      <c r="AU161" s="168" t="s">
        <v>87</v>
      </c>
      <c r="AV161" s="14" t="s">
        <v>87</v>
      </c>
      <c r="AW161" s="14" t="s">
        <v>31</v>
      </c>
      <c r="AX161" s="14" t="s">
        <v>77</v>
      </c>
      <c r="AY161" s="168" t="s">
        <v>170</v>
      </c>
    </row>
    <row r="162" spans="2:51" s="15" customFormat="1" ht="12">
      <c r="B162" s="175"/>
      <c r="D162" s="160" t="s">
        <v>179</v>
      </c>
      <c r="E162" s="176" t="s">
        <v>1</v>
      </c>
      <c r="F162" s="177" t="s">
        <v>239</v>
      </c>
      <c r="H162" s="178">
        <v>96.39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179</v>
      </c>
      <c r="AU162" s="176" t="s">
        <v>87</v>
      </c>
      <c r="AV162" s="15" t="s">
        <v>177</v>
      </c>
      <c r="AW162" s="15" t="s">
        <v>31</v>
      </c>
      <c r="AX162" s="15" t="s">
        <v>32</v>
      </c>
      <c r="AY162" s="176" t="s">
        <v>170</v>
      </c>
    </row>
    <row r="163" spans="1:65" s="2" customFormat="1" ht="16.5" customHeight="1">
      <c r="A163" s="33"/>
      <c r="B163" s="145"/>
      <c r="C163" s="146" t="s">
        <v>219</v>
      </c>
      <c r="D163" s="146" t="s">
        <v>172</v>
      </c>
      <c r="E163" s="147" t="s">
        <v>1175</v>
      </c>
      <c r="F163" s="148" t="s">
        <v>2178</v>
      </c>
      <c r="G163" s="149" t="s">
        <v>175</v>
      </c>
      <c r="H163" s="150">
        <v>112.41</v>
      </c>
      <c r="I163" s="151"/>
      <c r="J163" s="152">
        <f>ROUND(I163*H163,2)</f>
        <v>0</v>
      </c>
      <c r="K163" s="148" t="s">
        <v>193</v>
      </c>
      <c r="L163" s="34"/>
      <c r="M163" s="153" t="s">
        <v>1</v>
      </c>
      <c r="N163" s="154" t="s">
        <v>42</v>
      </c>
      <c r="O163" s="59"/>
      <c r="P163" s="155">
        <f>O163*H163</f>
        <v>0</v>
      </c>
      <c r="Q163" s="155">
        <v>0</v>
      </c>
      <c r="R163" s="155">
        <f>Q163*H163</f>
        <v>0</v>
      </c>
      <c r="S163" s="155">
        <v>1.12</v>
      </c>
      <c r="T163" s="156">
        <f>S163*H163</f>
        <v>125.89920000000001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177</v>
      </c>
      <c r="AT163" s="157" t="s">
        <v>172</v>
      </c>
      <c r="AU163" s="157" t="s">
        <v>87</v>
      </c>
      <c r="AY163" s="18" t="s">
        <v>170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8" t="s">
        <v>32</v>
      </c>
      <c r="BK163" s="158">
        <f>ROUND(I163*H163,2)</f>
        <v>0</v>
      </c>
      <c r="BL163" s="18" t="s">
        <v>177</v>
      </c>
      <c r="BM163" s="157" t="s">
        <v>2179</v>
      </c>
    </row>
    <row r="164" spans="2:51" s="13" customFormat="1" ht="12">
      <c r="B164" s="159"/>
      <c r="D164" s="160" t="s">
        <v>179</v>
      </c>
      <c r="E164" s="161" t="s">
        <v>1</v>
      </c>
      <c r="F164" s="162" t="s">
        <v>2176</v>
      </c>
      <c r="H164" s="161" t="s">
        <v>1</v>
      </c>
      <c r="I164" s="163"/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179</v>
      </c>
      <c r="AU164" s="161" t="s">
        <v>87</v>
      </c>
      <c r="AV164" s="13" t="s">
        <v>32</v>
      </c>
      <c r="AW164" s="13" t="s">
        <v>31</v>
      </c>
      <c r="AX164" s="13" t="s">
        <v>77</v>
      </c>
      <c r="AY164" s="161" t="s">
        <v>170</v>
      </c>
    </row>
    <row r="165" spans="2:51" s="14" customFormat="1" ht="12">
      <c r="B165" s="167"/>
      <c r="D165" s="160" t="s">
        <v>179</v>
      </c>
      <c r="E165" s="168" t="s">
        <v>1</v>
      </c>
      <c r="F165" s="169" t="s">
        <v>2180</v>
      </c>
      <c r="H165" s="170">
        <v>112.41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179</v>
      </c>
      <c r="AU165" s="168" t="s">
        <v>87</v>
      </c>
      <c r="AV165" s="14" t="s">
        <v>87</v>
      </c>
      <c r="AW165" s="14" t="s">
        <v>31</v>
      </c>
      <c r="AX165" s="14" t="s">
        <v>32</v>
      </c>
      <c r="AY165" s="168" t="s">
        <v>170</v>
      </c>
    </row>
    <row r="166" spans="1:65" s="2" customFormat="1" ht="16.5" customHeight="1">
      <c r="A166" s="33"/>
      <c r="B166" s="145"/>
      <c r="C166" s="146" t="s">
        <v>225</v>
      </c>
      <c r="D166" s="146" t="s">
        <v>172</v>
      </c>
      <c r="E166" s="147" t="s">
        <v>2181</v>
      </c>
      <c r="F166" s="148" t="s">
        <v>2182</v>
      </c>
      <c r="G166" s="149" t="s">
        <v>185</v>
      </c>
      <c r="H166" s="150">
        <v>249.8</v>
      </c>
      <c r="I166" s="151"/>
      <c r="J166" s="152">
        <f>ROUND(I166*H166,2)</f>
        <v>0</v>
      </c>
      <c r="K166" s="148" t="s">
        <v>176</v>
      </c>
      <c r="L166" s="34"/>
      <c r="M166" s="153" t="s">
        <v>1</v>
      </c>
      <c r="N166" s="154" t="s">
        <v>42</v>
      </c>
      <c r="O166" s="59"/>
      <c r="P166" s="155">
        <f>O166*H166</f>
        <v>0</v>
      </c>
      <c r="Q166" s="155">
        <v>0.00014</v>
      </c>
      <c r="R166" s="155">
        <f>Q166*H166</f>
        <v>0.034971999999999996</v>
      </c>
      <c r="S166" s="155">
        <v>0</v>
      </c>
      <c r="T166" s="15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177</v>
      </c>
      <c r="AT166" s="157" t="s">
        <v>172</v>
      </c>
      <c r="AU166" s="157" t="s">
        <v>87</v>
      </c>
      <c r="AY166" s="18" t="s">
        <v>170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8" t="s">
        <v>32</v>
      </c>
      <c r="BK166" s="158">
        <f>ROUND(I166*H166,2)</f>
        <v>0</v>
      </c>
      <c r="BL166" s="18" t="s">
        <v>177</v>
      </c>
      <c r="BM166" s="157" t="s">
        <v>1181</v>
      </c>
    </row>
    <row r="167" spans="2:51" s="14" customFormat="1" ht="12">
      <c r="B167" s="167"/>
      <c r="D167" s="160" t="s">
        <v>179</v>
      </c>
      <c r="E167" s="168" t="s">
        <v>1</v>
      </c>
      <c r="F167" s="169" t="s">
        <v>2183</v>
      </c>
      <c r="H167" s="170">
        <v>249.8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8" t="s">
        <v>179</v>
      </c>
      <c r="AU167" s="168" t="s">
        <v>87</v>
      </c>
      <c r="AV167" s="14" t="s">
        <v>87</v>
      </c>
      <c r="AW167" s="14" t="s">
        <v>31</v>
      </c>
      <c r="AX167" s="14" t="s">
        <v>32</v>
      </c>
      <c r="AY167" s="168" t="s">
        <v>170</v>
      </c>
    </row>
    <row r="168" spans="1:65" s="2" customFormat="1" ht="16.5" customHeight="1">
      <c r="A168" s="33"/>
      <c r="B168" s="145"/>
      <c r="C168" s="146" t="s">
        <v>240</v>
      </c>
      <c r="D168" s="146" t="s">
        <v>172</v>
      </c>
      <c r="E168" s="147" t="s">
        <v>2184</v>
      </c>
      <c r="F168" s="148" t="s">
        <v>2185</v>
      </c>
      <c r="G168" s="149" t="s">
        <v>175</v>
      </c>
      <c r="H168" s="150">
        <v>35.64</v>
      </c>
      <c r="I168" s="151"/>
      <c r="J168" s="152">
        <f>ROUND(I168*H168,2)</f>
        <v>0</v>
      </c>
      <c r="K168" s="148" t="s">
        <v>193</v>
      </c>
      <c r="L168" s="34"/>
      <c r="M168" s="153" t="s">
        <v>1</v>
      </c>
      <c r="N168" s="154" t="s">
        <v>42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0.625</v>
      </c>
      <c r="T168" s="156">
        <f>S168*H168</f>
        <v>22.275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177</v>
      </c>
      <c r="AT168" s="157" t="s">
        <v>172</v>
      </c>
      <c r="AU168" s="157" t="s">
        <v>87</v>
      </c>
      <c r="AY168" s="18" t="s">
        <v>170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8" t="s">
        <v>32</v>
      </c>
      <c r="BK168" s="158">
        <f>ROUND(I168*H168,2)</f>
        <v>0</v>
      </c>
      <c r="BL168" s="18" t="s">
        <v>177</v>
      </c>
      <c r="BM168" s="157" t="s">
        <v>2186</v>
      </c>
    </row>
    <row r="169" spans="2:51" s="13" customFormat="1" ht="12">
      <c r="B169" s="159"/>
      <c r="D169" s="160" t="s">
        <v>179</v>
      </c>
      <c r="E169" s="161" t="s">
        <v>1</v>
      </c>
      <c r="F169" s="162" t="s">
        <v>2176</v>
      </c>
      <c r="H169" s="161" t="s">
        <v>1</v>
      </c>
      <c r="I169" s="163"/>
      <c r="L169" s="159"/>
      <c r="M169" s="164"/>
      <c r="N169" s="165"/>
      <c r="O169" s="165"/>
      <c r="P169" s="165"/>
      <c r="Q169" s="165"/>
      <c r="R169" s="165"/>
      <c r="S169" s="165"/>
      <c r="T169" s="166"/>
      <c r="AT169" s="161" t="s">
        <v>179</v>
      </c>
      <c r="AU169" s="161" t="s">
        <v>87</v>
      </c>
      <c r="AV169" s="13" t="s">
        <v>32</v>
      </c>
      <c r="AW169" s="13" t="s">
        <v>31</v>
      </c>
      <c r="AX169" s="13" t="s">
        <v>77</v>
      </c>
      <c r="AY169" s="161" t="s">
        <v>170</v>
      </c>
    </row>
    <row r="170" spans="2:51" s="14" customFormat="1" ht="12">
      <c r="B170" s="167"/>
      <c r="D170" s="160" t="s">
        <v>179</v>
      </c>
      <c r="E170" s="168" t="s">
        <v>1</v>
      </c>
      <c r="F170" s="169" t="s">
        <v>2187</v>
      </c>
      <c r="H170" s="170">
        <v>35.64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179</v>
      </c>
      <c r="AU170" s="168" t="s">
        <v>87</v>
      </c>
      <c r="AV170" s="14" t="s">
        <v>87</v>
      </c>
      <c r="AW170" s="14" t="s">
        <v>31</v>
      </c>
      <c r="AX170" s="14" t="s">
        <v>32</v>
      </c>
      <c r="AY170" s="168" t="s">
        <v>170</v>
      </c>
    </row>
    <row r="171" spans="1:65" s="2" customFormat="1" ht="16.5" customHeight="1">
      <c r="A171" s="33"/>
      <c r="B171" s="145"/>
      <c r="C171" s="146" t="s">
        <v>246</v>
      </c>
      <c r="D171" s="146" t="s">
        <v>172</v>
      </c>
      <c r="E171" s="147" t="s">
        <v>2181</v>
      </c>
      <c r="F171" s="148" t="s">
        <v>2182</v>
      </c>
      <c r="G171" s="149" t="s">
        <v>185</v>
      </c>
      <c r="H171" s="150">
        <v>79.2</v>
      </c>
      <c r="I171" s="151"/>
      <c r="J171" s="152">
        <f>ROUND(I171*H171,2)</f>
        <v>0</v>
      </c>
      <c r="K171" s="148" t="s">
        <v>176</v>
      </c>
      <c r="L171" s="34"/>
      <c r="M171" s="153" t="s">
        <v>1</v>
      </c>
      <c r="N171" s="154" t="s">
        <v>42</v>
      </c>
      <c r="O171" s="59"/>
      <c r="P171" s="155">
        <f>O171*H171</f>
        <v>0</v>
      </c>
      <c r="Q171" s="155">
        <v>0.00014</v>
      </c>
      <c r="R171" s="155">
        <f>Q171*H171</f>
        <v>0.011087999999999999</v>
      </c>
      <c r="S171" s="155">
        <v>0</v>
      </c>
      <c r="T171" s="15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177</v>
      </c>
      <c r="AT171" s="157" t="s">
        <v>172</v>
      </c>
      <c r="AU171" s="157" t="s">
        <v>87</v>
      </c>
      <c r="AY171" s="18" t="s">
        <v>170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8" t="s">
        <v>32</v>
      </c>
      <c r="BK171" s="158">
        <f>ROUND(I171*H171,2)</f>
        <v>0</v>
      </c>
      <c r="BL171" s="18" t="s">
        <v>177</v>
      </c>
      <c r="BM171" s="157" t="s">
        <v>2188</v>
      </c>
    </row>
    <row r="172" spans="2:51" s="14" customFormat="1" ht="12">
      <c r="B172" s="167"/>
      <c r="D172" s="160" t="s">
        <v>179</v>
      </c>
      <c r="E172" s="168" t="s">
        <v>1</v>
      </c>
      <c r="F172" s="169" t="s">
        <v>2189</v>
      </c>
      <c r="H172" s="170">
        <v>79.2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179</v>
      </c>
      <c r="AU172" s="168" t="s">
        <v>87</v>
      </c>
      <c r="AV172" s="14" t="s">
        <v>87</v>
      </c>
      <c r="AW172" s="14" t="s">
        <v>31</v>
      </c>
      <c r="AX172" s="14" t="s">
        <v>32</v>
      </c>
      <c r="AY172" s="168" t="s">
        <v>170</v>
      </c>
    </row>
    <row r="173" spans="1:65" s="2" customFormat="1" ht="16.5" customHeight="1">
      <c r="A173" s="33"/>
      <c r="B173" s="145"/>
      <c r="C173" s="146" t="s">
        <v>251</v>
      </c>
      <c r="D173" s="146" t="s">
        <v>172</v>
      </c>
      <c r="E173" s="147" t="s">
        <v>2190</v>
      </c>
      <c r="F173" s="148" t="s">
        <v>2191</v>
      </c>
      <c r="G173" s="149" t="s">
        <v>175</v>
      </c>
      <c r="H173" s="150">
        <v>35.64</v>
      </c>
      <c r="I173" s="151"/>
      <c r="J173" s="152">
        <f>ROUND(I173*H173,2)</f>
        <v>0</v>
      </c>
      <c r="K173" s="148" t="s">
        <v>193</v>
      </c>
      <c r="L173" s="34"/>
      <c r="M173" s="153" t="s">
        <v>1</v>
      </c>
      <c r="N173" s="154" t="s">
        <v>42</v>
      </c>
      <c r="O173" s="59"/>
      <c r="P173" s="155">
        <f>O173*H173</f>
        <v>0</v>
      </c>
      <c r="Q173" s="155">
        <v>0</v>
      </c>
      <c r="R173" s="155">
        <f>Q173*H173</f>
        <v>0</v>
      </c>
      <c r="S173" s="155">
        <v>0.66666</v>
      </c>
      <c r="T173" s="156">
        <f>S173*H173</f>
        <v>23.759762400000003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177</v>
      </c>
      <c r="AT173" s="157" t="s">
        <v>172</v>
      </c>
      <c r="AU173" s="157" t="s">
        <v>87</v>
      </c>
      <c r="AY173" s="18" t="s">
        <v>170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8" t="s">
        <v>32</v>
      </c>
      <c r="BK173" s="158">
        <f>ROUND(I173*H173,2)</f>
        <v>0</v>
      </c>
      <c r="BL173" s="18" t="s">
        <v>177</v>
      </c>
      <c r="BM173" s="157" t="s">
        <v>2192</v>
      </c>
    </row>
    <row r="174" spans="2:51" s="14" customFormat="1" ht="12">
      <c r="B174" s="167"/>
      <c r="D174" s="160" t="s">
        <v>179</v>
      </c>
      <c r="E174" s="168" t="s">
        <v>1</v>
      </c>
      <c r="F174" s="169" t="s">
        <v>2193</v>
      </c>
      <c r="H174" s="170">
        <v>35.64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179</v>
      </c>
      <c r="AU174" s="168" t="s">
        <v>87</v>
      </c>
      <c r="AV174" s="14" t="s">
        <v>87</v>
      </c>
      <c r="AW174" s="14" t="s">
        <v>31</v>
      </c>
      <c r="AX174" s="14" t="s">
        <v>32</v>
      </c>
      <c r="AY174" s="168" t="s">
        <v>170</v>
      </c>
    </row>
    <row r="175" spans="1:65" s="2" customFormat="1" ht="16.5" customHeight="1">
      <c r="A175" s="33"/>
      <c r="B175" s="145"/>
      <c r="C175" s="146" t="s">
        <v>256</v>
      </c>
      <c r="D175" s="146" t="s">
        <v>172</v>
      </c>
      <c r="E175" s="147" t="s">
        <v>247</v>
      </c>
      <c r="F175" s="148" t="s">
        <v>248</v>
      </c>
      <c r="G175" s="149" t="s">
        <v>249</v>
      </c>
      <c r="H175" s="150">
        <v>234.238</v>
      </c>
      <c r="I175" s="151"/>
      <c r="J175" s="152">
        <f>ROUND(I175*H175,2)</f>
        <v>0</v>
      </c>
      <c r="K175" s="148" t="s">
        <v>176</v>
      </c>
      <c r="L175" s="34"/>
      <c r="M175" s="153" t="s">
        <v>1</v>
      </c>
      <c r="N175" s="154" t="s">
        <v>42</v>
      </c>
      <c r="O175" s="5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177</v>
      </c>
      <c r="AT175" s="157" t="s">
        <v>172</v>
      </c>
      <c r="AU175" s="157" t="s">
        <v>87</v>
      </c>
      <c r="AY175" s="18" t="s">
        <v>170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32</v>
      </c>
      <c r="BK175" s="158">
        <f>ROUND(I175*H175,2)</f>
        <v>0</v>
      </c>
      <c r="BL175" s="18" t="s">
        <v>177</v>
      </c>
      <c r="BM175" s="157" t="s">
        <v>250</v>
      </c>
    </row>
    <row r="176" spans="1:65" s="2" customFormat="1" ht="16.5" customHeight="1">
      <c r="A176" s="33"/>
      <c r="B176" s="145"/>
      <c r="C176" s="146" t="s">
        <v>260</v>
      </c>
      <c r="D176" s="146" t="s">
        <v>172</v>
      </c>
      <c r="E176" s="147" t="s">
        <v>252</v>
      </c>
      <c r="F176" s="148" t="s">
        <v>253</v>
      </c>
      <c r="G176" s="149" t="s">
        <v>249</v>
      </c>
      <c r="H176" s="150">
        <v>2810.856</v>
      </c>
      <c r="I176" s="151"/>
      <c r="J176" s="152">
        <f>ROUND(I176*H176,2)</f>
        <v>0</v>
      </c>
      <c r="K176" s="148" t="s">
        <v>176</v>
      </c>
      <c r="L176" s="34"/>
      <c r="M176" s="153" t="s">
        <v>1</v>
      </c>
      <c r="N176" s="154" t="s">
        <v>42</v>
      </c>
      <c r="O176" s="59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177</v>
      </c>
      <c r="AT176" s="157" t="s">
        <v>172</v>
      </c>
      <c r="AU176" s="157" t="s">
        <v>87</v>
      </c>
      <c r="AY176" s="18" t="s">
        <v>170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8" t="s">
        <v>32</v>
      </c>
      <c r="BK176" s="158">
        <f>ROUND(I176*H176,2)</f>
        <v>0</v>
      </c>
      <c r="BL176" s="18" t="s">
        <v>177</v>
      </c>
      <c r="BM176" s="157" t="s">
        <v>254</v>
      </c>
    </row>
    <row r="177" spans="2:51" s="14" customFormat="1" ht="12">
      <c r="B177" s="167"/>
      <c r="D177" s="160" t="s">
        <v>179</v>
      </c>
      <c r="F177" s="169" t="s">
        <v>2662</v>
      </c>
      <c r="H177" s="170">
        <v>2810.856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179</v>
      </c>
      <c r="AU177" s="168" t="s">
        <v>87</v>
      </c>
      <c r="AV177" s="14" t="s">
        <v>87</v>
      </c>
      <c r="AW177" s="14" t="s">
        <v>3</v>
      </c>
      <c r="AX177" s="14" t="s">
        <v>32</v>
      </c>
      <c r="AY177" s="168" t="s">
        <v>170</v>
      </c>
    </row>
    <row r="178" spans="1:65" s="2" customFormat="1" ht="16.5" customHeight="1">
      <c r="A178" s="33"/>
      <c r="B178" s="145"/>
      <c r="C178" s="146" t="s">
        <v>264</v>
      </c>
      <c r="D178" s="146" t="s">
        <v>172</v>
      </c>
      <c r="E178" s="147" t="s">
        <v>257</v>
      </c>
      <c r="F178" s="148" t="s">
        <v>258</v>
      </c>
      <c r="G178" s="149" t="s">
        <v>249</v>
      </c>
      <c r="H178" s="150">
        <v>234.238</v>
      </c>
      <c r="I178" s="151"/>
      <c r="J178" s="152">
        <f>ROUND(I178*H178,2)</f>
        <v>0</v>
      </c>
      <c r="K178" s="148" t="s">
        <v>193</v>
      </c>
      <c r="L178" s="34"/>
      <c r="M178" s="153" t="s">
        <v>1</v>
      </c>
      <c r="N178" s="154" t="s">
        <v>42</v>
      </c>
      <c r="O178" s="59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177</v>
      </c>
      <c r="AT178" s="157" t="s">
        <v>172</v>
      </c>
      <c r="AU178" s="157" t="s">
        <v>87</v>
      </c>
      <c r="AY178" s="18" t="s">
        <v>170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8" t="s">
        <v>32</v>
      </c>
      <c r="BK178" s="158">
        <f>ROUND(I178*H178,2)</f>
        <v>0</v>
      </c>
      <c r="BL178" s="18" t="s">
        <v>177</v>
      </c>
      <c r="BM178" s="157" t="s">
        <v>259</v>
      </c>
    </row>
    <row r="179" spans="1:65" s="2" customFormat="1" ht="16.5" customHeight="1">
      <c r="A179" s="33"/>
      <c r="B179" s="145"/>
      <c r="C179" s="146" t="s">
        <v>274</v>
      </c>
      <c r="D179" s="146" t="s">
        <v>172</v>
      </c>
      <c r="E179" s="147" t="s">
        <v>1790</v>
      </c>
      <c r="F179" s="148" t="s">
        <v>1791</v>
      </c>
      <c r="G179" s="149" t="s">
        <v>175</v>
      </c>
      <c r="H179" s="150">
        <v>77.04</v>
      </c>
      <c r="I179" s="151"/>
      <c r="J179" s="152">
        <f>ROUND(I179*H179,2)</f>
        <v>0</v>
      </c>
      <c r="K179" s="148" t="s">
        <v>176</v>
      </c>
      <c r="L179" s="34"/>
      <c r="M179" s="153" t="s">
        <v>1</v>
      </c>
      <c r="N179" s="154" t="s">
        <v>42</v>
      </c>
      <c r="O179" s="59"/>
      <c r="P179" s="155">
        <f>O179*H179</f>
        <v>0</v>
      </c>
      <c r="Q179" s="155">
        <v>0</v>
      </c>
      <c r="R179" s="155">
        <f>Q179*H179</f>
        <v>0</v>
      </c>
      <c r="S179" s="155">
        <v>0.45</v>
      </c>
      <c r="T179" s="156">
        <f>S179*H179</f>
        <v>34.668000000000006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177</v>
      </c>
      <c r="AT179" s="157" t="s">
        <v>172</v>
      </c>
      <c r="AU179" s="157" t="s">
        <v>87</v>
      </c>
      <c r="AY179" s="18" t="s">
        <v>170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32</v>
      </c>
      <c r="BK179" s="158">
        <f>ROUND(I179*H179,2)</f>
        <v>0</v>
      </c>
      <c r="BL179" s="18" t="s">
        <v>177</v>
      </c>
      <c r="BM179" s="157" t="s">
        <v>2663</v>
      </c>
    </row>
    <row r="180" spans="2:51" s="14" customFormat="1" ht="12">
      <c r="B180" s="167"/>
      <c r="D180" s="160" t="s">
        <v>179</v>
      </c>
      <c r="E180" s="168" t="s">
        <v>1</v>
      </c>
      <c r="F180" s="169" t="s">
        <v>2664</v>
      </c>
      <c r="H180" s="170">
        <v>77.04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179</v>
      </c>
      <c r="AU180" s="168" t="s">
        <v>87</v>
      </c>
      <c r="AV180" s="14" t="s">
        <v>87</v>
      </c>
      <c r="AW180" s="14" t="s">
        <v>31</v>
      </c>
      <c r="AX180" s="14" t="s">
        <v>77</v>
      </c>
      <c r="AY180" s="168" t="s">
        <v>170</v>
      </c>
    </row>
    <row r="181" spans="2:51" s="15" customFormat="1" ht="12">
      <c r="B181" s="175"/>
      <c r="D181" s="160" t="s">
        <v>179</v>
      </c>
      <c r="E181" s="176" t="s">
        <v>1712</v>
      </c>
      <c r="F181" s="177" t="s">
        <v>239</v>
      </c>
      <c r="H181" s="178">
        <v>77.04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179</v>
      </c>
      <c r="AU181" s="176" t="s">
        <v>87</v>
      </c>
      <c r="AV181" s="15" t="s">
        <v>177</v>
      </c>
      <c r="AW181" s="15" t="s">
        <v>31</v>
      </c>
      <c r="AX181" s="15" t="s">
        <v>32</v>
      </c>
      <c r="AY181" s="176" t="s">
        <v>170</v>
      </c>
    </row>
    <row r="182" spans="1:65" s="2" customFormat="1" ht="16.5" customHeight="1">
      <c r="A182" s="33"/>
      <c r="B182" s="145"/>
      <c r="C182" s="146" t="s">
        <v>281</v>
      </c>
      <c r="D182" s="146" t="s">
        <v>172</v>
      </c>
      <c r="E182" s="147" t="s">
        <v>261</v>
      </c>
      <c r="F182" s="148" t="s">
        <v>262</v>
      </c>
      <c r="G182" s="149" t="s">
        <v>185</v>
      </c>
      <c r="H182" s="150">
        <v>171.2</v>
      </c>
      <c r="I182" s="151"/>
      <c r="J182" s="152">
        <f>ROUND(I182*H182,2)</f>
        <v>0</v>
      </c>
      <c r="K182" s="148" t="s">
        <v>176</v>
      </c>
      <c r="L182" s="34"/>
      <c r="M182" s="153" t="s">
        <v>1</v>
      </c>
      <c r="N182" s="154" t="s">
        <v>42</v>
      </c>
      <c r="O182" s="59"/>
      <c r="P182" s="155">
        <f>O182*H182</f>
        <v>0</v>
      </c>
      <c r="Q182" s="155">
        <v>0</v>
      </c>
      <c r="R182" s="155">
        <f>Q182*H182</f>
        <v>0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177</v>
      </c>
      <c r="AT182" s="157" t="s">
        <v>172</v>
      </c>
      <c r="AU182" s="157" t="s">
        <v>87</v>
      </c>
      <c r="AY182" s="18" t="s">
        <v>170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8" t="s">
        <v>32</v>
      </c>
      <c r="BK182" s="158">
        <f>ROUND(I182*H182,2)</f>
        <v>0</v>
      </c>
      <c r="BL182" s="18" t="s">
        <v>177</v>
      </c>
      <c r="BM182" s="157" t="s">
        <v>2665</v>
      </c>
    </row>
    <row r="183" spans="2:51" s="14" customFormat="1" ht="12">
      <c r="B183" s="167"/>
      <c r="D183" s="160" t="s">
        <v>179</v>
      </c>
      <c r="E183" s="168" t="s">
        <v>1</v>
      </c>
      <c r="F183" s="169" t="s">
        <v>2666</v>
      </c>
      <c r="H183" s="170">
        <v>171.2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179</v>
      </c>
      <c r="AU183" s="168" t="s">
        <v>87</v>
      </c>
      <c r="AV183" s="14" t="s">
        <v>87</v>
      </c>
      <c r="AW183" s="14" t="s">
        <v>31</v>
      </c>
      <c r="AX183" s="14" t="s">
        <v>32</v>
      </c>
      <c r="AY183" s="168" t="s">
        <v>170</v>
      </c>
    </row>
    <row r="184" spans="1:65" s="2" customFormat="1" ht="16.5" customHeight="1">
      <c r="A184" s="33"/>
      <c r="B184" s="145"/>
      <c r="C184" s="146" t="s">
        <v>7</v>
      </c>
      <c r="D184" s="146" t="s">
        <v>172</v>
      </c>
      <c r="E184" s="147" t="s">
        <v>2216</v>
      </c>
      <c r="F184" s="148" t="s">
        <v>2217</v>
      </c>
      <c r="G184" s="149" t="s">
        <v>175</v>
      </c>
      <c r="H184" s="150">
        <v>112.41</v>
      </c>
      <c r="I184" s="151"/>
      <c r="J184" s="152">
        <f>ROUND(I184*H184,2)</f>
        <v>0</v>
      </c>
      <c r="K184" s="148" t="s">
        <v>176</v>
      </c>
      <c r="L184" s="34"/>
      <c r="M184" s="153" t="s">
        <v>1</v>
      </c>
      <c r="N184" s="154" t="s">
        <v>42</v>
      </c>
      <c r="O184" s="59"/>
      <c r="P184" s="155">
        <f>O184*H184</f>
        <v>0</v>
      </c>
      <c r="Q184" s="155">
        <v>0</v>
      </c>
      <c r="R184" s="155">
        <f>Q184*H184</f>
        <v>0</v>
      </c>
      <c r="S184" s="155">
        <v>0.45</v>
      </c>
      <c r="T184" s="156">
        <f>S184*H184</f>
        <v>50.5845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177</v>
      </c>
      <c r="AT184" s="157" t="s">
        <v>172</v>
      </c>
      <c r="AU184" s="157" t="s">
        <v>87</v>
      </c>
      <c r="AY184" s="18" t="s">
        <v>170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8" t="s">
        <v>32</v>
      </c>
      <c r="BK184" s="158">
        <f>ROUND(I184*H184,2)</f>
        <v>0</v>
      </c>
      <c r="BL184" s="18" t="s">
        <v>177</v>
      </c>
      <c r="BM184" s="157" t="s">
        <v>1184</v>
      </c>
    </row>
    <row r="185" spans="2:51" s="13" customFormat="1" ht="12">
      <c r="B185" s="159"/>
      <c r="D185" s="160" t="s">
        <v>179</v>
      </c>
      <c r="E185" s="161" t="s">
        <v>1</v>
      </c>
      <c r="F185" s="162" t="s">
        <v>2667</v>
      </c>
      <c r="H185" s="161" t="s">
        <v>1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1" t="s">
        <v>179</v>
      </c>
      <c r="AU185" s="161" t="s">
        <v>87</v>
      </c>
      <c r="AV185" s="13" t="s">
        <v>32</v>
      </c>
      <c r="AW185" s="13" t="s">
        <v>31</v>
      </c>
      <c r="AX185" s="13" t="s">
        <v>77</v>
      </c>
      <c r="AY185" s="161" t="s">
        <v>170</v>
      </c>
    </row>
    <row r="186" spans="2:51" s="14" customFormat="1" ht="12">
      <c r="B186" s="167"/>
      <c r="D186" s="160" t="s">
        <v>179</v>
      </c>
      <c r="E186" s="168" t="s">
        <v>1</v>
      </c>
      <c r="F186" s="169" t="s">
        <v>2668</v>
      </c>
      <c r="H186" s="170">
        <v>148.05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179</v>
      </c>
      <c r="AU186" s="168" t="s">
        <v>87</v>
      </c>
      <c r="AV186" s="14" t="s">
        <v>87</v>
      </c>
      <c r="AW186" s="14" t="s">
        <v>31</v>
      </c>
      <c r="AX186" s="14" t="s">
        <v>77</v>
      </c>
      <c r="AY186" s="168" t="s">
        <v>170</v>
      </c>
    </row>
    <row r="187" spans="2:51" s="14" customFormat="1" ht="12">
      <c r="B187" s="167"/>
      <c r="D187" s="160" t="s">
        <v>179</v>
      </c>
      <c r="E187" s="168" t="s">
        <v>1</v>
      </c>
      <c r="F187" s="169" t="s">
        <v>2669</v>
      </c>
      <c r="H187" s="170">
        <v>-35.64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179</v>
      </c>
      <c r="AU187" s="168" t="s">
        <v>87</v>
      </c>
      <c r="AV187" s="14" t="s">
        <v>87</v>
      </c>
      <c r="AW187" s="14" t="s">
        <v>31</v>
      </c>
      <c r="AX187" s="14" t="s">
        <v>77</v>
      </c>
      <c r="AY187" s="168" t="s">
        <v>170</v>
      </c>
    </row>
    <row r="188" spans="2:51" s="16" customFormat="1" ht="12">
      <c r="B188" s="198"/>
      <c r="D188" s="160" t="s">
        <v>179</v>
      </c>
      <c r="E188" s="199" t="s">
        <v>1128</v>
      </c>
      <c r="F188" s="200" t="s">
        <v>893</v>
      </c>
      <c r="H188" s="201">
        <v>112.41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179</v>
      </c>
      <c r="AU188" s="199" t="s">
        <v>87</v>
      </c>
      <c r="AV188" s="16" t="s">
        <v>187</v>
      </c>
      <c r="AW188" s="16" t="s">
        <v>31</v>
      </c>
      <c r="AX188" s="16" t="s">
        <v>77</v>
      </c>
      <c r="AY188" s="199" t="s">
        <v>170</v>
      </c>
    </row>
    <row r="189" spans="2:51" s="15" customFormat="1" ht="12">
      <c r="B189" s="175"/>
      <c r="D189" s="160" t="s">
        <v>179</v>
      </c>
      <c r="E189" s="176" t="s">
        <v>1</v>
      </c>
      <c r="F189" s="177" t="s">
        <v>239</v>
      </c>
      <c r="H189" s="178">
        <v>112.41</v>
      </c>
      <c r="I189" s="179"/>
      <c r="L189" s="175"/>
      <c r="M189" s="180"/>
      <c r="N189" s="181"/>
      <c r="O189" s="181"/>
      <c r="P189" s="181"/>
      <c r="Q189" s="181"/>
      <c r="R189" s="181"/>
      <c r="S189" s="181"/>
      <c r="T189" s="182"/>
      <c r="AT189" s="176" t="s">
        <v>179</v>
      </c>
      <c r="AU189" s="176" t="s">
        <v>87</v>
      </c>
      <c r="AV189" s="15" t="s">
        <v>177</v>
      </c>
      <c r="AW189" s="15" t="s">
        <v>31</v>
      </c>
      <c r="AX189" s="15" t="s">
        <v>32</v>
      </c>
      <c r="AY189" s="176" t="s">
        <v>170</v>
      </c>
    </row>
    <row r="190" spans="1:65" s="2" customFormat="1" ht="16.5" customHeight="1">
      <c r="A190" s="33"/>
      <c r="B190" s="145"/>
      <c r="C190" s="146" t="s">
        <v>285</v>
      </c>
      <c r="D190" s="146" t="s">
        <v>172</v>
      </c>
      <c r="E190" s="147" t="s">
        <v>261</v>
      </c>
      <c r="F190" s="148" t="s">
        <v>262</v>
      </c>
      <c r="G190" s="149" t="s">
        <v>185</v>
      </c>
      <c r="H190" s="150">
        <v>249.8</v>
      </c>
      <c r="I190" s="151"/>
      <c r="J190" s="152">
        <f>ROUND(I190*H190,2)</f>
        <v>0</v>
      </c>
      <c r="K190" s="148" t="s">
        <v>176</v>
      </c>
      <c r="L190" s="34"/>
      <c r="M190" s="153" t="s">
        <v>1</v>
      </c>
      <c r="N190" s="154" t="s">
        <v>42</v>
      </c>
      <c r="O190" s="59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177</v>
      </c>
      <c r="AT190" s="157" t="s">
        <v>172</v>
      </c>
      <c r="AU190" s="157" t="s">
        <v>87</v>
      </c>
      <c r="AY190" s="18" t="s">
        <v>170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8" t="s">
        <v>32</v>
      </c>
      <c r="BK190" s="158">
        <f>ROUND(I190*H190,2)</f>
        <v>0</v>
      </c>
      <c r="BL190" s="18" t="s">
        <v>177</v>
      </c>
      <c r="BM190" s="157" t="s">
        <v>1190</v>
      </c>
    </row>
    <row r="191" spans="2:51" s="13" customFormat="1" ht="12">
      <c r="B191" s="159"/>
      <c r="D191" s="160" t="s">
        <v>179</v>
      </c>
      <c r="E191" s="161" t="s">
        <v>1</v>
      </c>
      <c r="F191" s="162" t="s">
        <v>2667</v>
      </c>
      <c r="H191" s="161" t="s">
        <v>1</v>
      </c>
      <c r="I191" s="163"/>
      <c r="L191" s="159"/>
      <c r="M191" s="164"/>
      <c r="N191" s="165"/>
      <c r="O191" s="165"/>
      <c r="P191" s="165"/>
      <c r="Q191" s="165"/>
      <c r="R191" s="165"/>
      <c r="S191" s="165"/>
      <c r="T191" s="166"/>
      <c r="AT191" s="161" t="s">
        <v>179</v>
      </c>
      <c r="AU191" s="161" t="s">
        <v>87</v>
      </c>
      <c r="AV191" s="13" t="s">
        <v>32</v>
      </c>
      <c r="AW191" s="13" t="s">
        <v>31</v>
      </c>
      <c r="AX191" s="13" t="s">
        <v>77</v>
      </c>
      <c r="AY191" s="161" t="s">
        <v>170</v>
      </c>
    </row>
    <row r="192" spans="2:51" s="14" customFormat="1" ht="12">
      <c r="B192" s="167"/>
      <c r="D192" s="160" t="s">
        <v>179</v>
      </c>
      <c r="E192" s="168" t="s">
        <v>1</v>
      </c>
      <c r="F192" s="169" t="s">
        <v>2670</v>
      </c>
      <c r="H192" s="170">
        <v>329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8" t="s">
        <v>179</v>
      </c>
      <c r="AU192" s="168" t="s">
        <v>87</v>
      </c>
      <c r="AV192" s="14" t="s">
        <v>87</v>
      </c>
      <c r="AW192" s="14" t="s">
        <v>31</v>
      </c>
      <c r="AX192" s="14" t="s">
        <v>77</v>
      </c>
      <c r="AY192" s="168" t="s">
        <v>170</v>
      </c>
    </row>
    <row r="193" spans="2:51" s="14" customFormat="1" ht="12">
      <c r="B193" s="167"/>
      <c r="D193" s="160" t="s">
        <v>179</v>
      </c>
      <c r="E193" s="168" t="s">
        <v>1</v>
      </c>
      <c r="F193" s="169" t="s">
        <v>2671</v>
      </c>
      <c r="H193" s="170">
        <v>-79.2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8" t="s">
        <v>179</v>
      </c>
      <c r="AU193" s="168" t="s">
        <v>87</v>
      </c>
      <c r="AV193" s="14" t="s">
        <v>87</v>
      </c>
      <c r="AW193" s="14" t="s">
        <v>31</v>
      </c>
      <c r="AX193" s="14" t="s">
        <v>77</v>
      </c>
      <c r="AY193" s="168" t="s">
        <v>170</v>
      </c>
    </row>
    <row r="194" spans="2:51" s="15" customFormat="1" ht="12">
      <c r="B194" s="175"/>
      <c r="D194" s="160" t="s">
        <v>179</v>
      </c>
      <c r="E194" s="176" t="s">
        <v>2169</v>
      </c>
      <c r="F194" s="177" t="s">
        <v>239</v>
      </c>
      <c r="H194" s="178">
        <v>249.8</v>
      </c>
      <c r="I194" s="179"/>
      <c r="L194" s="175"/>
      <c r="M194" s="180"/>
      <c r="N194" s="181"/>
      <c r="O194" s="181"/>
      <c r="P194" s="181"/>
      <c r="Q194" s="181"/>
      <c r="R194" s="181"/>
      <c r="S194" s="181"/>
      <c r="T194" s="182"/>
      <c r="AT194" s="176" t="s">
        <v>179</v>
      </c>
      <c r="AU194" s="176" t="s">
        <v>87</v>
      </c>
      <c r="AV194" s="15" t="s">
        <v>177</v>
      </c>
      <c r="AW194" s="15" t="s">
        <v>31</v>
      </c>
      <c r="AX194" s="15" t="s">
        <v>32</v>
      </c>
      <c r="AY194" s="176" t="s">
        <v>170</v>
      </c>
    </row>
    <row r="195" spans="1:65" s="2" customFormat="1" ht="16.5" customHeight="1">
      <c r="A195" s="33"/>
      <c r="B195" s="145"/>
      <c r="C195" s="146" t="s">
        <v>289</v>
      </c>
      <c r="D195" s="146" t="s">
        <v>172</v>
      </c>
      <c r="E195" s="147" t="s">
        <v>2221</v>
      </c>
      <c r="F195" s="148" t="s">
        <v>2222</v>
      </c>
      <c r="G195" s="149" t="s">
        <v>175</v>
      </c>
      <c r="H195" s="150">
        <v>35.64</v>
      </c>
      <c r="I195" s="151"/>
      <c r="J195" s="152">
        <f>ROUND(I195*H195,2)</f>
        <v>0</v>
      </c>
      <c r="K195" s="148" t="s">
        <v>176</v>
      </c>
      <c r="L195" s="34"/>
      <c r="M195" s="153" t="s">
        <v>1</v>
      </c>
      <c r="N195" s="154" t="s">
        <v>42</v>
      </c>
      <c r="O195" s="59"/>
      <c r="P195" s="155">
        <f>O195*H195</f>
        <v>0</v>
      </c>
      <c r="Q195" s="155">
        <v>0</v>
      </c>
      <c r="R195" s="155">
        <f>Q195*H195</f>
        <v>0</v>
      </c>
      <c r="S195" s="155">
        <v>0.709</v>
      </c>
      <c r="T195" s="156">
        <f>S195*H195</f>
        <v>25.26876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7" t="s">
        <v>177</v>
      </c>
      <c r="AT195" s="157" t="s">
        <v>172</v>
      </c>
      <c r="AU195" s="157" t="s">
        <v>87</v>
      </c>
      <c r="AY195" s="18" t="s">
        <v>170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8" t="s">
        <v>32</v>
      </c>
      <c r="BK195" s="158">
        <f>ROUND(I195*H195,2)</f>
        <v>0</v>
      </c>
      <c r="BL195" s="18" t="s">
        <v>177</v>
      </c>
      <c r="BM195" s="157" t="s">
        <v>1197</v>
      </c>
    </row>
    <row r="196" spans="2:51" s="13" customFormat="1" ht="12">
      <c r="B196" s="159"/>
      <c r="D196" s="160" t="s">
        <v>179</v>
      </c>
      <c r="E196" s="161" t="s">
        <v>1</v>
      </c>
      <c r="F196" s="162" t="s">
        <v>1198</v>
      </c>
      <c r="H196" s="161" t="s">
        <v>1</v>
      </c>
      <c r="I196" s="163"/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179</v>
      </c>
      <c r="AU196" s="161" t="s">
        <v>87</v>
      </c>
      <c r="AV196" s="13" t="s">
        <v>32</v>
      </c>
      <c r="AW196" s="13" t="s">
        <v>31</v>
      </c>
      <c r="AX196" s="13" t="s">
        <v>77</v>
      </c>
      <c r="AY196" s="161" t="s">
        <v>170</v>
      </c>
    </row>
    <row r="197" spans="2:51" s="13" customFormat="1" ht="12">
      <c r="B197" s="159"/>
      <c r="D197" s="160" t="s">
        <v>179</v>
      </c>
      <c r="E197" s="161" t="s">
        <v>1</v>
      </c>
      <c r="F197" s="162" t="s">
        <v>2672</v>
      </c>
      <c r="H197" s="161" t="s">
        <v>1</v>
      </c>
      <c r="I197" s="163"/>
      <c r="L197" s="159"/>
      <c r="M197" s="164"/>
      <c r="N197" s="165"/>
      <c r="O197" s="165"/>
      <c r="P197" s="165"/>
      <c r="Q197" s="165"/>
      <c r="R197" s="165"/>
      <c r="S197" s="165"/>
      <c r="T197" s="166"/>
      <c r="AT197" s="161" t="s">
        <v>179</v>
      </c>
      <c r="AU197" s="161" t="s">
        <v>87</v>
      </c>
      <c r="AV197" s="13" t="s">
        <v>32</v>
      </c>
      <c r="AW197" s="13" t="s">
        <v>31</v>
      </c>
      <c r="AX197" s="13" t="s">
        <v>77</v>
      </c>
      <c r="AY197" s="161" t="s">
        <v>170</v>
      </c>
    </row>
    <row r="198" spans="2:51" s="14" customFormat="1" ht="12">
      <c r="B198" s="167"/>
      <c r="D198" s="160" t="s">
        <v>179</v>
      </c>
      <c r="E198" s="168" t="s">
        <v>1</v>
      </c>
      <c r="F198" s="169" t="s">
        <v>2673</v>
      </c>
      <c r="H198" s="170">
        <v>35.64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179</v>
      </c>
      <c r="AU198" s="168" t="s">
        <v>87</v>
      </c>
      <c r="AV198" s="14" t="s">
        <v>87</v>
      </c>
      <c r="AW198" s="14" t="s">
        <v>31</v>
      </c>
      <c r="AX198" s="14" t="s">
        <v>77</v>
      </c>
      <c r="AY198" s="168" t="s">
        <v>170</v>
      </c>
    </row>
    <row r="199" spans="2:51" s="15" customFormat="1" ht="12">
      <c r="B199" s="175"/>
      <c r="D199" s="160" t="s">
        <v>179</v>
      </c>
      <c r="E199" s="176" t="s">
        <v>1130</v>
      </c>
      <c r="F199" s="177" t="s">
        <v>239</v>
      </c>
      <c r="H199" s="178">
        <v>35.64</v>
      </c>
      <c r="I199" s="179"/>
      <c r="L199" s="175"/>
      <c r="M199" s="180"/>
      <c r="N199" s="181"/>
      <c r="O199" s="181"/>
      <c r="P199" s="181"/>
      <c r="Q199" s="181"/>
      <c r="R199" s="181"/>
      <c r="S199" s="181"/>
      <c r="T199" s="182"/>
      <c r="AT199" s="176" t="s">
        <v>179</v>
      </c>
      <c r="AU199" s="176" t="s">
        <v>87</v>
      </c>
      <c r="AV199" s="15" t="s">
        <v>177</v>
      </c>
      <c r="AW199" s="15" t="s">
        <v>31</v>
      </c>
      <c r="AX199" s="15" t="s">
        <v>32</v>
      </c>
      <c r="AY199" s="176" t="s">
        <v>170</v>
      </c>
    </row>
    <row r="200" spans="1:65" s="2" customFormat="1" ht="16.5" customHeight="1">
      <c r="A200" s="33"/>
      <c r="B200" s="145"/>
      <c r="C200" s="146" t="s">
        <v>293</v>
      </c>
      <c r="D200" s="146" t="s">
        <v>172</v>
      </c>
      <c r="E200" s="147" t="s">
        <v>1206</v>
      </c>
      <c r="F200" s="148" t="s">
        <v>1207</v>
      </c>
      <c r="G200" s="149" t="s">
        <v>185</v>
      </c>
      <c r="H200" s="150">
        <v>79.2</v>
      </c>
      <c r="I200" s="151"/>
      <c r="J200" s="152">
        <f>ROUND(I200*H200,2)</f>
        <v>0</v>
      </c>
      <c r="K200" s="148" t="s">
        <v>176</v>
      </c>
      <c r="L200" s="34"/>
      <c r="M200" s="153" t="s">
        <v>1</v>
      </c>
      <c r="N200" s="154" t="s">
        <v>42</v>
      </c>
      <c r="O200" s="59"/>
      <c r="P200" s="155">
        <f>O200*H200</f>
        <v>0</v>
      </c>
      <c r="Q200" s="155">
        <v>2E-05</v>
      </c>
      <c r="R200" s="155">
        <f>Q200*H200</f>
        <v>0.0015840000000000001</v>
      </c>
      <c r="S200" s="155">
        <v>0</v>
      </c>
      <c r="T200" s="15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7" t="s">
        <v>177</v>
      </c>
      <c r="AT200" s="157" t="s">
        <v>172</v>
      </c>
      <c r="AU200" s="157" t="s">
        <v>87</v>
      </c>
      <c r="AY200" s="18" t="s">
        <v>170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8" t="s">
        <v>32</v>
      </c>
      <c r="BK200" s="158">
        <f>ROUND(I200*H200,2)</f>
        <v>0</v>
      </c>
      <c r="BL200" s="18" t="s">
        <v>177</v>
      </c>
      <c r="BM200" s="157" t="s">
        <v>1208</v>
      </c>
    </row>
    <row r="201" spans="2:51" s="13" customFormat="1" ht="12">
      <c r="B201" s="159"/>
      <c r="D201" s="160" t="s">
        <v>179</v>
      </c>
      <c r="E201" s="161" t="s">
        <v>1</v>
      </c>
      <c r="F201" s="162" t="s">
        <v>1198</v>
      </c>
      <c r="H201" s="161" t="s">
        <v>1</v>
      </c>
      <c r="I201" s="163"/>
      <c r="L201" s="159"/>
      <c r="M201" s="164"/>
      <c r="N201" s="165"/>
      <c r="O201" s="165"/>
      <c r="P201" s="165"/>
      <c r="Q201" s="165"/>
      <c r="R201" s="165"/>
      <c r="S201" s="165"/>
      <c r="T201" s="166"/>
      <c r="AT201" s="161" t="s">
        <v>179</v>
      </c>
      <c r="AU201" s="161" t="s">
        <v>87</v>
      </c>
      <c r="AV201" s="13" t="s">
        <v>32</v>
      </c>
      <c r="AW201" s="13" t="s">
        <v>31</v>
      </c>
      <c r="AX201" s="13" t="s">
        <v>77</v>
      </c>
      <c r="AY201" s="161" t="s">
        <v>170</v>
      </c>
    </row>
    <row r="202" spans="2:51" s="13" customFormat="1" ht="12">
      <c r="B202" s="159"/>
      <c r="D202" s="160" t="s">
        <v>179</v>
      </c>
      <c r="E202" s="161" t="s">
        <v>1</v>
      </c>
      <c r="F202" s="162" t="s">
        <v>2672</v>
      </c>
      <c r="H202" s="161" t="s">
        <v>1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1" t="s">
        <v>179</v>
      </c>
      <c r="AU202" s="161" t="s">
        <v>87</v>
      </c>
      <c r="AV202" s="13" t="s">
        <v>32</v>
      </c>
      <c r="AW202" s="13" t="s">
        <v>31</v>
      </c>
      <c r="AX202" s="13" t="s">
        <v>77</v>
      </c>
      <c r="AY202" s="161" t="s">
        <v>170</v>
      </c>
    </row>
    <row r="203" spans="2:51" s="14" customFormat="1" ht="12">
      <c r="B203" s="167"/>
      <c r="D203" s="160" t="s">
        <v>179</v>
      </c>
      <c r="E203" s="168" t="s">
        <v>1</v>
      </c>
      <c r="F203" s="169" t="s">
        <v>2674</v>
      </c>
      <c r="H203" s="170">
        <v>79.2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179</v>
      </c>
      <c r="AU203" s="168" t="s">
        <v>87</v>
      </c>
      <c r="AV203" s="14" t="s">
        <v>87</v>
      </c>
      <c r="AW203" s="14" t="s">
        <v>31</v>
      </c>
      <c r="AX203" s="14" t="s">
        <v>77</v>
      </c>
      <c r="AY203" s="168" t="s">
        <v>170</v>
      </c>
    </row>
    <row r="204" spans="2:51" s="15" customFormat="1" ht="12">
      <c r="B204" s="175"/>
      <c r="D204" s="160" t="s">
        <v>179</v>
      </c>
      <c r="E204" s="176" t="s">
        <v>2171</v>
      </c>
      <c r="F204" s="177" t="s">
        <v>239</v>
      </c>
      <c r="H204" s="178">
        <v>79.2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179</v>
      </c>
      <c r="AU204" s="176" t="s">
        <v>87</v>
      </c>
      <c r="AV204" s="15" t="s">
        <v>177</v>
      </c>
      <c r="AW204" s="15" t="s">
        <v>31</v>
      </c>
      <c r="AX204" s="15" t="s">
        <v>32</v>
      </c>
      <c r="AY204" s="176" t="s">
        <v>170</v>
      </c>
    </row>
    <row r="205" spans="1:65" s="2" customFormat="1" ht="16.5" customHeight="1">
      <c r="A205" s="33"/>
      <c r="B205" s="145"/>
      <c r="C205" s="146" t="s">
        <v>299</v>
      </c>
      <c r="D205" s="146" t="s">
        <v>172</v>
      </c>
      <c r="E205" s="147" t="s">
        <v>247</v>
      </c>
      <c r="F205" s="148" t="s">
        <v>248</v>
      </c>
      <c r="G205" s="149" t="s">
        <v>249</v>
      </c>
      <c r="H205" s="150">
        <v>110.521</v>
      </c>
      <c r="I205" s="151"/>
      <c r="J205" s="152">
        <f>ROUND(I205*H205,2)</f>
        <v>0</v>
      </c>
      <c r="K205" s="148" t="s">
        <v>176</v>
      </c>
      <c r="L205" s="34"/>
      <c r="M205" s="153" t="s">
        <v>1</v>
      </c>
      <c r="N205" s="154" t="s">
        <v>42</v>
      </c>
      <c r="O205" s="59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7" t="s">
        <v>177</v>
      </c>
      <c r="AT205" s="157" t="s">
        <v>172</v>
      </c>
      <c r="AU205" s="157" t="s">
        <v>87</v>
      </c>
      <c r="AY205" s="18" t="s">
        <v>170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8" t="s">
        <v>32</v>
      </c>
      <c r="BK205" s="158">
        <f>ROUND(I205*H205,2)</f>
        <v>0</v>
      </c>
      <c r="BL205" s="18" t="s">
        <v>177</v>
      </c>
      <c r="BM205" s="157" t="s">
        <v>282</v>
      </c>
    </row>
    <row r="206" spans="1:65" s="2" customFormat="1" ht="16.5" customHeight="1">
      <c r="A206" s="33"/>
      <c r="B206" s="145"/>
      <c r="C206" s="146" t="s">
        <v>304</v>
      </c>
      <c r="D206" s="146" t="s">
        <v>172</v>
      </c>
      <c r="E206" s="147" t="s">
        <v>252</v>
      </c>
      <c r="F206" s="148" t="s">
        <v>253</v>
      </c>
      <c r="G206" s="149" t="s">
        <v>249</v>
      </c>
      <c r="H206" s="150">
        <v>1326.252</v>
      </c>
      <c r="I206" s="151"/>
      <c r="J206" s="152">
        <f>ROUND(I206*H206,2)</f>
        <v>0</v>
      </c>
      <c r="K206" s="148" t="s">
        <v>176</v>
      </c>
      <c r="L206" s="34"/>
      <c r="M206" s="153" t="s">
        <v>1</v>
      </c>
      <c r="N206" s="154" t="s">
        <v>42</v>
      </c>
      <c r="O206" s="59"/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7" t="s">
        <v>177</v>
      </c>
      <c r="AT206" s="157" t="s">
        <v>172</v>
      </c>
      <c r="AU206" s="157" t="s">
        <v>87</v>
      </c>
      <c r="AY206" s="18" t="s">
        <v>170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8" t="s">
        <v>32</v>
      </c>
      <c r="BK206" s="158">
        <f>ROUND(I206*H206,2)</f>
        <v>0</v>
      </c>
      <c r="BL206" s="18" t="s">
        <v>177</v>
      </c>
      <c r="BM206" s="157" t="s">
        <v>283</v>
      </c>
    </row>
    <row r="207" spans="2:51" s="14" customFormat="1" ht="12">
      <c r="B207" s="167"/>
      <c r="D207" s="160" t="s">
        <v>179</v>
      </c>
      <c r="F207" s="169" t="s">
        <v>2675</v>
      </c>
      <c r="H207" s="170">
        <v>1326.252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8" t="s">
        <v>179</v>
      </c>
      <c r="AU207" s="168" t="s">
        <v>87</v>
      </c>
      <c r="AV207" s="14" t="s">
        <v>87</v>
      </c>
      <c r="AW207" s="14" t="s">
        <v>3</v>
      </c>
      <c r="AX207" s="14" t="s">
        <v>32</v>
      </c>
      <c r="AY207" s="168" t="s">
        <v>170</v>
      </c>
    </row>
    <row r="208" spans="1:65" s="2" customFormat="1" ht="16.5" customHeight="1">
      <c r="A208" s="33"/>
      <c r="B208" s="145"/>
      <c r="C208" s="146" t="s">
        <v>310</v>
      </c>
      <c r="D208" s="146" t="s">
        <v>172</v>
      </c>
      <c r="E208" s="147" t="s">
        <v>286</v>
      </c>
      <c r="F208" s="148" t="s">
        <v>287</v>
      </c>
      <c r="G208" s="149" t="s">
        <v>249</v>
      </c>
      <c r="H208" s="150">
        <v>110.521</v>
      </c>
      <c r="I208" s="151"/>
      <c r="J208" s="152">
        <f>ROUND(I208*H208,2)</f>
        <v>0</v>
      </c>
      <c r="K208" s="148" t="s">
        <v>193</v>
      </c>
      <c r="L208" s="34"/>
      <c r="M208" s="153" t="s">
        <v>1</v>
      </c>
      <c r="N208" s="154" t="s">
        <v>42</v>
      </c>
      <c r="O208" s="59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7" t="s">
        <v>177</v>
      </c>
      <c r="AT208" s="157" t="s">
        <v>172</v>
      </c>
      <c r="AU208" s="157" t="s">
        <v>87</v>
      </c>
      <c r="AY208" s="18" t="s">
        <v>170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8" t="s">
        <v>32</v>
      </c>
      <c r="BK208" s="158">
        <f>ROUND(I208*H208,2)</f>
        <v>0</v>
      </c>
      <c r="BL208" s="18" t="s">
        <v>177</v>
      </c>
      <c r="BM208" s="157" t="s">
        <v>288</v>
      </c>
    </row>
    <row r="209" spans="1:65" s="2" customFormat="1" ht="16.5" customHeight="1">
      <c r="A209" s="33"/>
      <c r="B209" s="145"/>
      <c r="C209" s="146" t="s">
        <v>315</v>
      </c>
      <c r="D209" s="146" t="s">
        <v>172</v>
      </c>
      <c r="E209" s="147" t="s">
        <v>2676</v>
      </c>
      <c r="F209" s="148" t="s">
        <v>2677</v>
      </c>
      <c r="G209" s="149" t="s">
        <v>175</v>
      </c>
      <c r="H209" s="150">
        <v>7.92</v>
      </c>
      <c r="I209" s="151"/>
      <c r="J209" s="152">
        <f>ROUND(I209*H209,2)</f>
        <v>0</v>
      </c>
      <c r="K209" s="148" t="s">
        <v>176</v>
      </c>
      <c r="L209" s="34"/>
      <c r="M209" s="153" t="s">
        <v>1</v>
      </c>
      <c r="N209" s="154" t="s">
        <v>42</v>
      </c>
      <c r="O209" s="59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177</v>
      </c>
      <c r="AT209" s="157" t="s">
        <v>172</v>
      </c>
      <c r="AU209" s="157" t="s">
        <v>87</v>
      </c>
      <c r="AY209" s="18" t="s">
        <v>170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8" t="s">
        <v>32</v>
      </c>
      <c r="BK209" s="158">
        <f>ROUND(I209*H209,2)</f>
        <v>0</v>
      </c>
      <c r="BL209" s="18" t="s">
        <v>177</v>
      </c>
      <c r="BM209" s="157" t="s">
        <v>2678</v>
      </c>
    </row>
    <row r="210" spans="2:51" s="14" customFormat="1" ht="12">
      <c r="B210" s="167"/>
      <c r="D210" s="160" t="s">
        <v>179</v>
      </c>
      <c r="E210" s="168" t="s">
        <v>1</v>
      </c>
      <c r="F210" s="169" t="s">
        <v>2679</v>
      </c>
      <c r="H210" s="170">
        <v>7.92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179</v>
      </c>
      <c r="AU210" s="168" t="s">
        <v>87</v>
      </c>
      <c r="AV210" s="14" t="s">
        <v>87</v>
      </c>
      <c r="AW210" s="14" t="s">
        <v>31</v>
      </c>
      <c r="AX210" s="14" t="s">
        <v>77</v>
      </c>
      <c r="AY210" s="168" t="s">
        <v>170</v>
      </c>
    </row>
    <row r="211" spans="2:51" s="15" customFormat="1" ht="12">
      <c r="B211" s="175"/>
      <c r="D211" s="160" t="s">
        <v>179</v>
      </c>
      <c r="E211" s="176" t="s">
        <v>2620</v>
      </c>
      <c r="F211" s="177" t="s">
        <v>239</v>
      </c>
      <c r="H211" s="178">
        <v>7.92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179</v>
      </c>
      <c r="AU211" s="176" t="s">
        <v>87</v>
      </c>
      <c r="AV211" s="15" t="s">
        <v>177</v>
      </c>
      <c r="AW211" s="15" t="s">
        <v>31</v>
      </c>
      <c r="AX211" s="15" t="s">
        <v>32</v>
      </c>
      <c r="AY211" s="176" t="s">
        <v>170</v>
      </c>
    </row>
    <row r="212" spans="1:65" s="2" customFormat="1" ht="16.5" customHeight="1">
      <c r="A212" s="33"/>
      <c r="B212" s="145"/>
      <c r="C212" s="146" t="s">
        <v>325</v>
      </c>
      <c r="D212" s="146" t="s">
        <v>172</v>
      </c>
      <c r="E212" s="147" t="s">
        <v>839</v>
      </c>
      <c r="F212" s="148" t="s">
        <v>840</v>
      </c>
      <c r="G212" s="149" t="s">
        <v>185</v>
      </c>
      <c r="H212" s="150">
        <v>42.3</v>
      </c>
      <c r="I212" s="151"/>
      <c r="J212" s="152">
        <f>ROUND(I212*H212,2)</f>
        <v>0</v>
      </c>
      <c r="K212" s="148" t="s">
        <v>176</v>
      </c>
      <c r="L212" s="34"/>
      <c r="M212" s="153" t="s">
        <v>1</v>
      </c>
      <c r="N212" s="154" t="s">
        <v>42</v>
      </c>
      <c r="O212" s="59"/>
      <c r="P212" s="155">
        <f>O212*H212</f>
        <v>0</v>
      </c>
      <c r="Q212" s="155">
        <v>0.00868</v>
      </c>
      <c r="R212" s="155">
        <f>Q212*H212</f>
        <v>0.367164</v>
      </c>
      <c r="S212" s="155">
        <v>0</v>
      </c>
      <c r="T212" s="1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177</v>
      </c>
      <c r="AT212" s="157" t="s">
        <v>172</v>
      </c>
      <c r="AU212" s="157" t="s">
        <v>87</v>
      </c>
      <c r="AY212" s="18" t="s">
        <v>170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8" t="s">
        <v>32</v>
      </c>
      <c r="BK212" s="158">
        <f>ROUND(I212*H212,2)</f>
        <v>0</v>
      </c>
      <c r="BL212" s="18" t="s">
        <v>177</v>
      </c>
      <c r="BM212" s="157" t="s">
        <v>1235</v>
      </c>
    </row>
    <row r="213" spans="2:51" s="14" customFormat="1" ht="12">
      <c r="B213" s="167"/>
      <c r="D213" s="160" t="s">
        <v>179</v>
      </c>
      <c r="E213" s="168" t="s">
        <v>1</v>
      </c>
      <c r="F213" s="169" t="s">
        <v>2680</v>
      </c>
      <c r="H213" s="170">
        <v>14.4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179</v>
      </c>
      <c r="AU213" s="168" t="s">
        <v>87</v>
      </c>
      <c r="AV213" s="14" t="s">
        <v>87</v>
      </c>
      <c r="AW213" s="14" t="s">
        <v>31</v>
      </c>
      <c r="AX213" s="14" t="s">
        <v>77</v>
      </c>
      <c r="AY213" s="168" t="s">
        <v>170</v>
      </c>
    </row>
    <row r="214" spans="2:51" s="14" customFormat="1" ht="12">
      <c r="B214" s="167"/>
      <c r="D214" s="160" t="s">
        <v>179</v>
      </c>
      <c r="E214" s="168" t="s">
        <v>1</v>
      </c>
      <c r="F214" s="169" t="s">
        <v>2681</v>
      </c>
      <c r="H214" s="170">
        <v>27.9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8" t="s">
        <v>179</v>
      </c>
      <c r="AU214" s="168" t="s">
        <v>87</v>
      </c>
      <c r="AV214" s="14" t="s">
        <v>87</v>
      </c>
      <c r="AW214" s="14" t="s">
        <v>31</v>
      </c>
      <c r="AX214" s="14" t="s">
        <v>77</v>
      </c>
      <c r="AY214" s="168" t="s">
        <v>170</v>
      </c>
    </row>
    <row r="215" spans="2:51" s="15" customFormat="1" ht="12">
      <c r="B215" s="175"/>
      <c r="D215" s="160" t="s">
        <v>179</v>
      </c>
      <c r="E215" s="176" t="s">
        <v>827</v>
      </c>
      <c r="F215" s="177" t="s">
        <v>239</v>
      </c>
      <c r="H215" s="178">
        <v>42.3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179</v>
      </c>
      <c r="AU215" s="176" t="s">
        <v>87</v>
      </c>
      <c r="AV215" s="15" t="s">
        <v>177</v>
      </c>
      <c r="AW215" s="15" t="s">
        <v>31</v>
      </c>
      <c r="AX215" s="15" t="s">
        <v>32</v>
      </c>
      <c r="AY215" s="176" t="s">
        <v>170</v>
      </c>
    </row>
    <row r="216" spans="1:65" s="2" customFormat="1" ht="21.75" customHeight="1">
      <c r="A216" s="33"/>
      <c r="B216" s="145"/>
      <c r="C216" s="146" t="s">
        <v>330</v>
      </c>
      <c r="D216" s="146" t="s">
        <v>172</v>
      </c>
      <c r="E216" s="147" t="s">
        <v>2682</v>
      </c>
      <c r="F216" s="148" t="s">
        <v>2683</v>
      </c>
      <c r="G216" s="149" t="s">
        <v>637</v>
      </c>
      <c r="H216" s="150">
        <v>8</v>
      </c>
      <c r="I216" s="151"/>
      <c r="J216" s="152">
        <f>ROUND(I216*H216,2)</f>
        <v>0</v>
      </c>
      <c r="K216" s="148" t="s">
        <v>1</v>
      </c>
      <c r="L216" s="34"/>
      <c r="M216" s="153" t="s">
        <v>1</v>
      </c>
      <c r="N216" s="154" t="s">
        <v>42</v>
      </c>
      <c r="O216" s="59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177</v>
      </c>
      <c r="AT216" s="157" t="s">
        <v>172</v>
      </c>
      <c r="AU216" s="157" t="s">
        <v>87</v>
      </c>
      <c r="AY216" s="18" t="s">
        <v>170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8" t="s">
        <v>32</v>
      </c>
      <c r="BK216" s="158">
        <f>ROUND(I216*H216,2)</f>
        <v>0</v>
      </c>
      <c r="BL216" s="18" t="s">
        <v>177</v>
      </c>
      <c r="BM216" s="157" t="s">
        <v>2684</v>
      </c>
    </row>
    <row r="217" spans="2:51" s="14" customFormat="1" ht="12">
      <c r="B217" s="167"/>
      <c r="D217" s="160" t="s">
        <v>179</v>
      </c>
      <c r="E217" s="168" t="s">
        <v>1</v>
      </c>
      <c r="F217" s="169" t="s">
        <v>210</v>
      </c>
      <c r="H217" s="170">
        <v>8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179</v>
      </c>
      <c r="AU217" s="168" t="s">
        <v>87</v>
      </c>
      <c r="AV217" s="14" t="s">
        <v>87</v>
      </c>
      <c r="AW217" s="14" t="s">
        <v>31</v>
      </c>
      <c r="AX217" s="14" t="s">
        <v>32</v>
      </c>
      <c r="AY217" s="168" t="s">
        <v>170</v>
      </c>
    </row>
    <row r="218" spans="1:65" s="2" customFormat="1" ht="16.5" customHeight="1">
      <c r="A218" s="33"/>
      <c r="B218" s="145"/>
      <c r="C218" s="146" t="s">
        <v>335</v>
      </c>
      <c r="D218" s="146" t="s">
        <v>172</v>
      </c>
      <c r="E218" s="147" t="s">
        <v>844</v>
      </c>
      <c r="F218" s="148" t="s">
        <v>845</v>
      </c>
      <c r="G218" s="149" t="s">
        <v>185</v>
      </c>
      <c r="H218" s="150">
        <v>170.1</v>
      </c>
      <c r="I218" s="151"/>
      <c r="J218" s="152">
        <f>ROUND(I218*H218,2)</f>
        <v>0</v>
      </c>
      <c r="K218" s="148" t="s">
        <v>176</v>
      </c>
      <c r="L218" s="34"/>
      <c r="M218" s="153" t="s">
        <v>1</v>
      </c>
      <c r="N218" s="154" t="s">
        <v>42</v>
      </c>
      <c r="O218" s="59"/>
      <c r="P218" s="155">
        <f>O218*H218</f>
        <v>0</v>
      </c>
      <c r="Q218" s="155">
        <v>0.0369</v>
      </c>
      <c r="R218" s="155">
        <f>Q218*H218</f>
        <v>6.27669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177</v>
      </c>
      <c r="AT218" s="157" t="s">
        <v>172</v>
      </c>
      <c r="AU218" s="157" t="s">
        <v>87</v>
      </c>
      <c r="AY218" s="18" t="s">
        <v>170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8" t="s">
        <v>32</v>
      </c>
      <c r="BK218" s="158">
        <f>ROUND(I218*H218,2)</f>
        <v>0</v>
      </c>
      <c r="BL218" s="18" t="s">
        <v>177</v>
      </c>
      <c r="BM218" s="157" t="s">
        <v>1238</v>
      </c>
    </row>
    <row r="219" spans="2:51" s="14" customFormat="1" ht="12">
      <c r="B219" s="167"/>
      <c r="D219" s="160" t="s">
        <v>179</v>
      </c>
      <c r="E219" s="168" t="s">
        <v>1</v>
      </c>
      <c r="F219" s="169" t="s">
        <v>2685</v>
      </c>
      <c r="H219" s="170">
        <v>189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179</v>
      </c>
      <c r="AU219" s="168" t="s">
        <v>87</v>
      </c>
      <c r="AV219" s="14" t="s">
        <v>87</v>
      </c>
      <c r="AW219" s="14" t="s">
        <v>31</v>
      </c>
      <c r="AX219" s="14" t="s">
        <v>77</v>
      </c>
      <c r="AY219" s="168" t="s">
        <v>170</v>
      </c>
    </row>
    <row r="220" spans="2:51" s="15" customFormat="1" ht="12">
      <c r="B220" s="175"/>
      <c r="D220" s="160" t="s">
        <v>179</v>
      </c>
      <c r="E220" s="176" t="s">
        <v>816</v>
      </c>
      <c r="F220" s="177" t="s">
        <v>239</v>
      </c>
      <c r="H220" s="178">
        <v>189</v>
      </c>
      <c r="I220" s="179"/>
      <c r="L220" s="175"/>
      <c r="M220" s="180"/>
      <c r="N220" s="181"/>
      <c r="O220" s="181"/>
      <c r="P220" s="181"/>
      <c r="Q220" s="181"/>
      <c r="R220" s="181"/>
      <c r="S220" s="181"/>
      <c r="T220" s="182"/>
      <c r="AT220" s="176" t="s">
        <v>179</v>
      </c>
      <c r="AU220" s="176" t="s">
        <v>87</v>
      </c>
      <c r="AV220" s="15" t="s">
        <v>177</v>
      </c>
      <c r="AW220" s="15" t="s">
        <v>31</v>
      </c>
      <c r="AX220" s="15" t="s">
        <v>77</v>
      </c>
      <c r="AY220" s="176" t="s">
        <v>170</v>
      </c>
    </row>
    <row r="221" spans="2:51" s="14" customFormat="1" ht="12">
      <c r="B221" s="167"/>
      <c r="D221" s="160" t="s">
        <v>179</v>
      </c>
      <c r="E221" s="168" t="s">
        <v>1</v>
      </c>
      <c r="F221" s="169" t="s">
        <v>2686</v>
      </c>
      <c r="H221" s="170">
        <v>170.1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8" t="s">
        <v>179</v>
      </c>
      <c r="AU221" s="168" t="s">
        <v>87</v>
      </c>
      <c r="AV221" s="14" t="s">
        <v>87</v>
      </c>
      <c r="AW221" s="14" t="s">
        <v>31</v>
      </c>
      <c r="AX221" s="14" t="s">
        <v>77</v>
      </c>
      <c r="AY221" s="168" t="s">
        <v>170</v>
      </c>
    </row>
    <row r="222" spans="2:51" s="15" customFormat="1" ht="12">
      <c r="B222" s="175"/>
      <c r="D222" s="160" t="s">
        <v>179</v>
      </c>
      <c r="E222" s="176" t="s">
        <v>817</v>
      </c>
      <c r="F222" s="177" t="s">
        <v>239</v>
      </c>
      <c r="H222" s="178">
        <v>170.1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6" t="s">
        <v>179</v>
      </c>
      <c r="AU222" s="176" t="s">
        <v>87</v>
      </c>
      <c r="AV222" s="15" t="s">
        <v>177</v>
      </c>
      <c r="AW222" s="15" t="s">
        <v>31</v>
      </c>
      <c r="AX222" s="15" t="s">
        <v>32</v>
      </c>
      <c r="AY222" s="176" t="s">
        <v>170</v>
      </c>
    </row>
    <row r="223" spans="1:65" s="2" customFormat="1" ht="16.5" customHeight="1">
      <c r="A223" s="33"/>
      <c r="B223" s="145"/>
      <c r="C223" s="146" t="s">
        <v>340</v>
      </c>
      <c r="D223" s="146" t="s">
        <v>172</v>
      </c>
      <c r="E223" s="147" t="s">
        <v>849</v>
      </c>
      <c r="F223" s="148" t="s">
        <v>850</v>
      </c>
      <c r="G223" s="149" t="s">
        <v>222</v>
      </c>
      <c r="H223" s="150">
        <v>54.343</v>
      </c>
      <c r="I223" s="151"/>
      <c r="J223" s="152">
        <f>ROUND(I223*H223,2)</f>
        <v>0</v>
      </c>
      <c r="K223" s="148" t="s">
        <v>176</v>
      </c>
      <c r="L223" s="34"/>
      <c r="M223" s="153" t="s">
        <v>1</v>
      </c>
      <c r="N223" s="154" t="s">
        <v>42</v>
      </c>
      <c r="O223" s="59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7" t="s">
        <v>177</v>
      </c>
      <c r="AT223" s="157" t="s">
        <v>172</v>
      </c>
      <c r="AU223" s="157" t="s">
        <v>87</v>
      </c>
      <c r="AY223" s="18" t="s">
        <v>170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8" t="s">
        <v>32</v>
      </c>
      <c r="BK223" s="158">
        <f>ROUND(I223*H223,2)</f>
        <v>0</v>
      </c>
      <c r="BL223" s="18" t="s">
        <v>177</v>
      </c>
      <c r="BM223" s="157" t="s">
        <v>1241</v>
      </c>
    </row>
    <row r="224" spans="2:51" s="14" customFormat="1" ht="12">
      <c r="B224" s="167"/>
      <c r="D224" s="160" t="s">
        <v>179</v>
      </c>
      <c r="E224" s="168" t="s">
        <v>1</v>
      </c>
      <c r="F224" s="169" t="s">
        <v>2687</v>
      </c>
      <c r="H224" s="170">
        <v>54.343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179</v>
      </c>
      <c r="AU224" s="168" t="s">
        <v>87</v>
      </c>
      <c r="AV224" s="14" t="s">
        <v>87</v>
      </c>
      <c r="AW224" s="14" t="s">
        <v>31</v>
      </c>
      <c r="AX224" s="14" t="s">
        <v>77</v>
      </c>
      <c r="AY224" s="168" t="s">
        <v>170</v>
      </c>
    </row>
    <row r="225" spans="2:51" s="15" customFormat="1" ht="12">
      <c r="B225" s="175"/>
      <c r="D225" s="160" t="s">
        <v>179</v>
      </c>
      <c r="E225" s="176" t="s">
        <v>1</v>
      </c>
      <c r="F225" s="177" t="s">
        <v>239</v>
      </c>
      <c r="H225" s="178">
        <v>54.343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179</v>
      </c>
      <c r="AU225" s="176" t="s">
        <v>87</v>
      </c>
      <c r="AV225" s="15" t="s">
        <v>177</v>
      </c>
      <c r="AW225" s="15" t="s">
        <v>31</v>
      </c>
      <c r="AX225" s="15" t="s">
        <v>32</v>
      </c>
      <c r="AY225" s="176" t="s">
        <v>170</v>
      </c>
    </row>
    <row r="226" spans="1:65" s="2" customFormat="1" ht="24.2" customHeight="1">
      <c r="A226" s="33"/>
      <c r="B226" s="145"/>
      <c r="C226" s="146" t="s">
        <v>344</v>
      </c>
      <c r="D226" s="146" t="s">
        <v>172</v>
      </c>
      <c r="E226" s="147" t="s">
        <v>854</v>
      </c>
      <c r="F226" s="148" t="s">
        <v>855</v>
      </c>
      <c r="G226" s="149" t="s">
        <v>222</v>
      </c>
      <c r="H226" s="150">
        <v>121.132</v>
      </c>
      <c r="I226" s="151"/>
      <c r="J226" s="152">
        <f>ROUND(I226*H226,2)</f>
        <v>0</v>
      </c>
      <c r="K226" s="148" t="s">
        <v>176</v>
      </c>
      <c r="L226" s="34"/>
      <c r="M226" s="153" t="s">
        <v>1</v>
      </c>
      <c r="N226" s="154" t="s">
        <v>42</v>
      </c>
      <c r="O226" s="59"/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177</v>
      </c>
      <c r="AT226" s="157" t="s">
        <v>172</v>
      </c>
      <c r="AU226" s="157" t="s">
        <v>87</v>
      </c>
      <c r="AY226" s="18" t="s">
        <v>170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8" t="s">
        <v>32</v>
      </c>
      <c r="BK226" s="158">
        <f>ROUND(I226*H226,2)</f>
        <v>0</v>
      </c>
      <c r="BL226" s="18" t="s">
        <v>177</v>
      </c>
      <c r="BM226" s="157" t="s">
        <v>1245</v>
      </c>
    </row>
    <row r="227" spans="2:51" s="13" customFormat="1" ht="12">
      <c r="B227" s="159"/>
      <c r="D227" s="160" t="s">
        <v>179</v>
      </c>
      <c r="E227" s="161" t="s">
        <v>1</v>
      </c>
      <c r="F227" s="162" t="s">
        <v>859</v>
      </c>
      <c r="H227" s="161" t="s">
        <v>1</v>
      </c>
      <c r="I227" s="163"/>
      <c r="L227" s="159"/>
      <c r="M227" s="164"/>
      <c r="N227" s="165"/>
      <c r="O227" s="165"/>
      <c r="P227" s="165"/>
      <c r="Q227" s="165"/>
      <c r="R227" s="165"/>
      <c r="S227" s="165"/>
      <c r="T227" s="166"/>
      <c r="AT227" s="161" t="s">
        <v>179</v>
      </c>
      <c r="AU227" s="161" t="s">
        <v>87</v>
      </c>
      <c r="AV227" s="13" t="s">
        <v>32</v>
      </c>
      <c r="AW227" s="13" t="s">
        <v>31</v>
      </c>
      <c r="AX227" s="13" t="s">
        <v>77</v>
      </c>
      <c r="AY227" s="161" t="s">
        <v>170</v>
      </c>
    </row>
    <row r="228" spans="2:51" s="14" customFormat="1" ht="12">
      <c r="B228" s="167"/>
      <c r="D228" s="160" t="s">
        <v>179</v>
      </c>
      <c r="E228" s="168" t="s">
        <v>1</v>
      </c>
      <c r="F228" s="169" t="s">
        <v>2688</v>
      </c>
      <c r="H228" s="170">
        <v>121.132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179</v>
      </c>
      <c r="AU228" s="168" t="s">
        <v>87</v>
      </c>
      <c r="AV228" s="14" t="s">
        <v>87</v>
      </c>
      <c r="AW228" s="14" t="s">
        <v>31</v>
      </c>
      <c r="AX228" s="14" t="s">
        <v>32</v>
      </c>
      <c r="AY228" s="168" t="s">
        <v>170</v>
      </c>
    </row>
    <row r="229" spans="1:65" s="2" customFormat="1" ht="24.2" customHeight="1">
      <c r="A229" s="33"/>
      <c r="B229" s="145"/>
      <c r="C229" s="146" t="s">
        <v>348</v>
      </c>
      <c r="D229" s="146" t="s">
        <v>172</v>
      </c>
      <c r="E229" s="147" t="s">
        <v>861</v>
      </c>
      <c r="F229" s="148" t="s">
        <v>862</v>
      </c>
      <c r="G229" s="149" t="s">
        <v>222</v>
      </c>
      <c r="H229" s="150">
        <v>80.755</v>
      </c>
      <c r="I229" s="151"/>
      <c r="J229" s="152">
        <f>ROUND(I229*H229,2)</f>
        <v>0</v>
      </c>
      <c r="K229" s="148" t="s">
        <v>176</v>
      </c>
      <c r="L229" s="34"/>
      <c r="M229" s="153" t="s">
        <v>1</v>
      </c>
      <c r="N229" s="154" t="s">
        <v>42</v>
      </c>
      <c r="O229" s="59"/>
      <c r="P229" s="155">
        <f>O229*H229</f>
        <v>0</v>
      </c>
      <c r="Q229" s="155">
        <v>0</v>
      </c>
      <c r="R229" s="155">
        <f>Q229*H229</f>
        <v>0</v>
      </c>
      <c r="S229" s="155">
        <v>0</v>
      </c>
      <c r="T229" s="156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7" t="s">
        <v>177</v>
      </c>
      <c r="AT229" s="157" t="s">
        <v>172</v>
      </c>
      <c r="AU229" s="157" t="s">
        <v>87</v>
      </c>
      <c r="AY229" s="18" t="s">
        <v>170</v>
      </c>
      <c r="BE229" s="158">
        <f>IF(N229="základní",J229,0)</f>
        <v>0</v>
      </c>
      <c r="BF229" s="158">
        <f>IF(N229="snížená",J229,0)</f>
        <v>0</v>
      </c>
      <c r="BG229" s="158">
        <f>IF(N229="zákl. přenesená",J229,0)</f>
        <v>0</v>
      </c>
      <c r="BH229" s="158">
        <f>IF(N229="sníž. přenesená",J229,0)</f>
        <v>0</v>
      </c>
      <c r="BI229" s="158">
        <f>IF(N229="nulová",J229,0)</f>
        <v>0</v>
      </c>
      <c r="BJ229" s="18" t="s">
        <v>32</v>
      </c>
      <c r="BK229" s="158">
        <f>ROUND(I229*H229,2)</f>
        <v>0</v>
      </c>
      <c r="BL229" s="18" t="s">
        <v>177</v>
      </c>
      <c r="BM229" s="157" t="s">
        <v>2236</v>
      </c>
    </row>
    <row r="230" spans="2:51" s="14" customFormat="1" ht="12">
      <c r="B230" s="167"/>
      <c r="D230" s="160" t="s">
        <v>179</v>
      </c>
      <c r="E230" s="168" t="s">
        <v>1</v>
      </c>
      <c r="F230" s="169" t="s">
        <v>2689</v>
      </c>
      <c r="H230" s="170">
        <v>80.755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179</v>
      </c>
      <c r="AU230" s="168" t="s">
        <v>87</v>
      </c>
      <c r="AV230" s="14" t="s">
        <v>87</v>
      </c>
      <c r="AW230" s="14" t="s">
        <v>31</v>
      </c>
      <c r="AX230" s="14" t="s">
        <v>32</v>
      </c>
      <c r="AY230" s="168" t="s">
        <v>170</v>
      </c>
    </row>
    <row r="231" spans="1:65" s="2" customFormat="1" ht="24.2" customHeight="1">
      <c r="A231" s="33"/>
      <c r="B231" s="145"/>
      <c r="C231" s="146" t="s">
        <v>353</v>
      </c>
      <c r="D231" s="146" t="s">
        <v>172</v>
      </c>
      <c r="E231" s="147" t="s">
        <v>2690</v>
      </c>
      <c r="F231" s="148" t="s">
        <v>2691</v>
      </c>
      <c r="G231" s="149" t="s">
        <v>222</v>
      </c>
      <c r="H231" s="150">
        <v>7.776</v>
      </c>
      <c r="I231" s="151"/>
      <c r="J231" s="152">
        <f>ROUND(I231*H231,2)</f>
        <v>0</v>
      </c>
      <c r="K231" s="148" t="s">
        <v>176</v>
      </c>
      <c r="L231" s="34"/>
      <c r="M231" s="153" t="s">
        <v>1</v>
      </c>
      <c r="N231" s="154" t="s">
        <v>42</v>
      </c>
      <c r="O231" s="59"/>
      <c r="P231" s="155">
        <f>O231*H231</f>
        <v>0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7" t="s">
        <v>177</v>
      </c>
      <c r="AT231" s="157" t="s">
        <v>172</v>
      </c>
      <c r="AU231" s="157" t="s">
        <v>87</v>
      </c>
      <c r="AY231" s="18" t="s">
        <v>170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8" t="s">
        <v>32</v>
      </c>
      <c r="BK231" s="158">
        <f>ROUND(I231*H231,2)</f>
        <v>0</v>
      </c>
      <c r="BL231" s="18" t="s">
        <v>177</v>
      </c>
      <c r="BM231" s="157" t="s">
        <v>2692</v>
      </c>
    </row>
    <row r="232" spans="2:51" s="13" customFormat="1" ht="12">
      <c r="B232" s="159"/>
      <c r="D232" s="160" t="s">
        <v>179</v>
      </c>
      <c r="E232" s="161" t="s">
        <v>1</v>
      </c>
      <c r="F232" s="162" t="s">
        <v>2693</v>
      </c>
      <c r="H232" s="161" t="s">
        <v>1</v>
      </c>
      <c r="I232" s="163"/>
      <c r="L232" s="159"/>
      <c r="M232" s="164"/>
      <c r="N232" s="165"/>
      <c r="O232" s="165"/>
      <c r="P232" s="165"/>
      <c r="Q232" s="165"/>
      <c r="R232" s="165"/>
      <c r="S232" s="165"/>
      <c r="T232" s="166"/>
      <c r="AT232" s="161" t="s">
        <v>179</v>
      </c>
      <c r="AU232" s="161" t="s">
        <v>87</v>
      </c>
      <c r="AV232" s="13" t="s">
        <v>32</v>
      </c>
      <c r="AW232" s="13" t="s">
        <v>31</v>
      </c>
      <c r="AX232" s="13" t="s">
        <v>77</v>
      </c>
      <c r="AY232" s="161" t="s">
        <v>170</v>
      </c>
    </row>
    <row r="233" spans="2:51" s="14" customFormat="1" ht="12">
      <c r="B233" s="167"/>
      <c r="D233" s="160" t="s">
        <v>179</v>
      </c>
      <c r="E233" s="168" t="s">
        <v>1</v>
      </c>
      <c r="F233" s="169" t="s">
        <v>2694</v>
      </c>
      <c r="H233" s="170">
        <v>12.96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8" t="s">
        <v>179</v>
      </c>
      <c r="AU233" s="168" t="s">
        <v>87</v>
      </c>
      <c r="AV233" s="14" t="s">
        <v>87</v>
      </c>
      <c r="AW233" s="14" t="s">
        <v>31</v>
      </c>
      <c r="AX233" s="14" t="s">
        <v>77</v>
      </c>
      <c r="AY233" s="168" t="s">
        <v>170</v>
      </c>
    </row>
    <row r="234" spans="2:51" s="15" customFormat="1" ht="12">
      <c r="B234" s="175"/>
      <c r="D234" s="160" t="s">
        <v>179</v>
      </c>
      <c r="E234" s="176" t="s">
        <v>2638</v>
      </c>
      <c r="F234" s="177" t="s">
        <v>239</v>
      </c>
      <c r="H234" s="178">
        <v>12.96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6" t="s">
        <v>179</v>
      </c>
      <c r="AU234" s="176" t="s">
        <v>87</v>
      </c>
      <c r="AV234" s="15" t="s">
        <v>177</v>
      </c>
      <c r="AW234" s="15" t="s">
        <v>31</v>
      </c>
      <c r="AX234" s="15" t="s">
        <v>77</v>
      </c>
      <c r="AY234" s="176" t="s">
        <v>170</v>
      </c>
    </row>
    <row r="235" spans="2:51" s="14" customFormat="1" ht="12">
      <c r="B235" s="167"/>
      <c r="D235" s="160" t="s">
        <v>179</v>
      </c>
      <c r="E235" s="168" t="s">
        <v>1</v>
      </c>
      <c r="F235" s="169" t="s">
        <v>2695</v>
      </c>
      <c r="H235" s="170">
        <v>7.776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179</v>
      </c>
      <c r="AU235" s="168" t="s">
        <v>87</v>
      </c>
      <c r="AV235" s="14" t="s">
        <v>87</v>
      </c>
      <c r="AW235" s="14" t="s">
        <v>31</v>
      </c>
      <c r="AX235" s="14" t="s">
        <v>32</v>
      </c>
      <c r="AY235" s="168" t="s">
        <v>170</v>
      </c>
    </row>
    <row r="236" spans="1:65" s="2" customFormat="1" ht="24.2" customHeight="1">
      <c r="A236" s="33"/>
      <c r="B236" s="145"/>
      <c r="C236" s="146" t="s">
        <v>358</v>
      </c>
      <c r="D236" s="146" t="s">
        <v>172</v>
      </c>
      <c r="E236" s="147" t="s">
        <v>2696</v>
      </c>
      <c r="F236" s="148" t="s">
        <v>2697</v>
      </c>
      <c r="G236" s="149" t="s">
        <v>222</v>
      </c>
      <c r="H236" s="150">
        <v>5.184</v>
      </c>
      <c r="I236" s="151"/>
      <c r="J236" s="152">
        <f>ROUND(I236*H236,2)</f>
        <v>0</v>
      </c>
      <c r="K236" s="148" t="s">
        <v>176</v>
      </c>
      <c r="L236" s="34"/>
      <c r="M236" s="153" t="s">
        <v>1</v>
      </c>
      <c r="N236" s="154" t="s">
        <v>42</v>
      </c>
      <c r="O236" s="59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7" t="s">
        <v>177</v>
      </c>
      <c r="AT236" s="157" t="s">
        <v>172</v>
      </c>
      <c r="AU236" s="157" t="s">
        <v>87</v>
      </c>
      <c r="AY236" s="18" t="s">
        <v>170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8" t="s">
        <v>32</v>
      </c>
      <c r="BK236" s="158">
        <f>ROUND(I236*H236,2)</f>
        <v>0</v>
      </c>
      <c r="BL236" s="18" t="s">
        <v>177</v>
      </c>
      <c r="BM236" s="157" t="s">
        <v>2698</v>
      </c>
    </row>
    <row r="237" spans="2:51" s="14" customFormat="1" ht="12">
      <c r="B237" s="167"/>
      <c r="D237" s="160" t="s">
        <v>179</v>
      </c>
      <c r="E237" s="168" t="s">
        <v>1</v>
      </c>
      <c r="F237" s="169" t="s">
        <v>2699</v>
      </c>
      <c r="H237" s="170">
        <v>5.184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179</v>
      </c>
      <c r="AU237" s="168" t="s">
        <v>87</v>
      </c>
      <c r="AV237" s="14" t="s">
        <v>87</v>
      </c>
      <c r="AW237" s="14" t="s">
        <v>31</v>
      </c>
      <c r="AX237" s="14" t="s">
        <v>32</v>
      </c>
      <c r="AY237" s="168" t="s">
        <v>170</v>
      </c>
    </row>
    <row r="238" spans="1:65" s="2" customFormat="1" ht="24.2" customHeight="1">
      <c r="A238" s="33"/>
      <c r="B238" s="145"/>
      <c r="C238" s="146" t="s">
        <v>363</v>
      </c>
      <c r="D238" s="146" t="s">
        <v>172</v>
      </c>
      <c r="E238" s="147" t="s">
        <v>2700</v>
      </c>
      <c r="F238" s="148" t="s">
        <v>2701</v>
      </c>
      <c r="G238" s="149" t="s">
        <v>222</v>
      </c>
      <c r="H238" s="150">
        <v>32.601</v>
      </c>
      <c r="I238" s="151"/>
      <c r="J238" s="152">
        <f>ROUND(I238*H238,2)</f>
        <v>0</v>
      </c>
      <c r="K238" s="148" t="s">
        <v>176</v>
      </c>
      <c r="L238" s="34"/>
      <c r="M238" s="153" t="s">
        <v>1</v>
      </c>
      <c r="N238" s="154" t="s">
        <v>42</v>
      </c>
      <c r="O238" s="59"/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7" t="s">
        <v>177</v>
      </c>
      <c r="AT238" s="157" t="s">
        <v>172</v>
      </c>
      <c r="AU238" s="157" t="s">
        <v>87</v>
      </c>
      <c r="AY238" s="18" t="s">
        <v>170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8" t="s">
        <v>32</v>
      </c>
      <c r="BK238" s="158">
        <f>ROUND(I238*H238,2)</f>
        <v>0</v>
      </c>
      <c r="BL238" s="18" t="s">
        <v>177</v>
      </c>
      <c r="BM238" s="157" t="s">
        <v>223</v>
      </c>
    </row>
    <row r="239" spans="2:51" s="14" customFormat="1" ht="12">
      <c r="B239" s="167"/>
      <c r="D239" s="160" t="s">
        <v>179</v>
      </c>
      <c r="E239" s="168" t="s">
        <v>1</v>
      </c>
      <c r="F239" s="169" t="s">
        <v>2702</v>
      </c>
      <c r="H239" s="170">
        <v>10.15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179</v>
      </c>
      <c r="AU239" s="168" t="s">
        <v>87</v>
      </c>
      <c r="AV239" s="14" t="s">
        <v>87</v>
      </c>
      <c r="AW239" s="14" t="s">
        <v>31</v>
      </c>
      <c r="AX239" s="14" t="s">
        <v>77</v>
      </c>
      <c r="AY239" s="168" t="s">
        <v>170</v>
      </c>
    </row>
    <row r="240" spans="2:51" s="14" customFormat="1" ht="12">
      <c r="B240" s="167"/>
      <c r="D240" s="160" t="s">
        <v>179</v>
      </c>
      <c r="E240" s="168" t="s">
        <v>1</v>
      </c>
      <c r="F240" s="169" t="s">
        <v>2703</v>
      </c>
      <c r="H240" s="170">
        <v>8.538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179</v>
      </c>
      <c r="AU240" s="168" t="s">
        <v>87</v>
      </c>
      <c r="AV240" s="14" t="s">
        <v>87</v>
      </c>
      <c r="AW240" s="14" t="s">
        <v>31</v>
      </c>
      <c r="AX240" s="14" t="s">
        <v>77</v>
      </c>
      <c r="AY240" s="168" t="s">
        <v>170</v>
      </c>
    </row>
    <row r="241" spans="2:51" s="14" customFormat="1" ht="12">
      <c r="B241" s="167"/>
      <c r="D241" s="160" t="s">
        <v>179</v>
      </c>
      <c r="E241" s="168" t="s">
        <v>1</v>
      </c>
      <c r="F241" s="169" t="s">
        <v>2704</v>
      </c>
      <c r="H241" s="170">
        <v>9.356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8" t="s">
        <v>179</v>
      </c>
      <c r="AU241" s="168" t="s">
        <v>87</v>
      </c>
      <c r="AV241" s="14" t="s">
        <v>87</v>
      </c>
      <c r="AW241" s="14" t="s">
        <v>31</v>
      </c>
      <c r="AX241" s="14" t="s">
        <v>77</v>
      </c>
      <c r="AY241" s="168" t="s">
        <v>170</v>
      </c>
    </row>
    <row r="242" spans="2:51" s="14" customFormat="1" ht="12">
      <c r="B242" s="167"/>
      <c r="D242" s="160" t="s">
        <v>179</v>
      </c>
      <c r="E242" s="168" t="s">
        <v>1</v>
      </c>
      <c r="F242" s="169" t="s">
        <v>2705</v>
      </c>
      <c r="H242" s="170">
        <v>1.276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8" t="s">
        <v>179</v>
      </c>
      <c r="AU242" s="168" t="s">
        <v>87</v>
      </c>
      <c r="AV242" s="14" t="s">
        <v>87</v>
      </c>
      <c r="AW242" s="14" t="s">
        <v>31</v>
      </c>
      <c r="AX242" s="14" t="s">
        <v>77</v>
      </c>
      <c r="AY242" s="168" t="s">
        <v>170</v>
      </c>
    </row>
    <row r="243" spans="2:51" s="14" customFormat="1" ht="12">
      <c r="B243" s="167"/>
      <c r="D243" s="160" t="s">
        <v>179</v>
      </c>
      <c r="E243" s="168" t="s">
        <v>1</v>
      </c>
      <c r="F243" s="169" t="s">
        <v>2706</v>
      </c>
      <c r="H243" s="170">
        <v>8.813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179</v>
      </c>
      <c r="AU243" s="168" t="s">
        <v>87</v>
      </c>
      <c r="AV243" s="14" t="s">
        <v>87</v>
      </c>
      <c r="AW243" s="14" t="s">
        <v>31</v>
      </c>
      <c r="AX243" s="14" t="s">
        <v>77</v>
      </c>
      <c r="AY243" s="168" t="s">
        <v>170</v>
      </c>
    </row>
    <row r="244" spans="2:51" s="14" customFormat="1" ht="12">
      <c r="B244" s="167"/>
      <c r="D244" s="160" t="s">
        <v>179</v>
      </c>
      <c r="E244" s="168" t="s">
        <v>1</v>
      </c>
      <c r="F244" s="169" t="s">
        <v>2707</v>
      </c>
      <c r="H244" s="170">
        <v>5.443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8" t="s">
        <v>179</v>
      </c>
      <c r="AU244" s="168" t="s">
        <v>87</v>
      </c>
      <c r="AV244" s="14" t="s">
        <v>87</v>
      </c>
      <c r="AW244" s="14" t="s">
        <v>31</v>
      </c>
      <c r="AX244" s="14" t="s">
        <v>77</v>
      </c>
      <c r="AY244" s="168" t="s">
        <v>170</v>
      </c>
    </row>
    <row r="245" spans="2:51" s="14" customFormat="1" ht="12">
      <c r="B245" s="167"/>
      <c r="D245" s="160" t="s">
        <v>179</v>
      </c>
      <c r="E245" s="168" t="s">
        <v>1</v>
      </c>
      <c r="F245" s="169" t="s">
        <v>2708</v>
      </c>
      <c r="H245" s="170">
        <v>5.069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179</v>
      </c>
      <c r="AU245" s="168" t="s">
        <v>87</v>
      </c>
      <c r="AV245" s="14" t="s">
        <v>87</v>
      </c>
      <c r="AW245" s="14" t="s">
        <v>31</v>
      </c>
      <c r="AX245" s="14" t="s">
        <v>77</v>
      </c>
      <c r="AY245" s="168" t="s">
        <v>170</v>
      </c>
    </row>
    <row r="246" spans="2:51" s="14" customFormat="1" ht="12">
      <c r="B246" s="167"/>
      <c r="D246" s="160" t="s">
        <v>179</v>
      </c>
      <c r="E246" s="168" t="s">
        <v>1</v>
      </c>
      <c r="F246" s="169" t="s">
        <v>2709</v>
      </c>
      <c r="H246" s="170">
        <v>4.016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8" t="s">
        <v>179</v>
      </c>
      <c r="AU246" s="168" t="s">
        <v>87</v>
      </c>
      <c r="AV246" s="14" t="s">
        <v>87</v>
      </c>
      <c r="AW246" s="14" t="s">
        <v>31</v>
      </c>
      <c r="AX246" s="14" t="s">
        <v>77</v>
      </c>
      <c r="AY246" s="168" t="s">
        <v>170</v>
      </c>
    </row>
    <row r="247" spans="2:51" s="14" customFormat="1" ht="12">
      <c r="B247" s="167"/>
      <c r="D247" s="160" t="s">
        <v>179</v>
      </c>
      <c r="E247" s="168" t="s">
        <v>1</v>
      </c>
      <c r="F247" s="169" t="s">
        <v>2710</v>
      </c>
      <c r="H247" s="170">
        <v>9.222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8" t="s">
        <v>179</v>
      </c>
      <c r="AU247" s="168" t="s">
        <v>87</v>
      </c>
      <c r="AV247" s="14" t="s">
        <v>87</v>
      </c>
      <c r="AW247" s="14" t="s">
        <v>31</v>
      </c>
      <c r="AX247" s="14" t="s">
        <v>77</v>
      </c>
      <c r="AY247" s="168" t="s">
        <v>170</v>
      </c>
    </row>
    <row r="248" spans="2:51" s="14" customFormat="1" ht="12">
      <c r="B248" s="167"/>
      <c r="D248" s="160" t="s">
        <v>179</v>
      </c>
      <c r="E248" s="168" t="s">
        <v>1</v>
      </c>
      <c r="F248" s="169" t="s">
        <v>2711</v>
      </c>
      <c r="H248" s="170">
        <v>4.284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179</v>
      </c>
      <c r="AU248" s="168" t="s">
        <v>87</v>
      </c>
      <c r="AV248" s="14" t="s">
        <v>87</v>
      </c>
      <c r="AW248" s="14" t="s">
        <v>31</v>
      </c>
      <c r="AX248" s="14" t="s">
        <v>77</v>
      </c>
      <c r="AY248" s="168" t="s">
        <v>170</v>
      </c>
    </row>
    <row r="249" spans="2:51" s="14" customFormat="1" ht="12">
      <c r="B249" s="167"/>
      <c r="D249" s="160" t="s">
        <v>179</v>
      </c>
      <c r="E249" s="168" t="s">
        <v>1</v>
      </c>
      <c r="F249" s="169" t="s">
        <v>2712</v>
      </c>
      <c r="H249" s="170">
        <v>4.55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8" t="s">
        <v>179</v>
      </c>
      <c r="AU249" s="168" t="s">
        <v>87</v>
      </c>
      <c r="AV249" s="14" t="s">
        <v>87</v>
      </c>
      <c r="AW249" s="14" t="s">
        <v>31</v>
      </c>
      <c r="AX249" s="14" t="s">
        <v>77</v>
      </c>
      <c r="AY249" s="168" t="s">
        <v>170</v>
      </c>
    </row>
    <row r="250" spans="2:51" s="14" customFormat="1" ht="12">
      <c r="B250" s="167"/>
      <c r="D250" s="160" t="s">
        <v>179</v>
      </c>
      <c r="E250" s="168" t="s">
        <v>1</v>
      </c>
      <c r="F250" s="169" t="s">
        <v>2713</v>
      </c>
      <c r="H250" s="170">
        <v>3.623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179</v>
      </c>
      <c r="AU250" s="168" t="s">
        <v>87</v>
      </c>
      <c r="AV250" s="14" t="s">
        <v>87</v>
      </c>
      <c r="AW250" s="14" t="s">
        <v>31</v>
      </c>
      <c r="AX250" s="14" t="s">
        <v>77</v>
      </c>
      <c r="AY250" s="168" t="s">
        <v>170</v>
      </c>
    </row>
    <row r="251" spans="2:51" s="14" customFormat="1" ht="12">
      <c r="B251" s="167"/>
      <c r="D251" s="160" t="s">
        <v>179</v>
      </c>
      <c r="E251" s="168" t="s">
        <v>1</v>
      </c>
      <c r="F251" s="169" t="s">
        <v>2714</v>
      </c>
      <c r="H251" s="170">
        <v>8.986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8" t="s">
        <v>179</v>
      </c>
      <c r="AU251" s="168" t="s">
        <v>87</v>
      </c>
      <c r="AV251" s="14" t="s">
        <v>87</v>
      </c>
      <c r="AW251" s="14" t="s">
        <v>31</v>
      </c>
      <c r="AX251" s="14" t="s">
        <v>77</v>
      </c>
      <c r="AY251" s="168" t="s">
        <v>170</v>
      </c>
    </row>
    <row r="252" spans="2:51" s="14" customFormat="1" ht="12">
      <c r="B252" s="167"/>
      <c r="D252" s="160" t="s">
        <v>179</v>
      </c>
      <c r="E252" s="168" t="s">
        <v>1</v>
      </c>
      <c r="F252" s="169" t="s">
        <v>2715</v>
      </c>
      <c r="H252" s="170">
        <v>5.575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179</v>
      </c>
      <c r="AU252" s="168" t="s">
        <v>87</v>
      </c>
      <c r="AV252" s="14" t="s">
        <v>87</v>
      </c>
      <c r="AW252" s="14" t="s">
        <v>31</v>
      </c>
      <c r="AX252" s="14" t="s">
        <v>77</v>
      </c>
      <c r="AY252" s="168" t="s">
        <v>170</v>
      </c>
    </row>
    <row r="253" spans="2:51" s="14" customFormat="1" ht="12">
      <c r="B253" s="167"/>
      <c r="D253" s="160" t="s">
        <v>179</v>
      </c>
      <c r="E253" s="168" t="s">
        <v>1</v>
      </c>
      <c r="F253" s="169" t="s">
        <v>2716</v>
      </c>
      <c r="H253" s="170">
        <v>4.604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179</v>
      </c>
      <c r="AU253" s="168" t="s">
        <v>87</v>
      </c>
      <c r="AV253" s="14" t="s">
        <v>87</v>
      </c>
      <c r="AW253" s="14" t="s">
        <v>31</v>
      </c>
      <c r="AX253" s="14" t="s">
        <v>77</v>
      </c>
      <c r="AY253" s="168" t="s">
        <v>170</v>
      </c>
    </row>
    <row r="254" spans="2:51" s="14" customFormat="1" ht="12">
      <c r="B254" s="167"/>
      <c r="D254" s="160" t="s">
        <v>179</v>
      </c>
      <c r="E254" s="168" t="s">
        <v>1</v>
      </c>
      <c r="F254" s="169" t="s">
        <v>2717</v>
      </c>
      <c r="H254" s="170">
        <v>3.578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8" t="s">
        <v>179</v>
      </c>
      <c r="AU254" s="168" t="s">
        <v>87</v>
      </c>
      <c r="AV254" s="14" t="s">
        <v>87</v>
      </c>
      <c r="AW254" s="14" t="s">
        <v>31</v>
      </c>
      <c r="AX254" s="14" t="s">
        <v>77</v>
      </c>
      <c r="AY254" s="168" t="s">
        <v>170</v>
      </c>
    </row>
    <row r="255" spans="2:51" s="14" customFormat="1" ht="12">
      <c r="B255" s="167"/>
      <c r="D255" s="160" t="s">
        <v>179</v>
      </c>
      <c r="E255" s="168" t="s">
        <v>1</v>
      </c>
      <c r="F255" s="169" t="s">
        <v>2718</v>
      </c>
      <c r="H255" s="170">
        <v>9.014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179</v>
      </c>
      <c r="AU255" s="168" t="s">
        <v>87</v>
      </c>
      <c r="AV255" s="14" t="s">
        <v>87</v>
      </c>
      <c r="AW255" s="14" t="s">
        <v>31</v>
      </c>
      <c r="AX255" s="14" t="s">
        <v>77</v>
      </c>
      <c r="AY255" s="168" t="s">
        <v>170</v>
      </c>
    </row>
    <row r="256" spans="2:51" s="14" customFormat="1" ht="12">
      <c r="B256" s="167"/>
      <c r="D256" s="160" t="s">
        <v>179</v>
      </c>
      <c r="E256" s="168" t="s">
        <v>1</v>
      </c>
      <c r="F256" s="169" t="s">
        <v>2719</v>
      </c>
      <c r="H256" s="170">
        <v>4.99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179</v>
      </c>
      <c r="AU256" s="168" t="s">
        <v>87</v>
      </c>
      <c r="AV256" s="14" t="s">
        <v>87</v>
      </c>
      <c r="AW256" s="14" t="s">
        <v>31</v>
      </c>
      <c r="AX256" s="14" t="s">
        <v>77</v>
      </c>
      <c r="AY256" s="168" t="s">
        <v>170</v>
      </c>
    </row>
    <row r="257" spans="2:51" s="14" customFormat="1" ht="12">
      <c r="B257" s="167"/>
      <c r="D257" s="160" t="s">
        <v>179</v>
      </c>
      <c r="E257" s="168" t="s">
        <v>1</v>
      </c>
      <c r="F257" s="169" t="s">
        <v>2720</v>
      </c>
      <c r="H257" s="170">
        <v>4.544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8" t="s">
        <v>179</v>
      </c>
      <c r="AU257" s="168" t="s">
        <v>87</v>
      </c>
      <c r="AV257" s="14" t="s">
        <v>87</v>
      </c>
      <c r="AW257" s="14" t="s">
        <v>31</v>
      </c>
      <c r="AX257" s="14" t="s">
        <v>77</v>
      </c>
      <c r="AY257" s="168" t="s">
        <v>170</v>
      </c>
    </row>
    <row r="258" spans="2:51" s="14" customFormat="1" ht="12">
      <c r="B258" s="167"/>
      <c r="D258" s="160" t="s">
        <v>179</v>
      </c>
      <c r="E258" s="168" t="s">
        <v>1</v>
      </c>
      <c r="F258" s="169" t="s">
        <v>2721</v>
      </c>
      <c r="H258" s="170">
        <v>3.623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8" t="s">
        <v>179</v>
      </c>
      <c r="AU258" s="168" t="s">
        <v>87</v>
      </c>
      <c r="AV258" s="14" t="s">
        <v>87</v>
      </c>
      <c r="AW258" s="14" t="s">
        <v>31</v>
      </c>
      <c r="AX258" s="14" t="s">
        <v>77</v>
      </c>
      <c r="AY258" s="168" t="s">
        <v>170</v>
      </c>
    </row>
    <row r="259" spans="2:51" s="14" customFormat="1" ht="12">
      <c r="B259" s="167"/>
      <c r="D259" s="160" t="s">
        <v>179</v>
      </c>
      <c r="E259" s="168" t="s">
        <v>1</v>
      </c>
      <c r="F259" s="169" t="s">
        <v>2722</v>
      </c>
      <c r="H259" s="170">
        <v>9.216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179</v>
      </c>
      <c r="AU259" s="168" t="s">
        <v>87</v>
      </c>
      <c r="AV259" s="14" t="s">
        <v>87</v>
      </c>
      <c r="AW259" s="14" t="s">
        <v>31</v>
      </c>
      <c r="AX259" s="14" t="s">
        <v>77</v>
      </c>
      <c r="AY259" s="168" t="s">
        <v>170</v>
      </c>
    </row>
    <row r="260" spans="2:51" s="14" customFormat="1" ht="12">
      <c r="B260" s="167"/>
      <c r="D260" s="160" t="s">
        <v>179</v>
      </c>
      <c r="E260" s="168" t="s">
        <v>1</v>
      </c>
      <c r="F260" s="169" t="s">
        <v>2723</v>
      </c>
      <c r="H260" s="170">
        <v>4.896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8" t="s">
        <v>179</v>
      </c>
      <c r="AU260" s="168" t="s">
        <v>87</v>
      </c>
      <c r="AV260" s="14" t="s">
        <v>87</v>
      </c>
      <c r="AW260" s="14" t="s">
        <v>31</v>
      </c>
      <c r="AX260" s="14" t="s">
        <v>77</v>
      </c>
      <c r="AY260" s="168" t="s">
        <v>170</v>
      </c>
    </row>
    <row r="261" spans="2:51" s="14" customFormat="1" ht="12">
      <c r="B261" s="167"/>
      <c r="D261" s="160" t="s">
        <v>179</v>
      </c>
      <c r="E261" s="168" t="s">
        <v>1</v>
      </c>
      <c r="F261" s="169" t="s">
        <v>2724</v>
      </c>
      <c r="H261" s="170">
        <v>4.59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179</v>
      </c>
      <c r="AU261" s="168" t="s">
        <v>87</v>
      </c>
      <c r="AV261" s="14" t="s">
        <v>87</v>
      </c>
      <c r="AW261" s="14" t="s">
        <v>31</v>
      </c>
      <c r="AX261" s="14" t="s">
        <v>77</v>
      </c>
      <c r="AY261" s="168" t="s">
        <v>170</v>
      </c>
    </row>
    <row r="262" spans="2:51" s="14" customFormat="1" ht="12">
      <c r="B262" s="167"/>
      <c r="D262" s="160" t="s">
        <v>179</v>
      </c>
      <c r="E262" s="168" t="s">
        <v>1</v>
      </c>
      <c r="F262" s="169" t="s">
        <v>2725</v>
      </c>
      <c r="H262" s="170">
        <v>4.013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179</v>
      </c>
      <c r="AU262" s="168" t="s">
        <v>87</v>
      </c>
      <c r="AV262" s="14" t="s">
        <v>87</v>
      </c>
      <c r="AW262" s="14" t="s">
        <v>31</v>
      </c>
      <c r="AX262" s="14" t="s">
        <v>77</v>
      </c>
      <c r="AY262" s="168" t="s">
        <v>170</v>
      </c>
    </row>
    <row r="263" spans="2:51" s="14" customFormat="1" ht="12">
      <c r="B263" s="167"/>
      <c r="D263" s="160" t="s">
        <v>179</v>
      </c>
      <c r="E263" s="168" t="s">
        <v>1</v>
      </c>
      <c r="F263" s="169" t="s">
        <v>2726</v>
      </c>
      <c r="H263" s="170">
        <v>9.594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8" t="s">
        <v>179</v>
      </c>
      <c r="AU263" s="168" t="s">
        <v>87</v>
      </c>
      <c r="AV263" s="14" t="s">
        <v>87</v>
      </c>
      <c r="AW263" s="14" t="s">
        <v>31</v>
      </c>
      <c r="AX263" s="14" t="s">
        <v>77</v>
      </c>
      <c r="AY263" s="168" t="s">
        <v>170</v>
      </c>
    </row>
    <row r="264" spans="2:51" s="14" customFormat="1" ht="12">
      <c r="B264" s="167"/>
      <c r="D264" s="160" t="s">
        <v>179</v>
      </c>
      <c r="E264" s="168" t="s">
        <v>1</v>
      </c>
      <c r="F264" s="169" t="s">
        <v>2727</v>
      </c>
      <c r="H264" s="170">
        <v>2.349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179</v>
      </c>
      <c r="AU264" s="168" t="s">
        <v>87</v>
      </c>
      <c r="AV264" s="14" t="s">
        <v>87</v>
      </c>
      <c r="AW264" s="14" t="s">
        <v>31</v>
      </c>
      <c r="AX264" s="14" t="s">
        <v>77</v>
      </c>
      <c r="AY264" s="168" t="s">
        <v>170</v>
      </c>
    </row>
    <row r="265" spans="2:51" s="14" customFormat="1" ht="12">
      <c r="B265" s="167"/>
      <c r="D265" s="160" t="s">
        <v>179</v>
      </c>
      <c r="E265" s="168" t="s">
        <v>1</v>
      </c>
      <c r="F265" s="169" t="s">
        <v>2728</v>
      </c>
      <c r="H265" s="170">
        <v>9.682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179</v>
      </c>
      <c r="AU265" s="168" t="s">
        <v>87</v>
      </c>
      <c r="AV265" s="14" t="s">
        <v>87</v>
      </c>
      <c r="AW265" s="14" t="s">
        <v>31</v>
      </c>
      <c r="AX265" s="14" t="s">
        <v>77</v>
      </c>
      <c r="AY265" s="168" t="s">
        <v>170</v>
      </c>
    </row>
    <row r="266" spans="2:51" s="14" customFormat="1" ht="12">
      <c r="B266" s="167"/>
      <c r="D266" s="160" t="s">
        <v>179</v>
      </c>
      <c r="E266" s="168" t="s">
        <v>1</v>
      </c>
      <c r="F266" s="169" t="s">
        <v>2729</v>
      </c>
      <c r="H266" s="170">
        <v>5.094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179</v>
      </c>
      <c r="AU266" s="168" t="s">
        <v>87</v>
      </c>
      <c r="AV266" s="14" t="s">
        <v>87</v>
      </c>
      <c r="AW266" s="14" t="s">
        <v>31</v>
      </c>
      <c r="AX266" s="14" t="s">
        <v>77</v>
      </c>
      <c r="AY266" s="168" t="s">
        <v>170</v>
      </c>
    </row>
    <row r="267" spans="2:51" s="14" customFormat="1" ht="12">
      <c r="B267" s="167"/>
      <c r="D267" s="160" t="s">
        <v>179</v>
      </c>
      <c r="E267" s="168" t="s">
        <v>1</v>
      </c>
      <c r="F267" s="169" t="s">
        <v>2730</v>
      </c>
      <c r="H267" s="170">
        <v>4.338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179</v>
      </c>
      <c r="AU267" s="168" t="s">
        <v>87</v>
      </c>
      <c r="AV267" s="14" t="s">
        <v>87</v>
      </c>
      <c r="AW267" s="14" t="s">
        <v>31</v>
      </c>
      <c r="AX267" s="14" t="s">
        <v>77</v>
      </c>
      <c r="AY267" s="168" t="s">
        <v>170</v>
      </c>
    </row>
    <row r="268" spans="2:51" s="14" customFormat="1" ht="12">
      <c r="B268" s="167"/>
      <c r="D268" s="160" t="s">
        <v>179</v>
      </c>
      <c r="E268" s="168" t="s">
        <v>1</v>
      </c>
      <c r="F268" s="169" t="s">
        <v>2731</v>
      </c>
      <c r="H268" s="170">
        <v>3.873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8" t="s">
        <v>179</v>
      </c>
      <c r="AU268" s="168" t="s">
        <v>87</v>
      </c>
      <c r="AV268" s="14" t="s">
        <v>87</v>
      </c>
      <c r="AW268" s="14" t="s">
        <v>31</v>
      </c>
      <c r="AX268" s="14" t="s">
        <v>77</v>
      </c>
      <c r="AY268" s="168" t="s">
        <v>170</v>
      </c>
    </row>
    <row r="269" spans="2:51" s="14" customFormat="1" ht="12">
      <c r="B269" s="167"/>
      <c r="D269" s="160" t="s">
        <v>179</v>
      </c>
      <c r="E269" s="168" t="s">
        <v>1</v>
      </c>
      <c r="F269" s="169" t="s">
        <v>2732</v>
      </c>
      <c r="H269" s="170">
        <v>9.711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179</v>
      </c>
      <c r="AU269" s="168" t="s">
        <v>87</v>
      </c>
      <c r="AV269" s="14" t="s">
        <v>87</v>
      </c>
      <c r="AW269" s="14" t="s">
        <v>31</v>
      </c>
      <c r="AX269" s="14" t="s">
        <v>77</v>
      </c>
      <c r="AY269" s="168" t="s">
        <v>170</v>
      </c>
    </row>
    <row r="270" spans="2:51" s="14" customFormat="1" ht="12">
      <c r="B270" s="167"/>
      <c r="D270" s="160" t="s">
        <v>179</v>
      </c>
      <c r="E270" s="168" t="s">
        <v>1</v>
      </c>
      <c r="F270" s="169" t="s">
        <v>2733</v>
      </c>
      <c r="H270" s="170">
        <v>5.019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179</v>
      </c>
      <c r="AU270" s="168" t="s">
        <v>87</v>
      </c>
      <c r="AV270" s="14" t="s">
        <v>87</v>
      </c>
      <c r="AW270" s="14" t="s">
        <v>31</v>
      </c>
      <c r="AX270" s="14" t="s">
        <v>77</v>
      </c>
      <c r="AY270" s="168" t="s">
        <v>170</v>
      </c>
    </row>
    <row r="271" spans="2:51" s="14" customFormat="1" ht="12">
      <c r="B271" s="167"/>
      <c r="D271" s="160" t="s">
        <v>179</v>
      </c>
      <c r="E271" s="168" t="s">
        <v>1</v>
      </c>
      <c r="F271" s="169" t="s">
        <v>2734</v>
      </c>
      <c r="H271" s="170">
        <v>4.694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8" t="s">
        <v>179</v>
      </c>
      <c r="AU271" s="168" t="s">
        <v>87</v>
      </c>
      <c r="AV271" s="14" t="s">
        <v>87</v>
      </c>
      <c r="AW271" s="14" t="s">
        <v>31</v>
      </c>
      <c r="AX271" s="14" t="s">
        <v>77</v>
      </c>
      <c r="AY271" s="168" t="s">
        <v>170</v>
      </c>
    </row>
    <row r="272" spans="2:51" s="14" customFormat="1" ht="12">
      <c r="B272" s="167"/>
      <c r="D272" s="160" t="s">
        <v>179</v>
      </c>
      <c r="E272" s="168" t="s">
        <v>1</v>
      </c>
      <c r="F272" s="169" t="s">
        <v>2735</v>
      </c>
      <c r="H272" s="170">
        <v>3.943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179</v>
      </c>
      <c r="AU272" s="168" t="s">
        <v>87</v>
      </c>
      <c r="AV272" s="14" t="s">
        <v>87</v>
      </c>
      <c r="AW272" s="14" t="s">
        <v>31</v>
      </c>
      <c r="AX272" s="14" t="s">
        <v>77</v>
      </c>
      <c r="AY272" s="168" t="s">
        <v>170</v>
      </c>
    </row>
    <row r="273" spans="2:51" s="14" customFormat="1" ht="12">
      <c r="B273" s="167"/>
      <c r="D273" s="160" t="s">
        <v>179</v>
      </c>
      <c r="E273" s="168" t="s">
        <v>1</v>
      </c>
      <c r="F273" s="169" t="s">
        <v>2736</v>
      </c>
      <c r="H273" s="170">
        <v>9.623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8" t="s">
        <v>179</v>
      </c>
      <c r="AU273" s="168" t="s">
        <v>87</v>
      </c>
      <c r="AV273" s="14" t="s">
        <v>87</v>
      </c>
      <c r="AW273" s="14" t="s">
        <v>31</v>
      </c>
      <c r="AX273" s="14" t="s">
        <v>77</v>
      </c>
      <c r="AY273" s="168" t="s">
        <v>170</v>
      </c>
    </row>
    <row r="274" spans="2:51" s="14" customFormat="1" ht="12">
      <c r="B274" s="167"/>
      <c r="D274" s="160" t="s">
        <v>179</v>
      </c>
      <c r="E274" s="168" t="s">
        <v>1</v>
      </c>
      <c r="F274" s="169" t="s">
        <v>2737</v>
      </c>
      <c r="H274" s="170">
        <v>5.019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8" t="s">
        <v>179</v>
      </c>
      <c r="AU274" s="168" t="s">
        <v>87</v>
      </c>
      <c r="AV274" s="14" t="s">
        <v>87</v>
      </c>
      <c r="AW274" s="14" t="s">
        <v>31</v>
      </c>
      <c r="AX274" s="14" t="s">
        <v>77</v>
      </c>
      <c r="AY274" s="168" t="s">
        <v>170</v>
      </c>
    </row>
    <row r="275" spans="2:51" s="14" customFormat="1" ht="12">
      <c r="B275" s="167"/>
      <c r="D275" s="160" t="s">
        <v>179</v>
      </c>
      <c r="E275" s="168" t="s">
        <v>1</v>
      </c>
      <c r="F275" s="169" t="s">
        <v>2738</v>
      </c>
      <c r="H275" s="170">
        <v>4.838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179</v>
      </c>
      <c r="AU275" s="168" t="s">
        <v>87</v>
      </c>
      <c r="AV275" s="14" t="s">
        <v>87</v>
      </c>
      <c r="AW275" s="14" t="s">
        <v>31</v>
      </c>
      <c r="AX275" s="14" t="s">
        <v>77</v>
      </c>
      <c r="AY275" s="168" t="s">
        <v>170</v>
      </c>
    </row>
    <row r="276" spans="2:51" s="14" customFormat="1" ht="12">
      <c r="B276" s="167"/>
      <c r="D276" s="160" t="s">
        <v>179</v>
      </c>
      <c r="E276" s="168" t="s">
        <v>1</v>
      </c>
      <c r="F276" s="169" t="s">
        <v>2739</v>
      </c>
      <c r="H276" s="170">
        <v>4.072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179</v>
      </c>
      <c r="AU276" s="168" t="s">
        <v>87</v>
      </c>
      <c r="AV276" s="14" t="s">
        <v>87</v>
      </c>
      <c r="AW276" s="14" t="s">
        <v>31</v>
      </c>
      <c r="AX276" s="14" t="s">
        <v>77</v>
      </c>
      <c r="AY276" s="168" t="s">
        <v>170</v>
      </c>
    </row>
    <row r="277" spans="2:51" s="14" customFormat="1" ht="12">
      <c r="B277" s="167"/>
      <c r="D277" s="160" t="s">
        <v>179</v>
      </c>
      <c r="E277" s="168" t="s">
        <v>1</v>
      </c>
      <c r="F277" s="169" t="s">
        <v>2740</v>
      </c>
      <c r="H277" s="170">
        <v>9.874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179</v>
      </c>
      <c r="AU277" s="168" t="s">
        <v>87</v>
      </c>
      <c r="AV277" s="14" t="s">
        <v>87</v>
      </c>
      <c r="AW277" s="14" t="s">
        <v>31</v>
      </c>
      <c r="AX277" s="14" t="s">
        <v>77</v>
      </c>
      <c r="AY277" s="168" t="s">
        <v>170</v>
      </c>
    </row>
    <row r="278" spans="2:51" s="14" customFormat="1" ht="12">
      <c r="B278" s="167"/>
      <c r="D278" s="160" t="s">
        <v>179</v>
      </c>
      <c r="E278" s="168" t="s">
        <v>1</v>
      </c>
      <c r="F278" s="169" t="s">
        <v>2741</v>
      </c>
      <c r="H278" s="170">
        <v>4.722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179</v>
      </c>
      <c r="AU278" s="168" t="s">
        <v>87</v>
      </c>
      <c r="AV278" s="14" t="s">
        <v>87</v>
      </c>
      <c r="AW278" s="14" t="s">
        <v>31</v>
      </c>
      <c r="AX278" s="14" t="s">
        <v>77</v>
      </c>
      <c r="AY278" s="168" t="s">
        <v>170</v>
      </c>
    </row>
    <row r="279" spans="2:51" s="14" customFormat="1" ht="12">
      <c r="B279" s="167"/>
      <c r="D279" s="160" t="s">
        <v>179</v>
      </c>
      <c r="E279" s="168" t="s">
        <v>1</v>
      </c>
      <c r="F279" s="169" t="s">
        <v>2742</v>
      </c>
      <c r="H279" s="170">
        <v>10.712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179</v>
      </c>
      <c r="AU279" s="168" t="s">
        <v>87</v>
      </c>
      <c r="AV279" s="14" t="s">
        <v>87</v>
      </c>
      <c r="AW279" s="14" t="s">
        <v>31</v>
      </c>
      <c r="AX279" s="14" t="s">
        <v>77</v>
      </c>
      <c r="AY279" s="168" t="s">
        <v>170</v>
      </c>
    </row>
    <row r="280" spans="2:51" s="14" customFormat="1" ht="12">
      <c r="B280" s="167"/>
      <c r="D280" s="160" t="s">
        <v>179</v>
      </c>
      <c r="E280" s="168" t="s">
        <v>1</v>
      </c>
      <c r="F280" s="169" t="s">
        <v>2743</v>
      </c>
      <c r="H280" s="170">
        <v>5.309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179</v>
      </c>
      <c r="AU280" s="168" t="s">
        <v>87</v>
      </c>
      <c r="AV280" s="14" t="s">
        <v>87</v>
      </c>
      <c r="AW280" s="14" t="s">
        <v>31</v>
      </c>
      <c r="AX280" s="14" t="s">
        <v>77</v>
      </c>
      <c r="AY280" s="168" t="s">
        <v>170</v>
      </c>
    </row>
    <row r="281" spans="2:51" s="14" customFormat="1" ht="12">
      <c r="B281" s="167"/>
      <c r="D281" s="160" t="s">
        <v>179</v>
      </c>
      <c r="E281" s="168" t="s">
        <v>1</v>
      </c>
      <c r="F281" s="169" t="s">
        <v>2744</v>
      </c>
      <c r="H281" s="170">
        <v>4.954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179</v>
      </c>
      <c r="AU281" s="168" t="s">
        <v>87</v>
      </c>
      <c r="AV281" s="14" t="s">
        <v>87</v>
      </c>
      <c r="AW281" s="14" t="s">
        <v>31</v>
      </c>
      <c r="AX281" s="14" t="s">
        <v>77</v>
      </c>
      <c r="AY281" s="168" t="s">
        <v>170</v>
      </c>
    </row>
    <row r="282" spans="2:51" s="14" customFormat="1" ht="12">
      <c r="B282" s="167"/>
      <c r="D282" s="160" t="s">
        <v>179</v>
      </c>
      <c r="E282" s="168" t="s">
        <v>1</v>
      </c>
      <c r="F282" s="169" t="s">
        <v>2745</v>
      </c>
      <c r="H282" s="170">
        <v>4.18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8" t="s">
        <v>179</v>
      </c>
      <c r="AU282" s="168" t="s">
        <v>87</v>
      </c>
      <c r="AV282" s="14" t="s">
        <v>87</v>
      </c>
      <c r="AW282" s="14" t="s">
        <v>31</v>
      </c>
      <c r="AX282" s="14" t="s">
        <v>77</v>
      </c>
      <c r="AY282" s="168" t="s">
        <v>170</v>
      </c>
    </row>
    <row r="283" spans="2:51" s="14" customFormat="1" ht="12">
      <c r="B283" s="167"/>
      <c r="D283" s="160" t="s">
        <v>179</v>
      </c>
      <c r="E283" s="168" t="s">
        <v>1</v>
      </c>
      <c r="F283" s="169" t="s">
        <v>2746</v>
      </c>
      <c r="H283" s="170">
        <v>4.468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179</v>
      </c>
      <c r="AU283" s="168" t="s">
        <v>87</v>
      </c>
      <c r="AV283" s="14" t="s">
        <v>87</v>
      </c>
      <c r="AW283" s="14" t="s">
        <v>31</v>
      </c>
      <c r="AX283" s="14" t="s">
        <v>77</v>
      </c>
      <c r="AY283" s="168" t="s">
        <v>170</v>
      </c>
    </row>
    <row r="284" spans="2:51" s="14" customFormat="1" ht="12">
      <c r="B284" s="167"/>
      <c r="D284" s="160" t="s">
        <v>179</v>
      </c>
      <c r="E284" s="168" t="s">
        <v>1</v>
      </c>
      <c r="F284" s="169" t="s">
        <v>2747</v>
      </c>
      <c r="H284" s="170">
        <v>10.767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8" t="s">
        <v>179</v>
      </c>
      <c r="AU284" s="168" t="s">
        <v>87</v>
      </c>
      <c r="AV284" s="14" t="s">
        <v>87</v>
      </c>
      <c r="AW284" s="14" t="s">
        <v>31</v>
      </c>
      <c r="AX284" s="14" t="s">
        <v>77</v>
      </c>
      <c r="AY284" s="168" t="s">
        <v>170</v>
      </c>
    </row>
    <row r="285" spans="2:51" s="14" customFormat="1" ht="12">
      <c r="B285" s="167"/>
      <c r="D285" s="160" t="s">
        <v>179</v>
      </c>
      <c r="E285" s="168" t="s">
        <v>1</v>
      </c>
      <c r="F285" s="169" t="s">
        <v>2748</v>
      </c>
      <c r="H285" s="170">
        <v>5.263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179</v>
      </c>
      <c r="AU285" s="168" t="s">
        <v>87</v>
      </c>
      <c r="AV285" s="14" t="s">
        <v>87</v>
      </c>
      <c r="AW285" s="14" t="s">
        <v>31</v>
      </c>
      <c r="AX285" s="14" t="s">
        <v>77</v>
      </c>
      <c r="AY285" s="168" t="s">
        <v>170</v>
      </c>
    </row>
    <row r="286" spans="2:51" s="14" customFormat="1" ht="12">
      <c r="B286" s="167"/>
      <c r="D286" s="160" t="s">
        <v>179</v>
      </c>
      <c r="E286" s="168" t="s">
        <v>1</v>
      </c>
      <c r="F286" s="169" t="s">
        <v>2749</v>
      </c>
      <c r="H286" s="170">
        <v>5.346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8" t="s">
        <v>179</v>
      </c>
      <c r="AU286" s="168" t="s">
        <v>87</v>
      </c>
      <c r="AV286" s="14" t="s">
        <v>87</v>
      </c>
      <c r="AW286" s="14" t="s">
        <v>31</v>
      </c>
      <c r="AX286" s="14" t="s">
        <v>77</v>
      </c>
      <c r="AY286" s="168" t="s">
        <v>170</v>
      </c>
    </row>
    <row r="287" spans="2:51" s="14" customFormat="1" ht="12">
      <c r="B287" s="167"/>
      <c r="D287" s="160" t="s">
        <v>179</v>
      </c>
      <c r="E287" s="168" t="s">
        <v>1</v>
      </c>
      <c r="F287" s="169" t="s">
        <v>2750</v>
      </c>
      <c r="H287" s="170">
        <v>8.213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8" t="s">
        <v>179</v>
      </c>
      <c r="AU287" s="168" t="s">
        <v>87</v>
      </c>
      <c r="AV287" s="14" t="s">
        <v>87</v>
      </c>
      <c r="AW287" s="14" t="s">
        <v>31</v>
      </c>
      <c r="AX287" s="14" t="s">
        <v>77</v>
      </c>
      <c r="AY287" s="168" t="s">
        <v>170</v>
      </c>
    </row>
    <row r="288" spans="2:51" s="14" customFormat="1" ht="12">
      <c r="B288" s="167"/>
      <c r="D288" s="160" t="s">
        <v>179</v>
      </c>
      <c r="E288" s="168" t="s">
        <v>1</v>
      </c>
      <c r="F288" s="169" t="s">
        <v>2751</v>
      </c>
      <c r="H288" s="170">
        <v>10.775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179</v>
      </c>
      <c r="AU288" s="168" t="s">
        <v>87</v>
      </c>
      <c r="AV288" s="14" t="s">
        <v>87</v>
      </c>
      <c r="AW288" s="14" t="s">
        <v>31</v>
      </c>
      <c r="AX288" s="14" t="s">
        <v>77</v>
      </c>
      <c r="AY288" s="168" t="s">
        <v>170</v>
      </c>
    </row>
    <row r="289" spans="2:51" s="14" customFormat="1" ht="12">
      <c r="B289" s="167"/>
      <c r="D289" s="160" t="s">
        <v>179</v>
      </c>
      <c r="E289" s="168" t="s">
        <v>1</v>
      </c>
      <c r="F289" s="169" t="s">
        <v>2752</v>
      </c>
      <c r="H289" s="170">
        <v>4.871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8" t="s">
        <v>179</v>
      </c>
      <c r="AU289" s="168" t="s">
        <v>87</v>
      </c>
      <c r="AV289" s="14" t="s">
        <v>87</v>
      </c>
      <c r="AW289" s="14" t="s">
        <v>31</v>
      </c>
      <c r="AX289" s="14" t="s">
        <v>77</v>
      </c>
      <c r="AY289" s="168" t="s">
        <v>170</v>
      </c>
    </row>
    <row r="290" spans="2:51" s="14" customFormat="1" ht="12">
      <c r="B290" s="167"/>
      <c r="D290" s="160" t="s">
        <v>179</v>
      </c>
      <c r="E290" s="168" t="s">
        <v>1</v>
      </c>
      <c r="F290" s="169" t="s">
        <v>2753</v>
      </c>
      <c r="H290" s="170">
        <v>5.171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179</v>
      </c>
      <c r="AU290" s="168" t="s">
        <v>87</v>
      </c>
      <c r="AV290" s="14" t="s">
        <v>87</v>
      </c>
      <c r="AW290" s="14" t="s">
        <v>31</v>
      </c>
      <c r="AX290" s="14" t="s">
        <v>77</v>
      </c>
      <c r="AY290" s="168" t="s">
        <v>170</v>
      </c>
    </row>
    <row r="291" spans="2:51" s="14" customFormat="1" ht="12">
      <c r="B291" s="167"/>
      <c r="D291" s="160" t="s">
        <v>179</v>
      </c>
      <c r="E291" s="168" t="s">
        <v>1</v>
      </c>
      <c r="F291" s="169" t="s">
        <v>2754</v>
      </c>
      <c r="H291" s="170">
        <v>8.384</v>
      </c>
      <c r="I291" s="171"/>
      <c r="L291" s="167"/>
      <c r="M291" s="172"/>
      <c r="N291" s="173"/>
      <c r="O291" s="173"/>
      <c r="P291" s="173"/>
      <c r="Q291" s="173"/>
      <c r="R291" s="173"/>
      <c r="S291" s="173"/>
      <c r="T291" s="174"/>
      <c r="AT291" s="168" t="s">
        <v>179</v>
      </c>
      <c r="AU291" s="168" t="s">
        <v>87</v>
      </c>
      <c r="AV291" s="14" t="s">
        <v>87</v>
      </c>
      <c r="AW291" s="14" t="s">
        <v>31</v>
      </c>
      <c r="AX291" s="14" t="s">
        <v>77</v>
      </c>
      <c r="AY291" s="168" t="s">
        <v>170</v>
      </c>
    </row>
    <row r="292" spans="2:51" s="14" customFormat="1" ht="12">
      <c r="B292" s="167"/>
      <c r="D292" s="160" t="s">
        <v>179</v>
      </c>
      <c r="E292" s="168" t="s">
        <v>1</v>
      </c>
      <c r="F292" s="169" t="s">
        <v>2755</v>
      </c>
      <c r="H292" s="170">
        <v>12.015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179</v>
      </c>
      <c r="AU292" s="168" t="s">
        <v>87</v>
      </c>
      <c r="AV292" s="14" t="s">
        <v>87</v>
      </c>
      <c r="AW292" s="14" t="s">
        <v>31</v>
      </c>
      <c r="AX292" s="14" t="s">
        <v>77</v>
      </c>
      <c r="AY292" s="168" t="s">
        <v>170</v>
      </c>
    </row>
    <row r="293" spans="2:51" s="14" customFormat="1" ht="12">
      <c r="B293" s="167"/>
      <c r="D293" s="160" t="s">
        <v>179</v>
      </c>
      <c r="E293" s="168" t="s">
        <v>1</v>
      </c>
      <c r="F293" s="169" t="s">
        <v>2756</v>
      </c>
      <c r="H293" s="170">
        <v>5.301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179</v>
      </c>
      <c r="AU293" s="168" t="s">
        <v>87</v>
      </c>
      <c r="AV293" s="14" t="s">
        <v>87</v>
      </c>
      <c r="AW293" s="14" t="s">
        <v>31</v>
      </c>
      <c r="AX293" s="14" t="s">
        <v>77</v>
      </c>
      <c r="AY293" s="168" t="s">
        <v>170</v>
      </c>
    </row>
    <row r="294" spans="2:51" s="14" customFormat="1" ht="12">
      <c r="B294" s="167"/>
      <c r="D294" s="160" t="s">
        <v>179</v>
      </c>
      <c r="E294" s="168" t="s">
        <v>1</v>
      </c>
      <c r="F294" s="169" t="s">
        <v>2757</v>
      </c>
      <c r="H294" s="170">
        <v>5.711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179</v>
      </c>
      <c r="AU294" s="168" t="s">
        <v>87</v>
      </c>
      <c r="AV294" s="14" t="s">
        <v>87</v>
      </c>
      <c r="AW294" s="14" t="s">
        <v>31</v>
      </c>
      <c r="AX294" s="14" t="s">
        <v>77</v>
      </c>
      <c r="AY294" s="168" t="s">
        <v>170</v>
      </c>
    </row>
    <row r="295" spans="2:51" s="14" customFormat="1" ht="12">
      <c r="B295" s="167"/>
      <c r="D295" s="160" t="s">
        <v>179</v>
      </c>
      <c r="E295" s="168" t="s">
        <v>1</v>
      </c>
      <c r="F295" s="169" t="s">
        <v>2758</v>
      </c>
      <c r="H295" s="170">
        <v>7.695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8" t="s">
        <v>179</v>
      </c>
      <c r="AU295" s="168" t="s">
        <v>87</v>
      </c>
      <c r="AV295" s="14" t="s">
        <v>87</v>
      </c>
      <c r="AW295" s="14" t="s">
        <v>31</v>
      </c>
      <c r="AX295" s="14" t="s">
        <v>77</v>
      </c>
      <c r="AY295" s="168" t="s">
        <v>170</v>
      </c>
    </row>
    <row r="296" spans="2:51" s="14" customFormat="1" ht="12">
      <c r="B296" s="167"/>
      <c r="D296" s="160" t="s">
        <v>179</v>
      </c>
      <c r="E296" s="168" t="s">
        <v>1</v>
      </c>
      <c r="F296" s="169" t="s">
        <v>2759</v>
      </c>
      <c r="H296" s="170">
        <v>5.828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179</v>
      </c>
      <c r="AU296" s="168" t="s">
        <v>87</v>
      </c>
      <c r="AV296" s="14" t="s">
        <v>87</v>
      </c>
      <c r="AW296" s="14" t="s">
        <v>31</v>
      </c>
      <c r="AX296" s="14" t="s">
        <v>77</v>
      </c>
      <c r="AY296" s="168" t="s">
        <v>170</v>
      </c>
    </row>
    <row r="297" spans="2:51" s="14" customFormat="1" ht="12">
      <c r="B297" s="167"/>
      <c r="D297" s="160" t="s">
        <v>179</v>
      </c>
      <c r="E297" s="168" t="s">
        <v>1</v>
      </c>
      <c r="F297" s="169" t="s">
        <v>2760</v>
      </c>
      <c r="H297" s="170">
        <v>7.452</v>
      </c>
      <c r="I297" s="171"/>
      <c r="L297" s="167"/>
      <c r="M297" s="172"/>
      <c r="N297" s="173"/>
      <c r="O297" s="173"/>
      <c r="P297" s="173"/>
      <c r="Q297" s="173"/>
      <c r="R297" s="173"/>
      <c r="S297" s="173"/>
      <c r="T297" s="174"/>
      <c r="AT297" s="168" t="s">
        <v>179</v>
      </c>
      <c r="AU297" s="168" t="s">
        <v>87</v>
      </c>
      <c r="AV297" s="14" t="s">
        <v>87</v>
      </c>
      <c r="AW297" s="14" t="s">
        <v>31</v>
      </c>
      <c r="AX297" s="14" t="s">
        <v>77</v>
      </c>
      <c r="AY297" s="168" t="s">
        <v>170</v>
      </c>
    </row>
    <row r="298" spans="2:51" s="14" customFormat="1" ht="12">
      <c r="B298" s="167"/>
      <c r="D298" s="160" t="s">
        <v>179</v>
      </c>
      <c r="E298" s="168" t="s">
        <v>1</v>
      </c>
      <c r="F298" s="169" t="s">
        <v>2761</v>
      </c>
      <c r="H298" s="170">
        <v>6.002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179</v>
      </c>
      <c r="AU298" s="168" t="s">
        <v>87</v>
      </c>
      <c r="AV298" s="14" t="s">
        <v>87</v>
      </c>
      <c r="AW298" s="14" t="s">
        <v>31</v>
      </c>
      <c r="AX298" s="14" t="s">
        <v>77</v>
      </c>
      <c r="AY298" s="168" t="s">
        <v>170</v>
      </c>
    </row>
    <row r="299" spans="2:51" s="14" customFormat="1" ht="12">
      <c r="B299" s="167"/>
      <c r="D299" s="160" t="s">
        <v>179</v>
      </c>
      <c r="E299" s="168" t="s">
        <v>1</v>
      </c>
      <c r="F299" s="169" t="s">
        <v>2762</v>
      </c>
      <c r="H299" s="170">
        <v>7.297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179</v>
      </c>
      <c r="AU299" s="168" t="s">
        <v>87</v>
      </c>
      <c r="AV299" s="14" t="s">
        <v>87</v>
      </c>
      <c r="AW299" s="14" t="s">
        <v>31</v>
      </c>
      <c r="AX299" s="14" t="s">
        <v>77</v>
      </c>
      <c r="AY299" s="168" t="s">
        <v>170</v>
      </c>
    </row>
    <row r="300" spans="2:51" s="14" customFormat="1" ht="12">
      <c r="B300" s="167"/>
      <c r="D300" s="160" t="s">
        <v>179</v>
      </c>
      <c r="E300" s="168" t="s">
        <v>1</v>
      </c>
      <c r="F300" s="169" t="s">
        <v>2763</v>
      </c>
      <c r="H300" s="170">
        <v>4.912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179</v>
      </c>
      <c r="AU300" s="168" t="s">
        <v>87</v>
      </c>
      <c r="AV300" s="14" t="s">
        <v>87</v>
      </c>
      <c r="AW300" s="14" t="s">
        <v>31</v>
      </c>
      <c r="AX300" s="14" t="s">
        <v>77</v>
      </c>
      <c r="AY300" s="168" t="s">
        <v>170</v>
      </c>
    </row>
    <row r="301" spans="2:51" s="14" customFormat="1" ht="12">
      <c r="B301" s="167"/>
      <c r="D301" s="160" t="s">
        <v>179</v>
      </c>
      <c r="E301" s="168" t="s">
        <v>1</v>
      </c>
      <c r="F301" s="169" t="s">
        <v>2764</v>
      </c>
      <c r="H301" s="170">
        <v>5.999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8" t="s">
        <v>179</v>
      </c>
      <c r="AU301" s="168" t="s">
        <v>87</v>
      </c>
      <c r="AV301" s="14" t="s">
        <v>87</v>
      </c>
      <c r="AW301" s="14" t="s">
        <v>31</v>
      </c>
      <c r="AX301" s="14" t="s">
        <v>77</v>
      </c>
      <c r="AY301" s="168" t="s">
        <v>170</v>
      </c>
    </row>
    <row r="302" spans="2:51" s="14" customFormat="1" ht="12">
      <c r="B302" s="167"/>
      <c r="D302" s="160" t="s">
        <v>179</v>
      </c>
      <c r="E302" s="168" t="s">
        <v>1</v>
      </c>
      <c r="F302" s="169" t="s">
        <v>2765</v>
      </c>
      <c r="H302" s="170">
        <v>5.314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179</v>
      </c>
      <c r="AU302" s="168" t="s">
        <v>87</v>
      </c>
      <c r="AV302" s="14" t="s">
        <v>87</v>
      </c>
      <c r="AW302" s="14" t="s">
        <v>31</v>
      </c>
      <c r="AX302" s="14" t="s">
        <v>77</v>
      </c>
      <c r="AY302" s="168" t="s">
        <v>170</v>
      </c>
    </row>
    <row r="303" spans="2:51" s="14" customFormat="1" ht="12">
      <c r="B303" s="167"/>
      <c r="D303" s="160" t="s">
        <v>179</v>
      </c>
      <c r="E303" s="168" t="s">
        <v>1</v>
      </c>
      <c r="F303" s="169" t="s">
        <v>2766</v>
      </c>
      <c r="H303" s="170">
        <v>6.494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8" t="s">
        <v>179</v>
      </c>
      <c r="AU303" s="168" t="s">
        <v>87</v>
      </c>
      <c r="AV303" s="14" t="s">
        <v>87</v>
      </c>
      <c r="AW303" s="14" t="s">
        <v>31</v>
      </c>
      <c r="AX303" s="14" t="s">
        <v>77</v>
      </c>
      <c r="AY303" s="168" t="s">
        <v>170</v>
      </c>
    </row>
    <row r="304" spans="2:51" s="14" customFormat="1" ht="12">
      <c r="B304" s="167"/>
      <c r="D304" s="160" t="s">
        <v>179</v>
      </c>
      <c r="E304" s="168" t="s">
        <v>1</v>
      </c>
      <c r="F304" s="169" t="s">
        <v>2767</v>
      </c>
      <c r="H304" s="170">
        <v>3.826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8" t="s">
        <v>179</v>
      </c>
      <c r="AU304" s="168" t="s">
        <v>87</v>
      </c>
      <c r="AV304" s="14" t="s">
        <v>87</v>
      </c>
      <c r="AW304" s="14" t="s">
        <v>31</v>
      </c>
      <c r="AX304" s="14" t="s">
        <v>77</v>
      </c>
      <c r="AY304" s="168" t="s">
        <v>170</v>
      </c>
    </row>
    <row r="305" spans="2:51" s="14" customFormat="1" ht="12">
      <c r="B305" s="167"/>
      <c r="D305" s="160" t="s">
        <v>179</v>
      </c>
      <c r="E305" s="168" t="s">
        <v>1</v>
      </c>
      <c r="F305" s="169" t="s">
        <v>2768</v>
      </c>
      <c r="H305" s="170">
        <v>5.651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179</v>
      </c>
      <c r="AU305" s="168" t="s">
        <v>87</v>
      </c>
      <c r="AV305" s="14" t="s">
        <v>87</v>
      </c>
      <c r="AW305" s="14" t="s">
        <v>31</v>
      </c>
      <c r="AX305" s="14" t="s">
        <v>77</v>
      </c>
      <c r="AY305" s="168" t="s">
        <v>170</v>
      </c>
    </row>
    <row r="306" spans="2:51" s="16" customFormat="1" ht="12">
      <c r="B306" s="198"/>
      <c r="D306" s="160" t="s">
        <v>179</v>
      </c>
      <c r="E306" s="199" t="s">
        <v>831</v>
      </c>
      <c r="F306" s="200" t="s">
        <v>893</v>
      </c>
      <c r="H306" s="201">
        <v>416.324</v>
      </c>
      <c r="I306" s="202"/>
      <c r="L306" s="198"/>
      <c r="M306" s="203"/>
      <c r="N306" s="204"/>
      <c r="O306" s="204"/>
      <c r="P306" s="204"/>
      <c r="Q306" s="204"/>
      <c r="R306" s="204"/>
      <c r="S306" s="204"/>
      <c r="T306" s="205"/>
      <c r="AT306" s="199" t="s">
        <v>179</v>
      </c>
      <c r="AU306" s="199" t="s">
        <v>87</v>
      </c>
      <c r="AV306" s="16" t="s">
        <v>187</v>
      </c>
      <c r="AW306" s="16" t="s">
        <v>31</v>
      </c>
      <c r="AX306" s="16" t="s">
        <v>77</v>
      </c>
      <c r="AY306" s="199" t="s">
        <v>170</v>
      </c>
    </row>
    <row r="307" spans="2:51" s="13" customFormat="1" ht="12">
      <c r="B307" s="159"/>
      <c r="D307" s="160" t="s">
        <v>179</v>
      </c>
      <c r="E307" s="161" t="s">
        <v>1</v>
      </c>
      <c r="F307" s="162" t="s">
        <v>1284</v>
      </c>
      <c r="H307" s="161" t="s">
        <v>1</v>
      </c>
      <c r="I307" s="163"/>
      <c r="L307" s="159"/>
      <c r="M307" s="164"/>
      <c r="N307" s="165"/>
      <c r="O307" s="165"/>
      <c r="P307" s="165"/>
      <c r="Q307" s="165"/>
      <c r="R307" s="165"/>
      <c r="S307" s="165"/>
      <c r="T307" s="166"/>
      <c r="AT307" s="161" t="s">
        <v>179</v>
      </c>
      <c r="AU307" s="161" t="s">
        <v>87</v>
      </c>
      <c r="AV307" s="13" t="s">
        <v>32</v>
      </c>
      <c r="AW307" s="13" t="s">
        <v>31</v>
      </c>
      <c r="AX307" s="13" t="s">
        <v>77</v>
      </c>
      <c r="AY307" s="161" t="s">
        <v>170</v>
      </c>
    </row>
    <row r="308" spans="2:51" s="14" customFormat="1" ht="12">
      <c r="B308" s="167"/>
      <c r="D308" s="160" t="s">
        <v>179</v>
      </c>
      <c r="E308" s="168" t="s">
        <v>1</v>
      </c>
      <c r="F308" s="169" t="s">
        <v>2265</v>
      </c>
      <c r="H308" s="170">
        <v>-78.687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8" t="s">
        <v>179</v>
      </c>
      <c r="AU308" s="168" t="s">
        <v>87</v>
      </c>
      <c r="AV308" s="14" t="s">
        <v>87</v>
      </c>
      <c r="AW308" s="14" t="s">
        <v>31</v>
      </c>
      <c r="AX308" s="14" t="s">
        <v>77</v>
      </c>
      <c r="AY308" s="168" t="s">
        <v>170</v>
      </c>
    </row>
    <row r="309" spans="2:51" s="14" customFormat="1" ht="12">
      <c r="B309" s="167"/>
      <c r="D309" s="160" t="s">
        <v>179</v>
      </c>
      <c r="E309" s="168" t="s">
        <v>1</v>
      </c>
      <c r="F309" s="169" t="s">
        <v>2266</v>
      </c>
      <c r="H309" s="170">
        <v>-35.64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8" t="s">
        <v>179</v>
      </c>
      <c r="AU309" s="168" t="s">
        <v>87</v>
      </c>
      <c r="AV309" s="14" t="s">
        <v>87</v>
      </c>
      <c r="AW309" s="14" t="s">
        <v>31</v>
      </c>
      <c r="AX309" s="14" t="s">
        <v>77</v>
      </c>
      <c r="AY309" s="168" t="s">
        <v>170</v>
      </c>
    </row>
    <row r="310" spans="2:51" s="14" customFormat="1" ht="12">
      <c r="B310" s="167"/>
      <c r="D310" s="160" t="s">
        <v>179</v>
      </c>
      <c r="E310" s="168" t="s">
        <v>1</v>
      </c>
      <c r="F310" s="169" t="s">
        <v>1955</v>
      </c>
      <c r="H310" s="170">
        <v>-25.423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179</v>
      </c>
      <c r="AU310" s="168" t="s">
        <v>87</v>
      </c>
      <c r="AV310" s="14" t="s">
        <v>87</v>
      </c>
      <c r="AW310" s="14" t="s">
        <v>31</v>
      </c>
      <c r="AX310" s="14" t="s">
        <v>77</v>
      </c>
      <c r="AY310" s="168" t="s">
        <v>170</v>
      </c>
    </row>
    <row r="311" spans="2:51" s="14" customFormat="1" ht="12">
      <c r="B311" s="167"/>
      <c r="D311" s="160" t="s">
        <v>179</v>
      </c>
      <c r="E311" s="168" t="s">
        <v>1</v>
      </c>
      <c r="F311" s="169" t="s">
        <v>1956</v>
      </c>
      <c r="H311" s="170">
        <v>-4.635</v>
      </c>
      <c r="I311" s="171"/>
      <c r="L311" s="167"/>
      <c r="M311" s="172"/>
      <c r="N311" s="173"/>
      <c r="O311" s="173"/>
      <c r="P311" s="173"/>
      <c r="Q311" s="173"/>
      <c r="R311" s="173"/>
      <c r="S311" s="173"/>
      <c r="T311" s="174"/>
      <c r="AT311" s="168" t="s">
        <v>179</v>
      </c>
      <c r="AU311" s="168" t="s">
        <v>87</v>
      </c>
      <c r="AV311" s="14" t="s">
        <v>87</v>
      </c>
      <c r="AW311" s="14" t="s">
        <v>31</v>
      </c>
      <c r="AX311" s="14" t="s">
        <v>77</v>
      </c>
      <c r="AY311" s="168" t="s">
        <v>170</v>
      </c>
    </row>
    <row r="312" spans="2:51" s="14" customFormat="1" ht="12">
      <c r="B312" s="167"/>
      <c r="D312" s="160" t="s">
        <v>179</v>
      </c>
      <c r="E312" s="168" t="s">
        <v>1</v>
      </c>
      <c r="F312" s="169" t="s">
        <v>1958</v>
      </c>
      <c r="H312" s="170">
        <v>-0.381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179</v>
      </c>
      <c r="AU312" s="168" t="s">
        <v>87</v>
      </c>
      <c r="AV312" s="14" t="s">
        <v>87</v>
      </c>
      <c r="AW312" s="14" t="s">
        <v>31</v>
      </c>
      <c r="AX312" s="14" t="s">
        <v>77</v>
      </c>
      <c r="AY312" s="168" t="s">
        <v>170</v>
      </c>
    </row>
    <row r="313" spans="2:51" s="14" customFormat="1" ht="12">
      <c r="B313" s="167"/>
      <c r="D313" s="160" t="s">
        <v>179</v>
      </c>
      <c r="E313" s="168" t="s">
        <v>1</v>
      </c>
      <c r="F313" s="169" t="s">
        <v>2769</v>
      </c>
      <c r="H313" s="170">
        <v>-2.376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8" t="s">
        <v>179</v>
      </c>
      <c r="AU313" s="168" t="s">
        <v>87</v>
      </c>
      <c r="AV313" s="14" t="s">
        <v>87</v>
      </c>
      <c r="AW313" s="14" t="s">
        <v>31</v>
      </c>
      <c r="AX313" s="14" t="s">
        <v>77</v>
      </c>
      <c r="AY313" s="168" t="s">
        <v>170</v>
      </c>
    </row>
    <row r="314" spans="2:51" s="16" customFormat="1" ht="12">
      <c r="B314" s="198"/>
      <c r="D314" s="160" t="s">
        <v>179</v>
      </c>
      <c r="E314" s="199" t="s">
        <v>1731</v>
      </c>
      <c r="F314" s="200" t="s">
        <v>893</v>
      </c>
      <c r="H314" s="201">
        <v>-147.142</v>
      </c>
      <c r="I314" s="202"/>
      <c r="L314" s="198"/>
      <c r="M314" s="203"/>
      <c r="N314" s="204"/>
      <c r="O314" s="204"/>
      <c r="P314" s="204"/>
      <c r="Q314" s="204"/>
      <c r="R314" s="204"/>
      <c r="S314" s="204"/>
      <c r="T314" s="205"/>
      <c r="AT314" s="199" t="s">
        <v>179</v>
      </c>
      <c r="AU314" s="199" t="s">
        <v>87</v>
      </c>
      <c r="AV314" s="16" t="s">
        <v>187</v>
      </c>
      <c r="AW314" s="16" t="s">
        <v>31</v>
      </c>
      <c r="AX314" s="16" t="s">
        <v>77</v>
      </c>
      <c r="AY314" s="199" t="s">
        <v>170</v>
      </c>
    </row>
    <row r="315" spans="2:51" s="14" customFormat="1" ht="12">
      <c r="B315" s="167"/>
      <c r="D315" s="160" t="s">
        <v>179</v>
      </c>
      <c r="E315" s="168" t="s">
        <v>1</v>
      </c>
      <c r="F315" s="169" t="s">
        <v>2770</v>
      </c>
      <c r="H315" s="170">
        <v>-214.847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8" t="s">
        <v>179</v>
      </c>
      <c r="AU315" s="168" t="s">
        <v>87</v>
      </c>
      <c r="AV315" s="14" t="s">
        <v>87</v>
      </c>
      <c r="AW315" s="14" t="s">
        <v>31</v>
      </c>
      <c r="AX315" s="14" t="s">
        <v>77</v>
      </c>
      <c r="AY315" s="168" t="s">
        <v>170</v>
      </c>
    </row>
    <row r="316" spans="2:51" s="15" customFormat="1" ht="12">
      <c r="B316" s="175"/>
      <c r="D316" s="160" t="s">
        <v>179</v>
      </c>
      <c r="E316" s="176" t="s">
        <v>830</v>
      </c>
      <c r="F316" s="177" t="s">
        <v>239</v>
      </c>
      <c r="H316" s="178">
        <v>54.3350000000001</v>
      </c>
      <c r="I316" s="179"/>
      <c r="L316" s="175"/>
      <c r="M316" s="180"/>
      <c r="N316" s="181"/>
      <c r="O316" s="181"/>
      <c r="P316" s="181"/>
      <c r="Q316" s="181"/>
      <c r="R316" s="181"/>
      <c r="S316" s="181"/>
      <c r="T316" s="182"/>
      <c r="AT316" s="176" t="s">
        <v>179</v>
      </c>
      <c r="AU316" s="176" t="s">
        <v>87</v>
      </c>
      <c r="AV316" s="15" t="s">
        <v>177</v>
      </c>
      <c r="AW316" s="15" t="s">
        <v>31</v>
      </c>
      <c r="AX316" s="15" t="s">
        <v>77</v>
      </c>
      <c r="AY316" s="176" t="s">
        <v>170</v>
      </c>
    </row>
    <row r="317" spans="2:51" s="14" customFormat="1" ht="12">
      <c r="B317" s="167"/>
      <c r="D317" s="160" t="s">
        <v>179</v>
      </c>
      <c r="E317" s="168" t="s">
        <v>1</v>
      </c>
      <c r="F317" s="169" t="s">
        <v>2771</v>
      </c>
      <c r="H317" s="170">
        <v>32.601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179</v>
      </c>
      <c r="AU317" s="168" t="s">
        <v>87</v>
      </c>
      <c r="AV317" s="14" t="s">
        <v>87</v>
      </c>
      <c r="AW317" s="14" t="s">
        <v>31</v>
      </c>
      <c r="AX317" s="14" t="s">
        <v>32</v>
      </c>
      <c r="AY317" s="168" t="s">
        <v>170</v>
      </c>
    </row>
    <row r="318" spans="1:65" s="2" customFormat="1" ht="24.2" customHeight="1">
      <c r="A318" s="33"/>
      <c r="B318" s="145"/>
      <c r="C318" s="146" t="s">
        <v>367</v>
      </c>
      <c r="D318" s="146" t="s">
        <v>172</v>
      </c>
      <c r="E318" s="147" t="s">
        <v>2772</v>
      </c>
      <c r="F318" s="148" t="s">
        <v>2773</v>
      </c>
      <c r="G318" s="149" t="s">
        <v>222</v>
      </c>
      <c r="H318" s="150">
        <v>21.734</v>
      </c>
      <c r="I318" s="151"/>
      <c r="J318" s="152">
        <f>ROUND(I318*H318,2)</f>
        <v>0</v>
      </c>
      <c r="K318" s="148" t="s">
        <v>176</v>
      </c>
      <c r="L318" s="34"/>
      <c r="M318" s="153" t="s">
        <v>1</v>
      </c>
      <c r="N318" s="154" t="s">
        <v>42</v>
      </c>
      <c r="O318" s="59"/>
      <c r="P318" s="155">
        <f>O318*H318</f>
        <v>0</v>
      </c>
      <c r="Q318" s="155">
        <v>0</v>
      </c>
      <c r="R318" s="155">
        <f>Q318*H318</f>
        <v>0</v>
      </c>
      <c r="S318" s="155">
        <v>0</v>
      </c>
      <c r="T318" s="156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7" t="s">
        <v>177</v>
      </c>
      <c r="AT318" s="157" t="s">
        <v>172</v>
      </c>
      <c r="AU318" s="157" t="s">
        <v>87</v>
      </c>
      <c r="AY318" s="18" t="s">
        <v>170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8" t="s">
        <v>32</v>
      </c>
      <c r="BK318" s="158">
        <f>ROUND(I318*H318,2)</f>
        <v>0</v>
      </c>
      <c r="BL318" s="18" t="s">
        <v>177</v>
      </c>
      <c r="BM318" s="157" t="s">
        <v>2774</v>
      </c>
    </row>
    <row r="319" spans="2:51" s="14" customFormat="1" ht="12">
      <c r="B319" s="167"/>
      <c r="D319" s="160" t="s">
        <v>179</v>
      </c>
      <c r="E319" s="168" t="s">
        <v>1</v>
      </c>
      <c r="F319" s="169" t="s">
        <v>2775</v>
      </c>
      <c r="H319" s="170">
        <v>21.734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8" t="s">
        <v>179</v>
      </c>
      <c r="AU319" s="168" t="s">
        <v>87</v>
      </c>
      <c r="AV319" s="14" t="s">
        <v>87</v>
      </c>
      <c r="AW319" s="14" t="s">
        <v>31</v>
      </c>
      <c r="AX319" s="14" t="s">
        <v>32</v>
      </c>
      <c r="AY319" s="168" t="s">
        <v>170</v>
      </c>
    </row>
    <row r="320" spans="1:65" s="2" customFormat="1" ht="16.5" customHeight="1">
      <c r="A320" s="33"/>
      <c r="B320" s="145"/>
      <c r="C320" s="146" t="s">
        <v>371</v>
      </c>
      <c r="D320" s="146" t="s">
        <v>172</v>
      </c>
      <c r="E320" s="147" t="s">
        <v>1963</v>
      </c>
      <c r="F320" s="148" t="s">
        <v>1964</v>
      </c>
      <c r="G320" s="149" t="s">
        <v>175</v>
      </c>
      <c r="H320" s="150">
        <v>925.164</v>
      </c>
      <c r="I320" s="151"/>
      <c r="J320" s="152">
        <f>ROUND(I320*H320,2)</f>
        <v>0</v>
      </c>
      <c r="K320" s="148" t="s">
        <v>176</v>
      </c>
      <c r="L320" s="34"/>
      <c r="M320" s="153" t="s">
        <v>1</v>
      </c>
      <c r="N320" s="154" t="s">
        <v>42</v>
      </c>
      <c r="O320" s="59"/>
      <c r="P320" s="155">
        <f>O320*H320</f>
        <v>0</v>
      </c>
      <c r="Q320" s="155">
        <v>0.00084</v>
      </c>
      <c r="R320" s="155">
        <f>Q320*H320</f>
        <v>0.77713776</v>
      </c>
      <c r="S320" s="155">
        <v>0</v>
      </c>
      <c r="T320" s="156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7" t="s">
        <v>177</v>
      </c>
      <c r="AT320" s="157" t="s">
        <v>172</v>
      </c>
      <c r="AU320" s="157" t="s">
        <v>87</v>
      </c>
      <c r="AY320" s="18" t="s">
        <v>170</v>
      </c>
      <c r="BE320" s="158">
        <f>IF(N320="základní",J320,0)</f>
        <v>0</v>
      </c>
      <c r="BF320" s="158">
        <f>IF(N320="snížená",J320,0)</f>
        <v>0</v>
      </c>
      <c r="BG320" s="158">
        <f>IF(N320="zákl. přenesená",J320,0)</f>
        <v>0</v>
      </c>
      <c r="BH320" s="158">
        <f>IF(N320="sníž. přenesená",J320,0)</f>
        <v>0</v>
      </c>
      <c r="BI320" s="158">
        <f>IF(N320="nulová",J320,0)</f>
        <v>0</v>
      </c>
      <c r="BJ320" s="18" t="s">
        <v>32</v>
      </c>
      <c r="BK320" s="158">
        <f>ROUND(I320*H320,2)</f>
        <v>0</v>
      </c>
      <c r="BL320" s="18" t="s">
        <v>177</v>
      </c>
      <c r="BM320" s="157" t="s">
        <v>2272</v>
      </c>
    </row>
    <row r="321" spans="2:51" s="13" customFormat="1" ht="12">
      <c r="B321" s="159"/>
      <c r="D321" s="160" t="s">
        <v>179</v>
      </c>
      <c r="E321" s="161" t="s">
        <v>1</v>
      </c>
      <c r="F321" s="162" t="s">
        <v>2776</v>
      </c>
      <c r="H321" s="161" t="s">
        <v>1</v>
      </c>
      <c r="I321" s="163"/>
      <c r="L321" s="159"/>
      <c r="M321" s="164"/>
      <c r="N321" s="165"/>
      <c r="O321" s="165"/>
      <c r="P321" s="165"/>
      <c r="Q321" s="165"/>
      <c r="R321" s="165"/>
      <c r="S321" s="165"/>
      <c r="T321" s="166"/>
      <c r="AT321" s="161" t="s">
        <v>179</v>
      </c>
      <c r="AU321" s="161" t="s">
        <v>87</v>
      </c>
      <c r="AV321" s="13" t="s">
        <v>32</v>
      </c>
      <c r="AW321" s="13" t="s">
        <v>31</v>
      </c>
      <c r="AX321" s="13" t="s">
        <v>77</v>
      </c>
      <c r="AY321" s="161" t="s">
        <v>170</v>
      </c>
    </row>
    <row r="322" spans="2:51" s="14" customFormat="1" ht="12">
      <c r="B322" s="167"/>
      <c r="D322" s="160" t="s">
        <v>179</v>
      </c>
      <c r="E322" s="168" t="s">
        <v>1</v>
      </c>
      <c r="F322" s="169" t="s">
        <v>2777</v>
      </c>
      <c r="H322" s="170">
        <v>925.164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8" t="s">
        <v>179</v>
      </c>
      <c r="AU322" s="168" t="s">
        <v>87</v>
      </c>
      <c r="AV322" s="14" t="s">
        <v>87</v>
      </c>
      <c r="AW322" s="14" t="s">
        <v>31</v>
      </c>
      <c r="AX322" s="14" t="s">
        <v>32</v>
      </c>
      <c r="AY322" s="168" t="s">
        <v>170</v>
      </c>
    </row>
    <row r="323" spans="1:65" s="2" customFormat="1" ht="16.5" customHeight="1">
      <c r="A323" s="33"/>
      <c r="B323" s="145"/>
      <c r="C323" s="146" t="s">
        <v>378</v>
      </c>
      <c r="D323" s="146" t="s">
        <v>172</v>
      </c>
      <c r="E323" s="147" t="s">
        <v>1984</v>
      </c>
      <c r="F323" s="148" t="s">
        <v>1985</v>
      </c>
      <c r="G323" s="149" t="s">
        <v>175</v>
      </c>
      <c r="H323" s="150">
        <v>925.164</v>
      </c>
      <c r="I323" s="151"/>
      <c r="J323" s="152">
        <f>ROUND(I323*H323,2)</f>
        <v>0</v>
      </c>
      <c r="K323" s="148" t="s">
        <v>176</v>
      </c>
      <c r="L323" s="34"/>
      <c r="M323" s="153" t="s">
        <v>1</v>
      </c>
      <c r="N323" s="154" t="s">
        <v>42</v>
      </c>
      <c r="O323" s="59"/>
      <c r="P323" s="155">
        <f>O323*H323</f>
        <v>0</v>
      </c>
      <c r="Q323" s="155">
        <v>0</v>
      </c>
      <c r="R323" s="155">
        <f>Q323*H323</f>
        <v>0</v>
      </c>
      <c r="S323" s="155">
        <v>0</v>
      </c>
      <c r="T323" s="156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7" t="s">
        <v>177</v>
      </c>
      <c r="AT323" s="157" t="s">
        <v>172</v>
      </c>
      <c r="AU323" s="157" t="s">
        <v>87</v>
      </c>
      <c r="AY323" s="18" t="s">
        <v>170</v>
      </c>
      <c r="BE323" s="158">
        <f>IF(N323="základní",J323,0)</f>
        <v>0</v>
      </c>
      <c r="BF323" s="158">
        <f>IF(N323="snížená",J323,0)</f>
        <v>0</v>
      </c>
      <c r="BG323" s="158">
        <f>IF(N323="zákl. přenesená",J323,0)</f>
        <v>0</v>
      </c>
      <c r="BH323" s="158">
        <f>IF(N323="sníž. přenesená",J323,0)</f>
        <v>0</v>
      </c>
      <c r="BI323" s="158">
        <f>IF(N323="nulová",J323,0)</f>
        <v>0</v>
      </c>
      <c r="BJ323" s="18" t="s">
        <v>32</v>
      </c>
      <c r="BK323" s="158">
        <f>ROUND(I323*H323,2)</f>
        <v>0</v>
      </c>
      <c r="BL323" s="18" t="s">
        <v>177</v>
      </c>
      <c r="BM323" s="157" t="s">
        <v>2286</v>
      </c>
    </row>
    <row r="324" spans="1:65" s="2" customFormat="1" ht="16.5" customHeight="1">
      <c r="A324" s="33"/>
      <c r="B324" s="145"/>
      <c r="C324" s="146" t="s">
        <v>384</v>
      </c>
      <c r="D324" s="146" t="s">
        <v>172</v>
      </c>
      <c r="E324" s="147" t="s">
        <v>316</v>
      </c>
      <c r="F324" s="148" t="s">
        <v>317</v>
      </c>
      <c r="G324" s="149" t="s">
        <v>222</v>
      </c>
      <c r="H324" s="150">
        <v>163.885</v>
      </c>
      <c r="I324" s="151"/>
      <c r="J324" s="152">
        <f>ROUND(I324*H324,2)</f>
        <v>0</v>
      </c>
      <c r="K324" s="148" t="s">
        <v>176</v>
      </c>
      <c r="L324" s="34"/>
      <c r="M324" s="153" t="s">
        <v>1</v>
      </c>
      <c r="N324" s="154" t="s">
        <v>42</v>
      </c>
      <c r="O324" s="59"/>
      <c r="P324" s="155">
        <f>O324*H324</f>
        <v>0</v>
      </c>
      <c r="Q324" s="155">
        <v>0</v>
      </c>
      <c r="R324" s="155">
        <f>Q324*H324</f>
        <v>0</v>
      </c>
      <c r="S324" s="155">
        <v>0</v>
      </c>
      <c r="T324" s="156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7" t="s">
        <v>177</v>
      </c>
      <c r="AT324" s="157" t="s">
        <v>172</v>
      </c>
      <c r="AU324" s="157" t="s">
        <v>87</v>
      </c>
      <c r="AY324" s="18" t="s">
        <v>170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8" t="s">
        <v>32</v>
      </c>
      <c r="BK324" s="158">
        <f>ROUND(I324*H324,2)</f>
        <v>0</v>
      </c>
      <c r="BL324" s="18" t="s">
        <v>177</v>
      </c>
      <c r="BM324" s="157" t="s">
        <v>318</v>
      </c>
    </row>
    <row r="325" spans="2:51" s="13" customFormat="1" ht="12">
      <c r="B325" s="159"/>
      <c r="D325" s="160" t="s">
        <v>179</v>
      </c>
      <c r="E325" s="161" t="s">
        <v>1</v>
      </c>
      <c r="F325" s="162" t="s">
        <v>1321</v>
      </c>
      <c r="H325" s="161" t="s">
        <v>1</v>
      </c>
      <c r="I325" s="163"/>
      <c r="L325" s="159"/>
      <c r="M325" s="164"/>
      <c r="N325" s="165"/>
      <c r="O325" s="165"/>
      <c r="P325" s="165"/>
      <c r="Q325" s="165"/>
      <c r="R325" s="165"/>
      <c r="S325" s="165"/>
      <c r="T325" s="166"/>
      <c r="AT325" s="161" t="s">
        <v>179</v>
      </c>
      <c r="AU325" s="161" t="s">
        <v>87</v>
      </c>
      <c r="AV325" s="13" t="s">
        <v>32</v>
      </c>
      <c r="AW325" s="13" t="s">
        <v>31</v>
      </c>
      <c r="AX325" s="13" t="s">
        <v>77</v>
      </c>
      <c r="AY325" s="161" t="s">
        <v>170</v>
      </c>
    </row>
    <row r="326" spans="2:51" s="14" customFormat="1" ht="12">
      <c r="B326" s="167"/>
      <c r="D326" s="160" t="s">
        <v>179</v>
      </c>
      <c r="E326" s="168" t="s">
        <v>1</v>
      </c>
      <c r="F326" s="169" t="s">
        <v>2778</v>
      </c>
      <c r="H326" s="170">
        <v>269.182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8" t="s">
        <v>179</v>
      </c>
      <c r="AU326" s="168" t="s">
        <v>87</v>
      </c>
      <c r="AV326" s="14" t="s">
        <v>87</v>
      </c>
      <c r="AW326" s="14" t="s">
        <v>31</v>
      </c>
      <c r="AX326" s="14" t="s">
        <v>77</v>
      </c>
      <c r="AY326" s="168" t="s">
        <v>170</v>
      </c>
    </row>
    <row r="327" spans="2:51" s="15" customFormat="1" ht="12">
      <c r="B327" s="175"/>
      <c r="D327" s="160" t="s">
        <v>179</v>
      </c>
      <c r="E327" s="176" t="s">
        <v>825</v>
      </c>
      <c r="F327" s="177" t="s">
        <v>239</v>
      </c>
      <c r="H327" s="178">
        <v>269.182</v>
      </c>
      <c r="I327" s="179"/>
      <c r="L327" s="175"/>
      <c r="M327" s="180"/>
      <c r="N327" s="181"/>
      <c r="O327" s="181"/>
      <c r="P327" s="181"/>
      <c r="Q327" s="181"/>
      <c r="R327" s="181"/>
      <c r="S327" s="181"/>
      <c r="T327" s="182"/>
      <c r="AT327" s="176" t="s">
        <v>179</v>
      </c>
      <c r="AU327" s="176" t="s">
        <v>87</v>
      </c>
      <c r="AV327" s="15" t="s">
        <v>177</v>
      </c>
      <c r="AW327" s="15" t="s">
        <v>31</v>
      </c>
      <c r="AX327" s="15" t="s">
        <v>77</v>
      </c>
      <c r="AY327" s="176" t="s">
        <v>170</v>
      </c>
    </row>
    <row r="328" spans="2:51" s="13" customFormat="1" ht="12">
      <c r="B328" s="159"/>
      <c r="D328" s="160" t="s">
        <v>179</v>
      </c>
      <c r="E328" s="161" t="s">
        <v>1</v>
      </c>
      <c r="F328" s="162" t="s">
        <v>2326</v>
      </c>
      <c r="H328" s="161" t="s">
        <v>1</v>
      </c>
      <c r="I328" s="163"/>
      <c r="L328" s="159"/>
      <c r="M328" s="164"/>
      <c r="N328" s="165"/>
      <c r="O328" s="165"/>
      <c r="P328" s="165"/>
      <c r="Q328" s="165"/>
      <c r="R328" s="165"/>
      <c r="S328" s="165"/>
      <c r="T328" s="166"/>
      <c r="AT328" s="161" t="s">
        <v>179</v>
      </c>
      <c r="AU328" s="161" t="s">
        <v>87</v>
      </c>
      <c r="AV328" s="13" t="s">
        <v>32</v>
      </c>
      <c r="AW328" s="13" t="s">
        <v>31</v>
      </c>
      <c r="AX328" s="13" t="s">
        <v>77</v>
      </c>
      <c r="AY328" s="161" t="s">
        <v>170</v>
      </c>
    </row>
    <row r="329" spans="2:51" s="14" customFormat="1" ht="12">
      <c r="B329" s="167"/>
      <c r="D329" s="160" t="s">
        <v>179</v>
      </c>
      <c r="E329" s="168" t="s">
        <v>1</v>
      </c>
      <c r="F329" s="169" t="s">
        <v>2779</v>
      </c>
      <c r="H329" s="170">
        <v>163.885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179</v>
      </c>
      <c r="AU329" s="168" t="s">
        <v>87</v>
      </c>
      <c r="AV329" s="14" t="s">
        <v>87</v>
      </c>
      <c r="AW329" s="14" t="s">
        <v>31</v>
      </c>
      <c r="AX329" s="14" t="s">
        <v>32</v>
      </c>
      <c r="AY329" s="168" t="s">
        <v>170</v>
      </c>
    </row>
    <row r="330" spans="1:65" s="2" customFormat="1" ht="24.2" customHeight="1">
      <c r="A330" s="33"/>
      <c r="B330" s="145"/>
      <c r="C330" s="146" t="s">
        <v>389</v>
      </c>
      <c r="D330" s="146" t="s">
        <v>172</v>
      </c>
      <c r="E330" s="147" t="s">
        <v>326</v>
      </c>
      <c r="F330" s="148" t="s">
        <v>327</v>
      </c>
      <c r="G330" s="149" t="s">
        <v>222</v>
      </c>
      <c r="H330" s="150">
        <v>491.656</v>
      </c>
      <c r="I330" s="151"/>
      <c r="J330" s="152">
        <f>ROUND(I330*H330,2)</f>
        <v>0</v>
      </c>
      <c r="K330" s="148" t="s">
        <v>176</v>
      </c>
      <c r="L330" s="34"/>
      <c r="M330" s="153" t="s">
        <v>1</v>
      </c>
      <c r="N330" s="154" t="s">
        <v>42</v>
      </c>
      <c r="O330" s="59"/>
      <c r="P330" s="155">
        <f>O330*H330</f>
        <v>0</v>
      </c>
      <c r="Q330" s="155">
        <v>0</v>
      </c>
      <c r="R330" s="155">
        <f>Q330*H330</f>
        <v>0</v>
      </c>
      <c r="S330" s="155">
        <v>0</v>
      </c>
      <c r="T330" s="156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7" t="s">
        <v>177</v>
      </c>
      <c r="AT330" s="157" t="s">
        <v>172</v>
      </c>
      <c r="AU330" s="157" t="s">
        <v>87</v>
      </c>
      <c r="AY330" s="18" t="s">
        <v>170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8" t="s">
        <v>32</v>
      </c>
      <c r="BK330" s="158">
        <f>ROUND(I330*H330,2)</f>
        <v>0</v>
      </c>
      <c r="BL330" s="18" t="s">
        <v>177</v>
      </c>
      <c r="BM330" s="157" t="s">
        <v>328</v>
      </c>
    </row>
    <row r="331" spans="2:51" s="14" customFormat="1" ht="12">
      <c r="B331" s="167"/>
      <c r="D331" s="160" t="s">
        <v>179</v>
      </c>
      <c r="E331" s="168" t="s">
        <v>1</v>
      </c>
      <c r="F331" s="169" t="s">
        <v>2780</v>
      </c>
      <c r="H331" s="170">
        <v>491.656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8" t="s">
        <v>179</v>
      </c>
      <c r="AU331" s="168" t="s">
        <v>87</v>
      </c>
      <c r="AV331" s="14" t="s">
        <v>87</v>
      </c>
      <c r="AW331" s="14" t="s">
        <v>31</v>
      </c>
      <c r="AX331" s="14" t="s">
        <v>32</v>
      </c>
      <c r="AY331" s="168" t="s">
        <v>170</v>
      </c>
    </row>
    <row r="332" spans="1:65" s="2" customFormat="1" ht="16.5" customHeight="1">
      <c r="A332" s="33"/>
      <c r="B332" s="145"/>
      <c r="C332" s="146" t="s">
        <v>393</v>
      </c>
      <c r="D332" s="146" t="s">
        <v>172</v>
      </c>
      <c r="E332" s="147" t="s">
        <v>331</v>
      </c>
      <c r="F332" s="148" t="s">
        <v>332</v>
      </c>
      <c r="G332" s="149" t="s">
        <v>222</v>
      </c>
      <c r="H332" s="150">
        <v>107.673</v>
      </c>
      <c r="I332" s="151"/>
      <c r="J332" s="152">
        <f>ROUND(I332*H332,2)</f>
        <v>0</v>
      </c>
      <c r="K332" s="148" t="s">
        <v>176</v>
      </c>
      <c r="L332" s="34"/>
      <c r="M332" s="153" t="s">
        <v>1</v>
      </c>
      <c r="N332" s="154" t="s">
        <v>42</v>
      </c>
      <c r="O332" s="59"/>
      <c r="P332" s="155">
        <f>O332*H332</f>
        <v>0</v>
      </c>
      <c r="Q332" s="155">
        <v>0</v>
      </c>
      <c r="R332" s="155">
        <f>Q332*H332</f>
        <v>0</v>
      </c>
      <c r="S332" s="155">
        <v>0</v>
      </c>
      <c r="T332" s="156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7" t="s">
        <v>177</v>
      </c>
      <c r="AT332" s="157" t="s">
        <v>172</v>
      </c>
      <c r="AU332" s="157" t="s">
        <v>87</v>
      </c>
      <c r="AY332" s="18" t="s">
        <v>170</v>
      </c>
      <c r="BE332" s="158">
        <f>IF(N332="základní",J332,0)</f>
        <v>0</v>
      </c>
      <c r="BF332" s="158">
        <f>IF(N332="snížená",J332,0)</f>
        <v>0</v>
      </c>
      <c r="BG332" s="158">
        <f>IF(N332="zákl. přenesená",J332,0)</f>
        <v>0</v>
      </c>
      <c r="BH332" s="158">
        <f>IF(N332="sníž. přenesená",J332,0)</f>
        <v>0</v>
      </c>
      <c r="BI332" s="158">
        <f>IF(N332="nulová",J332,0)</f>
        <v>0</v>
      </c>
      <c r="BJ332" s="18" t="s">
        <v>32</v>
      </c>
      <c r="BK332" s="158">
        <f>ROUND(I332*H332,2)</f>
        <v>0</v>
      </c>
      <c r="BL332" s="18" t="s">
        <v>177</v>
      </c>
      <c r="BM332" s="157" t="s">
        <v>333</v>
      </c>
    </row>
    <row r="333" spans="2:51" s="14" customFormat="1" ht="12">
      <c r="B333" s="167"/>
      <c r="D333" s="160" t="s">
        <v>179</v>
      </c>
      <c r="E333" s="168" t="s">
        <v>1</v>
      </c>
      <c r="F333" s="169" t="s">
        <v>2329</v>
      </c>
      <c r="H333" s="170">
        <v>107.673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8" t="s">
        <v>179</v>
      </c>
      <c r="AU333" s="168" t="s">
        <v>87</v>
      </c>
      <c r="AV333" s="14" t="s">
        <v>87</v>
      </c>
      <c r="AW333" s="14" t="s">
        <v>31</v>
      </c>
      <c r="AX333" s="14" t="s">
        <v>32</v>
      </c>
      <c r="AY333" s="168" t="s">
        <v>170</v>
      </c>
    </row>
    <row r="334" spans="1:65" s="2" customFormat="1" ht="24.2" customHeight="1">
      <c r="A334" s="33"/>
      <c r="B334" s="145"/>
      <c r="C334" s="146" t="s">
        <v>399</v>
      </c>
      <c r="D334" s="146" t="s">
        <v>172</v>
      </c>
      <c r="E334" s="147" t="s">
        <v>336</v>
      </c>
      <c r="F334" s="148" t="s">
        <v>337</v>
      </c>
      <c r="G334" s="149" t="s">
        <v>222</v>
      </c>
      <c r="H334" s="150">
        <v>323.018</v>
      </c>
      <c r="I334" s="151"/>
      <c r="J334" s="152">
        <f>ROUND(I334*H334,2)</f>
        <v>0</v>
      </c>
      <c r="K334" s="148" t="s">
        <v>176</v>
      </c>
      <c r="L334" s="34"/>
      <c r="M334" s="153" t="s">
        <v>1</v>
      </c>
      <c r="N334" s="154" t="s">
        <v>42</v>
      </c>
      <c r="O334" s="59"/>
      <c r="P334" s="155">
        <f>O334*H334</f>
        <v>0</v>
      </c>
      <c r="Q334" s="155">
        <v>0</v>
      </c>
      <c r="R334" s="155">
        <f>Q334*H334</f>
        <v>0</v>
      </c>
      <c r="S334" s="155">
        <v>0</v>
      </c>
      <c r="T334" s="156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7" t="s">
        <v>177</v>
      </c>
      <c r="AT334" s="157" t="s">
        <v>172</v>
      </c>
      <c r="AU334" s="157" t="s">
        <v>87</v>
      </c>
      <c r="AY334" s="18" t="s">
        <v>170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8" t="s">
        <v>32</v>
      </c>
      <c r="BK334" s="158">
        <f>ROUND(I334*H334,2)</f>
        <v>0</v>
      </c>
      <c r="BL334" s="18" t="s">
        <v>177</v>
      </c>
      <c r="BM334" s="157" t="s">
        <v>338</v>
      </c>
    </row>
    <row r="335" spans="2:51" s="14" customFormat="1" ht="12">
      <c r="B335" s="167"/>
      <c r="D335" s="160" t="s">
        <v>179</v>
      </c>
      <c r="E335" s="168" t="s">
        <v>1</v>
      </c>
      <c r="F335" s="169" t="s">
        <v>2330</v>
      </c>
      <c r="H335" s="170">
        <v>323.018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8" t="s">
        <v>179</v>
      </c>
      <c r="AU335" s="168" t="s">
        <v>87</v>
      </c>
      <c r="AV335" s="14" t="s">
        <v>87</v>
      </c>
      <c r="AW335" s="14" t="s">
        <v>31</v>
      </c>
      <c r="AX335" s="14" t="s">
        <v>32</v>
      </c>
      <c r="AY335" s="168" t="s">
        <v>170</v>
      </c>
    </row>
    <row r="336" spans="1:65" s="2" customFormat="1" ht="16.5" customHeight="1">
      <c r="A336" s="33"/>
      <c r="B336" s="145"/>
      <c r="C336" s="146" t="s">
        <v>406</v>
      </c>
      <c r="D336" s="146" t="s">
        <v>172</v>
      </c>
      <c r="E336" s="147" t="s">
        <v>341</v>
      </c>
      <c r="F336" s="148" t="s">
        <v>342</v>
      </c>
      <c r="G336" s="149" t="s">
        <v>222</v>
      </c>
      <c r="H336" s="150">
        <v>271.558</v>
      </c>
      <c r="I336" s="151"/>
      <c r="J336" s="152">
        <f>ROUND(I336*H336,2)</f>
        <v>0</v>
      </c>
      <c r="K336" s="148" t="s">
        <v>176</v>
      </c>
      <c r="L336" s="34"/>
      <c r="M336" s="153" t="s">
        <v>1</v>
      </c>
      <c r="N336" s="154" t="s">
        <v>42</v>
      </c>
      <c r="O336" s="59"/>
      <c r="P336" s="155">
        <f>O336*H336</f>
        <v>0</v>
      </c>
      <c r="Q336" s="155">
        <v>0</v>
      </c>
      <c r="R336" s="155">
        <f>Q336*H336</f>
        <v>0</v>
      </c>
      <c r="S336" s="155">
        <v>0</v>
      </c>
      <c r="T336" s="156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7" t="s">
        <v>177</v>
      </c>
      <c r="AT336" s="157" t="s">
        <v>172</v>
      </c>
      <c r="AU336" s="157" t="s">
        <v>87</v>
      </c>
      <c r="AY336" s="18" t="s">
        <v>170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8" t="s">
        <v>32</v>
      </c>
      <c r="BK336" s="158">
        <f>ROUND(I336*H336,2)</f>
        <v>0</v>
      </c>
      <c r="BL336" s="18" t="s">
        <v>177</v>
      </c>
      <c r="BM336" s="157" t="s">
        <v>2781</v>
      </c>
    </row>
    <row r="337" spans="2:51" s="14" customFormat="1" ht="12">
      <c r="B337" s="167"/>
      <c r="D337" s="160" t="s">
        <v>179</v>
      </c>
      <c r="E337" s="168" t="s">
        <v>1</v>
      </c>
      <c r="F337" s="169" t="s">
        <v>825</v>
      </c>
      <c r="H337" s="170">
        <v>269.182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179</v>
      </c>
      <c r="AU337" s="168" t="s">
        <v>87</v>
      </c>
      <c r="AV337" s="14" t="s">
        <v>87</v>
      </c>
      <c r="AW337" s="14" t="s">
        <v>31</v>
      </c>
      <c r="AX337" s="14" t="s">
        <v>77</v>
      </c>
      <c r="AY337" s="168" t="s">
        <v>170</v>
      </c>
    </row>
    <row r="338" spans="2:51" s="14" customFormat="1" ht="12">
      <c r="B338" s="167"/>
      <c r="D338" s="160" t="s">
        <v>179</v>
      </c>
      <c r="E338" s="168" t="s">
        <v>1</v>
      </c>
      <c r="F338" s="169" t="s">
        <v>2782</v>
      </c>
      <c r="H338" s="170">
        <v>2.376</v>
      </c>
      <c r="I338" s="171"/>
      <c r="L338" s="167"/>
      <c r="M338" s="172"/>
      <c r="N338" s="173"/>
      <c r="O338" s="173"/>
      <c r="P338" s="173"/>
      <c r="Q338" s="173"/>
      <c r="R338" s="173"/>
      <c r="S338" s="173"/>
      <c r="T338" s="174"/>
      <c r="AT338" s="168" t="s">
        <v>179</v>
      </c>
      <c r="AU338" s="168" t="s">
        <v>87</v>
      </c>
      <c r="AV338" s="14" t="s">
        <v>87</v>
      </c>
      <c r="AW338" s="14" t="s">
        <v>31</v>
      </c>
      <c r="AX338" s="14" t="s">
        <v>77</v>
      </c>
      <c r="AY338" s="168" t="s">
        <v>170</v>
      </c>
    </row>
    <row r="339" spans="2:51" s="15" customFormat="1" ht="12">
      <c r="B339" s="175"/>
      <c r="D339" s="160" t="s">
        <v>179</v>
      </c>
      <c r="E339" s="176" t="s">
        <v>1</v>
      </c>
      <c r="F339" s="177" t="s">
        <v>239</v>
      </c>
      <c r="H339" s="178">
        <v>271.558</v>
      </c>
      <c r="I339" s="179"/>
      <c r="L339" s="175"/>
      <c r="M339" s="180"/>
      <c r="N339" s="181"/>
      <c r="O339" s="181"/>
      <c r="P339" s="181"/>
      <c r="Q339" s="181"/>
      <c r="R339" s="181"/>
      <c r="S339" s="181"/>
      <c r="T339" s="182"/>
      <c r="AT339" s="176" t="s">
        <v>179</v>
      </c>
      <c r="AU339" s="176" t="s">
        <v>87</v>
      </c>
      <c r="AV339" s="15" t="s">
        <v>177</v>
      </c>
      <c r="AW339" s="15" t="s">
        <v>31</v>
      </c>
      <c r="AX339" s="15" t="s">
        <v>32</v>
      </c>
      <c r="AY339" s="176" t="s">
        <v>170</v>
      </c>
    </row>
    <row r="340" spans="1:65" s="2" customFormat="1" ht="16.5" customHeight="1">
      <c r="A340" s="33"/>
      <c r="B340" s="145"/>
      <c r="C340" s="146" t="s">
        <v>411</v>
      </c>
      <c r="D340" s="146" t="s">
        <v>172</v>
      </c>
      <c r="E340" s="147" t="s">
        <v>345</v>
      </c>
      <c r="F340" s="148" t="s">
        <v>346</v>
      </c>
      <c r="G340" s="149" t="s">
        <v>222</v>
      </c>
      <c r="H340" s="150">
        <v>163.885</v>
      </c>
      <c r="I340" s="151"/>
      <c r="J340" s="152">
        <f>ROUND(I340*H340,2)</f>
        <v>0</v>
      </c>
      <c r="K340" s="148" t="s">
        <v>193</v>
      </c>
      <c r="L340" s="34"/>
      <c r="M340" s="153" t="s">
        <v>1</v>
      </c>
      <c r="N340" s="154" t="s">
        <v>42</v>
      </c>
      <c r="O340" s="59"/>
      <c r="P340" s="155">
        <f>O340*H340</f>
        <v>0</v>
      </c>
      <c r="Q340" s="155">
        <v>0</v>
      </c>
      <c r="R340" s="155">
        <f>Q340*H340</f>
        <v>0</v>
      </c>
      <c r="S340" s="155">
        <v>0</v>
      </c>
      <c r="T340" s="156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7" t="s">
        <v>177</v>
      </c>
      <c r="AT340" s="157" t="s">
        <v>172</v>
      </c>
      <c r="AU340" s="157" t="s">
        <v>87</v>
      </c>
      <c r="AY340" s="18" t="s">
        <v>170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8" t="s">
        <v>32</v>
      </c>
      <c r="BK340" s="158">
        <f>ROUND(I340*H340,2)</f>
        <v>0</v>
      </c>
      <c r="BL340" s="18" t="s">
        <v>177</v>
      </c>
      <c r="BM340" s="157" t="s">
        <v>347</v>
      </c>
    </row>
    <row r="341" spans="2:51" s="14" customFormat="1" ht="12">
      <c r="B341" s="167"/>
      <c r="D341" s="160" t="s">
        <v>179</v>
      </c>
      <c r="E341" s="168" t="s">
        <v>1</v>
      </c>
      <c r="F341" s="169" t="s">
        <v>2782</v>
      </c>
      <c r="H341" s="170">
        <v>2.376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8" t="s">
        <v>179</v>
      </c>
      <c r="AU341" s="168" t="s">
        <v>87</v>
      </c>
      <c r="AV341" s="14" t="s">
        <v>87</v>
      </c>
      <c r="AW341" s="14" t="s">
        <v>31</v>
      </c>
      <c r="AX341" s="14" t="s">
        <v>77</v>
      </c>
      <c r="AY341" s="168" t="s">
        <v>170</v>
      </c>
    </row>
    <row r="342" spans="2:51" s="14" customFormat="1" ht="12">
      <c r="B342" s="167"/>
      <c r="D342" s="160" t="s">
        <v>179</v>
      </c>
      <c r="E342" s="168" t="s">
        <v>1</v>
      </c>
      <c r="F342" s="169" t="s">
        <v>2327</v>
      </c>
      <c r="H342" s="170">
        <v>161.509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8" t="s">
        <v>179</v>
      </c>
      <c r="AU342" s="168" t="s">
        <v>87</v>
      </c>
      <c r="AV342" s="14" t="s">
        <v>87</v>
      </c>
      <c r="AW342" s="14" t="s">
        <v>31</v>
      </c>
      <c r="AX342" s="14" t="s">
        <v>77</v>
      </c>
      <c r="AY342" s="168" t="s">
        <v>170</v>
      </c>
    </row>
    <row r="343" spans="2:51" s="15" customFormat="1" ht="12">
      <c r="B343" s="175"/>
      <c r="D343" s="160" t="s">
        <v>179</v>
      </c>
      <c r="E343" s="176" t="s">
        <v>1</v>
      </c>
      <c r="F343" s="177" t="s">
        <v>239</v>
      </c>
      <c r="H343" s="178">
        <v>163.885</v>
      </c>
      <c r="I343" s="179"/>
      <c r="L343" s="175"/>
      <c r="M343" s="180"/>
      <c r="N343" s="181"/>
      <c r="O343" s="181"/>
      <c r="P343" s="181"/>
      <c r="Q343" s="181"/>
      <c r="R343" s="181"/>
      <c r="S343" s="181"/>
      <c r="T343" s="182"/>
      <c r="AT343" s="176" t="s">
        <v>179</v>
      </c>
      <c r="AU343" s="176" t="s">
        <v>87</v>
      </c>
      <c r="AV343" s="15" t="s">
        <v>177</v>
      </c>
      <c r="AW343" s="15" t="s">
        <v>31</v>
      </c>
      <c r="AX343" s="15" t="s">
        <v>32</v>
      </c>
      <c r="AY343" s="176" t="s">
        <v>170</v>
      </c>
    </row>
    <row r="344" spans="1:65" s="2" customFormat="1" ht="16.5" customHeight="1">
      <c r="A344" s="33"/>
      <c r="B344" s="145"/>
      <c r="C344" s="146" t="s">
        <v>414</v>
      </c>
      <c r="D344" s="146" t="s">
        <v>172</v>
      </c>
      <c r="E344" s="147" t="s">
        <v>349</v>
      </c>
      <c r="F344" s="148" t="s">
        <v>350</v>
      </c>
      <c r="G344" s="149" t="s">
        <v>222</v>
      </c>
      <c r="H344" s="150">
        <v>107.673</v>
      </c>
      <c r="I344" s="151"/>
      <c r="J344" s="152">
        <f>ROUND(I344*H344,2)</f>
        <v>0</v>
      </c>
      <c r="K344" s="148" t="s">
        <v>193</v>
      </c>
      <c r="L344" s="34"/>
      <c r="M344" s="153" t="s">
        <v>1</v>
      </c>
      <c r="N344" s="154" t="s">
        <v>42</v>
      </c>
      <c r="O344" s="59"/>
      <c r="P344" s="155">
        <f>O344*H344</f>
        <v>0</v>
      </c>
      <c r="Q344" s="155">
        <v>0</v>
      </c>
      <c r="R344" s="155">
        <f>Q344*H344</f>
        <v>0</v>
      </c>
      <c r="S344" s="155">
        <v>0</v>
      </c>
      <c r="T344" s="156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7" t="s">
        <v>177</v>
      </c>
      <c r="AT344" s="157" t="s">
        <v>172</v>
      </c>
      <c r="AU344" s="157" t="s">
        <v>87</v>
      </c>
      <c r="AY344" s="18" t="s">
        <v>170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8" t="s">
        <v>32</v>
      </c>
      <c r="BK344" s="158">
        <f>ROUND(I344*H344,2)</f>
        <v>0</v>
      </c>
      <c r="BL344" s="18" t="s">
        <v>177</v>
      </c>
      <c r="BM344" s="157" t="s">
        <v>351</v>
      </c>
    </row>
    <row r="345" spans="2:51" s="13" customFormat="1" ht="12">
      <c r="B345" s="159"/>
      <c r="D345" s="160" t="s">
        <v>179</v>
      </c>
      <c r="E345" s="161" t="s">
        <v>1</v>
      </c>
      <c r="F345" s="162" t="s">
        <v>2332</v>
      </c>
      <c r="H345" s="161" t="s">
        <v>1</v>
      </c>
      <c r="I345" s="163"/>
      <c r="L345" s="159"/>
      <c r="M345" s="164"/>
      <c r="N345" s="165"/>
      <c r="O345" s="165"/>
      <c r="P345" s="165"/>
      <c r="Q345" s="165"/>
      <c r="R345" s="165"/>
      <c r="S345" s="165"/>
      <c r="T345" s="166"/>
      <c r="AT345" s="161" t="s">
        <v>179</v>
      </c>
      <c r="AU345" s="161" t="s">
        <v>87</v>
      </c>
      <c r="AV345" s="13" t="s">
        <v>32</v>
      </c>
      <c r="AW345" s="13" t="s">
        <v>31</v>
      </c>
      <c r="AX345" s="13" t="s">
        <v>77</v>
      </c>
      <c r="AY345" s="161" t="s">
        <v>170</v>
      </c>
    </row>
    <row r="346" spans="2:51" s="14" customFormat="1" ht="12">
      <c r="B346" s="167"/>
      <c r="D346" s="160" t="s">
        <v>179</v>
      </c>
      <c r="E346" s="168" t="s">
        <v>1</v>
      </c>
      <c r="F346" s="169" t="s">
        <v>2329</v>
      </c>
      <c r="H346" s="170">
        <v>107.673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179</v>
      </c>
      <c r="AU346" s="168" t="s">
        <v>87</v>
      </c>
      <c r="AV346" s="14" t="s">
        <v>87</v>
      </c>
      <c r="AW346" s="14" t="s">
        <v>31</v>
      </c>
      <c r="AX346" s="14" t="s">
        <v>32</v>
      </c>
      <c r="AY346" s="168" t="s">
        <v>170</v>
      </c>
    </row>
    <row r="347" spans="1:65" s="2" customFormat="1" ht="16.5" customHeight="1">
      <c r="A347" s="33"/>
      <c r="B347" s="145"/>
      <c r="C347" s="146" t="s">
        <v>417</v>
      </c>
      <c r="D347" s="146" t="s">
        <v>172</v>
      </c>
      <c r="E347" s="147" t="s">
        <v>372</v>
      </c>
      <c r="F347" s="148" t="s">
        <v>373</v>
      </c>
      <c r="G347" s="149" t="s">
        <v>222</v>
      </c>
      <c r="H347" s="150">
        <v>161.653</v>
      </c>
      <c r="I347" s="151"/>
      <c r="J347" s="152">
        <f>ROUND(I347*H347,2)</f>
        <v>0</v>
      </c>
      <c r="K347" s="148" t="s">
        <v>176</v>
      </c>
      <c r="L347" s="34"/>
      <c r="M347" s="153" t="s">
        <v>1</v>
      </c>
      <c r="N347" s="154" t="s">
        <v>42</v>
      </c>
      <c r="O347" s="59"/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57" t="s">
        <v>177</v>
      </c>
      <c r="AT347" s="157" t="s">
        <v>172</v>
      </c>
      <c r="AU347" s="157" t="s">
        <v>87</v>
      </c>
      <c r="AY347" s="18" t="s">
        <v>170</v>
      </c>
      <c r="BE347" s="158">
        <f>IF(N347="základní",J347,0)</f>
        <v>0</v>
      </c>
      <c r="BF347" s="158">
        <f>IF(N347="snížená",J347,0)</f>
        <v>0</v>
      </c>
      <c r="BG347" s="158">
        <f>IF(N347="zákl. přenesená",J347,0)</f>
        <v>0</v>
      </c>
      <c r="BH347" s="158">
        <f>IF(N347="sníž. přenesená",J347,0)</f>
        <v>0</v>
      </c>
      <c r="BI347" s="158">
        <f>IF(N347="nulová",J347,0)</f>
        <v>0</v>
      </c>
      <c r="BJ347" s="18" t="s">
        <v>32</v>
      </c>
      <c r="BK347" s="158">
        <f>ROUND(I347*H347,2)</f>
        <v>0</v>
      </c>
      <c r="BL347" s="18" t="s">
        <v>177</v>
      </c>
      <c r="BM347" s="157" t="s">
        <v>374</v>
      </c>
    </row>
    <row r="348" spans="2:51" s="14" customFormat="1" ht="12">
      <c r="B348" s="167"/>
      <c r="D348" s="160" t="s">
        <v>179</v>
      </c>
      <c r="E348" s="168" t="s">
        <v>1</v>
      </c>
      <c r="F348" s="169" t="s">
        <v>936</v>
      </c>
      <c r="H348" s="170">
        <v>416.324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8" t="s">
        <v>179</v>
      </c>
      <c r="AU348" s="168" t="s">
        <v>87</v>
      </c>
      <c r="AV348" s="14" t="s">
        <v>87</v>
      </c>
      <c r="AW348" s="14" t="s">
        <v>31</v>
      </c>
      <c r="AX348" s="14" t="s">
        <v>77</v>
      </c>
      <c r="AY348" s="168" t="s">
        <v>170</v>
      </c>
    </row>
    <row r="349" spans="2:51" s="14" customFormat="1" ht="12">
      <c r="B349" s="167"/>
      <c r="D349" s="160" t="s">
        <v>179</v>
      </c>
      <c r="E349" s="168" t="s">
        <v>1</v>
      </c>
      <c r="F349" s="169" t="s">
        <v>2783</v>
      </c>
      <c r="H349" s="170">
        <v>-21.469</v>
      </c>
      <c r="I349" s="171"/>
      <c r="L349" s="167"/>
      <c r="M349" s="172"/>
      <c r="N349" s="173"/>
      <c r="O349" s="173"/>
      <c r="P349" s="173"/>
      <c r="Q349" s="173"/>
      <c r="R349" s="173"/>
      <c r="S349" s="173"/>
      <c r="T349" s="174"/>
      <c r="AT349" s="168" t="s">
        <v>179</v>
      </c>
      <c r="AU349" s="168" t="s">
        <v>87</v>
      </c>
      <c r="AV349" s="14" t="s">
        <v>87</v>
      </c>
      <c r="AW349" s="14" t="s">
        <v>31</v>
      </c>
      <c r="AX349" s="14" t="s">
        <v>77</v>
      </c>
      <c r="AY349" s="168" t="s">
        <v>170</v>
      </c>
    </row>
    <row r="350" spans="2:51" s="13" customFormat="1" ht="12">
      <c r="B350" s="159"/>
      <c r="D350" s="160" t="s">
        <v>179</v>
      </c>
      <c r="E350" s="161" t="s">
        <v>1</v>
      </c>
      <c r="F350" s="162" t="s">
        <v>2333</v>
      </c>
      <c r="H350" s="161" t="s">
        <v>1</v>
      </c>
      <c r="I350" s="163"/>
      <c r="L350" s="159"/>
      <c r="M350" s="164"/>
      <c r="N350" s="165"/>
      <c r="O350" s="165"/>
      <c r="P350" s="165"/>
      <c r="Q350" s="165"/>
      <c r="R350" s="165"/>
      <c r="S350" s="165"/>
      <c r="T350" s="166"/>
      <c r="AT350" s="161" t="s">
        <v>179</v>
      </c>
      <c r="AU350" s="161" t="s">
        <v>87</v>
      </c>
      <c r="AV350" s="13" t="s">
        <v>32</v>
      </c>
      <c r="AW350" s="13" t="s">
        <v>31</v>
      </c>
      <c r="AX350" s="13" t="s">
        <v>77</v>
      </c>
      <c r="AY350" s="161" t="s">
        <v>170</v>
      </c>
    </row>
    <row r="351" spans="2:51" s="14" customFormat="1" ht="12">
      <c r="B351" s="167"/>
      <c r="D351" s="160" t="s">
        <v>179</v>
      </c>
      <c r="E351" s="168" t="s">
        <v>1</v>
      </c>
      <c r="F351" s="169" t="s">
        <v>2784</v>
      </c>
      <c r="H351" s="170">
        <v>-127.915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179</v>
      </c>
      <c r="AU351" s="168" t="s">
        <v>87</v>
      </c>
      <c r="AV351" s="14" t="s">
        <v>87</v>
      </c>
      <c r="AW351" s="14" t="s">
        <v>31</v>
      </c>
      <c r="AX351" s="14" t="s">
        <v>77</v>
      </c>
      <c r="AY351" s="168" t="s">
        <v>170</v>
      </c>
    </row>
    <row r="352" spans="2:51" s="14" customFormat="1" ht="12">
      <c r="B352" s="167"/>
      <c r="D352" s="160" t="s">
        <v>179</v>
      </c>
      <c r="E352" s="168" t="s">
        <v>1</v>
      </c>
      <c r="F352" s="169" t="s">
        <v>2785</v>
      </c>
      <c r="H352" s="170">
        <v>-4.253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8" t="s">
        <v>179</v>
      </c>
      <c r="AU352" s="168" t="s">
        <v>87</v>
      </c>
      <c r="AV352" s="14" t="s">
        <v>87</v>
      </c>
      <c r="AW352" s="14" t="s">
        <v>31</v>
      </c>
      <c r="AX352" s="14" t="s">
        <v>77</v>
      </c>
      <c r="AY352" s="168" t="s">
        <v>170</v>
      </c>
    </row>
    <row r="353" spans="2:51" s="14" customFormat="1" ht="12">
      <c r="B353" s="167"/>
      <c r="D353" s="160" t="s">
        <v>179</v>
      </c>
      <c r="E353" s="168" t="s">
        <v>1</v>
      </c>
      <c r="F353" s="169" t="s">
        <v>2786</v>
      </c>
      <c r="H353" s="170">
        <v>-2.709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179</v>
      </c>
      <c r="AU353" s="168" t="s">
        <v>87</v>
      </c>
      <c r="AV353" s="14" t="s">
        <v>87</v>
      </c>
      <c r="AW353" s="14" t="s">
        <v>31</v>
      </c>
      <c r="AX353" s="14" t="s">
        <v>77</v>
      </c>
      <c r="AY353" s="168" t="s">
        <v>170</v>
      </c>
    </row>
    <row r="354" spans="2:51" s="13" customFormat="1" ht="12">
      <c r="B354" s="159"/>
      <c r="D354" s="160" t="s">
        <v>179</v>
      </c>
      <c r="E354" s="161" t="s">
        <v>1</v>
      </c>
      <c r="F354" s="162" t="s">
        <v>1335</v>
      </c>
      <c r="H354" s="161" t="s">
        <v>1</v>
      </c>
      <c r="I354" s="163"/>
      <c r="L354" s="159"/>
      <c r="M354" s="164"/>
      <c r="N354" s="165"/>
      <c r="O354" s="165"/>
      <c r="P354" s="165"/>
      <c r="Q354" s="165"/>
      <c r="R354" s="165"/>
      <c r="S354" s="165"/>
      <c r="T354" s="166"/>
      <c r="AT354" s="161" t="s">
        <v>179</v>
      </c>
      <c r="AU354" s="161" t="s">
        <v>87</v>
      </c>
      <c r="AV354" s="13" t="s">
        <v>32</v>
      </c>
      <c r="AW354" s="13" t="s">
        <v>31</v>
      </c>
      <c r="AX354" s="13" t="s">
        <v>77</v>
      </c>
      <c r="AY354" s="161" t="s">
        <v>170</v>
      </c>
    </row>
    <row r="355" spans="2:51" s="14" customFormat="1" ht="12">
      <c r="B355" s="167"/>
      <c r="D355" s="160" t="s">
        <v>179</v>
      </c>
      <c r="E355" s="168" t="s">
        <v>1</v>
      </c>
      <c r="F355" s="169" t="s">
        <v>1336</v>
      </c>
      <c r="H355" s="170">
        <v>-74.43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179</v>
      </c>
      <c r="AU355" s="168" t="s">
        <v>87</v>
      </c>
      <c r="AV355" s="14" t="s">
        <v>87</v>
      </c>
      <c r="AW355" s="14" t="s">
        <v>31</v>
      </c>
      <c r="AX355" s="14" t="s">
        <v>77</v>
      </c>
      <c r="AY355" s="168" t="s">
        <v>170</v>
      </c>
    </row>
    <row r="356" spans="2:51" s="14" customFormat="1" ht="12">
      <c r="B356" s="167"/>
      <c r="D356" s="160" t="s">
        <v>179</v>
      </c>
      <c r="E356" s="168" t="s">
        <v>1</v>
      </c>
      <c r="F356" s="169" t="s">
        <v>1999</v>
      </c>
      <c r="H356" s="170">
        <v>-23.895</v>
      </c>
      <c r="I356" s="171"/>
      <c r="L356" s="167"/>
      <c r="M356" s="172"/>
      <c r="N356" s="173"/>
      <c r="O356" s="173"/>
      <c r="P356" s="173"/>
      <c r="Q356" s="173"/>
      <c r="R356" s="173"/>
      <c r="S356" s="173"/>
      <c r="T356" s="174"/>
      <c r="AT356" s="168" t="s">
        <v>179</v>
      </c>
      <c r="AU356" s="168" t="s">
        <v>87</v>
      </c>
      <c r="AV356" s="14" t="s">
        <v>87</v>
      </c>
      <c r="AW356" s="14" t="s">
        <v>31</v>
      </c>
      <c r="AX356" s="14" t="s">
        <v>77</v>
      </c>
      <c r="AY356" s="168" t="s">
        <v>170</v>
      </c>
    </row>
    <row r="357" spans="2:51" s="15" customFormat="1" ht="12">
      <c r="B357" s="175"/>
      <c r="D357" s="160" t="s">
        <v>179</v>
      </c>
      <c r="E357" s="176" t="s">
        <v>133</v>
      </c>
      <c r="F357" s="177" t="s">
        <v>239</v>
      </c>
      <c r="H357" s="178">
        <v>161.653</v>
      </c>
      <c r="I357" s="179"/>
      <c r="L357" s="175"/>
      <c r="M357" s="180"/>
      <c r="N357" s="181"/>
      <c r="O357" s="181"/>
      <c r="P357" s="181"/>
      <c r="Q357" s="181"/>
      <c r="R357" s="181"/>
      <c r="S357" s="181"/>
      <c r="T357" s="182"/>
      <c r="AT357" s="176" t="s">
        <v>179</v>
      </c>
      <c r="AU357" s="176" t="s">
        <v>87</v>
      </c>
      <c r="AV357" s="15" t="s">
        <v>177</v>
      </c>
      <c r="AW357" s="15" t="s">
        <v>31</v>
      </c>
      <c r="AX357" s="15" t="s">
        <v>32</v>
      </c>
      <c r="AY357" s="176" t="s">
        <v>170</v>
      </c>
    </row>
    <row r="358" spans="1:65" s="2" customFormat="1" ht="16.5" customHeight="1">
      <c r="A358" s="33"/>
      <c r="B358" s="145"/>
      <c r="C358" s="183" t="s">
        <v>420</v>
      </c>
      <c r="D358" s="183" t="s">
        <v>379</v>
      </c>
      <c r="E358" s="184" t="s">
        <v>941</v>
      </c>
      <c r="F358" s="185" t="s">
        <v>942</v>
      </c>
      <c r="G358" s="186" t="s">
        <v>249</v>
      </c>
      <c r="H358" s="187">
        <v>336.077</v>
      </c>
      <c r="I358" s="188"/>
      <c r="J358" s="189">
        <f>ROUND(I358*H358,2)</f>
        <v>0</v>
      </c>
      <c r="K358" s="185" t="s">
        <v>193</v>
      </c>
      <c r="L358" s="190"/>
      <c r="M358" s="191" t="s">
        <v>1</v>
      </c>
      <c r="N358" s="192" t="s">
        <v>42</v>
      </c>
      <c r="O358" s="59"/>
      <c r="P358" s="155">
        <f>O358*H358</f>
        <v>0</v>
      </c>
      <c r="Q358" s="155">
        <v>0</v>
      </c>
      <c r="R358" s="155">
        <f>Q358*H358</f>
        <v>0</v>
      </c>
      <c r="S358" s="155">
        <v>0</v>
      </c>
      <c r="T358" s="156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7" t="s">
        <v>210</v>
      </c>
      <c r="AT358" s="157" t="s">
        <v>379</v>
      </c>
      <c r="AU358" s="157" t="s">
        <v>87</v>
      </c>
      <c r="AY358" s="18" t="s">
        <v>170</v>
      </c>
      <c r="BE358" s="158">
        <f>IF(N358="základní",J358,0)</f>
        <v>0</v>
      </c>
      <c r="BF358" s="158">
        <f>IF(N358="snížená",J358,0)</f>
        <v>0</v>
      </c>
      <c r="BG358" s="158">
        <f>IF(N358="zákl. přenesená",J358,0)</f>
        <v>0</v>
      </c>
      <c r="BH358" s="158">
        <f>IF(N358="sníž. přenesená",J358,0)</f>
        <v>0</v>
      </c>
      <c r="BI358" s="158">
        <f>IF(N358="nulová",J358,0)</f>
        <v>0</v>
      </c>
      <c r="BJ358" s="18" t="s">
        <v>32</v>
      </c>
      <c r="BK358" s="158">
        <f>ROUND(I358*H358,2)</f>
        <v>0</v>
      </c>
      <c r="BL358" s="18" t="s">
        <v>177</v>
      </c>
      <c r="BM358" s="157" t="s">
        <v>2787</v>
      </c>
    </row>
    <row r="359" spans="2:51" s="14" customFormat="1" ht="12">
      <c r="B359" s="167"/>
      <c r="D359" s="160" t="s">
        <v>179</v>
      </c>
      <c r="E359" s="168" t="s">
        <v>1</v>
      </c>
      <c r="F359" s="169" t="s">
        <v>944</v>
      </c>
      <c r="H359" s="170">
        <v>336.077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179</v>
      </c>
      <c r="AU359" s="168" t="s">
        <v>87</v>
      </c>
      <c r="AV359" s="14" t="s">
        <v>87</v>
      </c>
      <c r="AW359" s="14" t="s">
        <v>31</v>
      </c>
      <c r="AX359" s="14" t="s">
        <v>77</v>
      </c>
      <c r="AY359" s="168" t="s">
        <v>170</v>
      </c>
    </row>
    <row r="360" spans="2:51" s="15" customFormat="1" ht="12">
      <c r="B360" s="175"/>
      <c r="D360" s="160" t="s">
        <v>179</v>
      </c>
      <c r="E360" s="176" t="s">
        <v>1</v>
      </c>
      <c r="F360" s="177" t="s">
        <v>239</v>
      </c>
      <c r="H360" s="178">
        <v>336.077</v>
      </c>
      <c r="I360" s="179"/>
      <c r="L360" s="175"/>
      <c r="M360" s="180"/>
      <c r="N360" s="181"/>
      <c r="O360" s="181"/>
      <c r="P360" s="181"/>
      <c r="Q360" s="181"/>
      <c r="R360" s="181"/>
      <c r="S360" s="181"/>
      <c r="T360" s="182"/>
      <c r="AT360" s="176" t="s">
        <v>179</v>
      </c>
      <c r="AU360" s="176" t="s">
        <v>87</v>
      </c>
      <c r="AV360" s="15" t="s">
        <v>177</v>
      </c>
      <c r="AW360" s="15" t="s">
        <v>31</v>
      </c>
      <c r="AX360" s="15" t="s">
        <v>32</v>
      </c>
      <c r="AY360" s="176" t="s">
        <v>170</v>
      </c>
    </row>
    <row r="361" spans="1:65" s="2" customFormat="1" ht="16.5" customHeight="1">
      <c r="A361" s="33"/>
      <c r="B361" s="145"/>
      <c r="C361" s="146" t="s">
        <v>423</v>
      </c>
      <c r="D361" s="146" t="s">
        <v>172</v>
      </c>
      <c r="E361" s="147" t="s">
        <v>385</v>
      </c>
      <c r="F361" s="148" t="s">
        <v>386</v>
      </c>
      <c r="G361" s="149" t="s">
        <v>222</v>
      </c>
      <c r="H361" s="150">
        <v>308.548</v>
      </c>
      <c r="I361" s="151"/>
      <c r="J361" s="152">
        <f>ROUND(I361*H361,2)</f>
        <v>0</v>
      </c>
      <c r="K361" s="148" t="s">
        <v>176</v>
      </c>
      <c r="L361" s="34"/>
      <c r="M361" s="153" t="s">
        <v>1</v>
      </c>
      <c r="N361" s="154" t="s">
        <v>42</v>
      </c>
      <c r="O361" s="59"/>
      <c r="P361" s="155">
        <f>O361*H361</f>
        <v>0</v>
      </c>
      <c r="Q361" s="155">
        <v>0</v>
      </c>
      <c r="R361" s="155">
        <f>Q361*H361</f>
        <v>0</v>
      </c>
      <c r="S361" s="155">
        <v>0</v>
      </c>
      <c r="T361" s="156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7" t="s">
        <v>177</v>
      </c>
      <c r="AT361" s="157" t="s">
        <v>172</v>
      </c>
      <c r="AU361" s="157" t="s">
        <v>87</v>
      </c>
      <c r="AY361" s="18" t="s">
        <v>170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8" t="s">
        <v>32</v>
      </c>
      <c r="BK361" s="158">
        <f>ROUND(I361*H361,2)</f>
        <v>0</v>
      </c>
      <c r="BL361" s="18" t="s">
        <v>177</v>
      </c>
      <c r="BM361" s="157" t="s">
        <v>2788</v>
      </c>
    </row>
    <row r="362" spans="2:51" s="14" customFormat="1" ht="12">
      <c r="B362" s="167"/>
      <c r="D362" s="160" t="s">
        <v>179</v>
      </c>
      <c r="E362" s="168" t="s">
        <v>1</v>
      </c>
      <c r="F362" s="169" t="s">
        <v>2789</v>
      </c>
      <c r="H362" s="170">
        <v>186.709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8" t="s">
        <v>179</v>
      </c>
      <c r="AU362" s="168" t="s">
        <v>87</v>
      </c>
      <c r="AV362" s="14" t="s">
        <v>87</v>
      </c>
      <c r="AW362" s="14" t="s">
        <v>31</v>
      </c>
      <c r="AX362" s="14" t="s">
        <v>77</v>
      </c>
      <c r="AY362" s="168" t="s">
        <v>170</v>
      </c>
    </row>
    <row r="363" spans="2:51" s="14" customFormat="1" ht="12">
      <c r="B363" s="167"/>
      <c r="D363" s="160" t="s">
        <v>179</v>
      </c>
      <c r="E363" s="168" t="s">
        <v>1</v>
      </c>
      <c r="F363" s="169" t="s">
        <v>2790</v>
      </c>
      <c r="H363" s="170">
        <v>119.463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8" t="s">
        <v>179</v>
      </c>
      <c r="AU363" s="168" t="s">
        <v>87</v>
      </c>
      <c r="AV363" s="14" t="s">
        <v>87</v>
      </c>
      <c r="AW363" s="14" t="s">
        <v>31</v>
      </c>
      <c r="AX363" s="14" t="s">
        <v>77</v>
      </c>
      <c r="AY363" s="168" t="s">
        <v>170</v>
      </c>
    </row>
    <row r="364" spans="2:51" s="14" customFormat="1" ht="12">
      <c r="B364" s="167"/>
      <c r="D364" s="160" t="s">
        <v>179</v>
      </c>
      <c r="E364" s="168" t="s">
        <v>1</v>
      </c>
      <c r="F364" s="169" t="s">
        <v>2782</v>
      </c>
      <c r="H364" s="170">
        <v>2.376</v>
      </c>
      <c r="I364" s="171"/>
      <c r="L364" s="167"/>
      <c r="M364" s="172"/>
      <c r="N364" s="173"/>
      <c r="O364" s="173"/>
      <c r="P364" s="173"/>
      <c r="Q364" s="173"/>
      <c r="R364" s="173"/>
      <c r="S364" s="173"/>
      <c r="T364" s="174"/>
      <c r="AT364" s="168" t="s">
        <v>179</v>
      </c>
      <c r="AU364" s="168" t="s">
        <v>87</v>
      </c>
      <c r="AV364" s="14" t="s">
        <v>87</v>
      </c>
      <c r="AW364" s="14" t="s">
        <v>31</v>
      </c>
      <c r="AX364" s="14" t="s">
        <v>77</v>
      </c>
      <c r="AY364" s="168" t="s">
        <v>170</v>
      </c>
    </row>
    <row r="365" spans="2:51" s="15" customFormat="1" ht="12">
      <c r="B365" s="175"/>
      <c r="D365" s="160" t="s">
        <v>179</v>
      </c>
      <c r="E365" s="176" t="s">
        <v>1</v>
      </c>
      <c r="F365" s="177" t="s">
        <v>239</v>
      </c>
      <c r="H365" s="178">
        <v>308.548</v>
      </c>
      <c r="I365" s="179"/>
      <c r="L365" s="175"/>
      <c r="M365" s="180"/>
      <c r="N365" s="181"/>
      <c r="O365" s="181"/>
      <c r="P365" s="181"/>
      <c r="Q365" s="181"/>
      <c r="R365" s="181"/>
      <c r="S365" s="181"/>
      <c r="T365" s="182"/>
      <c r="AT365" s="176" t="s">
        <v>179</v>
      </c>
      <c r="AU365" s="176" t="s">
        <v>87</v>
      </c>
      <c r="AV365" s="15" t="s">
        <v>177</v>
      </c>
      <c r="AW365" s="15" t="s">
        <v>31</v>
      </c>
      <c r="AX365" s="15" t="s">
        <v>32</v>
      </c>
      <c r="AY365" s="176" t="s">
        <v>170</v>
      </c>
    </row>
    <row r="366" spans="1:65" s="2" customFormat="1" ht="16.5" customHeight="1">
      <c r="A366" s="33"/>
      <c r="B366" s="145"/>
      <c r="C366" s="146" t="s">
        <v>426</v>
      </c>
      <c r="D366" s="146" t="s">
        <v>172</v>
      </c>
      <c r="E366" s="147" t="s">
        <v>948</v>
      </c>
      <c r="F366" s="148" t="s">
        <v>1337</v>
      </c>
      <c r="G366" s="149" t="s">
        <v>222</v>
      </c>
      <c r="H366" s="150">
        <v>308.548</v>
      </c>
      <c r="I366" s="151"/>
      <c r="J366" s="152">
        <f>ROUND(I366*H366,2)</f>
        <v>0</v>
      </c>
      <c r="K366" s="148" t="s">
        <v>176</v>
      </c>
      <c r="L366" s="34"/>
      <c r="M366" s="153" t="s">
        <v>1</v>
      </c>
      <c r="N366" s="154" t="s">
        <v>42</v>
      </c>
      <c r="O366" s="59"/>
      <c r="P366" s="155">
        <f>O366*H366</f>
        <v>0</v>
      </c>
      <c r="Q366" s="155">
        <v>0</v>
      </c>
      <c r="R366" s="155">
        <f>Q366*H366</f>
        <v>0</v>
      </c>
      <c r="S366" s="155">
        <v>0</v>
      </c>
      <c r="T366" s="156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7" t="s">
        <v>177</v>
      </c>
      <c r="AT366" s="157" t="s">
        <v>172</v>
      </c>
      <c r="AU366" s="157" t="s">
        <v>87</v>
      </c>
      <c r="AY366" s="18" t="s">
        <v>170</v>
      </c>
      <c r="BE366" s="158">
        <f>IF(N366="základní",J366,0)</f>
        <v>0</v>
      </c>
      <c r="BF366" s="158">
        <f>IF(N366="snížená",J366,0)</f>
        <v>0</v>
      </c>
      <c r="BG366" s="158">
        <f>IF(N366="zákl. přenesená",J366,0)</f>
        <v>0</v>
      </c>
      <c r="BH366" s="158">
        <f>IF(N366="sníž. přenesená",J366,0)</f>
        <v>0</v>
      </c>
      <c r="BI366" s="158">
        <f>IF(N366="nulová",J366,0)</f>
        <v>0</v>
      </c>
      <c r="BJ366" s="18" t="s">
        <v>32</v>
      </c>
      <c r="BK366" s="158">
        <f>ROUND(I366*H366,2)</f>
        <v>0</v>
      </c>
      <c r="BL366" s="18" t="s">
        <v>177</v>
      </c>
      <c r="BM366" s="157" t="s">
        <v>2791</v>
      </c>
    </row>
    <row r="367" spans="2:51" s="14" customFormat="1" ht="12">
      <c r="B367" s="167"/>
      <c r="D367" s="160" t="s">
        <v>179</v>
      </c>
      <c r="E367" s="168" t="s">
        <v>1</v>
      </c>
      <c r="F367" s="169" t="s">
        <v>2792</v>
      </c>
      <c r="H367" s="170">
        <v>308.548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8" t="s">
        <v>179</v>
      </c>
      <c r="AU367" s="168" t="s">
        <v>87</v>
      </c>
      <c r="AV367" s="14" t="s">
        <v>87</v>
      </c>
      <c r="AW367" s="14" t="s">
        <v>31</v>
      </c>
      <c r="AX367" s="14" t="s">
        <v>32</v>
      </c>
      <c r="AY367" s="168" t="s">
        <v>170</v>
      </c>
    </row>
    <row r="368" spans="1:65" s="2" customFormat="1" ht="16.5" customHeight="1">
      <c r="A368" s="33"/>
      <c r="B368" s="145"/>
      <c r="C368" s="146" t="s">
        <v>428</v>
      </c>
      <c r="D368" s="146" t="s">
        <v>172</v>
      </c>
      <c r="E368" s="147" t="s">
        <v>2793</v>
      </c>
      <c r="F368" s="148" t="s">
        <v>2794</v>
      </c>
      <c r="G368" s="149" t="s">
        <v>222</v>
      </c>
      <c r="H368" s="150">
        <v>21.469</v>
      </c>
      <c r="I368" s="151"/>
      <c r="J368" s="152">
        <f>ROUND(I368*H368,2)</f>
        <v>0</v>
      </c>
      <c r="K368" s="148" t="s">
        <v>176</v>
      </c>
      <c r="L368" s="34"/>
      <c r="M368" s="153" t="s">
        <v>1</v>
      </c>
      <c r="N368" s="154" t="s">
        <v>42</v>
      </c>
      <c r="O368" s="59"/>
      <c r="P368" s="155">
        <f>O368*H368</f>
        <v>0</v>
      </c>
      <c r="Q368" s="155">
        <v>0</v>
      </c>
      <c r="R368" s="155">
        <f>Q368*H368</f>
        <v>0</v>
      </c>
      <c r="S368" s="155">
        <v>0</v>
      </c>
      <c r="T368" s="156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7" t="s">
        <v>177</v>
      </c>
      <c r="AT368" s="157" t="s">
        <v>172</v>
      </c>
      <c r="AU368" s="157" t="s">
        <v>87</v>
      </c>
      <c r="AY368" s="18" t="s">
        <v>170</v>
      </c>
      <c r="BE368" s="158">
        <f>IF(N368="základní",J368,0)</f>
        <v>0</v>
      </c>
      <c r="BF368" s="158">
        <f>IF(N368="snížená",J368,0)</f>
        <v>0</v>
      </c>
      <c r="BG368" s="158">
        <f>IF(N368="zákl. přenesená",J368,0)</f>
        <v>0</v>
      </c>
      <c r="BH368" s="158">
        <f>IF(N368="sníž. přenesená",J368,0)</f>
        <v>0</v>
      </c>
      <c r="BI368" s="158">
        <f>IF(N368="nulová",J368,0)</f>
        <v>0</v>
      </c>
      <c r="BJ368" s="18" t="s">
        <v>32</v>
      </c>
      <c r="BK368" s="158">
        <f>ROUND(I368*H368,2)</f>
        <v>0</v>
      </c>
      <c r="BL368" s="18" t="s">
        <v>177</v>
      </c>
      <c r="BM368" s="157" t="s">
        <v>2795</v>
      </c>
    </row>
    <row r="369" spans="2:51" s="13" customFormat="1" ht="12">
      <c r="B369" s="159"/>
      <c r="D369" s="160" t="s">
        <v>179</v>
      </c>
      <c r="E369" s="161" t="s">
        <v>1</v>
      </c>
      <c r="F369" s="162" t="s">
        <v>2796</v>
      </c>
      <c r="H369" s="161" t="s">
        <v>1</v>
      </c>
      <c r="I369" s="163"/>
      <c r="L369" s="159"/>
      <c r="M369" s="164"/>
      <c r="N369" s="165"/>
      <c r="O369" s="165"/>
      <c r="P369" s="165"/>
      <c r="Q369" s="165"/>
      <c r="R369" s="165"/>
      <c r="S369" s="165"/>
      <c r="T369" s="166"/>
      <c r="AT369" s="161" t="s">
        <v>179</v>
      </c>
      <c r="AU369" s="161" t="s">
        <v>87</v>
      </c>
      <c r="AV369" s="13" t="s">
        <v>32</v>
      </c>
      <c r="AW369" s="13" t="s">
        <v>31</v>
      </c>
      <c r="AX369" s="13" t="s">
        <v>77</v>
      </c>
      <c r="AY369" s="161" t="s">
        <v>170</v>
      </c>
    </row>
    <row r="370" spans="2:51" s="14" customFormat="1" ht="12">
      <c r="B370" s="167"/>
      <c r="D370" s="160" t="s">
        <v>179</v>
      </c>
      <c r="E370" s="168" t="s">
        <v>1</v>
      </c>
      <c r="F370" s="169" t="s">
        <v>2797</v>
      </c>
      <c r="H370" s="170">
        <v>3.142</v>
      </c>
      <c r="I370" s="171"/>
      <c r="L370" s="167"/>
      <c r="M370" s="172"/>
      <c r="N370" s="173"/>
      <c r="O370" s="173"/>
      <c r="P370" s="173"/>
      <c r="Q370" s="173"/>
      <c r="R370" s="173"/>
      <c r="S370" s="173"/>
      <c r="T370" s="174"/>
      <c r="AT370" s="168" t="s">
        <v>179</v>
      </c>
      <c r="AU370" s="168" t="s">
        <v>87</v>
      </c>
      <c r="AV370" s="14" t="s">
        <v>87</v>
      </c>
      <c r="AW370" s="14" t="s">
        <v>31</v>
      </c>
      <c r="AX370" s="14" t="s">
        <v>77</v>
      </c>
      <c r="AY370" s="168" t="s">
        <v>170</v>
      </c>
    </row>
    <row r="371" spans="2:51" s="14" customFormat="1" ht="12">
      <c r="B371" s="167"/>
      <c r="D371" s="160" t="s">
        <v>179</v>
      </c>
      <c r="E371" s="168" t="s">
        <v>1</v>
      </c>
      <c r="F371" s="169" t="s">
        <v>2798</v>
      </c>
      <c r="H371" s="170">
        <v>3.345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8" t="s">
        <v>179</v>
      </c>
      <c r="AU371" s="168" t="s">
        <v>87</v>
      </c>
      <c r="AV371" s="14" t="s">
        <v>87</v>
      </c>
      <c r="AW371" s="14" t="s">
        <v>31</v>
      </c>
      <c r="AX371" s="14" t="s">
        <v>77</v>
      </c>
      <c r="AY371" s="168" t="s">
        <v>170</v>
      </c>
    </row>
    <row r="372" spans="2:51" s="14" customFormat="1" ht="12">
      <c r="B372" s="167"/>
      <c r="D372" s="160" t="s">
        <v>179</v>
      </c>
      <c r="E372" s="168" t="s">
        <v>1</v>
      </c>
      <c r="F372" s="169" t="s">
        <v>2799</v>
      </c>
      <c r="H372" s="170">
        <v>2.733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179</v>
      </c>
      <c r="AU372" s="168" t="s">
        <v>87</v>
      </c>
      <c r="AV372" s="14" t="s">
        <v>87</v>
      </c>
      <c r="AW372" s="14" t="s">
        <v>31</v>
      </c>
      <c r="AX372" s="14" t="s">
        <v>77</v>
      </c>
      <c r="AY372" s="168" t="s">
        <v>170</v>
      </c>
    </row>
    <row r="373" spans="2:51" s="13" customFormat="1" ht="12">
      <c r="B373" s="159"/>
      <c r="D373" s="160" t="s">
        <v>179</v>
      </c>
      <c r="E373" s="161" t="s">
        <v>1</v>
      </c>
      <c r="F373" s="162" t="s">
        <v>2800</v>
      </c>
      <c r="H373" s="161" t="s">
        <v>1</v>
      </c>
      <c r="I373" s="163"/>
      <c r="L373" s="159"/>
      <c r="M373" s="164"/>
      <c r="N373" s="165"/>
      <c r="O373" s="165"/>
      <c r="P373" s="165"/>
      <c r="Q373" s="165"/>
      <c r="R373" s="165"/>
      <c r="S373" s="165"/>
      <c r="T373" s="166"/>
      <c r="AT373" s="161" t="s">
        <v>179</v>
      </c>
      <c r="AU373" s="161" t="s">
        <v>87</v>
      </c>
      <c r="AV373" s="13" t="s">
        <v>32</v>
      </c>
      <c r="AW373" s="13" t="s">
        <v>31</v>
      </c>
      <c r="AX373" s="13" t="s">
        <v>77</v>
      </c>
      <c r="AY373" s="161" t="s">
        <v>170</v>
      </c>
    </row>
    <row r="374" spans="2:51" s="14" customFormat="1" ht="12">
      <c r="B374" s="167"/>
      <c r="D374" s="160" t="s">
        <v>179</v>
      </c>
      <c r="E374" s="168" t="s">
        <v>1</v>
      </c>
      <c r="F374" s="169" t="s">
        <v>2801</v>
      </c>
      <c r="H374" s="170">
        <v>2.789</v>
      </c>
      <c r="I374" s="171"/>
      <c r="L374" s="167"/>
      <c r="M374" s="172"/>
      <c r="N374" s="173"/>
      <c r="O374" s="173"/>
      <c r="P374" s="173"/>
      <c r="Q374" s="173"/>
      <c r="R374" s="173"/>
      <c r="S374" s="173"/>
      <c r="T374" s="174"/>
      <c r="AT374" s="168" t="s">
        <v>179</v>
      </c>
      <c r="AU374" s="168" t="s">
        <v>87</v>
      </c>
      <c r="AV374" s="14" t="s">
        <v>87</v>
      </c>
      <c r="AW374" s="14" t="s">
        <v>31</v>
      </c>
      <c r="AX374" s="14" t="s">
        <v>77</v>
      </c>
      <c r="AY374" s="168" t="s">
        <v>170</v>
      </c>
    </row>
    <row r="375" spans="2:51" s="14" customFormat="1" ht="12">
      <c r="B375" s="167"/>
      <c r="D375" s="160" t="s">
        <v>179</v>
      </c>
      <c r="E375" s="168" t="s">
        <v>1</v>
      </c>
      <c r="F375" s="169" t="s">
        <v>2802</v>
      </c>
      <c r="H375" s="170">
        <v>2.749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8" t="s">
        <v>179</v>
      </c>
      <c r="AU375" s="168" t="s">
        <v>87</v>
      </c>
      <c r="AV375" s="14" t="s">
        <v>87</v>
      </c>
      <c r="AW375" s="14" t="s">
        <v>31</v>
      </c>
      <c r="AX375" s="14" t="s">
        <v>77</v>
      </c>
      <c r="AY375" s="168" t="s">
        <v>170</v>
      </c>
    </row>
    <row r="376" spans="2:51" s="14" customFormat="1" ht="12">
      <c r="B376" s="167"/>
      <c r="D376" s="160" t="s">
        <v>179</v>
      </c>
      <c r="E376" s="168" t="s">
        <v>1</v>
      </c>
      <c r="F376" s="169" t="s">
        <v>2803</v>
      </c>
      <c r="H376" s="170">
        <v>2.591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8" t="s">
        <v>179</v>
      </c>
      <c r="AU376" s="168" t="s">
        <v>87</v>
      </c>
      <c r="AV376" s="14" t="s">
        <v>87</v>
      </c>
      <c r="AW376" s="14" t="s">
        <v>31</v>
      </c>
      <c r="AX376" s="14" t="s">
        <v>77</v>
      </c>
      <c r="AY376" s="168" t="s">
        <v>170</v>
      </c>
    </row>
    <row r="377" spans="2:51" s="14" customFormat="1" ht="12">
      <c r="B377" s="167"/>
      <c r="D377" s="160" t="s">
        <v>179</v>
      </c>
      <c r="E377" s="168" t="s">
        <v>1</v>
      </c>
      <c r="F377" s="169" t="s">
        <v>2804</v>
      </c>
      <c r="H377" s="170">
        <v>2.313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8" t="s">
        <v>179</v>
      </c>
      <c r="AU377" s="168" t="s">
        <v>87</v>
      </c>
      <c r="AV377" s="14" t="s">
        <v>87</v>
      </c>
      <c r="AW377" s="14" t="s">
        <v>31</v>
      </c>
      <c r="AX377" s="14" t="s">
        <v>77</v>
      </c>
      <c r="AY377" s="168" t="s">
        <v>170</v>
      </c>
    </row>
    <row r="378" spans="2:51" s="14" customFormat="1" ht="12">
      <c r="B378" s="167"/>
      <c r="D378" s="160" t="s">
        <v>179</v>
      </c>
      <c r="E378" s="168" t="s">
        <v>1</v>
      </c>
      <c r="F378" s="169" t="s">
        <v>2805</v>
      </c>
      <c r="H378" s="170">
        <v>1.807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8" t="s">
        <v>179</v>
      </c>
      <c r="AU378" s="168" t="s">
        <v>87</v>
      </c>
      <c r="AV378" s="14" t="s">
        <v>87</v>
      </c>
      <c r="AW378" s="14" t="s">
        <v>31</v>
      </c>
      <c r="AX378" s="14" t="s">
        <v>77</v>
      </c>
      <c r="AY378" s="168" t="s">
        <v>170</v>
      </c>
    </row>
    <row r="379" spans="2:51" s="15" customFormat="1" ht="12">
      <c r="B379" s="175"/>
      <c r="D379" s="160" t="s">
        <v>179</v>
      </c>
      <c r="E379" s="176" t="s">
        <v>2641</v>
      </c>
      <c r="F379" s="177" t="s">
        <v>239</v>
      </c>
      <c r="H379" s="178">
        <v>21.469</v>
      </c>
      <c r="I379" s="179"/>
      <c r="L379" s="175"/>
      <c r="M379" s="180"/>
      <c r="N379" s="181"/>
      <c r="O379" s="181"/>
      <c r="P379" s="181"/>
      <c r="Q379" s="181"/>
      <c r="R379" s="181"/>
      <c r="S379" s="181"/>
      <c r="T379" s="182"/>
      <c r="AT379" s="176" t="s">
        <v>179</v>
      </c>
      <c r="AU379" s="176" t="s">
        <v>87</v>
      </c>
      <c r="AV379" s="15" t="s">
        <v>177</v>
      </c>
      <c r="AW379" s="15" t="s">
        <v>31</v>
      </c>
      <c r="AX379" s="15" t="s">
        <v>32</v>
      </c>
      <c r="AY379" s="176" t="s">
        <v>170</v>
      </c>
    </row>
    <row r="380" spans="1:65" s="2" customFormat="1" ht="16.5" customHeight="1">
      <c r="A380" s="33"/>
      <c r="B380" s="145"/>
      <c r="C380" s="183" t="s">
        <v>431</v>
      </c>
      <c r="D380" s="183" t="s">
        <v>379</v>
      </c>
      <c r="E380" s="184" t="s">
        <v>941</v>
      </c>
      <c r="F380" s="185" t="s">
        <v>942</v>
      </c>
      <c r="G380" s="186" t="s">
        <v>249</v>
      </c>
      <c r="H380" s="187">
        <v>44.634</v>
      </c>
      <c r="I380" s="188"/>
      <c r="J380" s="189">
        <f>ROUND(I380*H380,2)</f>
        <v>0</v>
      </c>
      <c r="K380" s="185" t="s">
        <v>193</v>
      </c>
      <c r="L380" s="190"/>
      <c r="M380" s="191" t="s">
        <v>1</v>
      </c>
      <c r="N380" s="192" t="s">
        <v>42</v>
      </c>
      <c r="O380" s="59"/>
      <c r="P380" s="155">
        <f>O380*H380</f>
        <v>0</v>
      </c>
      <c r="Q380" s="155">
        <v>0</v>
      </c>
      <c r="R380" s="155">
        <f>Q380*H380</f>
        <v>0</v>
      </c>
      <c r="S380" s="155">
        <v>0</v>
      </c>
      <c r="T380" s="156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7" t="s">
        <v>210</v>
      </c>
      <c r="AT380" s="157" t="s">
        <v>379</v>
      </c>
      <c r="AU380" s="157" t="s">
        <v>87</v>
      </c>
      <c r="AY380" s="18" t="s">
        <v>170</v>
      </c>
      <c r="BE380" s="158">
        <f>IF(N380="základní",J380,0)</f>
        <v>0</v>
      </c>
      <c r="BF380" s="158">
        <f>IF(N380="snížená",J380,0)</f>
        <v>0</v>
      </c>
      <c r="BG380" s="158">
        <f>IF(N380="zákl. přenesená",J380,0)</f>
        <v>0</v>
      </c>
      <c r="BH380" s="158">
        <f>IF(N380="sníž. přenesená",J380,0)</f>
        <v>0</v>
      </c>
      <c r="BI380" s="158">
        <f>IF(N380="nulová",J380,0)</f>
        <v>0</v>
      </c>
      <c r="BJ380" s="18" t="s">
        <v>32</v>
      </c>
      <c r="BK380" s="158">
        <f>ROUND(I380*H380,2)</f>
        <v>0</v>
      </c>
      <c r="BL380" s="18" t="s">
        <v>177</v>
      </c>
      <c r="BM380" s="157" t="s">
        <v>943</v>
      </c>
    </row>
    <row r="381" spans="2:51" s="14" customFormat="1" ht="12">
      <c r="B381" s="167"/>
      <c r="D381" s="160" t="s">
        <v>179</v>
      </c>
      <c r="E381" s="168" t="s">
        <v>1</v>
      </c>
      <c r="F381" s="169" t="s">
        <v>2806</v>
      </c>
      <c r="H381" s="170">
        <v>44.634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179</v>
      </c>
      <c r="AU381" s="168" t="s">
        <v>87</v>
      </c>
      <c r="AV381" s="14" t="s">
        <v>87</v>
      </c>
      <c r="AW381" s="14" t="s">
        <v>31</v>
      </c>
      <c r="AX381" s="14" t="s">
        <v>32</v>
      </c>
      <c r="AY381" s="168" t="s">
        <v>170</v>
      </c>
    </row>
    <row r="382" spans="1:65" s="2" customFormat="1" ht="16.5" customHeight="1">
      <c r="A382" s="33"/>
      <c r="B382" s="145"/>
      <c r="C382" s="146" t="s">
        <v>434</v>
      </c>
      <c r="D382" s="146" t="s">
        <v>172</v>
      </c>
      <c r="E382" s="147" t="s">
        <v>2807</v>
      </c>
      <c r="F382" s="148" t="s">
        <v>2808</v>
      </c>
      <c r="G382" s="149" t="s">
        <v>222</v>
      </c>
      <c r="H382" s="150">
        <v>24.797</v>
      </c>
      <c r="I382" s="151"/>
      <c r="J382" s="152">
        <f>ROUND(I382*H382,2)</f>
        <v>0</v>
      </c>
      <c r="K382" s="148" t="s">
        <v>176</v>
      </c>
      <c r="L382" s="34"/>
      <c r="M382" s="153" t="s">
        <v>1</v>
      </c>
      <c r="N382" s="154" t="s">
        <v>42</v>
      </c>
      <c r="O382" s="59"/>
      <c r="P382" s="155">
        <f>O382*H382</f>
        <v>0</v>
      </c>
      <c r="Q382" s="155">
        <v>0</v>
      </c>
      <c r="R382" s="155">
        <f>Q382*H382</f>
        <v>0</v>
      </c>
      <c r="S382" s="155">
        <v>0</v>
      </c>
      <c r="T382" s="156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7" t="s">
        <v>177</v>
      </c>
      <c r="AT382" s="157" t="s">
        <v>172</v>
      </c>
      <c r="AU382" s="157" t="s">
        <v>87</v>
      </c>
      <c r="AY382" s="18" t="s">
        <v>170</v>
      </c>
      <c r="BE382" s="158">
        <f>IF(N382="základní",J382,0)</f>
        <v>0</v>
      </c>
      <c r="BF382" s="158">
        <f>IF(N382="snížená",J382,0)</f>
        <v>0</v>
      </c>
      <c r="BG382" s="158">
        <f>IF(N382="zákl. přenesená",J382,0)</f>
        <v>0</v>
      </c>
      <c r="BH382" s="158">
        <f>IF(N382="sníž. přenesená",J382,0)</f>
        <v>0</v>
      </c>
      <c r="BI382" s="158">
        <f>IF(N382="nulová",J382,0)</f>
        <v>0</v>
      </c>
      <c r="BJ382" s="18" t="s">
        <v>32</v>
      </c>
      <c r="BK382" s="158">
        <f>ROUND(I382*H382,2)</f>
        <v>0</v>
      </c>
      <c r="BL382" s="18" t="s">
        <v>177</v>
      </c>
      <c r="BM382" s="157" t="s">
        <v>2809</v>
      </c>
    </row>
    <row r="383" spans="2:51" s="14" customFormat="1" ht="12">
      <c r="B383" s="167"/>
      <c r="D383" s="160" t="s">
        <v>179</v>
      </c>
      <c r="E383" s="168" t="s">
        <v>1</v>
      </c>
      <c r="F383" s="169" t="s">
        <v>2810</v>
      </c>
      <c r="H383" s="170">
        <v>24.797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8" t="s">
        <v>179</v>
      </c>
      <c r="AU383" s="168" t="s">
        <v>87</v>
      </c>
      <c r="AV383" s="14" t="s">
        <v>87</v>
      </c>
      <c r="AW383" s="14" t="s">
        <v>31</v>
      </c>
      <c r="AX383" s="14" t="s">
        <v>77</v>
      </c>
      <c r="AY383" s="168" t="s">
        <v>170</v>
      </c>
    </row>
    <row r="384" spans="2:51" s="15" customFormat="1" ht="12">
      <c r="B384" s="175"/>
      <c r="D384" s="160" t="s">
        <v>179</v>
      </c>
      <c r="E384" s="176" t="s">
        <v>1</v>
      </c>
      <c r="F384" s="177" t="s">
        <v>239</v>
      </c>
      <c r="H384" s="178">
        <v>24.797</v>
      </c>
      <c r="I384" s="179"/>
      <c r="L384" s="175"/>
      <c r="M384" s="180"/>
      <c r="N384" s="181"/>
      <c r="O384" s="181"/>
      <c r="P384" s="181"/>
      <c r="Q384" s="181"/>
      <c r="R384" s="181"/>
      <c r="S384" s="181"/>
      <c r="T384" s="182"/>
      <c r="AT384" s="176" t="s">
        <v>179</v>
      </c>
      <c r="AU384" s="176" t="s">
        <v>87</v>
      </c>
      <c r="AV384" s="15" t="s">
        <v>177</v>
      </c>
      <c r="AW384" s="15" t="s">
        <v>31</v>
      </c>
      <c r="AX384" s="15" t="s">
        <v>32</v>
      </c>
      <c r="AY384" s="176" t="s">
        <v>170</v>
      </c>
    </row>
    <row r="385" spans="1:65" s="2" customFormat="1" ht="24.2" customHeight="1">
      <c r="A385" s="33"/>
      <c r="B385" s="145"/>
      <c r="C385" s="146" t="s">
        <v>439</v>
      </c>
      <c r="D385" s="146" t="s">
        <v>172</v>
      </c>
      <c r="E385" s="147" t="s">
        <v>2811</v>
      </c>
      <c r="F385" s="148" t="s">
        <v>2812</v>
      </c>
      <c r="G385" s="149" t="s">
        <v>222</v>
      </c>
      <c r="H385" s="150">
        <v>49.594</v>
      </c>
      <c r="I385" s="151"/>
      <c r="J385" s="152">
        <f>ROUND(I385*H385,2)</f>
        <v>0</v>
      </c>
      <c r="K385" s="148" t="s">
        <v>176</v>
      </c>
      <c r="L385" s="34"/>
      <c r="M385" s="153" t="s">
        <v>1</v>
      </c>
      <c r="N385" s="154" t="s">
        <v>42</v>
      </c>
      <c r="O385" s="59"/>
      <c r="P385" s="155">
        <f>O385*H385</f>
        <v>0</v>
      </c>
      <c r="Q385" s="155">
        <v>0</v>
      </c>
      <c r="R385" s="155">
        <f>Q385*H385</f>
        <v>0</v>
      </c>
      <c r="S385" s="155">
        <v>0</v>
      </c>
      <c r="T385" s="15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7" t="s">
        <v>177</v>
      </c>
      <c r="AT385" s="157" t="s">
        <v>172</v>
      </c>
      <c r="AU385" s="157" t="s">
        <v>87</v>
      </c>
      <c r="AY385" s="18" t="s">
        <v>170</v>
      </c>
      <c r="BE385" s="158">
        <f>IF(N385="základní",J385,0)</f>
        <v>0</v>
      </c>
      <c r="BF385" s="158">
        <f>IF(N385="snížená",J385,0)</f>
        <v>0</v>
      </c>
      <c r="BG385" s="158">
        <f>IF(N385="zákl. přenesená",J385,0)</f>
        <v>0</v>
      </c>
      <c r="BH385" s="158">
        <f>IF(N385="sníž. přenesená",J385,0)</f>
        <v>0</v>
      </c>
      <c r="BI385" s="158">
        <f>IF(N385="nulová",J385,0)</f>
        <v>0</v>
      </c>
      <c r="BJ385" s="18" t="s">
        <v>32</v>
      </c>
      <c r="BK385" s="158">
        <f>ROUND(I385*H385,2)</f>
        <v>0</v>
      </c>
      <c r="BL385" s="18" t="s">
        <v>177</v>
      </c>
      <c r="BM385" s="157" t="s">
        <v>2813</v>
      </c>
    </row>
    <row r="386" spans="2:51" s="14" customFormat="1" ht="12">
      <c r="B386" s="167"/>
      <c r="D386" s="160" t="s">
        <v>179</v>
      </c>
      <c r="E386" s="168" t="s">
        <v>1</v>
      </c>
      <c r="F386" s="169" t="s">
        <v>2814</v>
      </c>
      <c r="H386" s="170">
        <v>49.594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179</v>
      </c>
      <c r="AU386" s="168" t="s">
        <v>87</v>
      </c>
      <c r="AV386" s="14" t="s">
        <v>87</v>
      </c>
      <c r="AW386" s="14" t="s">
        <v>31</v>
      </c>
      <c r="AX386" s="14" t="s">
        <v>32</v>
      </c>
      <c r="AY386" s="168" t="s">
        <v>170</v>
      </c>
    </row>
    <row r="387" spans="1:65" s="2" customFormat="1" ht="16.5" customHeight="1">
      <c r="A387" s="33"/>
      <c r="B387" s="145"/>
      <c r="C387" s="146" t="s">
        <v>445</v>
      </c>
      <c r="D387" s="146" t="s">
        <v>172</v>
      </c>
      <c r="E387" s="147" t="s">
        <v>1340</v>
      </c>
      <c r="F387" s="148" t="s">
        <v>1341</v>
      </c>
      <c r="G387" s="149" t="s">
        <v>222</v>
      </c>
      <c r="H387" s="150">
        <v>103.431</v>
      </c>
      <c r="I387" s="151"/>
      <c r="J387" s="152">
        <f>ROUND(I387*H387,2)</f>
        <v>0</v>
      </c>
      <c r="K387" s="148" t="s">
        <v>176</v>
      </c>
      <c r="L387" s="34"/>
      <c r="M387" s="153" t="s">
        <v>1</v>
      </c>
      <c r="N387" s="154" t="s">
        <v>42</v>
      </c>
      <c r="O387" s="59"/>
      <c r="P387" s="155">
        <f>O387*H387</f>
        <v>0</v>
      </c>
      <c r="Q387" s="155">
        <v>0</v>
      </c>
      <c r="R387" s="155">
        <f>Q387*H387</f>
        <v>0</v>
      </c>
      <c r="S387" s="155">
        <v>0</v>
      </c>
      <c r="T387" s="156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7" t="s">
        <v>177</v>
      </c>
      <c r="AT387" s="157" t="s">
        <v>172</v>
      </c>
      <c r="AU387" s="157" t="s">
        <v>87</v>
      </c>
      <c r="AY387" s="18" t="s">
        <v>170</v>
      </c>
      <c r="BE387" s="158">
        <f>IF(N387="základní",J387,0)</f>
        <v>0</v>
      </c>
      <c r="BF387" s="158">
        <f>IF(N387="snížená",J387,0)</f>
        <v>0</v>
      </c>
      <c r="BG387" s="158">
        <f>IF(N387="zákl. přenesená",J387,0)</f>
        <v>0</v>
      </c>
      <c r="BH387" s="158">
        <f>IF(N387="sníž. přenesená",J387,0)</f>
        <v>0</v>
      </c>
      <c r="BI387" s="158">
        <f>IF(N387="nulová",J387,0)</f>
        <v>0</v>
      </c>
      <c r="BJ387" s="18" t="s">
        <v>32</v>
      </c>
      <c r="BK387" s="158">
        <f>ROUND(I387*H387,2)</f>
        <v>0</v>
      </c>
      <c r="BL387" s="18" t="s">
        <v>177</v>
      </c>
      <c r="BM387" s="157" t="s">
        <v>1342</v>
      </c>
    </row>
    <row r="388" spans="2:51" s="14" customFormat="1" ht="12">
      <c r="B388" s="167"/>
      <c r="D388" s="160" t="s">
        <v>179</v>
      </c>
      <c r="E388" s="168" t="s">
        <v>1</v>
      </c>
      <c r="F388" s="169" t="s">
        <v>2815</v>
      </c>
      <c r="H388" s="170">
        <v>98.305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179</v>
      </c>
      <c r="AU388" s="168" t="s">
        <v>87</v>
      </c>
      <c r="AV388" s="14" t="s">
        <v>87</v>
      </c>
      <c r="AW388" s="14" t="s">
        <v>31</v>
      </c>
      <c r="AX388" s="14" t="s">
        <v>77</v>
      </c>
      <c r="AY388" s="168" t="s">
        <v>170</v>
      </c>
    </row>
    <row r="389" spans="2:51" s="14" customFormat="1" ht="12">
      <c r="B389" s="167"/>
      <c r="D389" s="160" t="s">
        <v>179</v>
      </c>
      <c r="E389" s="168" t="s">
        <v>1</v>
      </c>
      <c r="F389" s="169" t="s">
        <v>2816</v>
      </c>
      <c r="H389" s="170">
        <v>3.308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8" t="s">
        <v>179</v>
      </c>
      <c r="AU389" s="168" t="s">
        <v>87</v>
      </c>
      <c r="AV389" s="14" t="s">
        <v>87</v>
      </c>
      <c r="AW389" s="14" t="s">
        <v>31</v>
      </c>
      <c r="AX389" s="14" t="s">
        <v>77</v>
      </c>
      <c r="AY389" s="168" t="s">
        <v>170</v>
      </c>
    </row>
    <row r="390" spans="2:51" s="14" customFormat="1" ht="12">
      <c r="B390" s="167"/>
      <c r="D390" s="160" t="s">
        <v>179</v>
      </c>
      <c r="E390" s="168" t="s">
        <v>1</v>
      </c>
      <c r="F390" s="169" t="s">
        <v>2817</v>
      </c>
      <c r="H390" s="170">
        <v>2.124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8" t="s">
        <v>179</v>
      </c>
      <c r="AU390" s="168" t="s">
        <v>87</v>
      </c>
      <c r="AV390" s="14" t="s">
        <v>87</v>
      </c>
      <c r="AW390" s="14" t="s">
        <v>31</v>
      </c>
      <c r="AX390" s="14" t="s">
        <v>77</v>
      </c>
      <c r="AY390" s="168" t="s">
        <v>170</v>
      </c>
    </row>
    <row r="391" spans="2:51" s="14" customFormat="1" ht="12">
      <c r="B391" s="167"/>
      <c r="D391" s="160" t="s">
        <v>179</v>
      </c>
      <c r="E391" s="168" t="s">
        <v>1</v>
      </c>
      <c r="F391" s="169" t="s">
        <v>2818</v>
      </c>
      <c r="H391" s="170">
        <v>-0.265</v>
      </c>
      <c r="I391" s="171"/>
      <c r="L391" s="167"/>
      <c r="M391" s="172"/>
      <c r="N391" s="173"/>
      <c r="O391" s="173"/>
      <c r="P391" s="173"/>
      <c r="Q391" s="173"/>
      <c r="R391" s="173"/>
      <c r="S391" s="173"/>
      <c r="T391" s="174"/>
      <c r="AT391" s="168" t="s">
        <v>179</v>
      </c>
      <c r="AU391" s="168" t="s">
        <v>87</v>
      </c>
      <c r="AV391" s="14" t="s">
        <v>87</v>
      </c>
      <c r="AW391" s="14" t="s">
        <v>31</v>
      </c>
      <c r="AX391" s="14" t="s">
        <v>77</v>
      </c>
      <c r="AY391" s="168" t="s">
        <v>170</v>
      </c>
    </row>
    <row r="392" spans="2:51" s="14" customFormat="1" ht="12">
      <c r="B392" s="167"/>
      <c r="D392" s="160" t="s">
        <v>179</v>
      </c>
      <c r="E392" s="168" t="s">
        <v>1</v>
      </c>
      <c r="F392" s="169" t="s">
        <v>2819</v>
      </c>
      <c r="H392" s="170">
        <v>-0.021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179</v>
      </c>
      <c r="AU392" s="168" t="s">
        <v>87</v>
      </c>
      <c r="AV392" s="14" t="s">
        <v>87</v>
      </c>
      <c r="AW392" s="14" t="s">
        <v>31</v>
      </c>
      <c r="AX392" s="14" t="s">
        <v>77</v>
      </c>
      <c r="AY392" s="168" t="s">
        <v>170</v>
      </c>
    </row>
    <row r="393" spans="2:51" s="14" customFormat="1" ht="12">
      <c r="B393" s="167"/>
      <c r="D393" s="160" t="s">
        <v>179</v>
      </c>
      <c r="E393" s="168" t="s">
        <v>1</v>
      </c>
      <c r="F393" s="169" t="s">
        <v>2820</v>
      </c>
      <c r="H393" s="170">
        <v>-0.02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8" t="s">
        <v>179</v>
      </c>
      <c r="AU393" s="168" t="s">
        <v>87</v>
      </c>
      <c r="AV393" s="14" t="s">
        <v>87</v>
      </c>
      <c r="AW393" s="14" t="s">
        <v>31</v>
      </c>
      <c r="AX393" s="14" t="s">
        <v>77</v>
      </c>
      <c r="AY393" s="168" t="s">
        <v>170</v>
      </c>
    </row>
    <row r="394" spans="2:51" s="15" customFormat="1" ht="12">
      <c r="B394" s="175"/>
      <c r="D394" s="160" t="s">
        <v>179</v>
      </c>
      <c r="E394" s="176" t="s">
        <v>1146</v>
      </c>
      <c r="F394" s="177" t="s">
        <v>239</v>
      </c>
      <c r="H394" s="178">
        <v>103.431</v>
      </c>
      <c r="I394" s="179"/>
      <c r="L394" s="175"/>
      <c r="M394" s="180"/>
      <c r="N394" s="181"/>
      <c r="O394" s="181"/>
      <c r="P394" s="181"/>
      <c r="Q394" s="181"/>
      <c r="R394" s="181"/>
      <c r="S394" s="181"/>
      <c r="T394" s="182"/>
      <c r="AT394" s="176" t="s">
        <v>179</v>
      </c>
      <c r="AU394" s="176" t="s">
        <v>87</v>
      </c>
      <c r="AV394" s="15" t="s">
        <v>177</v>
      </c>
      <c r="AW394" s="15" t="s">
        <v>31</v>
      </c>
      <c r="AX394" s="15" t="s">
        <v>32</v>
      </c>
      <c r="AY394" s="176" t="s">
        <v>170</v>
      </c>
    </row>
    <row r="395" spans="1:65" s="2" customFormat="1" ht="16.5" customHeight="1">
      <c r="A395" s="33"/>
      <c r="B395" s="145"/>
      <c r="C395" s="183" t="s">
        <v>452</v>
      </c>
      <c r="D395" s="183" t="s">
        <v>379</v>
      </c>
      <c r="E395" s="184" t="s">
        <v>2821</v>
      </c>
      <c r="F395" s="185" t="s">
        <v>2822</v>
      </c>
      <c r="G395" s="186" t="s">
        <v>249</v>
      </c>
      <c r="H395" s="187">
        <v>215.033</v>
      </c>
      <c r="I395" s="188"/>
      <c r="J395" s="189">
        <f>ROUND(I395*H395,2)</f>
        <v>0</v>
      </c>
      <c r="K395" s="185" t="s">
        <v>176</v>
      </c>
      <c r="L395" s="190"/>
      <c r="M395" s="191" t="s">
        <v>1</v>
      </c>
      <c r="N395" s="192" t="s">
        <v>42</v>
      </c>
      <c r="O395" s="59"/>
      <c r="P395" s="155">
        <f>O395*H395</f>
        <v>0</v>
      </c>
      <c r="Q395" s="155">
        <v>0</v>
      </c>
      <c r="R395" s="155">
        <f>Q395*H395</f>
        <v>0</v>
      </c>
      <c r="S395" s="155">
        <v>0</v>
      </c>
      <c r="T395" s="156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7" t="s">
        <v>210</v>
      </c>
      <c r="AT395" s="157" t="s">
        <v>379</v>
      </c>
      <c r="AU395" s="157" t="s">
        <v>87</v>
      </c>
      <c r="AY395" s="18" t="s">
        <v>170</v>
      </c>
      <c r="BE395" s="158">
        <f>IF(N395="základní",J395,0)</f>
        <v>0</v>
      </c>
      <c r="BF395" s="158">
        <f>IF(N395="snížená",J395,0)</f>
        <v>0</v>
      </c>
      <c r="BG395" s="158">
        <f>IF(N395="zákl. přenesená",J395,0)</f>
        <v>0</v>
      </c>
      <c r="BH395" s="158">
        <f>IF(N395="sníž. přenesená",J395,0)</f>
        <v>0</v>
      </c>
      <c r="BI395" s="158">
        <f>IF(N395="nulová",J395,0)</f>
        <v>0</v>
      </c>
      <c r="BJ395" s="18" t="s">
        <v>32</v>
      </c>
      <c r="BK395" s="158">
        <f>ROUND(I395*H395,2)</f>
        <v>0</v>
      </c>
      <c r="BL395" s="18" t="s">
        <v>177</v>
      </c>
      <c r="BM395" s="157" t="s">
        <v>1348</v>
      </c>
    </row>
    <row r="396" spans="2:51" s="14" customFormat="1" ht="12">
      <c r="B396" s="167"/>
      <c r="D396" s="160" t="s">
        <v>179</v>
      </c>
      <c r="E396" s="168" t="s">
        <v>1</v>
      </c>
      <c r="F396" s="169" t="s">
        <v>1349</v>
      </c>
      <c r="H396" s="170">
        <v>215.033</v>
      </c>
      <c r="I396" s="171"/>
      <c r="L396" s="167"/>
      <c r="M396" s="172"/>
      <c r="N396" s="173"/>
      <c r="O396" s="173"/>
      <c r="P396" s="173"/>
      <c r="Q396" s="173"/>
      <c r="R396" s="173"/>
      <c r="S396" s="173"/>
      <c r="T396" s="174"/>
      <c r="AT396" s="168" t="s">
        <v>179</v>
      </c>
      <c r="AU396" s="168" t="s">
        <v>87</v>
      </c>
      <c r="AV396" s="14" t="s">
        <v>87</v>
      </c>
      <c r="AW396" s="14" t="s">
        <v>31</v>
      </c>
      <c r="AX396" s="14" t="s">
        <v>77</v>
      </c>
      <c r="AY396" s="168" t="s">
        <v>170</v>
      </c>
    </row>
    <row r="397" spans="2:51" s="15" customFormat="1" ht="12">
      <c r="B397" s="175"/>
      <c r="D397" s="160" t="s">
        <v>179</v>
      </c>
      <c r="E397" s="176" t="s">
        <v>1</v>
      </c>
      <c r="F397" s="177" t="s">
        <v>239</v>
      </c>
      <c r="H397" s="178">
        <v>215.033</v>
      </c>
      <c r="I397" s="179"/>
      <c r="L397" s="175"/>
      <c r="M397" s="180"/>
      <c r="N397" s="181"/>
      <c r="O397" s="181"/>
      <c r="P397" s="181"/>
      <c r="Q397" s="181"/>
      <c r="R397" s="181"/>
      <c r="S397" s="181"/>
      <c r="T397" s="182"/>
      <c r="AT397" s="176" t="s">
        <v>179</v>
      </c>
      <c r="AU397" s="176" t="s">
        <v>87</v>
      </c>
      <c r="AV397" s="15" t="s">
        <v>177</v>
      </c>
      <c r="AW397" s="15" t="s">
        <v>31</v>
      </c>
      <c r="AX397" s="15" t="s">
        <v>32</v>
      </c>
      <c r="AY397" s="176" t="s">
        <v>170</v>
      </c>
    </row>
    <row r="398" spans="1:65" s="2" customFormat="1" ht="16.5" customHeight="1">
      <c r="A398" s="33"/>
      <c r="B398" s="145"/>
      <c r="C398" s="146" t="s">
        <v>457</v>
      </c>
      <c r="D398" s="146" t="s">
        <v>172</v>
      </c>
      <c r="E398" s="147" t="s">
        <v>2823</v>
      </c>
      <c r="F398" s="148" t="s">
        <v>2824</v>
      </c>
      <c r="G398" s="149" t="s">
        <v>175</v>
      </c>
      <c r="H398" s="150">
        <v>7.92</v>
      </c>
      <c r="I398" s="151"/>
      <c r="J398" s="152">
        <f>ROUND(I398*H398,2)</f>
        <v>0</v>
      </c>
      <c r="K398" s="148" t="s">
        <v>176</v>
      </c>
      <c r="L398" s="34"/>
      <c r="M398" s="153" t="s">
        <v>1</v>
      </c>
      <c r="N398" s="154" t="s">
        <v>42</v>
      </c>
      <c r="O398" s="59"/>
      <c r="P398" s="155">
        <f>O398*H398</f>
        <v>0</v>
      </c>
      <c r="Q398" s="155">
        <v>0</v>
      </c>
      <c r="R398" s="155">
        <f>Q398*H398</f>
        <v>0</v>
      </c>
      <c r="S398" s="155">
        <v>0</v>
      </c>
      <c r="T398" s="156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7" t="s">
        <v>177</v>
      </c>
      <c r="AT398" s="157" t="s">
        <v>172</v>
      </c>
      <c r="AU398" s="157" t="s">
        <v>87</v>
      </c>
      <c r="AY398" s="18" t="s">
        <v>170</v>
      </c>
      <c r="BE398" s="158">
        <f>IF(N398="základní",J398,0)</f>
        <v>0</v>
      </c>
      <c r="BF398" s="158">
        <f>IF(N398="snížená",J398,0)</f>
        <v>0</v>
      </c>
      <c r="BG398" s="158">
        <f>IF(N398="zákl. přenesená",J398,0)</f>
        <v>0</v>
      </c>
      <c r="BH398" s="158">
        <f>IF(N398="sníž. přenesená",J398,0)</f>
        <v>0</v>
      </c>
      <c r="BI398" s="158">
        <f>IF(N398="nulová",J398,0)</f>
        <v>0</v>
      </c>
      <c r="BJ398" s="18" t="s">
        <v>32</v>
      </c>
      <c r="BK398" s="158">
        <f>ROUND(I398*H398,2)</f>
        <v>0</v>
      </c>
      <c r="BL398" s="18" t="s">
        <v>177</v>
      </c>
      <c r="BM398" s="157" t="s">
        <v>2825</v>
      </c>
    </row>
    <row r="399" spans="2:51" s="14" customFormat="1" ht="12">
      <c r="B399" s="167"/>
      <c r="D399" s="160" t="s">
        <v>179</v>
      </c>
      <c r="E399" s="168" t="s">
        <v>1</v>
      </c>
      <c r="F399" s="169" t="s">
        <v>2826</v>
      </c>
      <c r="H399" s="170">
        <v>7.92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8" t="s">
        <v>179</v>
      </c>
      <c r="AU399" s="168" t="s">
        <v>87</v>
      </c>
      <c r="AV399" s="14" t="s">
        <v>87</v>
      </c>
      <c r="AW399" s="14" t="s">
        <v>31</v>
      </c>
      <c r="AX399" s="14" t="s">
        <v>32</v>
      </c>
      <c r="AY399" s="168" t="s">
        <v>170</v>
      </c>
    </row>
    <row r="400" spans="1:65" s="2" customFormat="1" ht="16.5" customHeight="1">
      <c r="A400" s="33"/>
      <c r="B400" s="145"/>
      <c r="C400" s="183" t="s">
        <v>462</v>
      </c>
      <c r="D400" s="183" t="s">
        <v>379</v>
      </c>
      <c r="E400" s="184" t="s">
        <v>2827</v>
      </c>
      <c r="F400" s="185" t="s">
        <v>2828</v>
      </c>
      <c r="G400" s="186" t="s">
        <v>249</v>
      </c>
      <c r="H400" s="187">
        <v>3.802</v>
      </c>
      <c r="I400" s="188"/>
      <c r="J400" s="189">
        <f>ROUND(I400*H400,2)</f>
        <v>0</v>
      </c>
      <c r="K400" s="185" t="s">
        <v>176</v>
      </c>
      <c r="L400" s="190"/>
      <c r="M400" s="191" t="s">
        <v>1</v>
      </c>
      <c r="N400" s="192" t="s">
        <v>42</v>
      </c>
      <c r="O400" s="59"/>
      <c r="P400" s="155">
        <f>O400*H400</f>
        <v>0</v>
      </c>
      <c r="Q400" s="155">
        <v>1</v>
      </c>
      <c r="R400" s="155">
        <f>Q400*H400</f>
        <v>3.802</v>
      </c>
      <c r="S400" s="155">
        <v>0</v>
      </c>
      <c r="T400" s="156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7" t="s">
        <v>210</v>
      </c>
      <c r="AT400" s="157" t="s">
        <v>379</v>
      </c>
      <c r="AU400" s="157" t="s">
        <v>87</v>
      </c>
      <c r="AY400" s="18" t="s">
        <v>170</v>
      </c>
      <c r="BE400" s="158">
        <f>IF(N400="základní",J400,0)</f>
        <v>0</v>
      </c>
      <c r="BF400" s="158">
        <f>IF(N400="snížená",J400,0)</f>
        <v>0</v>
      </c>
      <c r="BG400" s="158">
        <f>IF(N400="zákl. přenesená",J400,0)</f>
        <v>0</v>
      </c>
      <c r="BH400" s="158">
        <f>IF(N400="sníž. přenesená",J400,0)</f>
        <v>0</v>
      </c>
      <c r="BI400" s="158">
        <f>IF(N400="nulová",J400,0)</f>
        <v>0</v>
      </c>
      <c r="BJ400" s="18" t="s">
        <v>32</v>
      </c>
      <c r="BK400" s="158">
        <f>ROUND(I400*H400,2)</f>
        <v>0</v>
      </c>
      <c r="BL400" s="18" t="s">
        <v>177</v>
      </c>
      <c r="BM400" s="157" t="s">
        <v>2829</v>
      </c>
    </row>
    <row r="401" spans="2:51" s="14" customFormat="1" ht="12">
      <c r="B401" s="167"/>
      <c r="D401" s="160" t="s">
        <v>179</v>
      </c>
      <c r="E401" s="168" t="s">
        <v>1</v>
      </c>
      <c r="F401" s="169" t="s">
        <v>2830</v>
      </c>
      <c r="H401" s="170">
        <v>3.802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8" t="s">
        <v>179</v>
      </c>
      <c r="AU401" s="168" t="s">
        <v>87</v>
      </c>
      <c r="AV401" s="14" t="s">
        <v>87</v>
      </c>
      <c r="AW401" s="14" t="s">
        <v>31</v>
      </c>
      <c r="AX401" s="14" t="s">
        <v>77</v>
      </c>
      <c r="AY401" s="168" t="s">
        <v>170</v>
      </c>
    </row>
    <row r="402" spans="2:51" s="15" customFormat="1" ht="12">
      <c r="B402" s="175"/>
      <c r="D402" s="160" t="s">
        <v>179</v>
      </c>
      <c r="E402" s="176" t="s">
        <v>1</v>
      </c>
      <c r="F402" s="177" t="s">
        <v>239</v>
      </c>
      <c r="H402" s="178">
        <v>3.802</v>
      </c>
      <c r="I402" s="179"/>
      <c r="L402" s="175"/>
      <c r="M402" s="180"/>
      <c r="N402" s="181"/>
      <c r="O402" s="181"/>
      <c r="P402" s="181"/>
      <c r="Q402" s="181"/>
      <c r="R402" s="181"/>
      <c r="S402" s="181"/>
      <c r="T402" s="182"/>
      <c r="AT402" s="176" t="s">
        <v>179</v>
      </c>
      <c r="AU402" s="176" t="s">
        <v>87</v>
      </c>
      <c r="AV402" s="15" t="s">
        <v>177</v>
      </c>
      <c r="AW402" s="15" t="s">
        <v>31</v>
      </c>
      <c r="AX402" s="15" t="s">
        <v>32</v>
      </c>
      <c r="AY402" s="176" t="s">
        <v>170</v>
      </c>
    </row>
    <row r="403" spans="1:65" s="2" customFormat="1" ht="21.75" customHeight="1">
      <c r="A403" s="33"/>
      <c r="B403" s="145"/>
      <c r="C403" s="146" t="s">
        <v>468</v>
      </c>
      <c r="D403" s="146" t="s">
        <v>172</v>
      </c>
      <c r="E403" s="147" t="s">
        <v>364</v>
      </c>
      <c r="F403" s="148" t="s">
        <v>365</v>
      </c>
      <c r="G403" s="149" t="s">
        <v>175</v>
      </c>
      <c r="H403" s="150">
        <v>15.84</v>
      </c>
      <c r="I403" s="151"/>
      <c r="J403" s="152">
        <f>ROUND(I403*H403,2)</f>
        <v>0</v>
      </c>
      <c r="K403" s="148" t="s">
        <v>176</v>
      </c>
      <c r="L403" s="34"/>
      <c r="M403" s="153" t="s">
        <v>1</v>
      </c>
      <c r="N403" s="154" t="s">
        <v>42</v>
      </c>
      <c r="O403" s="59"/>
      <c r="P403" s="155">
        <f>O403*H403</f>
        <v>0</v>
      </c>
      <c r="Q403" s="155">
        <v>0</v>
      </c>
      <c r="R403" s="155">
        <f>Q403*H403</f>
        <v>0</v>
      </c>
      <c r="S403" s="155">
        <v>0</v>
      </c>
      <c r="T403" s="156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7" t="s">
        <v>177</v>
      </c>
      <c r="AT403" s="157" t="s">
        <v>172</v>
      </c>
      <c r="AU403" s="157" t="s">
        <v>87</v>
      </c>
      <c r="AY403" s="18" t="s">
        <v>170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8" t="s">
        <v>32</v>
      </c>
      <c r="BK403" s="158">
        <f>ROUND(I403*H403,2)</f>
        <v>0</v>
      </c>
      <c r="BL403" s="18" t="s">
        <v>177</v>
      </c>
      <c r="BM403" s="157" t="s">
        <v>2831</v>
      </c>
    </row>
    <row r="404" spans="2:51" s="14" customFormat="1" ht="12">
      <c r="B404" s="167"/>
      <c r="D404" s="160" t="s">
        <v>179</v>
      </c>
      <c r="E404" s="168" t="s">
        <v>1</v>
      </c>
      <c r="F404" s="169" t="s">
        <v>2832</v>
      </c>
      <c r="H404" s="170">
        <v>15.84</v>
      </c>
      <c r="I404" s="171"/>
      <c r="L404" s="167"/>
      <c r="M404" s="172"/>
      <c r="N404" s="173"/>
      <c r="O404" s="173"/>
      <c r="P404" s="173"/>
      <c r="Q404" s="173"/>
      <c r="R404" s="173"/>
      <c r="S404" s="173"/>
      <c r="T404" s="174"/>
      <c r="AT404" s="168" t="s">
        <v>179</v>
      </c>
      <c r="AU404" s="168" t="s">
        <v>87</v>
      </c>
      <c r="AV404" s="14" t="s">
        <v>87</v>
      </c>
      <c r="AW404" s="14" t="s">
        <v>31</v>
      </c>
      <c r="AX404" s="14" t="s">
        <v>77</v>
      </c>
      <c r="AY404" s="168" t="s">
        <v>170</v>
      </c>
    </row>
    <row r="405" spans="2:51" s="15" customFormat="1" ht="12">
      <c r="B405" s="175"/>
      <c r="D405" s="160" t="s">
        <v>179</v>
      </c>
      <c r="E405" s="176" t="s">
        <v>2633</v>
      </c>
      <c r="F405" s="177" t="s">
        <v>239</v>
      </c>
      <c r="H405" s="178">
        <v>15.84</v>
      </c>
      <c r="I405" s="179"/>
      <c r="L405" s="175"/>
      <c r="M405" s="180"/>
      <c r="N405" s="181"/>
      <c r="O405" s="181"/>
      <c r="P405" s="181"/>
      <c r="Q405" s="181"/>
      <c r="R405" s="181"/>
      <c r="S405" s="181"/>
      <c r="T405" s="182"/>
      <c r="AT405" s="176" t="s">
        <v>179</v>
      </c>
      <c r="AU405" s="176" t="s">
        <v>87</v>
      </c>
      <c r="AV405" s="15" t="s">
        <v>177</v>
      </c>
      <c r="AW405" s="15" t="s">
        <v>31</v>
      </c>
      <c r="AX405" s="15" t="s">
        <v>32</v>
      </c>
      <c r="AY405" s="176" t="s">
        <v>170</v>
      </c>
    </row>
    <row r="406" spans="1:65" s="2" customFormat="1" ht="24.2" customHeight="1">
      <c r="A406" s="33"/>
      <c r="B406" s="145"/>
      <c r="C406" s="146" t="s">
        <v>473</v>
      </c>
      <c r="D406" s="146" t="s">
        <v>172</v>
      </c>
      <c r="E406" s="147" t="s">
        <v>368</v>
      </c>
      <c r="F406" s="148" t="s">
        <v>369</v>
      </c>
      <c r="G406" s="149" t="s">
        <v>175</v>
      </c>
      <c r="H406" s="150">
        <v>15.84</v>
      </c>
      <c r="I406" s="151"/>
      <c r="J406" s="152">
        <f>ROUND(I406*H406,2)</f>
        <v>0</v>
      </c>
      <c r="K406" s="148" t="s">
        <v>193</v>
      </c>
      <c r="L406" s="34"/>
      <c r="M406" s="153" t="s">
        <v>1</v>
      </c>
      <c r="N406" s="154" t="s">
        <v>42</v>
      </c>
      <c r="O406" s="59"/>
      <c r="P406" s="155">
        <f>O406*H406</f>
        <v>0</v>
      </c>
      <c r="Q406" s="155">
        <v>0</v>
      </c>
      <c r="R406" s="155">
        <f>Q406*H406</f>
        <v>0</v>
      </c>
      <c r="S406" s="155">
        <v>0</v>
      </c>
      <c r="T406" s="156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7" t="s">
        <v>177</v>
      </c>
      <c r="AT406" s="157" t="s">
        <v>172</v>
      </c>
      <c r="AU406" s="157" t="s">
        <v>87</v>
      </c>
      <c r="AY406" s="18" t="s">
        <v>170</v>
      </c>
      <c r="BE406" s="158">
        <f>IF(N406="základní",J406,0)</f>
        <v>0</v>
      </c>
      <c r="BF406" s="158">
        <f>IF(N406="snížená",J406,0)</f>
        <v>0</v>
      </c>
      <c r="BG406" s="158">
        <f>IF(N406="zákl. přenesená",J406,0)</f>
        <v>0</v>
      </c>
      <c r="BH406" s="158">
        <f>IF(N406="sníž. přenesená",J406,0)</f>
        <v>0</v>
      </c>
      <c r="BI406" s="158">
        <f>IF(N406="nulová",J406,0)</f>
        <v>0</v>
      </c>
      <c r="BJ406" s="18" t="s">
        <v>32</v>
      </c>
      <c r="BK406" s="158">
        <f>ROUND(I406*H406,2)</f>
        <v>0</v>
      </c>
      <c r="BL406" s="18" t="s">
        <v>177</v>
      </c>
      <c r="BM406" s="157" t="s">
        <v>2833</v>
      </c>
    </row>
    <row r="407" spans="2:51" s="14" customFormat="1" ht="12">
      <c r="B407" s="167"/>
      <c r="D407" s="160" t="s">
        <v>179</v>
      </c>
      <c r="E407" s="168" t="s">
        <v>1</v>
      </c>
      <c r="F407" s="169" t="s">
        <v>2633</v>
      </c>
      <c r="H407" s="170">
        <v>15.84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8" t="s">
        <v>179</v>
      </c>
      <c r="AU407" s="168" t="s">
        <v>87</v>
      </c>
      <c r="AV407" s="14" t="s">
        <v>87</v>
      </c>
      <c r="AW407" s="14" t="s">
        <v>31</v>
      </c>
      <c r="AX407" s="14" t="s">
        <v>32</v>
      </c>
      <c r="AY407" s="168" t="s">
        <v>170</v>
      </c>
    </row>
    <row r="408" spans="2:63" s="12" customFormat="1" ht="22.9" customHeight="1">
      <c r="B408" s="132"/>
      <c r="D408" s="133" t="s">
        <v>76</v>
      </c>
      <c r="E408" s="143" t="s">
        <v>177</v>
      </c>
      <c r="F408" s="143" t="s">
        <v>959</v>
      </c>
      <c r="I408" s="135"/>
      <c r="J408" s="144">
        <f>BK408</f>
        <v>0</v>
      </c>
      <c r="L408" s="132"/>
      <c r="M408" s="137"/>
      <c r="N408" s="138"/>
      <c r="O408" s="138"/>
      <c r="P408" s="139">
        <f>SUM(P409:P417)</f>
        <v>0</v>
      </c>
      <c r="Q408" s="138"/>
      <c r="R408" s="139">
        <f>SUM(R409:R417)</f>
        <v>0</v>
      </c>
      <c r="S408" s="138"/>
      <c r="T408" s="140">
        <f>SUM(T409:T417)</f>
        <v>0</v>
      </c>
      <c r="AR408" s="133" t="s">
        <v>32</v>
      </c>
      <c r="AT408" s="141" t="s">
        <v>76</v>
      </c>
      <c r="AU408" s="141" t="s">
        <v>32</v>
      </c>
      <c r="AY408" s="133" t="s">
        <v>170</v>
      </c>
      <c r="BK408" s="142">
        <f>SUM(BK409:BK417)</f>
        <v>0</v>
      </c>
    </row>
    <row r="409" spans="1:65" s="2" customFormat="1" ht="16.5" customHeight="1">
      <c r="A409" s="33"/>
      <c r="B409" s="145"/>
      <c r="C409" s="146" t="s">
        <v>480</v>
      </c>
      <c r="D409" s="146" t="s">
        <v>172</v>
      </c>
      <c r="E409" s="147" t="s">
        <v>2834</v>
      </c>
      <c r="F409" s="148" t="s">
        <v>2835</v>
      </c>
      <c r="G409" s="149" t="s">
        <v>222</v>
      </c>
      <c r="H409" s="150">
        <v>31.14</v>
      </c>
      <c r="I409" s="151"/>
      <c r="J409" s="152">
        <f>ROUND(I409*H409,2)</f>
        <v>0</v>
      </c>
      <c r="K409" s="148" t="s">
        <v>176</v>
      </c>
      <c r="L409" s="34"/>
      <c r="M409" s="153" t="s">
        <v>1</v>
      </c>
      <c r="N409" s="154" t="s">
        <v>42</v>
      </c>
      <c r="O409" s="59"/>
      <c r="P409" s="155">
        <f>O409*H409</f>
        <v>0</v>
      </c>
      <c r="Q409" s="155">
        <v>0</v>
      </c>
      <c r="R409" s="155">
        <f>Q409*H409</f>
        <v>0</v>
      </c>
      <c r="S409" s="155">
        <v>0</v>
      </c>
      <c r="T409" s="156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7" t="s">
        <v>177</v>
      </c>
      <c r="AT409" s="157" t="s">
        <v>172</v>
      </c>
      <c r="AU409" s="157" t="s">
        <v>87</v>
      </c>
      <c r="AY409" s="18" t="s">
        <v>170</v>
      </c>
      <c r="BE409" s="158">
        <f>IF(N409="základní",J409,0)</f>
        <v>0</v>
      </c>
      <c r="BF409" s="158">
        <f>IF(N409="snížená",J409,0)</f>
        <v>0</v>
      </c>
      <c r="BG409" s="158">
        <f>IF(N409="zákl. přenesená",J409,0)</f>
        <v>0</v>
      </c>
      <c r="BH409" s="158">
        <f>IF(N409="sníž. přenesená",J409,0)</f>
        <v>0</v>
      </c>
      <c r="BI409" s="158">
        <f>IF(N409="nulová",J409,0)</f>
        <v>0</v>
      </c>
      <c r="BJ409" s="18" t="s">
        <v>32</v>
      </c>
      <c r="BK409" s="158">
        <f>ROUND(I409*H409,2)</f>
        <v>0</v>
      </c>
      <c r="BL409" s="18" t="s">
        <v>177</v>
      </c>
      <c r="BM409" s="157" t="s">
        <v>1361</v>
      </c>
    </row>
    <row r="410" spans="2:51" s="13" customFormat="1" ht="12">
      <c r="B410" s="159"/>
      <c r="D410" s="160" t="s">
        <v>179</v>
      </c>
      <c r="E410" s="161" t="s">
        <v>1</v>
      </c>
      <c r="F410" s="162" t="s">
        <v>2352</v>
      </c>
      <c r="H410" s="161" t="s">
        <v>1</v>
      </c>
      <c r="I410" s="163"/>
      <c r="L410" s="159"/>
      <c r="M410" s="164"/>
      <c r="N410" s="165"/>
      <c r="O410" s="165"/>
      <c r="P410" s="165"/>
      <c r="Q410" s="165"/>
      <c r="R410" s="165"/>
      <c r="S410" s="165"/>
      <c r="T410" s="166"/>
      <c r="AT410" s="161" t="s">
        <v>179</v>
      </c>
      <c r="AU410" s="161" t="s">
        <v>87</v>
      </c>
      <c r="AV410" s="13" t="s">
        <v>32</v>
      </c>
      <c r="AW410" s="13" t="s">
        <v>31</v>
      </c>
      <c r="AX410" s="13" t="s">
        <v>77</v>
      </c>
      <c r="AY410" s="161" t="s">
        <v>170</v>
      </c>
    </row>
    <row r="411" spans="2:51" s="14" customFormat="1" ht="12">
      <c r="B411" s="167"/>
      <c r="D411" s="160" t="s">
        <v>179</v>
      </c>
      <c r="E411" s="168" t="s">
        <v>1</v>
      </c>
      <c r="F411" s="169" t="s">
        <v>2836</v>
      </c>
      <c r="H411" s="170">
        <v>29.61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8" t="s">
        <v>179</v>
      </c>
      <c r="AU411" s="168" t="s">
        <v>87</v>
      </c>
      <c r="AV411" s="14" t="s">
        <v>87</v>
      </c>
      <c r="AW411" s="14" t="s">
        <v>31</v>
      </c>
      <c r="AX411" s="14" t="s">
        <v>77</v>
      </c>
      <c r="AY411" s="168" t="s">
        <v>170</v>
      </c>
    </row>
    <row r="412" spans="2:51" s="14" customFormat="1" ht="12">
      <c r="B412" s="167"/>
      <c r="D412" s="160" t="s">
        <v>179</v>
      </c>
      <c r="E412" s="168" t="s">
        <v>1</v>
      </c>
      <c r="F412" s="169" t="s">
        <v>2837</v>
      </c>
      <c r="H412" s="170">
        <v>0.945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8" t="s">
        <v>179</v>
      </c>
      <c r="AU412" s="168" t="s">
        <v>87</v>
      </c>
      <c r="AV412" s="14" t="s">
        <v>87</v>
      </c>
      <c r="AW412" s="14" t="s">
        <v>31</v>
      </c>
      <c r="AX412" s="14" t="s">
        <v>77</v>
      </c>
      <c r="AY412" s="168" t="s">
        <v>170</v>
      </c>
    </row>
    <row r="413" spans="2:51" s="14" customFormat="1" ht="12">
      <c r="B413" s="167"/>
      <c r="D413" s="160" t="s">
        <v>179</v>
      </c>
      <c r="E413" s="168" t="s">
        <v>1</v>
      </c>
      <c r="F413" s="169" t="s">
        <v>2838</v>
      </c>
      <c r="H413" s="170">
        <v>0.585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8" t="s">
        <v>179</v>
      </c>
      <c r="AU413" s="168" t="s">
        <v>87</v>
      </c>
      <c r="AV413" s="14" t="s">
        <v>87</v>
      </c>
      <c r="AW413" s="14" t="s">
        <v>31</v>
      </c>
      <c r="AX413" s="14" t="s">
        <v>77</v>
      </c>
      <c r="AY413" s="168" t="s">
        <v>170</v>
      </c>
    </row>
    <row r="414" spans="2:51" s="15" customFormat="1" ht="12">
      <c r="B414" s="175"/>
      <c r="D414" s="160" t="s">
        <v>179</v>
      </c>
      <c r="E414" s="176" t="s">
        <v>1140</v>
      </c>
      <c r="F414" s="177" t="s">
        <v>239</v>
      </c>
      <c r="H414" s="178">
        <v>31.14</v>
      </c>
      <c r="I414" s="179"/>
      <c r="L414" s="175"/>
      <c r="M414" s="180"/>
      <c r="N414" s="181"/>
      <c r="O414" s="181"/>
      <c r="P414" s="181"/>
      <c r="Q414" s="181"/>
      <c r="R414" s="181"/>
      <c r="S414" s="181"/>
      <c r="T414" s="182"/>
      <c r="AT414" s="176" t="s">
        <v>179</v>
      </c>
      <c r="AU414" s="176" t="s">
        <v>87</v>
      </c>
      <c r="AV414" s="15" t="s">
        <v>177</v>
      </c>
      <c r="AW414" s="15" t="s">
        <v>31</v>
      </c>
      <c r="AX414" s="15" t="s">
        <v>32</v>
      </c>
      <c r="AY414" s="176" t="s">
        <v>170</v>
      </c>
    </row>
    <row r="415" spans="1:65" s="2" customFormat="1" ht="16.5" customHeight="1">
      <c r="A415" s="33"/>
      <c r="B415" s="145"/>
      <c r="C415" s="146" t="s">
        <v>484</v>
      </c>
      <c r="D415" s="146" t="s">
        <v>172</v>
      </c>
      <c r="E415" s="147" t="s">
        <v>965</v>
      </c>
      <c r="F415" s="148" t="s">
        <v>966</v>
      </c>
      <c r="G415" s="149" t="s">
        <v>222</v>
      </c>
      <c r="H415" s="150">
        <v>31.14</v>
      </c>
      <c r="I415" s="151"/>
      <c r="J415" s="152">
        <f>ROUND(I415*H415,2)</f>
        <v>0</v>
      </c>
      <c r="K415" s="148" t="s">
        <v>176</v>
      </c>
      <c r="L415" s="34"/>
      <c r="M415" s="153" t="s">
        <v>1</v>
      </c>
      <c r="N415" s="154" t="s">
        <v>42</v>
      </c>
      <c r="O415" s="59"/>
      <c r="P415" s="155">
        <f>O415*H415</f>
        <v>0</v>
      </c>
      <c r="Q415" s="155">
        <v>0</v>
      </c>
      <c r="R415" s="155">
        <f>Q415*H415</f>
        <v>0</v>
      </c>
      <c r="S415" s="155">
        <v>0</v>
      </c>
      <c r="T415" s="156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7" t="s">
        <v>177</v>
      </c>
      <c r="AT415" s="157" t="s">
        <v>172</v>
      </c>
      <c r="AU415" s="157" t="s">
        <v>87</v>
      </c>
      <c r="AY415" s="18" t="s">
        <v>170</v>
      </c>
      <c r="BE415" s="158">
        <f>IF(N415="základní",J415,0)</f>
        <v>0</v>
      </c>
      <c r="BF415" s="158">
        <f>IF(N415="snížená",J415,0)</f>
        <v>0</v>
      </c>
      <c r="BG415" s="158">
        <f>IF(N415="zákl. přenesená",J415,0)</f>
        <v>0</v>
      </c>
      <c r="BH415" s="158">
        <f>IF(N415="sníž. přenesená",J415,0)</f>
        <v>0</v>
      </c>
      <c r="BI415" s="158">
        <f>IF(N415="nulová",J415,0)</f>
        <v>0</v>
      </c>
      <c r="BJ415" s="18" t="s">
        <v>32</v>
      </c>
      <c r="BK415" s="158">
        <f>ROUND(I415*H415,2)</f>
        <v>0</v>
      </c>
      <c r="BL415" s="18" t="s">
        <v>177</v>
      </c>
      <c r="BM415" s="157" t="s">
        <v>1367</v>
      </c>
    </row>
    <row r="416" spans="2:51" s="14" customFormat="1" ht="12">
      <c r="B416" s="167"/>
      <c r="D416" s="160" t="s">
        <v>179</v>
      </c>
      <c r="E416" s="168" t="s">
        <v>1</v>
      </c>
      <c r="F416" s="169" t="s">
        <v>1368</v>
      </c>
      <c r="H416" s="170">
        <v>31.14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8" t="s">
        <v>179</v>
      </c>
      <c r="AU416" s="168" t="s">
        <v>87</v>
      </c>
      <c r="AV416" s="14" t="s">
        <v>87</v>
      </c>
      <c r="AW416" s="14" t="s">
        <v>31</v>
      </c>
      <c r="AX416" s="14" t="s">
        <v>32</v>
      </c>
      <c r="AY416" s="168" t="s">
        <v>170</v>
      </c>
    </row>
    <row r="417" spans="1:65" s="2" customFormat="1" ht="16.5" customHeight="1">
      <c r="A417" s="33"/>
      <c r="B417" s="145"/>
      <c r="C417" s="146" t="s">
        <v>488</v>
      </c>
      <c r="D417" s="146" t="s">
        <v>172</v>
      </c>
      <c r="E417" s="147" t="s">
        <v>948</v>
      </c>
      <c r="F417" s="148" t="s">
        <v>1337</v>
      </c>
      <c r="G417" s="149" t="s">
        <v>222</v>
      </c>
      <c r="H417" s="150">
        <v>31.14</v>
      </c>
      <c r="I417" s="151"/>
      <c r="J417" s="152">
        <f>ROUND(I417*H417,2)</f>
        <v>0</v>
      </c>
      <c r="K417" s="148" t="s">
        <v>176</v>
      </c>
      <c r="L417" s="34"/>
      <c r="M417" s="153" t="s">
        <v>1</v>
      </c>
      <c r="N417" s="154" t="s">
        <v>42</v>
      </c>
      <c r="O417" s="59"/>
      <c r="P417" s="155">
        <f>O417*H417</f>
        <v>0</v>
      </c>
      <c r="Q417" s="155">
        <v>0</v>
      </c>
      <c r="R417" s="155">
        <f>Q417*H417</f>
        <v>0</v>
      </c>
      <c r="S417" s="155">
        <v>0</v>
      </c>
      <c r="T417" s="156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7" t="s">
        <v>177</v>
      </c>
      <c r="AT417" s="157" t="s">
        <v>172</v>
      </c>
      <c r="AU417" s="157" t="s">
        <v>87</v>
      </c>
      <c r="AY417" s="18" t="s">
        <v>170</v>
      </c>
      <c r="BE417" s="158">
        <f>IF(N417="základní",J417,0)</f>
        <v>0</v>
      </c>
      <c r="BF417" s="158">
        <f>IF(N417="snížená",J417,0)</f>
        <v>0</v>
      </c>
      <c r="BG417" s="158">
        <f>IF(N417="zákl. přenesená",J417,0)</f>
        <v>0</v>
      </c>
      <c r="BH417" s="158">
        <f>IF(N417="sníž. přenesená",J417,0)</f>
        <v>0</v>
      </c>
      <c r="BI417" s="158">
        <f>IF(N417="nulová",J417,0)</f>
        <v>0</v>
      </c>
      <c r="BJ417" s="18" t="s">
        <v>32</v>
      </c>
      <c r="BK417" s="158">
        <f>ROUND(I417*H417,2)</f>
        <v>0</v>
      </c>
      <c r="BL417" s="18" t="s">
        <v>177</v>
      </c>
      <c r="BM417" s="157" t="s">
        <v>1369</v>
      </c>
    </row>
    <row r="418" spans="2:63" s="12" customFormat="1" ht="22.9" customHeight="1">
      <c r="B418" s="132"/>
      <c r="D418" s="133" t="s">
        <v>76</v>
      </c>
      <c r="E418" s="143" t="s">
        <v>196</v>
      </c>
      <c r="F418" s="143" t="s">
        <v>1417</v>
      </c>
      <c r="I418" s="135"/>
      <c r="J418" s="144">
        <f>BK418</f>
        <v>0</v>
      </c>
      <c r="L418" s="132"/>
      <c r="M418" s="137"/>
      <c r="N418" s="138"/>
      <c r="O418" s="138"/>
      <c r="P418" s="139">
        <f>SUM(P419:P439)</f>
        <v>0</v>
      </c>
      <c r="Q418" s="138"/>
      <c r="R418" s="139">
        <f>SUM(R419:R439)</f>
        <v>0</v>
      </c>
      <c r="S418" s="138"/>
      <c r="T418" s="140">
        <f>SUM(T419:T439)</f>
        <v>0</v>
      </c>
      <c r="AR418" s="133" t="s">
        <v>32</v>
      </c>
      <c r="AT418" s="141" t="s">
        <v>76</v>
      </c>
      <c r="AU418" s="141" t="s">
        <v>32</v>
      </c>
      <c r="AY418" s="133" t="s">
        <v>170</v>
      </c>
      <c r="BK418" s="142">
        <f>SUM(BK419:BK439)</f>
        <v>0</v>
      </c>
    </row>
    <row r="419" spans="1:65" s="2" customFormat="1" ht="16.5" customHeight="1">
      <c r="A419" s="33"/>
      <c r="B419" s="145"/>
      <c r="C419" s="146" t="s">
        <v>492</v>
      </c>
      <c r="D419" s="146" t="s">
        <v>172</v>
      </c>
      <c r="E419" s="147" t="s">
        <v>1418</v>
      </c>
      <c r="F419" s="148" t="s">
        <v>1419</v>
      </c>
      <c r="G419" s="149" t="s">
        <v>175</v>
      </c>
      <c r="H419" s="150">
        <v>393.3</v>
      </c>
      <c r="I419" s="151"/>
      <c r="J419" s="152">
        <f>ROUND(I419*H419,2)</f>
        <v>0</v>
      </c>
      <c r="K419" s="148" t="s">
        <v>193</v>
      </c>
      <c r="L419" s="34"/>
      <c r="M419" s="153" t="s">
        <v>1</v>
      </c>
      <c r="N419" s="154" t="s">
        <v>42</v>
      </c>
      <c r="O419" s="59"/>
      <c r="P419" s="155">
        <f>O419*H419</f>
        <v>0</v>
      </c>
      <c r="Q419" s="155">
        <v>0</v>
      </c>
      <c r="R419" s="155">
        <f>Q419*H419</f>
        <v>0</v>
      </c>
      <c r="S419" s="155">
        <v>0</v>
      </c>
      <c r="T419" s="156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7" t="s">
        <v>177</v>
      </c>
      <c r="AT419" s="157" t="s">
        <v>172</v>
      </c>
      <c r="AU419" s="157" t="s">
        <v>87</v>
      </c>
      <c r="AY419" s="18" t="s">
        <v>170</v>
      </c>
      <c r="BE419" s="158">
        <f>IF(N419="základní",J419,0)</f>
        <v>0</v>
      </c>
      <c r="BF419" s="158">
        <f>IF(N419="snížená",J419,0)</f>
        <v>0</v>
      </c>
      <c r="BG419" s="158">
        <f>IF(N419="zákl. přenesená",J419,0)</f>
        <v>0</v>
      </c>
      <c r="BH419" s="158">
        <f>IF(N419="sníž. přenesená",J419,0)</f>
        <v>0</v>
      </c>
      <c r="BI419" s="158">
        <f>IF(N419="nulová",J419,0)</f>
        <v>0</v>
      </c>
      <c r="BJ419" s="18" t="s">
        <v>32</v>
      </c>
      <c r="BK419" s="158">
        <f>ROUND(I419*H419,2)</f>
        <v>0</v>
      </c>
      <c r="BL419" s="18" t="s">
        <v>177</v>
      </c>
      <c r="BM419" s="157" t="s">
        <v>1420</v>
      </c>
    </row>
    <row r="420" spans="2:51" s="13" customFormat="1" ht="12">
      <c r="B420" s="159"/>
      <c r="D420" s="160" t="s">
        <v>179</v>
      </c>
      <c r="E420" s="161" t="s">
        <v>1</v>
      </c>
      <c r="F420" s="162" t="s">
        <v>1421</v>
      </c>
      <c r="H420" s="161" t="s">
        <v>1</v>
      </c>
      <c r="I420" s="163"/>
      <c r="L420" s="159"/>
      <c r="M420" s="164"/>
      <c r="N420" s="165"/>
      <c r="O420" s="165"/>
      <c r="P420" s="165"/>
      <c r="Q420" s="165"/>
      <c r="R420" s="165"/>
      <c r="S420" s="165"/>
      <c r="T420" s="166"/>
      <c r="AT420" s="161" t="s">
        <v>179</v>
      </c>
      <c r="AU420" s="161" t="s">
        <v>87</v>
      </c>
      <c r="AV420" s="13" t="s">
        <v>32</v>
      </c>
      <c r="AW420" s="13" t="s">
        <v>31</v>
      </c>
      <c r="AX420" s="13" t="s">
        <v>77</v>
      </c>
      <c r="AY420" s="161" t="s">
        <v>170</v>
      </c>
    </row>
    <row r="421" spans="2:51" s="13" customFormat="1" ht="12">
      <c r="B421" s="159"/>
      <c r="D421" s="160" t="s">
        <v>179</v>
      </c>
      <c r="E421" s="161" t="s">
        <v>1</v>
      </c>
      <c r="F421" s="162" t="s">
        <v>1422</v>
      </c>
      <c r="H421" s="161" t="s">
        <v>1</v>
      </c>
      <c r="I421" s="163"/>
      <c r="L421" s="159"/>
      <c r="M421" s="164"/>
      <c r="N421" s="165"/>
      <c r="O421" s="165"/>
      <c r="P421" s="165"/>
      <c r="Q421" s="165"/>
      <c r="R421" s="165"/>
      <c r="S421" s="165"/>
      <c r="T421" s="166"/>
      <c r="AT421" s="161" t="s">
        <v>179</v>
      </c>
      <c r="AU421" s="161" t="s">
        <v>87</v>
      </c>
      <c r="AV421" s="13" t="s">
        <v>32</v>
      </c>
      <c r="AW421" s="13" t="s">
        <v>31</v>
      </c>
      <c r="AX421" s="13" t="s">
        <v>77</v>
      </c>
      <c r="AY421" s="161" t="s">
        <v>170</v>
      </c>
    </row>
    <row r="422" spans="2:51" s="14" customFormat="1" ht="12">
      <c r="B422" s="167"/>
      <c r="D422" s="160" t="s">
        <v>179</v>
      </c>
      <c r="E422" s="168" t="s">
        <v>1</v>
      </c>
      <c r="F422" s="169" t="s">
        <v>2839</v>
      </c>
      <c r="H422" s="170">
        <v>148.05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179</v>
      </c>
      <c r="AU422" s="168" t="s">
        <v>87</v>
      </c>
      <c r="AV422" s="14" t="s">
        <v>87</v>
      </c>
      <c r="AW422" s="14" t="s">
        <v>31</v>
      </c>
      <c r="AX422" s="14" t="s">
        <v>77</v>
      </c>
      <c r="AY422" s="168" t="s">
        <v>170</v>
      </c>
    </row>
    <row r="423" spans="2:51" s="14" customFormat="1" ht="12">
      <c r="B423" s="167"/>
      <c r="D423" s="160" t="s">
        <v>179</v>
      </c>
      <c r="E423" s="168" t="s">
        <v>1</v>
      </c>
      <c r="F423" s="169" t="s">
        <v>1782</v>
      </c>
      <c r="H423" s="170">
        <v>0.81</v>
      </c>
      <c r="I423" s="171"/>
      <c r="L423" s="167"/>
      <c r="M423" s="172"/>
      <c r="N423" s="173"/>
      <c r="O423" s="173"/>
      <c r="P423" s="173"/>
      <c r="Q423" s="173"/>
      <c r="R423" s="173"/>
      <c r="S423" s="173"/>
      <c r="T423" s="174"/>
      <c r="AT423" s="168" t="s">
        <v>179</v>
      </c>
      <c r="AU423" s="168" t="s">
        <v>87</v>
      </c>
      <c r="AV423" s="14" t="s">
        <v>87</v>
      </c>
      <c r="AW423" s="14" t="s">
        <v>31</v>
      </c>
      <c r="AX423" s="14" t="s">
        <v>77</v>
      </c>
      <c r="AY423" s="168" t="s">
        <v>170</v>
      </c>
    </row>
    <row r="424" spans="2:51" s="16" customFormat="1" ht="12">
      <c r="B424" s="198"/>
      <c r="D424" s="160" t="s">
        <v>179</v>
      </c>
      <c r="E424" s="199" t="s">
        <v>1149</v>
      </c>
      <c r="F424" s="200" t="s">
        <v>893</v>
      </c>
      <c r="H424" s="201">
        <v>148.86</v>
      </c>
      <c r="I424" s="202"/>
      <c r="L424" s="198"/>
      <c r="M424" s="203"/>
      <c r="N424" s="204"/>
      <c r="O424" s="204"/>
      <c r="P424" s="204"/>
      <c r="Q424" s="204"/>
      <c r="R424" s="204"/>
      <c r="S424" s="204"/>
      <c r="T424" s="205"/>
      <c r="AT424" s="199" t="s">
        <v>179</v>
      </c>
      <c r="AU424" s="199" t="s">
        <v>87</v>
      </c>
      <c r="AV424" s="16" t="s">
        <v>187</v>
      </c>
      <c r="AW424" s="16" t="s">
        <v>31</v>
      </c>
      <c r="AX424" s="16" t="s">
        <v>77</v>
      </c>
      <c r="AY424" s="199" t="s">
        <v>170</v>
      </c>
    </row>
    <row r="425" spans="2:51" s="13" customFormat="1" ht="12">
      <c r="B425" s="159"/>
      <c r="D425" s="160" t="s">
        <v>179</v>
      </c>
      <c r="E425" s="161" t="s">
        <v>1</v>
      </c>
      <c r="F425" s="162" t="s">
        <v>2014</v>
      </c>
      <c r="H425" s="161" t="s">
        <v>1</v>
      </c>
      <c r="I425" s="163"/>
      <c r="L425" s="159"/>
      <c r="M425" s="164"/>
      <c r="N425" s="165"/>
      <c r="O425" s="165"/>
      <c r="P425" s="165"/>
      <c r="Q425" s="165"/>
      <c r="R425" s="165"/>
      <c r="S425" s="165"/>
      <c r="T425" s="166"/>
      <c r="AT425" s="161" t="s">
        <v>179</v>
      </c>
      <c r="AU425" s="161" t="s">
        <v>87</v>
      </c>
      <c r="AV425" s="13" t="s">
        <v>32</v>
      </c>
      <c r="AW425" s="13" t="s">
        <v>31</v>
      </c>
      <c r="AX425" s="13" t="s">
        <v>77</v>
      </c>
      <c r="AY425" s="161" t="s">
        <v>170</v>
      </c>
    </row>
    <row r="426" spans="2:51" s="14" customFormat="1" ht="12">
      <c r="B426" s="167"/>
      <c r="D426" s="160" t="s">
        <v>179</v>
      </c>
      <c r="E426" s="168" t="s">
        <v>1</v>
      </c>
      <c r="F426" s="169" t="s">
        <v>2840</v>
      </c>
      <c r="H426" s="170">
        <v>95.58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8" t="s">
        <v>179</v>
      </c>
      <c r="AU426" s="168" t="s">
        <v>87</v>
      </c>
      <c r="AV426" s="14" t="s">
        <v>87</v>
      </c>
      <c r="AW426" s="14" t="s">
        <v>31</v>
      </c>
      <c r="AX426" s="14" t="s">
        <v>77</v>
      </c>
      <c r="AY426" s="168" t="s">
        <v>170</v>
      </c>
    </row>
    <row r="427" spans="2:51" s="16" customFormat="1" ht="12">
      <c r="B427" s="198"/>
      <c r="D427" s="160" t="s">
        <v>179</v>
      </c>
      <c r="E427" s="199" t="s">
        <v>1727</v>
      </c>
      <c r="F427" s="200" t="s">
        <v>893</v>
      </c>
      <c r="H427" s="201">
        <v>95.58</v>
      </c>
      <c r="I427" s="202"/>
      <c r="L427" s="198"/>
      <c r="M427" s="203"/>
      <c r="N427" s="204"/>
      <c r="O427" s="204"/>
      <c r="P427" s="204"/>
      <c r="Q427" s="204"/>
      <c r="R427" s="204"/>
      <c r="S427" s="204"/>
      <c r="T427" s="205"/>
      <c r="AT427" s="199" t="s">
        <v>179</v>
      </c>
      <c r="AU427" s="199" t="s">
        <v>87</v>
      </c>
      <c r="AV427" s="16" t="s">
        <v>187</v>
      </c>
      <c r="AW427" s="16" t="s">
        <v>31</v>
      </c>
      <c r="AX427" s="16" t="s">
        <v>77</v>
      </c>
      <c r="AY427" s="199" t="s">
        <v>170</v>
      </c>
    </row>
    <row r="428" spans="2:51" s="15" customFormat="1" ht="12">
      <c r="B428" s="175"/>
      <c r="D428" s="160" t="s">
        <v>179</v>
      </c>
      <c r="E428" s="176" t="s">
        <v>1</v>
      </c>
      <c r="F428" s="177" t="s">
        <v>239</v>
      </c>
      <c r="H428" s="178">
        <v>244.44</v>
      </c>
      <c r="I428" s="179"/>
      <c r="L428" s="175"/>
      <c r="M428" s="180"/>
      <c r="N428" s="181"/>
      <c r="O428" s="181"/>
      <c r="P428" s="181"/>
      <c r="Q428" s="181"/>
      <c r="R428" s="181"/>
      <c r="S428" s="181"/>
      <c r="T428" s="182"/>
      <c r="AT428" s="176" t="s">
        <v>179</v>
      </c>
      <c r="AU428" s="176" t="s">
        <v>87</v>
      </c>
      <c r="AV428" s="15" t="s">
        <v>177</v>
      </c>
      <c r="AW428" s="15" t="s">
        <v>31</v>
      </c>
      <c r="AX428" s="15" t="s">
        <v>77</v>
      </c>
      <c r="AY428" s="176" t="s">
        <v>170</v>
      </c>
    </row>
    <row r="429" spans="2:51" s="13" customFormat="1" ht="12">
      <c r="B429" s="159"/>
      <c r="D429" s="160" t="s">
        <v>179</v>
      </c>
      <c r="E429" s="161" t="s">
        <v>1</v>
      </c>
      <c r="F429" s="162" t="s">
        <v>1424</v>
      </c>
      <c r="H429" s="161" t="s">
        <v>1</v>
      </c>
      <c r="I429" s="163"/>
      <c r="L429" s="159"/>
      <c r="M429" s="164"/>
      <c r="N429" s="165"/>
      <c r="O429" s="165"/>
      <c r="P429" s="165"/>
      <c r="Q429" s="165"/>
      <c r="R429" s="165"/>
      <c r="S429" s="165"/>
      <c r="T429" s="166"/>
      <c r="AT429" s="161" t="s">
        <v>179</v>
      </c>
      <c r="AU429" s="161" t="s">
        <v>87</v>
      </c>
      <c r="AV429" s="13" t="s">
        <v>32</v>
      </c>
      <c r="AW429" s="13" t="s">
        <v>31</v>
      </c>
      <c r="AX429" s="13" t="s">
        <v>77</v>
      </c>
      <c r="AY429" s="161" t="s">
        <v>170</v>
      </c>
    </row>
    <row r="430" spans="2:51" s="14" customFormat="1" ht="12">
      <c r="B430" s="167"/>
      <c r="D430" s="160" t="s">
        <v>179</v>
      </c>
      <c r="E430" s="168" t="s">
        <v>1</v>
      </c>
      <c r="F430" s="169" t="s">
        <v>1425</v>
      </c>
      <c r="H430" s="170">
        <v>297.72</v>
      </c>
      <c r="I430" s="171"/>
      <c r="L430" s="167"/>
      <c r="M430" s="172"/>
      <c r="N430" s="173"/>
      <c r="O430" s="173"/>
      <c r="P430" s="173"/>
      <c r="Q430" s="173"/>
      <c r="R430" s="173"/>
      <c r="S430" s="173"/>
      <c r="T430" s="174"/>
      <c r="AT430" s="168" t="s">
        <v>179</v>
      </c>
      <c r="AU430" s="168" t="s">
        <v>87</v>
      </c>
      <c r="AV430" s="14" t="s">
        <v>87</v>
      </c>
      <c r="AW430" s="14" t="s">
        <v>31</v>
      </c>
      <c r="AX430" s="14" t="s">
        <v>77</v>
      </c>
      <c r="AY430" s="168" t="s">
        <v>170</v>
      </c>
    </row>
    <row r="431" spans="2:51" s="13" customFormat="1" ht="12">
      <c r="B431" s="159"/>
      <c r="D431" s="160" t="s">
        <v>179</v>
      </c>
      <c r="E431" s="161" t="s">
        <v>1</v>
      </c>
      <c r="F431" s="162" t="s">
        <v>2014</v>
      </c>
      <c r="H431" s="161" t="s">
        <v>1</v>
      </c>
      <c r="I431" s="163"/>
      <c r="L431" s="159"/>
      <c r="M431" s="164"/>
      <c r="N431" s="165"/>
      <c r="O431" s="165"/>
      <c r="P431" s="165"/>
      <c r="Q431" s="165"/>
      <c r="R431" s="165"/>
      <c r="S431" s="165"/>
      <c r="T431" s="166"/>
      <c r="AT431" s="161" t="s">
        <v>179</v>
      </c>
      <c r="AU431" s="161" t="s">
        <v>87</v>
      </c>
      <c r="AV431" s="13" t="s">
        <v>32</v>
      </c>
      <c r="AW431" s="13" t="s">
        <v>31</v>
      </c>
      <c r="AX431" s="13" t="s">
        <v>77</v>
      </c>
      <c r="AY431" s="161" t="s">
        <v>170</v>
      </c>
    </row>
    <row r="432" spans="2:51" s="14" customFormat="1" ht="12">
      <c r="B432" s="167"/>
      <c r="D432" s="160" t="s">
        <v>179</v>
      </c>
      <c r="E432" s="168" t="s">
        <v>1</v>
      </c>
      <c r="F432" s="169" t="s">
        <v>1727</v>
      </c>
      <c r="H432" s="170">
        <v>95.58</v>
      </c>
      <c r="I432" s="171"/>
      <c r="L432" s="167"/>
      <c r="M432" s="172"/>
      <c r="N432" s="173"/>
      <c r="O432" s="173"/>
      <c r="P432" s="173"/>
      <c r="Q432" s="173"/>
      <c r="R432" s="173"/>
      <c r="S432" s="173"/>
      <c r="T432" s="174"/>
      <c r="AT432" s="168" t="s">
        <v>179</v>
      </c>
      <c r="AU432" s="168" t="s">
        <v>87</v>
      </c>
      <c r="AV432" s="14" t="s">
        <v>87</v>
      </c>
      <c r="AW432" s="14" t="s">
        <v>31</v>
      </c>
      <c r="AX432" s="14" t="s">
        <v>77</v>
      </c>
      <c r="AY432" s="168" t="s">
        <v>170</v>
      </c>
    </row>
    <row r="433" spans="2:51" s="15" customFormat="1" ht="12">
      <c r="B433" s="175"/>
      <c r="D433" s="160" t="s">
        <v>179</v>
      </c>
      <c r="E433" s="176" t="s">
        <v>1</v>
      </c>
      <c r="F433" s="177" t="s">
        <v>239</v>
      </c>
      <c r="H433" s="178">
        <v>393.3</v>
      </c>
      <c r="I433" s="179"/>
      <c r="L433" s="175"/>
      <c r="M433" s="180"/>
      <c r="N433" s="181"/>
      <c r="O433" s="181"/>
      <c r="P433" s="181"/>
      <c r="Q433" s="181"/>
      <c r="R433" s="181"/>
      <c r="S433" s="181"/>
      <c r="T433" s="182"/>
      <c r="AT433" s="176" t="s">
        <v>179</v>
      </c>
      <c r="AU433" s="176" t="s">
        <v>87</v>
      </c>
      <c r="AV433" s="15" t="s">
        <v>177</v>
      </c>
      <c r="AW433" s="15" t="s">
        <v>31</v>
      </c>
      <c r="AX433" s="15" t="s">
        <v>32</v>
      </c>
      <c r="AY433" s="176" t="s">
        <v>170</v>
      </c>
    </row>
    <row r="434" spans="1:65" s="2" customFormat="1" ht="16.5" customHeight="1">
      <c r="A434" s="33"/>
      <c r="B434" s="145"/>
      <c r="C434" s="146" t="s">
        <v>496</v>
      </c>
      <c r="D434" s="146" t="s">
        <v>172</v>
      </c>
      <c r="E434" s="147" t="s">
        <v>385</v>
      </c>
      <c r="F434" s="148" t="s">
        <v>386</v>
      </c>
      <c r="G434" s="149" t="s">
        <v>222</v>
      </c>
      <c r="H434" s="150">
        <v>98.325</v>
      </c>
      <c r="I434" s="151"/>
      <c r="J434" s="152">
        <f>ROUND(I434*H434,2)</f>
        <v>0</v>
      </c>
      <c r="K434" s="148" t="s">
        <v>176</v>
      </c>
      <c r="L434" s="34"/>
      <c r="M434" s="153" t="s">
        <v>1</v>
      </c>
      <c r="N434" s="154" t="s">
        <v>42</v>
      </c>
      <c r="O434" s="59"/>
      <c r="P434" s="155">
        <f>O434*H434</f>
        <v>0</v>
      </c>
      <c r="Q434" s="155">
        <v>0</v>
      </c>
      <c r="R434" s="155">
        <f>Q434*H434</f>
        <v>0</v>
      </c>
      <c r="S434" s="155">
        <v>0</v>
      </c>
      <c r="T434" s="156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7" t="s">
        <v>177</v>
      </c>
      <c r="AT434" s="157" t="s">
        <v>172</v>
      </c>
      <c r="AU434" s="157" t="s">
        <v>87</v>
      </c>
      <c r="AY434" s="18" t="s">
        <v>170</v>
      </c>
      <c r="BE434" s="158">
        <f>IF(N434="základní",J434,0)</f>
        <v>0</v>
      </c>
      <c r="BF434" s="158">
        <f>IF(N434="snížená",J434,0)</f>
        <v>0</v>
      </c>
      <c r="BG434" s="158">
        <f>IF(N434="zákl. přenesená",J434,0)</f>
        <v>0</v>
      </c>
      <c r="BH434" s="158">
        <f>IF(N434="sníž. přenesená",J434,0)</f>
        <v>0</v>
      </c>
      <c r="BI434" s="158">
        <f>IF(N434="nulová",J434,0)</f>
        <v>0</v>
      </c>
      <c r="BJ434" s="18" t="s">
        <v>32</v>
      </c>
      <c r="BK434" s="158">
        <f>ROUND(I434*H434,2)</f>
        <v>0</v>
      </c>
      <c r="BL434" s="18" t="s">
        <v>177</v>
      </c>
      <c r="BM434" s="157" t="s">
        <v>1426</v>
      </c>
    </row>
    <row r="435" spans="2:51" s="13" customFormat="1" ht="12">
      <c r="B435" s="159"/>
      <c r="D435" s="160" t="s">
        <v>179</v>
      </c>
      <c r="E435" s="161" t="s">
        <v>1</v>
      </c>
      <c r="F435" s="162" t="s">
        <v>1427</v>
      </c>
      <c r="H435" s="161" t="s">
        <v>1</v>
      </c>
      <c r="I435" s="163"/>
      <c r="L435" s="159"/>
      <c r="M435" s="164"/>
      <c r="N435" s="165"/>
      <c r="O435" s="165"/>
      <c r="P435" s="165"/>
      <c r="Q435" s="165"/>
      <c r="R435" s="165"/>
      <c r="S435" s="165"/>
      <c r="T435" s="166"/>
      <c r="AT435" s="161" t="s">
        <v>179</v>
      </c>
      <c r="AU435" s="161" t="s">
        <v>87</v>
      </c>
      <c r="AV435" s="13" t="s">
        <v>32</v>
      </c>
      <c r="AW435" s="13" t="s">
        <v>31</v>
      </c>
      <c r="AX435" s="13" t="s">
        <v>77</v>
      </c>
      <c r="AY435" s="161" t="s">
        <v>170</v>
      </c>
    </row>
    <row r="436" spans="2:51" s="14" customFormat="1" ht="12">
      <c r="B436" s="167"/>
      <c r="D436" s="160" t="s">
        <v>179</v>
      </c>
      <c r="E436" s="168" t="s">
        <v>1</v>
      </c>
      <c r="F436" s="169" t="s">
        <v>1428</v>
      </c>
      <c r="H436" s="170">
        <v>74.43</v>
      </c>
      <c r="I436" s="171"/>
      <c r="L436" s="167"/>
      <c r="M436" s="172"/>
      <c r="N436" s="173"/>
      <c r="O436" s="173"/>
      <c r="P436" s="173"/>
      <c r="Q436" s="173"/>
      <c r="R436" s="173"/>
      <c r="S436" s="173"/>
      <c r="T436" s="174"/>
      <c r="AT436" s="168" t="s">
        <v>179</v>
      </c>
      <c r="AU436" s="168" t="s">
        <v>87</v>
      </c>
      <c r="AV436" s="14" t="s">
        <v>87</v>
      </c>
      <c r="AW436" s="14" t="s">
        <v>31</v>
      </c>
      <c r="AX436" s="14" t="s">
        <v>77</v>
      </c>
      <c r="AY436" s="168" t="s">
        <v>170</v>
      </c>
    </row>
    <row r="437" spans="2:51" s="14" customFormat="1" ht="12">
      <c r="B437" s="167"/>
      <c r="D437" s="160" t="s">
        <v>179</v>
      </c>
      <c r="E437" s="168" t="s">
        <v>1</v>
      </c>
      <c r="F437" s="169" t="s">
        <v>2016</v>
      </c>
      <c r="H437" s="170">
        <v>23.895</v>
      </c>
      <c r="I437" s="171"/>
      <c r="L437" s="167"/>
      <c r="M437" s="172"/>
      <c r="N437" s="173"/>
      <c r="O437" s="173"/>
      <c r="P437" s="173"/>
      <c r="Q437" s="173"/>
      <c r="R437" s="173"/>
      <c r="S437" s="173"/>
      <c r="T437" s="174"/>
      <c r="AT437" s="168" t="s">
        <v>179</v>
      </c>
      <c r="AU437" s="168" t="s">
        <v>87</v>
      </c>
      <c r="AV437" s="14" t="s">
        <v>87</v>
      </c>
      <c r="AW437" s="14" t="s">
        <v>31</v>
      </c>
      <c r="AX437" s="14" t="s">
        <v>77</v>
      </c>
      <c r="AY437" s="168" t="s">
        <v>170</v>
      </c>
    </row>
    <row r="438" spans="2:51" s="15" customFormat="1" ht="12">
      <c r="B438" s="175"/>
      <c r="D438" s="160" t="s">
        <v>179</v>
      </c>
      <c r="E438" s="176" t="s">
        <v>1</v>
      </c>
      <c r="F438" s="177" t="s">
        <v>239</v>
      </c>
      <c r="H438" s="178">
        <v>98.325</v>
      </c>
      <c r="I438" s="179"/>
      <c r="L438" s="175"/>
      <c r="M438" s="180"/>
      <c r="N438" s="181"/>
      <c r="O438" s="181"/>
      <c r="P438" s="181"/>
      <c r="Q438" s="181"/>
      <c r="R438" s="181"/>
      <c r="S438" s="181"/>
      <c r="T438" s="182"/>
      <c r="AT438" s="176" t="s">
        <v>179</v>
      </c>
      <c r="AU438" s="176" t="s">
        <v>87</v>
      </c>
      <c r="AV438" s="15" t="s">
        <v>177</v>
      </c>
      <c r="AW438" s="15" t="s">
        <v>31</v>
      </c>
      <c r="AX438" s="15" t="s">
        <v>32</v>
      </c>
      <c r="AY438" s="176" t="s">
        <v>170</v>
      </c>
    </row>
    <row r="439" spans="1:65" s="2" customFormat="1" ht="16.5" customHeight="1">
      <c r="A439" s="33"/>
      <c r="B439" s="145"/>
      <c r="C439" s="146" t="s">
        <v>500</v>
      </c>
      <c r="D439" s="146" t="s">
        <v>172</v>
      </c>
      <c r="E439" s="147" t="s">
        <v>948</v>
      </c>
      <c r="F439" s="148" t="s">
        <v>1337</v>
      </c>
      <c r="G439" s="149" t="s">
        <v>222</v>
      </c>
      <c r="H439" s="150">
        <v>98.325</v>
      </c>
      <c r="I439" s="151"/>
      <c r="J439" s="152">
        <f>ROUND(I439*H439,2)</f>
        <v>0</v>
      </c>
      <c r="K439" s="148" t="s">
        <v>176</v>
      </c>
      <c r="L439" s="34"/>
      <c r="M439" s="153" t="s">
        <v>1</v>
      </c>
      <c r="N439" s="154" t="s">
        <v>42</v>
      </c>
      <c r="O439" s="59"/>
      <c r="P439" s="155">
        <f>O439*H439</f>
        <v>0</v>
      </c>
      <c r="Q439" s="155">
        <v>0</v>
      </c>
      <c r="R439" s="155">
        <f>Q439*H439</f>
        <v>0</v>
      </c>
      <c r="S439" s="155">
        <v>0</v>
      </c>
      <c r="T439" s="156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7" t="s">
        <v>177</v>
      </c>
      <c r="AT439" s="157" t="s">
        <v>172</v>
      </c>
      <c r="AU439" s="157" t="s">
        <v>87</v>
      </c>
      <c r="AY439" s="18" t="s">
        <v>170</v>
      </c>
      <c r="BE439" s="158">
        <f>IF(N439="základní",J439,0)</f>
        <v>0</v>
      </c>
      <c r="BF439" s="158">
        <f>IF(N439="snížená",J439,0)</f>
        <v>0</v>
      </c>
      <c r="BG439" s="158">
        <f>IF(N439="zákl. přenesená",J439,0)</f>
        <v>0</v>
      </c>
      <c r="BH439" s="158">
        <f>IF(N439="sníž. přenesená",J439,0)</f>
        <v>0</v>
      </c>
      <c r="BI439" s="158">
        <f>IF(N439="nulová",J439,0)</f>
        <v>0</v>
      </c>
      <c r="BJ439" s="18" t="s">
        <v>32</v>
      </c>
      <c r="BK439" s="158">
        <f>ROUND(I439*H439,2)</f>
        <v>0</v>
      </c>
      <c r="BL439" s="18" t="s">
        <v>177</v>
      </c>
      <c r="BM439" s="157" t="s">
        <v>1429</v>
      </c>
    </row>
    <row r="440" spans="2:63" s="12" customFormat="1" ht="22.9" customHeight="1">
      <c r="B440" s="132"/>
      <c r="D440" s="133" t="s">
        <v>76</v>
      </c>
      <c r="E440" s="143" t="s">
        <v>210</v>
      </c>
      <c r="F440" s="143" t="s">
        <v>997</v>
      </c>
      <c r="I440" s="135"/>
      <c r="J440" s="144">
        <f>BK440</f>
        <v>0</v>
      </c>
      <c r="L440" s="132"/>
      <c r="M440" s="137"/>
      <c r="N440" s="138"/>
      <c r="O440" s="138"/>
      <c r="P440" s="139">
        <f>SUM(P441:P480)</f>
        <v>0</v>
      </c>
      <c r="Q440" s="138"/>
      <c r="R440" s="139">
        <f>SUM(R441:R480)</f>
        <v>4.88617069</v>
      </c>
      <c r="S440" s="138"/>
      <c r="T440" s="140">
        <f>SUM(T441:T480)</f>
        <v>0</v>
      </c>
      <c r="AR440" s="133" t="s">
        <v>32</v>
      </c>
      <c r="AT440" s="141" t="s">
        <v>76</v>
      </c>
      <c r="AU440" s="141" t="s">
        <v>32</v>
      </c>
      <c r="AY440" s="133" t="s">
        <v>170</v>
      </c>
      <c r="BK440" s="142">
        <f>SUM(BK441:BK480)</f>
        <v>0</v>
      </c>
    </row>
    <row r="441" spans="1:65" s="2" customFormat="1" ht="16.5" customHeight="1">
      <c r="A441" s="33"/>
      <c r="B441" s="145"/>
      <c r="C441" s="146" t="s">
        <v>507</v>
      </c>
      <c r="D441" s="146" t="s">
        <v>172</v>
      </c>
      <c r="E441" s="147" t="s">
        <v>2841</v>
      </c>
      <c r="F441" s="148" t="s">
        <v>2842</v>
      </c>
      <c r="G441" s="149" t="s">
        <v>185</v>
      </c>
      <c r="H441" s="150">
        <v>329</v>
      </c>
      <c r="I441" s="151"/>
      <c r="J441" s="152">
        <f>ROUND(I441*H441,2)</f>
        <v>0</v>
      </c>
      <c r="K441" s="148" t="s">
        <v>176</v>
      </c>
      <c r="L441" s="34"/>
      <c r="M441" s="153" t="s">
        <v>1</v>
      </c>
      <c r="N441" s="154" t="s">
        <v>42</v>
      </c>
      <c r="O441" s="59"/>
      <c r="P441" s="155">
        <f>O441*H441</f>
        <v>0</v>
      </c>
      <c r="Q441" s="155">
        <v>0</v>
      </c>
      <c r="R441" s="155">
        <f>Q441*H441</f>
        <v>0</v>
      </c>
      <c r="S441" s="155">
        <v>0</v>
      </c>
      <c r="T441" s="156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7" t="s">
        <v>177</v>
      </c>
      <c r="AT441" s="157" t="s">
        <v>172</v>
      </c>
      <c r="AU441" s="157" t="s">
        <v>87</v>
      </c>
      <c r="AY441" s="18" t="s">
        <v>170</v>
      </c>
      <c r="BE441" s="158">
        <f>IF(N441="základní",J441,0)</f>
        <v>0</v>
      </c>
      <c r="BF441" s="158">
        <f>IF(N441="snížená",J441,0)</f>
        <v>0</v>
      </c>
      <c r="BG441" s="158">
        <f>IF(N441="zákl. přenesená",J441,0)</f>
        <v>0</v>
      </c>
      <c r="BH441" s="158">
        <f>IF(N441="sníž. přenesená",J441,0)</f>
        <v>0</v>
      </c>
      <c r="BI441" s="158">
        <f>IF(N441="nulová",J441,0)</f>
        <v>0</v>
      </c>
      <c r="BJ441" s="18" t="s">
        <v>32</v>
      </c>
      <c r="BK441" s="158">
        <f>ROUND(I441*H441,2)</f>
        <v>0</v>
      </c>
      <c r="BL441" s="18" t="s">
        <v>177</v>
      </c>
      <c r="BM441" s="157" t="s">
        <v>2843</v>
      </c>
    </row>
    <row r="442" spans="2:51" s="14" customFormat="1" ht="12">
      <c r="B442" s="167"/>
      <c r="D442" s="160" t="s">
        <v>179</v>
      </c>
      <c r="E442" s="168" t="s">
        <v>1</v>
      </c>
      <c r="F442" s="169" t="s">
        <v>2844</v>
      </c>
      <c r="H442" s="170">
        <v>329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8" t="s">
        <v>179</v>
      </c>
      <c r="AU442" s="168" t="s">
        <v>87</v>
      </c>
      <c r="AV442" s="14" t="s">
        <v>87</v>
      </c>
      <c r="AW442" s="14" t="s">
        <v>31</v>
      </c>
      <c r="AX442" s="14" t="s">
        <v>77</v>
      </c>
      <c r="AY442" s="168" t="s">
        <v>170</v>
      </c>
    </row>
    <row r="443" spans="2:51" s="15" customFormat="1" ht="12">
      <c r="B443" s="175"/>
      <c r="D443" s="160" t="s">
        <v>179</v>
      </c>
      <c r="E443" s="176" t="s">
        <v>2622</v>
      </c>
      <c r="F443" s="177" t="s">
        <v>239</v>
      </c>
      <c r="H443" s="178">
        <v>329</v>
      </c>
      <c r="I443" s="179"/>
      <c r="L443" s="175"/>
      <c r="M443" s="180"/>
      <c r="N443" s="181"/>
      <c r="O443" s="181"/>
      <c r="P443" s="181"/>
      <c r="Q443" s="181"/>
      <c r="R443" s="181"/>
      <c r="S443" s="181"/>
      <c r="T443" s="182"/>
      <c r="AT443" s="176" t="s">
        <v>179</v>
      </c>
      <c r="AU443" s="176" t="s">
        <v>87</v>
      </c>
      <c r="AV443" s="15" t="s">
        <v>177</v>
      </c>
      <c r="AW443" s="15" t="s">
        <v>31</v>
      </c>
      <c r="AX443" s="15" t="s">
        <v>32</v>
      </c>
      <c r="AY443" s="176" t="s">
        <v>170</v>
      </c>
    </row>
    <row r="444" spans="1:65" s="2" customFormat="1" ht="16.5" customHeight="1">
      <c r="A444" s="33"/>
      <c r="B444" s="145"/>
      <c r="C444" s="183" t="s">
        <v>509</v>
      </c>
      <c r="D444" s="183" t="s">
        <v>379</v>
      </c>
      <c r="E444" s="184" t="s">
        <v>2845</v>
      </c>
      <c r="F444" s="185" t="s">
        <v>2846</v>
      </c>
      <c r="G444" s="186" t="s">
        <v>185</v>
      </c>
      <c r="H444" s="187">
        <v>333.935</v>
      </c>
      <c r="I444" s="188"/>
      <c r="J444" s="189">
        <f>ROUND(I444*H444,2)</f>
        <v>0</v>
      </c>
      <c r="K444" s="185" t="s">
        <v>193</v>
      </c>
      <c r="L444" s="190"/>
      <c r="M444" s="191" t="s">
        <v>1</v>
      </c>
      <c r="N444" s="192" t="s">
        <v>42</v>
      </c>
      <c r="O444" s="59"/>
      <c r="P444" s="155">
        <f>O444*H444</f>
        <v>0</v>
      </c>
      <c r="Q444" s="155">
        <v>0.00027</v>
      </c>
      <c r="R444" s="155">
        <f>Q444*H444</f>
        <v>0.09016245</v>
      </c>
      <c r="S444" s="155">
        <v>0</v>
      </c>
      <c r="T444" s="156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7" t="s">
        <v>210</v>
      </c>
      <c r="AT444" s="157" t="s">
        <v>379</v>
      </c>
      <c r="AU444" s="157" t="s">
        <v>87</v>
      </c>
      <c r="AY444" s="18" t="s">
        <v>170</v>
      </c>
      <c r="BE444" s="158">
        <f>IF(N444="základní",J444,0)</f>
        <v>0</v>
      </c>
      <c r="BF444" s="158">
        <f>IF(N444="snížená",J444,0)</f>
        <v>0</v>
      </c>
      <c r="BG444" s="158">
        <f>IF(N444="zákl. přenesená",J444,0)</f>
        <v>0</v>
      </c>
      <c r="BH444" s="158">
        <f>IF(N444="sníž. přenesená",J444,0)</f>
        <v>0</v>
      </c>
      <c r="BI444" s="158">
        <f>IF(N444="nulová",J444,0)</f>
        <v>0</v>
      </c>
      <c r="BJ444" s="18" t="s">
        <v>32</v>
      </c>
      <c r="BK444" s="158">
        <f>ROUND(I444*H444,2)</f>
        <v>0</v>
      </c>
      <c r="BL444" s="18" t="s">
        <v>177</v>
      </c>
      <c r="BM444" s="157" t="s">
        <v>2847</v>
      </c>
    </row>
    <row r="445" spans="2:51" s="14" customFormat="1" ht="12">
      <c r="B445" s="167"/>
      <c r="D445" s="160" t="s">
        <v>179</v>
      </c>
      <c r="F445" s="169" t="s">
        <v>2848</v>
      </c>
      <c r="H445" s="170">
        <v>333.935</v>
      </c>
      <c r="I445" s="171"/>
      <c r="L445" s="167"/>
      <c r="M445" s="172"/>
      <c r="N445" s="173"/>
      <c r="O445" s="173"/>
      <c r="P445" s="173"/>
      <c r="Q445" s="173"/>
      <c r="R445" s="173"/>
      <c r="S445" s="173"/>
      <c r="T445" s="174"/>
      <c r="AT445" s="168" t="s">
        <v>179</v>
      </c>
      <c r="AU445" s="168" t="s">
        <v>87</v>
      </c>
      <c r="AV445" s="14" t="s">
        <v>87</v>
      </c>
      <c r="AW445" s="14" t="s">
        <v>3</v>
      </c>
      <c r="AX445" s="14" t="s">
        <v>32</v>
      </c>
      <c r="AY445" s="168" t="s">
        <v>170</v>
      </c>
    </row>
    <row r="446" spans="1:65" s="2" customFormat="1" ht="16.5" customHeight="1">
      <c r="A446" s="33"/>
      <c r="B446" s="145"/>
      <c r="C446" s="146" t="s">
        <v>511</v>
      </c>
      <c r="D446" s="146" t="s">
        <v>172</v>
      </c>
      <c r="E446" s="147" t="s">
        <v>2849</v>
      </c>
      <c r="F446" s="148" t="s">
        <v>2850</v>
      </c>
      <c r="G446" s="149" t="s">
        <v>185</v>
      </c>
      <c r="H446" s="150">
        <v>62.9</v>
      </c>
      <c r="I446" s="151"/>
      <c r="J446" s="152">
        <f>ROUND(I446*H446,2)</f>
        <v>0</v>
      </c>
      <c r="K446" s="148" t="s">
        <v>193</v>
      </c>
      <c r="L446" s="34"/>
      <c r="M446" s="153" t="s">
        <v>1</v>
      </c>
      <c r="N446" s="154" t="s">
        <v>42</v>
      </c>
      <c r="O446" s="59"/>
      <c r="P446" s="155">
        <f>O446*H446</f>
        <v>0</v>
      </c>
      <c r="Q446" s="155">
        <v>0</v>
      </c>
      <c r="R446" s="155">
        <f>Q446*H446</f>
        <v>0</v>
      </c>
      <c r="S446" s="155">
        <v>0</v>
      </c>
      <c r="T446" s="156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7" t="s">
        <v>177</v>
      </c>
      <c r="AT446" s="157" t="s">
        <v>172</v>
      </c>
      <c r="AU446" s="157" t="s">
        <v>87</v>
      </c>
      <c r="AY446" s="18" t="s">
        <v>170</v>
      </c>
      <c r="BE446" s="158">
        <f>IF(N446="základní",J446,0)</f>
        <v>0</v>
      </c>
      <c r="BF446" s="158">
        <f>IF(N446="snížená",J446,0)</f>
        <v>0</v>
      </c>
      <c r="BG446" s="158">
        <f>IF(N446="zákl. přenesená",J446,0)</f>
        <v>0</v>
      </c>
      <c r="BH446" s="158">
        <f>IF(N446="sníž. přenesená",J446,0)</f>
        <v>0</v>
      </c>
      <c r="BI446" s="158">
        <f>IF(N446="nulová",J446,0)</f>
        <v>0</v>
      </c>
      <c r="BJ446" s="18" t="s">
        <v>32</v>
      </c>
      <c r="BK446" s="158">
        <f>ROUND(I446*H446,2)</f>
        <v>0</v>
      </c>
      <c r="BL446" s="18" t="s">
        <v>177</v>
      </c>
      <c r="BM446" s="157" t="s">
        <v>2851</v>
      </c>
    </row>
    <row r="447" spans="2:51" s="14" customFormat="1" ht="12">
      <c r="B447" s="167"/>
      <c r="D447" s="160" t="s">
        <v>179</v>
      </c>
      <c r="E447" s="168" t="s">
        <v>1</v>
      </c>
      <c r="F447" s="169" t="s">
        <v>2852</v>
      </c>
      <c r="H447" s="170">
        <v>62.9</v>
      </c>
      <c r="I447" s="171"/>
      <c r="L447" s="167"/>
      <c r="M447" s="172"/>
      <c r="N447" s="173"/>
      <c r="O447" s="173"/>
      <c r="P447" s="173"/>
      <c r="Q447" s="173"/>
      <c r="R447" s="173"/>
      <c r="S447" s="173"/>
      <c r="T447" s="174"/>
      <c r="AT447" s="168" t="s">
        <v>179</v>
      </c>
      <c r="AU447" s="168" t="s">
        <v>87</v>
      </c>
      <c r="AV447" s="14" t="s">
        <v>87</v>
      </c>
      <c r="AW447" s="14" t="s">
        <v>31</v>
      </c>
      <c r="AX447" s="14" t="s">
        <v>32</v>
      </c>
      <c r="AY447" s="168" t="s">
        <v>170</v>
      </c>
    </row>
    <row r="448" spans="1:65" s="2" customFormat="1" ht="16.5" customHeight="1">
      <c r="A448" s="33"/>
      <c r="B448" s="145"/>
      <c r="C448" s="146" t="s">
        <v>513</v>
      </c>
      <c r="D448" s="146" t="s">
        <v>172</v>
      </c>
      <c r="E448" s="147" t="s">
        <v>2853</v>
      </c>
      <c r="F448" s="148" t="s">
        <v>2854</v>
      </c>
      <c r="G448" s="149" t="s">
        <v>185</v>
      </c>
      <c r="H448" s="150">
        <v>10.5</v>
      </c>
      <c r="I448" s="151"/>
      <c r="J448" s="152">
        <f>ROUND(I448*H448,2)</f>
        <v>0</v>
      </c>
      <c r="K448" s="148" t="s">
        <v>176</v>
      </c>
      <c r="L448" s="34"/>
      <c r="M448" s="153" t="s">
        <v>1</v>
      </c>
      <c r="N448" s="154" t="s">
        <v>42</v>
      </c>
      <c r="O448" s="59"/>
      <c r="P448" s="155">
        <f>O448*H448</f>
        <v>0</v>
      </c>
      <c r="Q448" s="155">
        <v>0</v>
      </c>
      <c r="R448" s="155">
        <f>Q448*H448</f>
        <v>0</v>
      </c>
      <c r="S448" s="155">
        <v>0</v>
      </c>
      <c r="T448" s="156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7" t="s">
        <v>177</v>
      </c>
      <c r="AT448" s="157" t="s">
        <v>172</v>
      </c>
      <c r="AU448" s="157" t="s">
        <v>87</v>
      </c>
      <c r="AY448" s="18" t="s">
        <v>170</v>
      </c>
      <c r="BE448" s="158">
        <f>IF(N448="základní",J448,0)</f>
        <v>0</v>
      </c>
      <c r="BF448" s="158">
        <f>IF(N448="snížená",J448,0)</f>
        <v>0</v>
      </c>
      <c r="BG448" s="158">
        <f>IF(N448="zákl. přenesená",J448,0)</f>
        <v>0</v>
      </c>
      <c r="BH448" s="158">
        <f>IF(N448="sníž. přenesená",J448,0)</f>
        <v>0</v>
      </c>
      <c r="BI448" s="158">
        <f>IF(N448="nulová",J448,0)</f>
        <v>0</v>
      </c>
      <c r="BJ448" s="18" t="s">
        <v>32</v>
      </c>
      <c r="BK448" s="158">
        <f>ROUND(I448*H448,2)</f>
        <v>0</v>
      </c>
      <c r="BL448" s="18" t="s">
        <v>177</v>
      </c>
      <c r="BM448" s="157" t="s">
        <v>2855</v>
      </c>
    </row>
    <row r="449" spans="2:51" s="14" customFormat="1" ht="12">
      <c r="B449" s="167"/>
      <c r="D449" s="160" t="s">
        <v>179</v>
      </c>
      <c r="E449" s="168" t="s">
        <v>1</v>
      </c>
      <c r="F449" s="169" t="s">
        <v>2856</v>
      </c>
      <c r="H449" s="170">
        <v>10.5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8" t="s">
        <v>179</v>
      </c>
      <c r="AU449" s="168" t="s">
        <v>87</v>
      </c>
      <c r="AV449" s="14" t="s">
        <v>87</v>
      </c>
      <c r="AW449" s="14" t="s">
        <v>31</v>
      </c>
      <c r="AX449" s="14" t="s">
        <v>77</v>
      </c>
      <c r="AY449" s="168" t="s">
        <v>170</v>
      </c>
    </row>
    <row r="450" spans="2:51" s="15" customFormat="1" ht="12">
      <c r="B450" s="175"/>
      <c r="D450" s="160" t="s">
        <v>179</v>
      </c>
      <c r="E450" s="176" t="s">
        <v>2624</v>
      </c>
      <c r="F450" s="177" t="s">
        <v>239</v>
      </c>
      <c r="H450" s="178">
        <v>10.5</v>
      </c>
      <c r="I450" s="179"/>
      <c r="L450" s="175"/>
      <c r="M450" s="180"/>
      <c r="N450" s="181"/>
      <c r="O450" s="181"/>
      <c r="P450" s="181"/>
      <c r="Q450" s="181"/>
      <c r="R450" s="181"/>
      <c r="S450" s="181"/>
      <c r="T450" s="182"/>
      <c r="AT450" s="176" t="s">
        <v>179</v>
      </c>
      <c r="AU450" s="176" t="s">
        <v>87</v>
      </c>
      <c r="AV450" s="15" t="s">
        <v>177</v>
      </c>
      <c r="AW450" s="15" t="s">
        <v>31</v>
      </c>
      <c r="AX450" s="15" t="s">
        <v>32</v>
      </c>
      <c r="AY450" s="176" t="s">
        <v>170</v>
      </c>
    </row>
    <row r="451" spans="1:65" s="2" customFormat="1" ht="16.5" customHeight="1">
      <c r="A451" s="33"/>
      <c r="B451" s="145"/>
      <c r="C451" s="183" t="s">
        <v>517</v>
      </c>
      <c r="D451" s="183" t="s">
        <v>379</v>
      </c>
      <c r="E451" s="184" t="s">
        <v>2857</v>
      </c>
      <c r="F451" s="185" t="s">
        <v>2858</v>
      </c>
      <c r="G451" s="186" t="s">
        <v>185</v>
      </c>
      <c r="H451" s="187">
        <v>10.658</v>
      </c>
      <c r="I451" s="188"/>
      <c r="J451" s="189">
        <f>ROUND(I451*H451,2)</f>
        <v>0</v>
      </c>
      <c r="K451" s="185" t="s">
        <v>193</v>
      </c>
      <c r="L451" s="190"/>
      <c r="M451" s="191" t="s">
        <v>1</v>
      </c>
      <c r="N451" s="192" t="s">
        <v>42</v>
      </c>
      <c r="O451" s="59"/>
      <c r="P451" s="155">
        <f>O451*H451</f>
        <v>0</v>
      </c>
      <c r="Q451" s="155">
        <v>0.00067</v>
      </c>
      <c r="R451" s="155">
        <f>Q451*H451</f>
        <v>0.00714086</v>
      </c>
      <c r="S451" s="155">
        <v>0</v>
      </c>
      <c r="T451" s="156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7" t="s">
        <v>210</v>
      </c>
      <c r="AT451" s="157" t="s">
        <v>379</v>
      </c>
      <c r="AU451" s="157" t="s">
        <v>87</v>
      </c>
      <c r="AY451" s="18" t="s">
        <v>170</v>
      </c>
      <c r="BE451" s="158">
        <f>IF(N451="základní",J451,0)</f>
        <v>0</v>
      </c>
      <c r="BF451" s="158">
        <f>IF(N451="snížená",J451,0)</f>
        <v>0</v>
      </c>
      <c r="BG451" s="158">
        <f>IF(N451="zákl. přenesená",J451,0)</f>
        <v>0</v>
      </c>
      <c r="BH451" s="158">
        <f>IF(N451="sníž. přenesená",J451,0)</f>
        <v>0</v>
      </c>
      <c r="BI451" s="158">
        <f>IF(N451="nulová",J451,0)</f>
        <v>0</v>
      </c>
      <c r="BJ451" s="18" t="s">
        <v>32</v>
      </c>
      <c r="BK451" s="158">
        <f>ROUND(I451*H451,2)</f>
        <v>0</v>
      </c>
      <c r="BL451" s="18" t="s">
        <v>177</v>
      </c>
      <c r="BM451" s="157" t="s">
        <v>2859</v>
      </c>
    </row>
    <row r="452" spans="2:51" s="14" customFormat="1" ht="12">
      <c r="B452" s="167"/>
      <c r="D452" s="160" t="s">
        <v>179</v>
      </c>
      <c r="F452" s="169" t="s">
        <v>2860</v>
      </c>
      <c r="H452" s="170">
        <v>10.658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8" t="s">
        <v>179</v>
      </c>
      <c r="AU452" s="168" t="s">
        <v>87</v>
      </c>
      <c r="AV452" s="14" t="s">
        <v>87</v>
      </c>
      <c r="AW452" s="14" t="s">
        <v>3</v>
      </c>
      <c r="AX452" s="14" t="s">
        <v>32</v>
      </c>
      <c r="AY452" s="168" t="s">
        <v>170</v>
      </c>
    </row>
    <row r="453" spans="1:65" s="2" customFormat="1" ht="16.5" customHeight="1">
      <c r="A453" s="33"/>
      <c r="B453" s="145"/>
      <c r="C453" s="146" t="s">
        <v>522</v>
      </c>
      <c r="D453" s="146" t="s">
        <v>172</v>
      </c>
      <c r="E453" s="147" t="s">
        <v>2861</v>
      </c>
      <c r="F453" s="148" t="s">
        <v>2862</v>
      </c>
      <c r="G453" s="149" t="s">
        <v>185</v>
      </c>
      <c r="H453" s="150">
        <v>2.5</v>
      </c>
      <c r="I453" s="151"/>
      <c r="J453" s="152">
        <f>ROUND(I453*H453,2)</f>
        <v>0</v>
      </c>
      <c r="K453" s="148" t="s">
        <v>193</v>
      </c>
      <c r="L453" s="34"/>
      <c r="M453" s="153" t="s">
        <v>1</v>
      </c>
      <c r="N453" s="154" t="s">
        <v>42</v>
      </c>
      <c r="O453" s="59"/>
      <c r="P453" s="155">
        <f>O453*H453</f>
        <v>0</v>
      </c>
      <c r="Q453" s="155">
        <v>0</v>
      </c>
      <c r="R453" s="155">
        <f>Q453*H453</f>
        <v>0</v>
      </c>
      <c r="S453" s="155">
        <v>0</v>
      </c>
      <c r="T453" s="156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7" t="s">
        <v>177</v>
      </c>
      <c r="AT453" s="157" t="s">
        <v>172</v>
      </c>
      <c r="AU453" s="157" t="s">
        <v>87</v>
      </c>
      <c r="AY453" s="18" t="s">
        <v>170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8" t="s">
        <v>32</v>
      </c>
      <c r="BK453" s="158">
        <f>ROUND(I453*H453,2)</f>
        <v>0</v>
      </c>
      <c r="BL453" s="18" t="s">
        <v>177</v>
      </c>
      <c r="BM453" s="157" t="s">
        <v>2863</v>
      </c>
    </row>
    <row r="454" spans="2:51" s="14" customFormat="1" ht="12">
      <c r="B454" s="167"/>
      <c r="D454" s="160" t="s">
        <v>179</v>
      </c>
      <c r="E454" s="168" t="s">
        <v>1</v>
      </c>
      <c r="F454" s="169" t="s">
        <v>2864</v>
      </c>
      <c r="H454" s="170">
        <v>2.5</v>
      </c>
      <c r="I454" s="171"/>
      <c r="L454" s="167"/>
      <c r="M454" s="172"/>
      <c r="N454" s="173"/>
      <c r="O454" s="173"/>
      <c r="P454" s="173"/>
      <c r="Q454" s="173"/>
      <c r="R454" s="173"/>
      <c r="S454" s="173"/>
      <c r="T454" s="174"/>
      <c r="AT454" s="168" t="s">
        <v>179</v>
      </c>
      <c r="AU454" s="168" t="s">
        <v>87</v>
      </c>
      <c r="AV454" s="14" t="s">
        <v>87</v>
      </c>
      <c r="AW454" s="14" t="s">
        <v>31</v>
      </c>
      <c r="AX454" s="14" t="s">
        <v>32</v>
      </c>
      <c r="AY454" s="168" t="s">
        <v>170</v>
      </c>
    </row>
    <row r="455" spans="1:65" s="2" customFormat="1" ht="16.5" customHeight="1">
      <c r="A455" s="33"/>
      <c r="B455" s="145"/>
      <c r="C455" s="146" t="s">
        <v>526</v>
      </c>
      <c r="D455" s="146" t="s">
        <v>172</v>
      </c>
      <c r="E455" s="147" t="s">
        <v>2865</v>
      </c>
      <c r="F455" s="148" t="s">
        <v>2866</v>
      </c>
      <c r="G455" s="149" t="s">
        <v>185</v>
      </c>
      <c r="H455" s="150">
        <v>6.5</v>
      </c>
      <c r="I455" s="151"/>
      <c r="J455" s="152">
        <f>ROUND(I455*H455,2)</f>
        <v>0</v>
      </c>
      <c r="K455" s="148" t="s">
        <v>176</v>
      </c>
      <c r="L455" s="34"/>
      <c r="M455" s="153" t="s">
        <v>1</v>
      </c>
      <c r="N455" s="154" t="s">
        <v>42</v>
      </c>
      <c r="O455" s="59"/>
      <c r="P455" s="155">
        <f>O455*H455</f>
        <v>0</v>
      </c>
      <c r="Q455" s="155">
        <v>0</v>
      </c>
      <c r="R455" s="155">
        <f>Q455*H455</f>
        <v>0</v>
      </c>
      <c r="S455" s="155">
        <v>0</v>
      </c>
      <c r="T455" s="156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7" t="s">
        <v>177</v>
      </c>
      <c r="AT455" s="157" t="s">
        <v>172</v>
      </c>
      <c r="AU455" s="157" t="s">
        <v>87</v>
      </c>
      <c r="AY455" s="18" t="s">
        <v>170</v>
      </c>
      <c r="BE455" s="158">
        <f>IF(N455="základní",J455,0)</f>
        <v>0</v>
      </c>
      <c r="BF455" s="158">
        <f>IF(N455="snížená",J455,0)</f>
        <v>0</v>
      </c>
      <c r="BG455" s="158">
        <f>IF(N455="zákl. přenesená",J455,0)</f>
        <v>0</v>
      </c>
      <c r="BH455" s="158">
        <f>IF(N455="sníž. přenesená",J455,0)</f>
        <v>0</v>
      </c>
      <c r="BI455" s="158">
        <f>IF(N455="nulová",J455,0)</f>
        <v>0</v>
      </c>
      <c r="BJ455" s="18" t="s">
        <v>32</v>
      </c>
      <c r="BK455" s="158">
        <f>ROUND(I455*H455,2)</f>
        <v>0</v>
      </c>
      <c r="BL455" s="18" t="s">
        <v>177</v>
      </c>
      <c r="BM455" s="157" t="s">
        <v>2867</v>
      </c>
    </row>
    <row r="456" spans="2:51" s="14" customFormat="1" ht="12">
      <c r="B456" s="167"/>
      <c r="D456" s="160" t="s">
        <v>179</v>
      </c>
      <c r="E456" s="168" t="s">
        <v>1</v>
      </c>
      <c r="F456" s="169" t="s">
        <v>2868</v>
      </c>
      <c r="H456" s="170">
        <v>6.5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8" t="s">
        <v>179</v>
      </c>
      <c r="AU456" s="168" t="s">
        <v>87</v>
      </c>
      <c r="AV456" s="14" t="s">
        <v>87</v>
      </c>
      <c r="AW456" s="14" t="s">
        <v>31</v>
      </c>
      <c r="AX456" s="14" t="s">
        <v>77</v>
      </c>
      <c r="AY456" s="168" t="s">
        <v>170</v>
      </c>
    </row>
    <row r="457" spans="2:51" s="15" customFormat="1" ht="12">
      <c r="B457" s="175"/>
      <c r="D457" s="160" t="s">
        <v>179</v>
      </c>
      <c r="E457" s="176" t="s">
        <v>2626</v>
      </c>
      <c r="F457" s="177" t="s">
        <v>239</v>
      </c>
      <c r="H457" s="178">
        <v>6.5</v>
      </c>
      <c r="I457" s="179"/>
      <c r="L457" s="175"/>
      <c r="M457" s="180"/>
      <c r="N457" s="181"/>
      <c r="O457" s="181"/>
      <c r="P457" s="181"/>
      <c r="Q457" s="181"/>
      <c r="R457" s="181"/>
      <c r="S457" s="181"/>
      <c r="T457" s="182"/>
      <c r="AT457" s="176" t="s">
        <v>179</v>
      </c>
      <c r="AU457" s="176" t="s">
        <v>87</v>
      </c>
      <c r="AV457" s="15" t="s">
        <v>177</v>
      </c>
      <c r="AW457" s="15" t="s">
        <v>31</v>
      </c>
      <c r="AX457" s="15" t="s">
        <v>32</v>
      </c>
      <c r="AY457" s="176" t="s">
        <v>170</v>
      </c>
    </row>
    <row r="458" spans="1:65" s="2" customFormat="1" ht="16.5" customHeight="1">
      <c r="A458" s="33"/>
      <c r="B458" s="145"/>
      <c r="C458" s="183" t="s">
        <v>530</v>
      </c>
      <c r="D458" s="183" t="s">
        <v>379</v>
      </c>
      <c r="E458" s="184" t="s">
        <v>2869</v>
      </c>
      <c r="F458" s="185" t="s">
        <v>2870</v>
      </c>
      <c r="G458" s="186" t="s">
        <v>185</v>
      </c>
      <c r="H458" s="187">
        <v>6.598</v>
      </c>
      <c r="I458" s="188"/>
      <c r="J458" s="189">
        <f>ROUND(I458*H458,2)</f>
        <v>0</v>
      </c>
      <c r="K458" s="185" t="s">
        <v>193</v>
      </c>
      <c r="L458" s="190"/>
      <c r="M458" s="191" t="s">
        <v>1</v>
      </c>
      <c r="N458" s="192" t="s">
        <v>42</v>
      </c>
      <c r="O458" s="59"/>
      <c r="P458" s="155">
        <f>O458*H458</f>
        <v>0</v>
      </c>
      <c r="Q458" s="155">
        <v>0.00106</v>
      </c>
      <c r="R458" s="155">
        <f>Q458*H458</f>
        <v>0.006993879999999999</v>
      </c>
      <c r="S458" s="155">
        <v>0</v>
      </c>
      <c r="T458" s="156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7" t="s">
        <v>210</v>
      </c>
      <c r="AT458" s="157" t="s">
        <v>379</v>
      </c>
      <c r="AU458" s="157" t="s">
        <v>87</v>
      </c>
      <c r="AY458" s="18" t="s">
        <v>170</v>
      </c>
      <c r="BE458" s="158">
        <f>IF(N458="základní",J458,0)</f>
        <v>0</v>
      </c>
      <c r="BF458" s="158">
        <f>IF(N458="snížená",J458,0)</f>
        <v>0</v>
      </c>
      <c r="BG458" s="158">
        <f>IF(N458="zákl. přenesená",J458,0)</f>
        <v>0</v>
      </c>
      <c r="BH458" s="158">
        <f>IF(N458="sníž. přenesená",J458,0)</f>
        <v>0</v>
      </c>
      <c r="BI458" s="158">
        <f>IF(N458="nulová",J458,0)</f>
        <v>0</v>
      </c>
      <c r="BJ458" s="18" t="s">
        <v>32</v>
      </c>
      <c r="BK458" s="158">
        <f>ROUND(I458*H458,2)</f>
        <v>0</v>
      </c>
      <c r="BL458" s="18" t="s">
        <v>177</v>
      </c>
      <c r="BM458" s="157" t="s">
        <v>2871</v>
      </c>
    </row>
    <row r="459" spans="2:51" s="14" customFormat="1" ht="12">
      <c r="B459" s="167"/>
      <c r="D459" s="160" t="s">
        <v>179</v>
      </c>
      <c r="F459" s="169" t="s">
        <v>2872</v>
      </c>
      <c r="H459" s="170">
        <v>6.598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8" t="s">
        <v>179</v>
      </c>
      <c r="AU459" s="168" t="s">
        <v>87</v>
      </c>
      <c r="AV459" s="14" t="s">
        <v>87</v>
      </c>
      <c r="AW459" s="14" t="s">
        <v>3</v>
      </c>
      <c r="AX459" s="14" t="s">
        <v>32</v>
      </c>
      <c r="AY459" s="168" t="s">
        <v>170</v>
      </c>
    </row>
    <row r="460" spans="1:65" s="2" customFormat="1" ht="16.5" customHeight="1">
      <c r="A460" s="33"/>
      <c r="B460" s="145"/>
      <c r="C460" s="146" t="s">
        <v>533</v>
      </c>
      <c r="D460" s="146" t="s">
        <v>172</v>
      </c>
      <c r="E460" s="147" t="s">
        <v>2873</v>
      </c>
      <c r="F460" s="148" t="s">
        <v>2874</v>
      </c>
      <c r="G460" s="149" t="s">
        <v>642</v>
      </c>
      <c r="H460" s="150">
        <v>13</v>
      </c>
      <c r="I460" s="151"/>
      <c r="J460" s="152">
        <f>ROUND(I460*H460,2)</f>
        <v>0</v>
      </c>
      <c r="K460" s="148" t="s">
        <v>176</v>
      </c>
      <c r="L460" s="34"/>
      <c r="M460" s="153" t="s">
        <v>1</v>
      </c>
      <c r="N460" s="154" t="s">
        <v>42</v>
      </c>
      <c r="O460" s="59"/>
      <c r="P460" s="155">
        <f>O460*H460</f>
        <v>0</v>
      </c>
      <c r="Q460" s="155">
        <v>0</v>
      </c>
      <c r="R460" s="155">
        <f>Q460*H460</f>
        <v>0</v>
      </c>
      <c r="S460" s="155">
        <v>0</v>
      </c>
      <c r="T460" s="156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7" t="s">
        <v>177</v>
      </c>
      <c r="AT460" s="157" t="s">
        <v>172</v>
      </c>
      <c r="AU460" s="157" t="s">
        <v>87</v>
      </c>
      <c r="AY460" s="18" t="s">
        <v>170</v>
      </c>
      <c r="BE460" s="158">
        <f>IF(N460="základní",J460,0)</f>
        <v>0</v>
      </c>
      <c r="BF460" s="158">
        <f>IF(N460="snížená",J460,0)</f>
        <v>0</v>
      </c>
      <c r="BG460" s="158">
        <f>IF(N460="zákl. přenesená",J460,0)</f>
        <v>0</v>
      </c>
      <c r="BH460" s="158">
        <f>IF(N460="sníž. přenesená",J460,0)</f>
        <v>0</v>
      </c>
      <c r="BI460" s="158">
        <f>IF(N460="nulová",J460,0)</f>
        <v>0</v>
      </c>
      <c r="BJ460" s="18" t="s">
        <v>32</v>
      </c>
      <c r="BK460" s="158">
        <f>ROUND(I460*H460,2)</f>
        <v>0</v>
      </c>
      <c r="BL460" s="18" t="s">
        <v>177</v>
      </c>
      <c r="BM460" s="157" t="s">
        <v>2875</v>
      </c>
    </row>
    <row r="461" spans="2:51" s="14" customFormat="1" ht="12">
      <c r="B461" s="167"/>
      <c r="D461" s="160" t="s">
        <v>179</v>
      </c>
      <c r="E461" s="168" t="s">
        <v>1</v>
      </c>
      <c r="F461" s="169" t="s">
        <v>2876</v>
      </c>
      <c r="H461" s="170">
        <v>13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8" t="s">
        <v>179</v>
      </c>
      <c r="AU461" s="168" t="s">
        <v>87</v>
      </c>
      <c r="AV461" s="14" t="s">
        <v>87</v>
      </c>
      <c r="AW461" s="14" t="s">
        <v>31</v>
      </c>
      <c r="AX461" s="14" t="s">
        <v>32</v>
      </c>
      <c r="AY461" s="168" t="s">
        <v>170</v>
      </c>
    </row>
    <row r="462" spans="1:65" s="2" customFormat="1" ht="24.2" customHeight="1">
      <c r="A462" s="33"/>
      <c r="B462" s="145"/>
      <c r="C462" s="183" t="s">
        <v>539</v>
      </c>
      <c r="D462" s="183" t="s">
        <v>379</v>
      </c>
      <c r="E462" s="184" t="s">
        <v>2877</v>
      </c>
      <c r="F462" s="185" t="s">
        <v>2878</v>
      </c>
      <c r="G462" s="186" t="s">
        <v>642</v>
      </c>
      <c r="H462" s="187">
        <v>11.165</v>
      </c>
      <c r="I462" s="188"/>
      <c r="J462" s="189">
        <f>ROUND(I462*H462,2)</f>
        <v>0</v>
      </c>
      <c r="K462" s="185" t="s">
        <v>193</v>
      </c>
      <c r="L462" s="190"/>
      <c r="M462" s="191" t="s">
        <v>1</v>
      </c>
      <c r="N462" s="192" t="s">
        <v>42</v>
      </c>
      <c r="O462" s="59"/>
      <c r="P462" s="155">
        <f>O462*H462</f>
        <v>0</v>
      </c>
      <c r="Q462" s="155">
        <v>0.0033</v>
      </c>
      <c r="R462" s="155">
        <f>Q462*H462</f>
        <v>0.036844499999999995</v>
      </c>
      <c r="S462" s="155">
        <v>0</v>
      </c>
      <c r="T462" s="156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7" t="s">
        <v>210</v>
      </c>
      <c r="AT462" s="157" t="s">
        <v>379</v>
      </c>
      <c r="AU462" s="157" t="s">
        <v>87</v>
      </c>
      <c r="AY462" s="18" t="s">
        <v>170</v>
      </c>
      <c r="BE462" s="158">
        <f>IF(N462="základní",J462,0)</f>
        <v>0</v>
      </c>
      <c r="BF462" s="158">
        <f>IF(N462="snížená",J462,0)</f>
        <v>0</v>
      </c>
      <c r="BG462" s="158">
        <f>IF(N462="zákl. přenesená",J462,0)</f>
        <v>0</v>
      </c>
      <c r="BH462" s="158">
        <f>IF(N462="sníž. přenesená",J462,0)</f>
        <v>0</v>
      </c>
      <c r="BI462" s="158">
        <f>IF(N462="nulová",J462,0)</f>
        <v>0</v>
      </c>
      <c r="BJ462" s="18" t="s">
        <v>32</v>
      </c>
      <c r="BK462" s="158">
        <f>ROUND(I462*H462,2)</f>
        <v>0</v>
      </c>
      <c r="BL462" s="18" t="s">
        <v>177</v>
      </c>
      <c r="BM462" s="157" t="s">
        <v>2879</v>
      </c>
    </row>
    <row r="463" spans="2:51" s="14" customFormat="1" ht="12">
      <c r="B463" s="167"/>
      <c r="D463" s="160" t="s">
        <v>179</v>
      </c>
      <c r="E463" s="168" t="s">
        <v>1</v>
      </c>
      <c r="F463" s="169" t="s">
        <v>2880</v>
      </c>
      <c r="H463" s="170">
        <v>11.165</v>
      </c>
      <c r="I463" s="171"/>
      <c r="L463" s="167"/>
      <c r="M463" s="172"/>
      <c r="N463" s="173"/>
      <c r="O463" s="173"/>
      <c r="P463" s="173"/>
      <c r="Q463" s="173"/>
      <c r="R463" s="173"/>
      <c r="S463" s="173"/>
      <c r="T463" s="174"/>
      <c r="AT463" s="168" t="s">
        <v>179</v>
      </c>
      <c r="AU463" s="168" t="s">
        <v>87</v>
      </c>
      <c r="AV463" s="14" t="s">
        <v>87</v>
      </c>
      <c r="AW463" s="14" t="s">
        <v>31</v>
      </c>
      <c r="AX463" s="14" t="s">
        <v>77</v>
      </c>
      <c r="AY463" s="168" t="s">
        <v>170</v>
      </c>
    </row>
    <row r="464" spans="2:51" s="15" customFormat="1" ht="12">
      <c r="B464" s="175"/>
      <c r="D464" s="160" t="s">
        <v>179</v>
      </c>
      <c r="E464" s="176" t="s">
        <v>1</v>
      </c>
      <c r="F464" s="177" t="s">
        <v>239</v>
      </c>
      <c r="H464" s="178">
        <v>11.165</v>
      </c>
      <c r="I464" s="179"/>
      <c r="L464" s="175"/>
      <c r="M464" s="180"/>
      <c r="N464" s="181"/>
      <c r="O464" s="181"/>
      <c r="P464" s="181"/>
      <c r="Q464" s="181"/>
      <c r="R464" s="181"/>
      <c r="S464" s="181"/>
      <c r="T464" s="182"/>
      <c r="AT464" s="176" t="s">
        <v>179</v>
      </c>
      <c r="AU464" s="176" t="s">
        <v>87</v>
      </c>
      <c r="AV464" s="15" t="s">
        <v>177</v>
      </c>
      <c r="AW464" s="15" t="s">
        <v>31</v>
      </c>
      <c r="AX464" s="15" t="s">
        <v>32</v>
      </c>
      <c r="AY464" s="176" t="s">
        <v>170</v>
      </c>
    </row>
    <row r="465" spans="1:65" s="2" customFormat="1" ht="24.2" customHeight="1">
      <c r="A465" s="33"/>
      <c r="B465" s="145"/>
      <c r="C465" s="183" t="s">
        <v>544</v>
      </c>
      <c r="D465" s="183" t="s">
        <v>379</v>
      </c>
      <c r="E465" s="184" t="s">
        <v>2881</v>
      </c>
      <c r="F465" s="185" t="s">
        <v>2882</v>
      </c>
      <c r="G465" s="186" t="s">
        <v>642</v>
      </c>
      <c r="H465" s="187">
        <v>1.015</v>
      </c>
      <c r="I465" s="188"/>
      <c r="J465" s="189">
        <f>ROUND(I465*H465,2)</f>
        <v>0</v>
      </c>
      <c r="K465" s="185" t="s">
        <v>193</v>
      </c>
      <c r="L465" s="190"/>
      <c r="M465" s="191" t="s">
        <v>1</v>
      </c>
      <c r="N465" s="192" t="s">
        <v>42</v>
      </c>
      <c r="O465" s="59"/>
      <c r="P465" s="155">
        <f>O465*H465</f>
        <v>0</v>
      </c>
      <c r="Q465" s="155">
        <v>0.0033</v>
      </c>
      <c r="R465" s="155">
        <f>Q465*H465</f>
        <v>0.0033494999999999996</v>
      </c>
      <c r="S465" s="155">
        <v>0</v>
      </c>
      <c r="T465" s="156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7" t="s">
        <v>210</v>
      </c>
      <c r="AT465" s="157" t="s">
        <v>379</v>
      </c>
      <c r="AU465" s="157" t="s">
        <v>87</v>
      </c>
      <c r="AY465" s="18" t="s">
        <v>170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8" t="s">
        <v>32</v>
      </c>
      <c r="BK465" s="158">
        <f>ROUND(I465*H465,2)</f>
        <v>0</v>
      </c>
      <c r="BL465" s="18" t="s">
        <v>177</v>
      </c>
      <c r="BM465" s="157" t="s">
        <v>2883</v>
      </c>
    </row>
    <row r="466" spans="2:51" s="14" customFormat="1" ht="12">
      <c r="B466" s="167"/>
      <c r="D466" s="160" t="s">
        <v>179</v>
      </c>
      <c r="E466" s="168" t="s">
        <v>1</v>
      </c>
      <c r="F466" s="169" t="s">
        <v>2884</v>
      </c>
      <c r="H466" s="170">
        <v>1.015</v>
      </c>
      <c r="I466" s="171"/>
      <c r="L466" s="167"/>
      <c r="M466" s="172"/>
      <c r="N466" s="173"/>
      <c r="O466" s="173"/>
      <c r="P466" s="173"/>
      <c r="Q466" s="173"/>
      <c r="R466" s="173"/>
      <c r="S466" s="173"/>
      <c r="T466" s="174"/>
      <c r="AT466" s="168" t="s">
        <v>179</v>
      </c>
      <c r="AU466" s="168" t="s">
        <v>87</v>
      </c>
      <c r="AV466" s="14" t="s">
        <v>87</v>
      </c>
      <c r="AW466" s="14" t="s">
        <v>31</v>
      </c>
      <c r="AX466" s="14" t="s">
        <v>77</v>
      </c>
      <c r="AY466" s="168" t="s">
        <v>170</v>
      </c>
    </row>
    <row r="467" spans="2:51" s="15" customFormat="1" ht="12">
      <c r="B467" s="175"/>
      <c r="D467" s="160" t="s">
        <v>179</v>
      </c>
      <c r="E467" s="176" t="s">
        <v>1</v>
      </c>
      <c r="F467" s="177" t="s">
        <v>239</v>
      </c>
      <c r="H467" s="178">
        <v>1.015</v>
      </c>
      <c r="I467" s="179"/>
      <c r="L467" s="175"/>
      <c r="M467" s="180"/>
      <c r="N467" s="181"/>
      <c r="O467" s="181"/>
      <c r="P467" s="181"/>
      <c r="Q467" s="181"/>
      <c r="R467" s="181"/>
      <c r="S467" s="181"/>
      <c r="T467" s="182"/>
      <c r="AT467" s="176" t="s">
        <v>179</v>
      </c>
      <c r="AU467" s="176" t="s">
        <v>87</v>
      </c>
      <c r="AV467" s="15" t="s">
        <v>177</v>
      </c>
      <c r="AW467" s="15" t="s">
        <v>31</v>
      </c>
      <c r="AX467" s="15" t="s">
        <v>32</v>
      </c>
      <c r="AY467" s="176" t="s">
        <v>170</v>
      </c>
    </row>
    <row r="468" spans="1:65" s="2" customFormat="1" ht="24.2" customHeight="1">
      <c r="A468" s="33"/>
      <c r="B468" s="145"/>
      <c r="C468" s="183" t="s">
        <v>548</v>
      </c>
      <c r="D468" s="183" t="s">
        <v>379</v>
      </c>
      <c r="E468" s="184" t="s">
        <v>2885</v>
      </c>
      <c r="F468" s="185" t="s">
        <v>2886</v>
      </c>
      <c r="G468" s="186" t="s">
        <v>642</v>
      </c>
      <c r="H468" s="187">
        <v>1.015</v>
      </c>
      <c r="I468" s="188"/>
      <c r="J468" s="189">
        <f>ROUND(I468*H468,2)</f>
        <v>0</v>
      </c>
      <c r="K468" s="185" t="s">
        <v>193</v>
      </c>
      <c r="L468" s="190"/>
      <c r="M468" s="191" t="s">
        <v>1</v>
      </c>
      <c r="N468" s="192" t="s">
        <v>42</v>
      </c>
      <c r="O468" s="59"/>
      <c r="P468" s="155">
        <f>O468*H468</f>
        <v>0</v>
      </c>
      <c r="Q468" s="155">
        <v>0.0033</v>
      </c>
      <c r="R468" s="155">
        <f>Q468*H468</f>
        <v>0.0033494999999999996</v>
      </c>
      <c r="S468" s="155">
        <v>0</v>
      </c>
      <c r="T468" s="156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7" t="s">
        <v>210</v>
      </c>
      <c r="AT468" s="157" t="s">
        <v>379</v>
      </c>
      <c r="AU468" s="157" t="s">
        <v>87</v>
      </c>
      <c r="AY468" s="18" t="s">
        <v>170</v>
      </c>
      <c r="BE468" s="158">
        <f>IF(N468="základní",J468,0)</f>
        <v>0</v>
      </c>
      <c r="BF468" s="158">
        <f>IF(N468="snížená",J468,0)</f>
        <v>0</v>
      </c>
      <c r="BG468" s="158">
        <f>IF(N468="zákl. přenesená",J468,0)</f>
        <v>0</v>
      </c>
      <c r="BH468" s="158">
        <f>IF(N468="sníž. přenesená",J468,0)</f>
        <v>0</v>
      </c>
      <c r="BI468" s="158">
        <f>IF(N468="nulová",J468,0)</f>
        <v>0</v>
      </c>
      <c r="BJ468" s="18" t="s">
        <v>32</v>
      </c>
      <c r="BK468" s="158">
        <f>ROUND(I468*H468,2)</f>
        <v>0</v>
      </c>
      <c r="BL468" s="18" t="s">
        <v>177</v>
      </c>
      <c r="BM468" s="157" t="s">
        <v>2887</v>
      </c>
    </row>
    <row r="469" spans="2:51" s="14" customFormat="1" ht="12">
      <c r="B469" s="167"/>
      <c r="D469" s="160" t="s">
        <v>179</v>
      </c>
      <c r="E469" s="168" t="s">
        <v>1</v>
      </c>
      <c r="F469" s="169" t="s">
        <v>2884</v>
      </c>
      <c r="H469" s="170">
        <v>1.015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8" t="s">
        <v>179</v>
      </c>
      <c r="AU469" s="168" t="s">
        <v>87</v>
      </c>
      <c r="AV469" s="14" t="s">
        <v>87</v>
      </c>
      <c r="AW469" s="14" t="s">
        <v>31</v>
      </c>
      <c r="AX469" s="14" t="s">
        <v>77</v>
      </c>
      <c r="AY469" s="168" t="s">
        <v>170</v>
      </c>
    </row>
    <row r="470" spans="2:51" s="15" customFormat="1" ht="12">
      <c r="B470" s="175"/>
      <c r="D470" s="160" t="s">
        <v>179</v>
      </c>
      <c r="E470" s="176" t="s">
        <v>1</v>
      </c>
      <c r="F470" s="177" t="s">
        <v>239</v>
      </c>
      <c r="H470" s="178">
        <v>1.015</v>
      </c>
      <c r="I470" s="179"/>
      <c r="L470" s="175"/>
      <c r="M470" s="180"/>
      <c r="N470" s="181"/>
      <c r="O470" s="181"/>
      <c r="P470" s="181"/>
      <c r="Q470" s="181"/>
      <c r="R470" s="181"/>
      <c r="S470" s="181"/>
      <c r="T470" s="182"/>
      <c r="AT470" s="176" t="s">
        <v>179</v>
      </c>
      <c r="AU470" s="176" t="s">
        <v>87</v>
      </c>
      <c r="AV470" s="15" t="s">
        <v>177</v>
      </c>
      <c r="AW470" s="15" t="s">
        <v>31</v>
      </c>
      <c r="AX470" s="15" t="s">
        <v>32</v>
      </c>
      <c r="AY470" s="176" t="s">
        <v>170</v>
      </c>
    </row>
    <row r="471" spans="1:65" s="2" customFormat="1" ht="16.5" customHeight="1">
      <c r="A471" s="33"/>
      <c r="B471" s="145"/>
      <c r="C471" s="146" t="s">
        <v>552</v>
      </c>
      <c r="D471" s="146" t="s">
        <v>172</v>
      </c>
      <c r="E471" s="147" t="s">
        <v>2888</v>
      </c>
      <c r="F471" s="148" t="s">
        <v>2889</v>
      </c>
      <c r="G471" s="149" t="s">
        <v>642</v>
      </c>
      <c r="H471" s="150">
        <v>20</v>
      </c>
      <c r="I471" s="151"/>
      <c r="J471" s="152">
        <f>ROUND(I471*H471,2)</f>
        <v>0</v>
      </c>
      <c r="K471" s="148" t="s">
        <v>176</v>
      </c>
      <c r="L471" s="34"/>
      <c r="M471" s="153" t="s">
        <v>1</v>
      </c>
      <c r="N471" s="154" t="s">
        <v>42</v>
      </c>
      <c r="O471" s="59"/>
      <c r="P471" s="155">
        <f>O471*H471</f>
        <v>0</v>
      </c>
      <c r="Q471" s="155">
        <v>0</v>
      </c>
      <c r="R471" s="155">
        <f>Q471*H471</f>
        <v>0</v>
      </c>
      <c r="S471" s="155">
        <v>0</v>
      </c>
      <c r="T471" s="156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7" t="s">
        <v>177</v>
      </c>
      <c r="AT471" s="157" t="s">
        <v>172</v>
      </c>
      <c r="AU471" s="157" t="s">
        <v>87</v>
      </c>
      <c r="AY471" s="18" t="s">
        <v>170</v>
      </c>
      <c r="BE471" s="158">
        <f>IF(N471="základní",J471,0)</f>
        <v>0</v>
      </c>
      <c r="BF471" s="158">
        <f>IF(N471="snížená",J471,0)</f>
        <v>0</v>
      </c>
      <c r="BG471" s="158">
        <f>IF(N471="zákl. přenesená",J471,0)</f>
        <v>0</v>
      </c>
      <c r="BH471" s="158">
        <f>IF(N471="sníž. přenesená",J471,0)</f>
        <v>0</v>
      </c>
      <c r="BI471" s="158">
        <f>IF(N471="nulová",J471,0)</f>
        <v>0</v>
      </c>
      <c r="BJ471" s="18" t="s">
        <v>32</v>
      </c>
      <c r="BK471" s="158">
        <f>ROUND(I471*H471,2)</f>
        <v>0</v>
      </c>
      <c r="BL471" s="18" t="s">
        <v>177</v>
      </c>
      <c r="BM471" s="157" t="s">
        <v>2890</v>
      </c>
    </row>
    <row r="472" spans="1:65" s="2" customFormat="1" ht="24.2" customHeight="1">
      <c r="A472" s="33"/>
      <c r="B472" s="145"/>
      <c r="C472" s="183" t="s">
        <v>556</v>
      </c>
      <c r="D472" s="183" t="s">
        <v>379</v>
      </c>
      <c r="E472" s="184" t="s">
        <v>2891</v>
      </c>
      <c r="F472" s="185" t="s">
        <v>2892</v>
      </c>
      <c r="G472" s="186" t="s">
        <v>642</v>
      </c>
      <c r="H472" s="187">
        <v>20.3</v>
      </c>
      <c r="I472" s="188"/>
      <c r="J472" s="189">
        <f>ROUND(I472*H472,2)</f>
        <v>0</v>
      </c>
      <c r="K472" s="185" t="s">
        <v>193</v>
      </c>
      <c r="L472" s="190"/>
      <c r="M472" s="191" t="s">
        <v>1</v>
      </c>
      <c r="N472" s="192" t="s">
        <v>42</v>
      </c>
      <c r="O472" s="59"/>
      <c r="P472" s="155">
        <f>O472*H472</f>
        <v>0</v>
      </c>
      <c r="Q472" s="155">
        <v>0.0021</v>
      </c>
      <c r="R472" s="155">
        <f>Q472*H472</f>
        <v>0.04263</v>
      </c>
      <c r="S472" s="155">
        <v>0</v>
      </c>
      <c r="T472" s="156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7" t="s">
        <v>210</v>
      </c>
      <c r="AT472" s="157" t="s">
        <v>379</v>
      </c>
      <c r="AU472" s="157" t="s">
        <v>87</v>
      </c>
      <c r="AY472" s="18" t="s">
        <v>170</v>
      </c>
      <c r="BE472" s="158">
        <f>IF(N472="základní",J472,0)</f>
        <v>0</v>
      </c>
      <c r="BF472" s="158">
        <f>IF(N472="snížená",J472,0)</f>
        <v>0</v>
      </c>
      <c r="BG472" s="158">
        <f>IF(N472="zákl. přenesená",J472,0)</f>
        <v>0</v>
      </c>
      <c r="BH472" s="158">
        <f>IF(N472="sníž. přenesená",J472,0)</f>
        <v>0</v>
      </c>
      <c r="BI472" s="158">
        <f>IF(N472="nulová",J472,0)</f>
        <v>0</v>
      </c>
      <c r="BJ472" s="18" t="s">
        <v>32</v>
      </c>
      <c r="BK472" s="158">
        <f>ROUND(I472*H472,2)</f>
        <v>0</v>
      </c>
      <c r="BL472" s="18" t="s">
        <v>177</v>
      </c>
      <c r="BM472" s="157" t="s">
        <v>2893</v>
      </c>
    </row>
    <row r="473" spans="2:51" s="14" customFormat="1" ht="12">
      <c r="B473" s="167"/>
      <c r="D473" s="160" t="s">
        <v>179</v>
      </c>
      <c r="E473" s="168" t="s">
        <v>1</v>
      </c>
      <c r="F473" s="169" t="s">
        <v>2894</v>
      </c>
      <c r="H473" s="170">
        <v>20.3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8" t="s">
        <v>179</v>
      </c>
      <c r="AU473" s="168" t="s">
        <v>87</v>
      </c>
      <c r="AV473" s="14" t="s">
        <v>87</v>
      </c>
      <c r="AW473" s="14" t="s">
        <v>31</v>
      </c>
      <c r="AX473" s="14" t="s">
        <v>77</v>
      </c>
      <c r="AY473" s="168" t="s">
        <v>170</v>
      </c>
    </row>
    <row r="474" spans="2:51" s="15" customFormat="1" ht="12">
      <c r="B474" s="175"/>
      <c r="D474" s="160" t="s">
        <v>179</v>
      </c>
      <c r="E474" s="176" t="s">
        <v>1</v>
      </c>
      <c r="F474" s="177" t="s">
        <v>239</v>
      </c>
      <c r="H474" s="178">
        <v>20.3</v>
      </c>
      <c r="I474" s="179"/>
      <c r="L474" s="175"/>
      <c r="M474" s="180"/>
      <c r="N474" s="181"/>
      <c r="O474" s="181"/>
      <c r="P474" s="181"/>
      <c r="Q474" s="181"/>
      <c r="R474" s="181"/>
      <c r="S474" s="181"/>
      <c r="T474" s="182"/>
      <c r="AT474" s="176" t="s">
        <v>179</v>
      </c>
      <c r="AU474" s="176" t="s">
        <v>87</v>
      </c>
      <c r="AV474" s="15" t="s">
        <v>177</v>
      </c>
      <c r="AW474" s="15" t="s">
        <v>31</v>
      </c>
      <c r="AX474" s="15" t="s">
        <v>32</v>
      </c>
      <c r="AY474" s="176" t="s">
        <v>170</v>
      </c>
    </row>
    <row r="475" spans="1:65" s="2" customFormat="1" ht="16.5" customHeight="1">
      <c r="A475" s="33"/>
      <c r="B475" s="145"/>
      <c r="C475" s="146" t="s">
        <v>560</v>
      </c>
      <c r="D475" s="146" t="s">
        <v>172</v>
      </c>
      <c r="E475" s="147" t="s">
        <v>2895</v>
      </c>
      <c r="F475" s="148" t="s">
        <v>2896</v>
      </c>
      <c r="G475" s="149" t="s">
        <v>642</v>
      </c>
      <c r="H475" s="150">
        <v>2</v>
      </c>
      <c r="I475" s="151"/>
      <c r="J475" s="152">
        <f aca="true" t="shared" si="0" ref="J475:J480">ROUND(I475*H475,2)</f>
        <v>0</v>
      </c>
      <c r="K475" s="148" t="s">
        <v>193</v>
      </c>
      <c r="L475" s="34"/>
      <c r="M475" s="153" t="s">
        <v>1</v>
      </c>
      <c r="N475" s="154" t="s">
        <v>42</v>
      </c>
      <c r="O475" s="59"/>
      <c r="P475" s="155">
        <f aca="true" t="shared" si="1" ref="P475:P480">O475*H475</f>
        <v>0</v>
      </c>
      <c r="Q475" s="155">
        <v>0.00089</v>
      </c>
      <c r="R475" s="155">
        <f aca="true" t="shared" si="2" ref="R475:R480">Q475*H475</f>
        <v>0.00178</v>
      </c>
      <c r="S475" s="155">
        <v>0</v>
      </c>
      <c r="T475" s="156">
        <f aca="true" t="shared" si="3" ref="T475:T480"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7" t="s">
        <v>177</v>
      </c>
      <c r="AT475" s="157" t="s">
        <v>172</v>
      </c>
      <c r="AU475" s="157" t="s">
        <v>87</v>
      </c>
      <c r="AY475" s="18" t="s">
        <v>170</v>
      </c>
      <c r="BE475" s="158">
        <f aca="true" t="shared" si="4" ref="BE475:BE480">IF(N475="základní",J475,0)</f>
        <v>0</v>
      </c>
      <c r="BF475" s="158">
        <f aca="true" t="shared" si="5" ref="BF475:BF480">IF(N475="snížená",J475,0)</f>
        <v>0</v>
      </c>
      <c r="BG475" s="158">
        <f aca="true" t="shared" si="6" ref="BG475:BG480">IF(N475="zákl. přenesená",J475,0)</f>
        <v>0</v>
      </c>
      <c r="BH475" s="158">
        <f aca="true" t="shared" si="7" ref="BH475:BH480">IF(N475="sníž. přenesená",J475,0)</f>
        <v>0</v>
      </c>
      <c r="BI475" s="158">
        <f aca="true" t="shared" si="8" ref="BI475:BI480">IF(N475="nulová",J475,0)</f>
        <v>0</v>
      </c>
      <c r="BJ475" s="18" t="s">
        <v>32</v>
      </c>
      <c r="BK475" s="158">
        <f aca="true" t="shared" si="9" ref="BK475:BK480">ROUND(I475*H475,2)</f>
        <v>0</v>
      </c>
      <c r="BL475" s="18" t="s">
        <v>177</v>
      </c>
      <c r="BM475" s="157" t="s">
        <v>2897</v>
      </c>
    </row>
    <row r="476" spans="1:65" s="2" customFormat="1" ht="16.5" customHeight="1">
      <c r="A476" s="33"/>
      <c r="B476" s="145"/>
      <c r="C476" s="146" t="s">
        <v>564</v>
      </c>
      <c r="D476" s="146" t="s">
        <v>172</v>
      </c>
      <c r="E476" s="147" t="s">
        <v>2530</v>
      </c>
      <c r="F476" s="148" t="s">
        <v>2531</v>
      </c>
      <c r="G476" s="149" t="s">
        <v>642</v>
      </c>
      <c r="H476" s="150">
        <v>33</v>
      </c>
      <c r="I476" s="151"/>
      <c r="J476" s="152">
        <f t="shared" si="0"/>
        <v>0</v>
      </c>
      <c r="K476" s="148" t="s">
        <v>176</v>
      </c>
      <c r="L476" s="34"/>
      <c r="M476" s="153" t="s">
        <v>1</v>
      </c>
      <c r="N476" s="154" t="s">
        <v>42</v>
      </c>
      <c r="O476" s="59"/>
      <c r="P476" s="155">
        <f t="shared" si="1"/>
        <v>0</v>
      </c>
      <c r="Q476" s="155">
        <v>0.12303</v>
      </c>
      <c r="R476" s="155">
        <f t="shared" si="2"/>
        <v>4.05999</v>
      </c>
      <c r="S476" s="155">
        <v>0</v>
      </c>
      <c r="T476" s="156">
        <f t="shared" si="3"/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7" t="s">
        <v>177</v>
      </c>
      <c r="AT476" s="157" t="s">
        <v>172</v>
      </c>
      <c r="AU476" s="157" t="s">
        <v>87</v>
      </c>
      <c r="AY476" s="18" t="s">
        <v>170</v>
      </c>
      <c r="BE476" s="158">
        <f t="shared" si="4"/>
        <v>0</v>
      </c>
      <c r="BF476" s="158">
        <f t="shared" si="5"/>
        <v>0</v>
      </c>
      <c r="BG476" s="158">
        <f t="shared" si="6"/>
        <v>0</v>
      </c>
      <c r="BH476" s="158">
        <f t="shared" si="7"/>
        <v>0</v>
      </c>
      <c r="BI476" s="158">
        <f t="shared" si="8"/>
        <v>0</v>
      </c>
      <c r="BJ476" s="18" t="s">
        <v>32</v>
      </c>
      <c r="BK476" s="158">
        <f t="shared" si="9"/>
        <v>0</v>
      </c>
      <c r="BL476" s="18" t="s">
        <v>177</v>
      </c>
      <c r="BM476" s="157" t="s">
        <v>2898</v>
      </c>
    </row>
    <row r="477" spans="1:65" s="2" customFormat="1" ht="16.5" customHeight="1">
      <c r="A477" s="33"/>
      <c r="B477" s="145"/>
      <c r="C477" s="183" t="s">
        <v>569</v>
      </c>
      <c r="D477" s="183" t="s">
        <v>379</v>
      </c>
      <c r="E477" s="184" t="s">
        <v>2533</v>
      </c>
      <c r="F477" s="185" t="s">
        <v>2534</v>
      </c>
      <c r="G477" s="186" t="s">
        <v>642</v>
      </c>
      <c r="H477" s="187">
        <v>33</v>
      </c>
      <c r="I477" s="188"/>
      <c r="J477" s="189">
        <f t="shared" si="0"/>
        <v>0</v>
      </c>
      <c r="K477" s="185" t="s">
        <v>176</v>
      </c>
      <c r="L477" s="190"/>
      <c r="M477" s="191" t="s">
        <v>1</v>
      </c>
      <c r="N477" s="192" t="s">
        <v>42</v>
      </c>
      <c r="O477" s="59"/>
      <c r="P477" s="155">
        <f t="shared" si="1"/>
        <v>0</v>
      </c>
      <c r="Q477" s="155">
        <v>0.0133</v>
      </c>
      <c r="R477" s="155">
        <f t="shared" si="2"/>
        <v>0.43889999999999996</v>
      </c>
      <c r="S477" s="155">
        <v>0</v>
      </c>
      <c r="T477" s="156">
        <f t="shared" si="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7" t="s">
        <v>210</v>
      </c>
      <c r="AT477" s="157" t="s">
        <v>379</v>
      </c>
      <c r="AU477" s="157" t="s">
        <v>87</v>
      </c>
      <c r="AY477" s="18" t="s">
        <v>170</v>
      </c>
      <c r="BE477" s="158">
        <f t="shared" si="4"/>
        <v>0</v>
      </c>
      <c r="BF477" s="158">
        <f t="shared" si="5"/>
        <v>0</v>
      </c>
      <c r="BG477" s="158">
        <f t="shared" si="6"/>
        <v>0</v>
      </c>
      <c r="BH477" s="158">
        <f t="shared" si="7"/>
        <v>0</v>
      </c>
      <c r="BI477" s="158">
        <f t="shared" si="8"/>
        <v>0</v>
      </c>
      <c r="BJ477" s="18" t="s">
        <v>32</v>
      </c>
      <c r="BK477" s="158">
        <f t="shared" si="9"/>
        <v>0</v>
      </c>
      <c r="BL477" s="18" t="s">
        <v>177</v>
      </c>
      <c r="BM477" s="157" t="s">
        <v>2899</v>
      </c>
    </row>
    <row r="478" spans="1:65" s="2" customFormat="1" ht="16.5" customHeight="1">
      <c r="A478" s="33"/>
      <c r="B478" s="145"/>
      <c r="C478" s="183" t="s">
        <v>573</v>
      </c>
      <c r="D478" s="183" t="s">
        <v>379</v>
      </c>
      <c r="E478" s="184" t="s">
        <v>2536</v>
      </c>
      <c r="F478" s="185" t="s">
        <v>2537</v>
      </c>
      <c r="G478" s="186" t="s">
        <v>642</v>
      </c>
      <c r="H478" s="187">
        <v>33</v>
      </c>
      <c r="I478" s="188"/>
      <c r="J478" s="189">
        <f t="shared" si="0"/>
        <v>0</v>
      </c>
      <c r="K478" s="185" t="s">
        <v>193</v>
      </c>
      <c r="L478" s="190"/>
      <c r="M478" s="191" t="s">
        <v>1</v>
      </c>
      <c r="N478" s="192" t="s">
        <v>42</v>
      </c>
      <c r="O478" s="59"/>
      <c r="P478" s="155">
        <f t="shared" si="1"/>
        <v>0</v>
      </c>
      <c r="Q478" s="155">
        <v>0.0006</v>
      </c>
      <c r="R478" s="155">
        <f t="shared" si="2"/>
        <v>0.019799999999999998</v>
      </c>
      <c r="S478" s="155">
        <v>0</v>
      </c>
      <c r="T478" s="156">
        <f t="shared" si="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7" t="s">
        <v>210</v>
      </c>
      <c r="AT478" s="157" t="s">
        <v>379</v>
      </c>
      <c r="AU478" s="157" t="s">
        <v>87</v>
      </c>
      <c r="AY478" s="18" t="s">
        <v>170</v>
      </c>
      <c r="BE478" s="158">
        <f t="shared" si="4"/>
        <v>0</v>
      </c>
      <c r="BF478" s="158">
        <f t="shared" si="5"/>
        <v>0</v>
      </c>
      <c r="BG478" s="158">
        <f t="shared" si="6"/>
        <v>0</v>
      </c>
      <c r="BH478" s="158">
        <f t="shared" si="7"/>
        <v>0</v>
      </c>
      <c r="BI478" s="158">
        <f t="shared" si="8"/>
        <v>0</v>
      </c>
      <c r="BJ478" s="18" t="s">
        <v>32</v>
      </c>
      <c r="BK478" s="158">
        <f t="shared" si="9"/>
        <v>0</v>
      </c>
      <c r="BL478" s="18" t="s">
        <v>177</v>
      </c>
      <c r="BM478" s="157" t="s">
        <v>2900</v>
      </c>
    </row>
    <row r="479" spans="1:65" s="2" customFormat="1" ht="16.5" customHeight="1">
      <c r="A479" s="33"/>
      <c r="B479" s="145"/>
      <c r="C479" s="183" t="s">
        <v>577</v>
      </c>
      <c r="D479" s="183" t="s">
        <v>379</v>
      </c>
      <c r="E479" s="184" t="s">
        <v>2901</v>
      </c>
      <c r="F479" s="185" t="s">
        <v>2902</v>
      </c>
      <c r="G479" s="186" t="s">
        <v>642</v>
      </c>
      <c r="H479" s="187">
        <v>33</v>
      </c>
      <c r="I479" s="188"/>
      <c r="J479" s="189">
        <f t="shared" si="0"/>
        <v>0</v>
      </c>
      <c r="K479" s="185" t="s">
        <v>193</v>
      </c>
      <c r="L479" s="190"/>
      <c r="M479" s="191" t="s">
        <v>1</v>
      </c>
      <c r="N479" s="192" t="s">
        <v>42</v>
      </c>
      <c r="O479" s="59"/>
      <c r="P479" s="155">
        <f t="shared" si="1"/>
        <v>0</v>
      </c>
      <c r="Q479" s="155">
        <v>0.005</v>
      </c>
      <c r="R479" s="155">
        <f t="shared" si="2"/>
        <v>0.165</v>
      </c>
      <c r="S479" s="155">
        <v>0</v>
      </c>
      <c r="T479" s="156">
        <f t="shared" si="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7" t="s">
        <v>210</v>
      </c>
      <c r="AT479" s="157" t="s">
        <v>379</v>
      </c>
      <c r="AU479" s="157" t="s">
        <v>87</v>
      </c>
      <c r="AY479" s="18" t="s">
        <v>170</v>
      </c>
      <c r="BE479" s="158">
        <f t="shared" si="4"/>
        <v>0</v>
      </c>
      <c r="BF479" s="158">
        <f t="shared" si="5"/>
        <v>0</v>
      </c>
      <c r="BG479" s="158">
        <f t="shared" si="6"/>
        <v>0</v>
      </c>
      <c r="BH479" s="158">
        <f t="shared" si="7"/>
        <v>0</v>
      </c>
      <c r="BI479" s="158">
        <f t="shared" si="8"/>
        <v>0</v>
      </c>
      <c r="BJ479" s="18" t="s">
        <v>32</v>
      </c>
      <c r="BK479" s="158">
        <f t="shared" si="9"/>
        <v>0</v>
      </c>
      <c r="BL479" s="18" t="s">
        <v>177</v>
      </c>
      <c r="BM479" s="157" t="s">
        <v>2903</v>
      </c>
    </row>
    <row r="480" spans="1:65" s="2" customFormat="1" ht="16.5" customHeight="1">
      <c r="A480" s="33"/>
      <c r="B480" s="145"/>
      <c r="C480" s="146" t="s">
        <v>581</v>
      </c>
      <c r="D480" s="146" t="s">
        <v>172</v>
      </c>
      <c r="E480" s="147" t="s">
        <v>2548</v>
      </c>
      <c r="F480" s="148" t="s">
        <v>2549</v>
      </c>
      <c r="G480" s="149" t="s">
        <v>642</v>
      </c>
      <c r="H480" s="150">
        <v>33</v>
      </c>
      <c r="I480" s="151"/>
      <c r="J480" s="152">
        <f t="shared" si="0"/>
        <v>0</v>
      </c>
      <c r="K480" s="148" t="s">
        <v>176</v>
      </c>
      <c r="L480" s="34"/>
      <c r="M480" s="153" t="s">
        <v>1</v>
      </c>
      <c r="N480" s="154" t="s">
        <v>42</v>
      </c>
      <c r="O480" s="59"/>
      <c r="P480" s="155">
        <f t="shared" si="1"/>
        <v>0</v>
      </c>
      <c r="Q480" s="155">
        <v>0.00031</v>
      </c>
      <c r="R480" s="155">
        <f t="shared" si="2"/>
        <v>0.01023</v>
      </c>
      <c r="S480" s="155">
        <v>0</v>
      </c>
      <c r="T480" s="156">
        <f t="shared" si="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7" t="s">
        <v>177</v>
      </c>
      <c r="AT480" s="157" t="s">
        <v>172</v>
      </c>
      <c r="AU480" s="157" t="s">
        <v>87</v>
      </c>
      <c r="AY480" s="18" t="s">
        <v>170</v>
      </c>
      <c r="BE480" s="158">
        <f t="shared" si="4"/>
        <v>0</v>
      </c>
      <c r="BF480" s="158">
        <f t="shared" si="5"/>
        <v>0</v>
      </c>
      <c r="BG480" s="158">
        <f t="shared" si="6"/>
        <v>0</v>
      </c>
      <c r="BH480" s="158">
        <f t="shared" si="7"/>
        <v>0</v>
      </c>
      <c r="BI480" s="158">
        <f t="shared" si="8"/>
        <v>0</v>
      </c>
      <c r="BJ480" s="18" t="s">
        <v>32</v>
      </c>
      <c r="BK480" s="158">
        <f t="shared" si="9"/>
        <v>0</v>
      </c>
      <c r="BL480" s="18" t="s">
        <v>177</v>
      </c>
      <c r="BM480" s="157" t="s">
        <v>2904</v>
      </c>
    </row>
    <row r="481" spans="2:63" s="12" customFormat="1" ht="22.9" customHeight="1">
      <c r="B481" s="132"/>
      <c r="D481" s="133" t="s">
        <v>76</v>
      </c>
      <c r="E481" s="143" t="s">
        <v>214</v>
      </c>
      <c r="F481" s="143" t="s">
        <v>633</v>
      </c>
      <c r="I481" s="135"/>
      <c r="J481" s="144">
        <f>BK481</f>
        <v>0</v>
      </c>
      <c r="L481" s="132"/>
      <c r="M481" s="137"/>
      <c r="N481" s="138"/>
      <c r="O481" s="138"/>
      <c r="P481" s="139">
        <f>SUM(P482:P488)</f>
        <v>0</v>
      </c>
      <c r="Q481" s="138"/>
      <c r="R481" s="139">
        <f>SUM(R482:R488)</f>
        <v>0</v>
      </c>
      <c r="S481" s="138"/>
      <c r="T481" s="140">
        <f>SUM(T482:T488)</f>
        <v>0</v>
      </c>
      <c r="AR481" s="133" t="s">
        <v>32</v>
      </c>
      <c r="AT481" s="141" t="s">
        <v>76</v>
      </c>
      <c r="AU481" s="141" t="s">
        <v>32</v>
      </c>
      <c r="AY481" s="133" t="s">
        <v>170</v>
      </c>
      <c r="BK481" s="142">
        <f>SUM(BK482:BK488)</f>
        <v>0</v>
      </c>
    </row>
    <row r="482" spans="1:65" s="2" customFormat="1" ht="24.2" customHeight="1">
      <c r="A482" s="33"/>
      <c r="B482" s="145"/>
      <c r="C482" s="146" t="s">
        <v>585</v>
      </c>
      <c r="D482" s="146" t="s">
        <v>172</v>
      </c>
      <c r="E482" s="147" t="s">
        <v>2905</v>
      </c>
      <c r="F482" s="148" t="s">
        <v>2906</v>
      </c>
      <c r="G482" s="149" t="s">
        <v>185</v>
      </c>
      <c r="H482" s="150">
        <v>14.5</v>
      </c>
      <c r="I482" s="151"/>
      <c r="J482" s="152">
        <f aca="true" t="shared" si="10" ref="J482:J488">ROUND(I482*H482,2)</f>
        <v>0</v>
      </c>
      <c r="K482" s="148" t="s">
        <v>193</v>
      </c>
      <c r="L482" s="34"/>
      <c r="M482" s="153" t="s">
        <v>1</v>
      </c>
      <c r="N482" s="154" t="s">
        <v>42</v>
      </c>
      <c r="O482" s="59"/>
      <c r="P482" s="155">
        <f aca="true" t="shared" si="11" ref="P482:P488">O482*H482</f>
        <v>0</v>
      </c>
      <c r="Q482" s="155">
        <v>0</v>
      </c>
      <c r="R482" s="155">
        <f aca="true" t="shared" si="12" ref="R482:R488">Q482*H482</f>
        <v>0</v>
      </c>
      <c r="S482" s="155">
        <v>0</v>
      </c>
      <c r="T482" s="156">
        <f aca="true" t="shared" si="13" ref="T482:T488"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7" t="s">
        <v>177</v>
      </c>
      <c r="AT482" s="157" t="s">
        <v>172</v>
      </c>
      <c r="AU482" s="157" t="s">
        <v>87</v>
      </c>
      <c r="AY482" s="18" t="s">
        <v>170</v>
      </c>
      <c r="BE482" s="158">
        <f aca="true" t="shared" si="14" ref="BE482:BE488">IF(N482="základní",J482,0)</f>
        <v>0</v>
      </c>
      <c r="BF482" s="158">
        <f aca="true" t="shared" si="15" ref="BF482:BF488">IF(N482="snížená",J482,0)</f>
        <v>0</v>
      </c>
      <c r="BG482" s="158">
        <f aca="true" t="shared" si="16" ref="BG482:BG488">IF(N482="zákl. přenesená",J482,0)</f>
        <v>0</v>
      </c>
      <c r="BH482" s="158">
        <f aca="true" t="shared" si="17" ref="BH482:BH488">IF(N482="sníž. přenesená",J482,0)</f>
        <v>0</v>
      </c>
      <c r="BI482" s="158">
        <f aca="true" t="shared" si="18" ref="BI482:BI488">IF(N482="nulová",J482,0)</f>
        <v>0</v>
      </c>
      <c r="BJ482" s="18" t="s">
        <v>32</v>
      </c>
      <c r="BK482" s="158">
        <f aca="true" t="shared" si="19" ref="BK482:BK488">ROUND(I482*H482,2)</f>
        <v>0</v>
      </c>
      <c r="BL482" s="18" t="s">
        <v>177</v>
      </c>
      <c r="BM482" s="157" t="s">
        <v>2907</v>
      </c>
    </row>
    <row r="483" spans="1:65" s="2" customFormat="1" ht="21.75" customHeight="1">
      <c r="A483" s="33"/>
      <c r="B483" s="145"/>
      <c r="C483" s="146" t="s">
        <v>589</v>
      </c>
      <c r="D483" s="146" t="s">
        <v>172</v>
      </c>
      <c r="E483" s="147" t="s">
        <v>2908</v>
      </c>
      <c r="F483" s="148" t="s">
        <v>2909</v>
      </c>
      <c r="G483" s="149" t="s">
        <v>185</v>
      </c>
      <c r="H483" s="150">
        <v>0.5</v>
      </c>
      <c r="I483" s="151"/>
      <c r="J483" s="152">
        <f t="shared" si="10"/>
        <v>0</v>
      </c>
      <c r="K483" s="148" t="s">
        <v>193</v>
      </c>
      <c r="L483" s="34"/>
      <c r="M483" s="153" t="s">
        <v>1</v>
      </c>
      <c r="N483" s="154" t="s">
        <v>42</v>
      </c>
      <c r="O483" s="59"/>
      <c r="P483" s="155">
        <f t="shared" si="11"/>
        <v>0</v>
      </c>
      <c r="Q483" s="155">
        <v>0</v>
      </c>
      <c r="R483" s="155">
        <f t="shared" si="12"/>
        <v>0</v>
      </c>
      <c r="S483" s="155">
        <v>0</v>
      </c>
      <c r="T483" s="156">
        <f t="shared" si="13"/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57" t="s">
        <v>177</v>
      </c>
      <c r="AT483" s="157" t="s">
        <v>172</v>
      </c>
      <c r="AU483" s="157" t="s">
        <v>87</v>
      </c>
      <c r="AY483" s="18" t="s">
        <v>170</v>
      </c>
      <c r="BE483" s="158">
        <f t="shared" si="14"/>
        <v>0</v>
      </c>
      <c r="BF483" s="158">
        <f t="shared" si="15"/>
        <v>0</v>
      </c>
      <c r="BG483" s="158">
        <f t="shared" si="16"/>
        <v>0</v>
      </c>
      <c r="BH483" s="158">
        <f t="shared" si="17"/>
        <v>0</v>
      </c>
      <c r="BI483" s="158">
        <f t="shared" si="18"/>
        <v>0</v>
      </c>
      <c r="BJ483" s="18" t="s">
        <v>32</v>
      </c>
      <c r="BK483" s="158">
        <f t="shared" si="19"/>
        <v>0</v>
      </c>
      <c r="BL483" s="18" t="s">
        <v>177</v>
      </c>
      <c r="BM483" s="157" t="s">
        <v>2910</v>
      </c>
    </row>
    <row r="484" spans="1:65" s="2" customFormat="1" ht="21.75" customHeight="1">
      <c r="A484" s="33"/>
      <c r="B484" s="145"/>
      <c r="C484" s="146" t="s">
        <v>107</v>
      </c>
      <c r="D484" s="146" t="s">
        <v>172</v>
      </c>
      <c r="E484" s="147" t="s">
        <v>2911</v>
      </c>
      <c r="F484" s="148" t="s">
        <v>2912</v>
      </c>
      <c r="G484" s="149" t="s">
        <v>185</v>
      </c>
      <c r="H484" s="150">
        <v>0.5</v>
      </c>
      <c r="I484" s="151"/>
      <c r="J484" s="152">
        <f t="shared" si="10"/>
        <v>0</v>
      </c>
      <c r="K484" s="148" t="s">
        <v>193</v>
      </c>
      <c r="L484" s="34"/>
      <c r="M484" s="153" t="s">
        <v>1</v>
      </c>
      <c r="N484" s="154" t="s">
        <v>42</v>
      </c>
      <c r="O484" s="59"/>
      <c r="P484" s="155">
        <f t="shared" si="11"/>
        <v>0</v>
      </c>
      <c r="Q484" s="155">
        <v>0</v>
      </c>
      <c r="R484" s="155">
        <f t="shared" si="12"/>
        <v>0</v>
      </c>
      <c r="S484" s="155">
        <v>0</v>
      </c>
      <c r="T484" s="156">
        <f t="shared" si="13"/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7" t="s">
        <v>177</v>
      </c>
      <c r="AT484" s="157" t="s">
        <v>172</v>
      </c>
      <c r="AU484" s="157" t="s">
        <v>87</v>
      </c>
      <c r="AY484" s="18" t="s">
        <v>170</v>
      </c>
      <c r="BE484" s="158">
        <f t="shared" si="14"/>
        <v>0</v>
      </c>
      <c r="BF484" s="158">
        <f t="shared" si="15"/>
        <v>0</v>
      </c>
      <c r="BG484" s="158">
        <f t="shared" si="16"/>
        <v>0</v>
      </c>
      <c r="BH484" s="158">
        <f t="shared" si="17"/>
        <v>0</v>
      </c>
      <c r="BI484" s="158">
        <f t="shared" si="18"/>
        <v>0</v>
      </c>
      <c r="BJ484" s="18" t="s">
        <v>32</v>
      </c>
      <c r="BK484" s="158">
        <f t="shared" si="19"/>
        <v>0</v>
      </c>
      <c r="BL484" s="18" t="s">
        <v>177</v>
      </c>
      <c r="BM484" s="157" t="s">
        <v>2913</v>
      </c>
    </row>
    <row r="485" spans="1:65" s="2" customFormat="1" ht="24.2" customHeight="1">
      <c r="A485" s="33"/>
      <c r="B485" s="145"/>
      <c r="C485" s="146" t="s">
        <v>593</v>
      </c>
      <c r="D485" s="146" t="s">
        <v>172</v>
      </c>
      <c r="E485" s="147" t="s">
        <v>2590</v>
      </c>
      <c r="F485" s="148" t="s">
        <v>2914</v>
      </c>
      <c r="G485" s="149" t="s">
        <v>642</v>
      </c>
      <c r="H485" s="150">
        <v>32</v>
      </c>
      <c r="I485" s="151"/>
      <c r="J485" s="152">
        <f t="shared" si="10"/>
        <v>0</v>
      </c>
      <c r="K485" s="148" t="s">
        <v>193</v>
      </c>
      <c r="L485" s="34"/>
      <c r="M485" s="153" t="s">
        <v>1</v>
      </c>
      <c r="N485" s="154" t="s">
        <v>42</v>
      </c>
      <c r="O485" s="59"/>
      <c r="P485" s="155">
        <f t="shared" si="11"/>
        <v>0</v>
      </c>
      <c r="Q485" s="155">
        <v>0</v>
      </c>
      <c r="R485" s="155">
        <f t="shared" si="12"/>
        <v>0</v>
      </c>
      <c r="S485" s="155">
        <v>0</v>
      </c>
      <c r="T485" s="156">
        <f t="shared" si="13"/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7" t="s">
        <v>177</v>
      </c>
      <c r="AT485" s="157" t="s">
        <v>172</v>
      </c>
      <c r="AU485" s="157" t="s">
        <v>87</v>
      </c>
      <c r="AY485" s="18" t="s">
        <v>170</v>
      </c>
      <c r="BE485" s="158">
        <f t="shared" si="14"/>
        <v>0</v>
      </c>
      <c r="BF485" s="158">
        <f t="shared" si="15"/>
        <v>0</v>
      </c>
      <c r="BG485" s="158">
        <f t="shared" si="16"/>
        <v>0</v>
      </c>
      <c r="BH485" s="158">
        <f t="shared" si="17"/>
        <v>0</v>
      </c>
      <c r="BI485" s="158">
        <f t="shared" si="18"/>
        <v>0</v>
      </c>
      <c r="BJ485" s="18" t="s">
        <v>32</v>
      </c>
      <c r="BK485" s="158">
        <f t="shared" si="19"/>
        <v>0</v>
      </c>
      <c r="BL485" s="18" t="s">
        <v>177</v>
      </c>
      <c r="BM485" s="157" t="s">
        <v>2915</v>
      </c>
    </row>
    <row r="486" spans="1:65" s="2" customFormat="1" ht="24.2" customHeight="1">
      <c r="A486" s="33"/>
      <c r="B486" s="145"/>
      <c r="C486" s="146" t="s">
        <v>598</v>
      </c>
      <c r="D486" s="146" t="s">
        <v>172</v>
      </c>
      <c r="E486" s="147" t="s">
        <v>2916</v>
      </c>
      <c r="F486" s="148" t="s">
        <v>2917</v>
      </c>
      <c r="G486" s="149" t="s">
        <v>642</v>
      </c>
      <c r="H486" s="150">
        <v>1</v>
      </c>
      <c r="I486" s="151"/>
      <c r="J486" s="152">
        <f t="shared" si="10"/>
        <v>0</v>
      </c>
      <c r="K486" s="148" t="s">
        <v>193</v>
      </c>
      <c r="L486" s="34"/>
      <c r="M486" s="153" t="s">
        <v>1</v>
      </c>
      <c r="N486" s="154" t="s">
        <v>42</v>
      </c>
      <c r="O486" s="59"/>
      <c r="P486" s="155">
        <f t="shared" si="11"/>
        <v>0</v>
      </c>
      <c r="Q486" s="155">
        <v>0</v>
      </c>
      <c r="R486" s="155">
        <f t="shared" si="12"/>
        <v>0</v>
      </c>
      <c r="S486" s="155">
        <v>0</v>
      </c>
      <c r="T486" s="156">
        <f t="shared" si="13"/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7" t="s">
        <v>177</v>
      </c>
      <c r="AT486" s="157" t="s">
        <v>172</v>
      </c>
      <c r="AU486" s="157" t="s">
        <v>87</v>
      </c>
      <c r="AY486" s="18" t="s">
        <v>170</v>
      </c>
      <c r="BE486" s="158">
        <f t="shared" si="14"/>
        <v>0</v>
      </c>
      <c r="BF486" s="158">
        <f t="shared" si="15"/>
        <v>0</v>
      </c>
      <c r="BG486" s="158">
        <f t="shared" si="16"/>
        <v>0</v>
      </c>
      <c r="BH486" s="158">
        <f t="shared" si="17"/>
        <v>0</v>
      </c>
      <c r="BI486" s="158">
        <f t="shared" si="18"/>
        <v>0</v>
      </c>
      <c r="BJ486" s="18" t="s">
        <v>32</v>
      </c>
      <c r="BK486" s="158">
        <f t="shared" si="19"/>
        <v>0</v>
      </c>
      <c r="BL486" s="18" t="s">
        <v>177</v>
      </c>
      <c r="BM486" s="157" t="s">
        <v>2918</v>
      </c>
    </row>
    <row r="487" spans="1:65" s="2" customFormat="1" ht="16.5" customHeight="1">
      <c r="A487" s="33"/>
      <c r="B487" s="145"/>
      <c r="C487" s="146" t="s">
        <v>601</v>
      </c>
      <c r="D487" s="146" t="s">
        <v>172</v>
      </c>
      <c r="E487" s="147" t="s">
        <v>2919</v>
      </c>
      <c r="F487" s="148" t="s">
        <v>2920</v>
      </c>
      <c r="G487" s="149" t="s">
        <v>185</v>
      </c>
      <c r="H487" s="150">
        <v>329</v>
      </c>
      <c r="I487" s="151"/>
      <c r="J487" s="152">
        <f t="shared" si="10"/>
        <v>0</v>
      </c>
      <c r="K487" s="148" t="s">
        <v>193</v>
      </c>
      <c r="L487" s="34"/>
      <c r="M487" s="153" t="s">
        <v>1</v>
      </c>
      <c r="N487" s="154" t="s">
        <v>42</v>
      </c>
      <c r="O487" s="59"/>
      <c r="P487" s="155">
        <f t="shared" si="11"/>
        <v>0</v>
      </c>
      <c r="Q487" s="155">
        <v>0</v>
      </c>
      <c r="R487" s="155">
        <f t="shared" si="12"/>
        <v>0</v>
      </c>
      <c r="S487" s="155">
        <v>0</v>
      </c>
      <c r="T487" s="156">
        <f t="shared" si="13"/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7" t="s">
        <v>177</v>
      </c>
      <c r="AT487" s="157" t="s">
        <v>172</v>
      </c>
      <c r="AU487" s="157" t="s">
        <v>87</v>
      </c>
      <c r="AY487" s="18" t="s">
        <v>170</v>
      </c>
      <c r="BE487" s="158">
        <f t="shared" si="14"/>
        <v>0</v>
      </c>
      <c r="BF487" s="158">
        <f t="shared" si="15"/>
        <v>0</v>
      </c>
      <c r="BG487" s="158">
        <f t="shared" si="16"/>
        <v>0</v>
      </c>
      <c r="BH487" s="158">
        <f t="shared" si="17"/>
        <v>0</v>
      </c>
      <c r="BI487" s="158">
        <f t="shared" si="18"/>
        <v>0</v>
      </c>
      <c r="BJ487" s="18" t="s">
        <v>32</v>
      </c>
      <c r="BK487" s="158">
        <f t="shared" si="19"/>
        <v>0</v>
      </c>
      <c r="BL487" s="18" t="s">
        <v>177</v>
      </c>
      <c r="BM487" s="157" t="s">
        <v>2921</v>
      </c>
    </row>
    <row r="488" spans="1:65" s="2" customFormat="1" ht="16.5" customHeight="1">
      <c r="A488" s="33"/>
      <c r="B488" s="145"/>
      <c r="C488" s="146" t="s">
        <v>603</v>
      </c>
      <c r="D488" s="146" t="s">
        <v>172</v>
      </c>
      <c r="E488" s="147" t="s">
        <v>2922</v>
      </c>
      <c r="F488" s="148" t="s">
        <v>2923</v>
      </c>
      <c r="G488" s="149" t="s">
        <v>185</v>
      </c>
      <c r="H488" s="150">
        <v>6.5</v>
      </c>
      <c r="I488" s="151"/>
      <c r="J488" s="152">
        <f t="shared" si="10"/>
        <v>0</v>
      </c>
      <c r="K488" s="148" t="s">
        <v>193</v>
      </c>
      <c r="L488" s="34"/>
      <c r="M488" s="153" t="s">
        <v>1</v>
      </c>
      <c r="N488" s="154" t="s">
        <v>42</v>
      </c>
      <c r="O488" s="59"/>
      <c r="P488" s="155">
        <f t="shared" si="11"/>
        <v>0</v>
      </c>
      <c r="Q488" s="155">
        <v>0</v>
      </c>
      <c r="R488" s="155">
        <f t="shared" si="12"/>
        <v>0</v>
      </c>
      <c r="S488" s="155">
        <v>0</v>
      </c>
      <c r="T488" s="156">
        <f t="shared" si="13"/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7" t="s">
        <v>177</v>
      </c>
      <c r="AT488" s="157" t="s">
        <v>172</v>
      </c>
      <c r="AU488" s="157" t="s">
        <v>87</v>
      </c>
      <c r="AY488" s="18" t="s">
        <v>170</v>
      </c>
      <c r="BE488" s="158">
        <f t="shared" si="14"/>
        <v>0</v>
      </c>
      <c r="BF488" s="158">
        <f t="shared" si="15"/>
        <v>0</v>
      </c>
      <c r="BG488" s="158">
        <f t="shared" si="16"/>
        <v>0</v>
      </c>
      <c r="BH488" s="158">
        <f t="shared" si="17"/>
        <v>0</v>
      </c>
      <c r="BI488" s="158">
        <f t="shared" si="18"/>
        <v>0</v>
      </c>
      <c r="BJ488" s="18" t="s">
        <v>32</v>
      </c>
      <c r="BK488" s="158">
        <f t="shared" si="19"/>
        <v>0</v>
      </c>
      <c r="BL488" s="18" t="s">
        <v>177</v>
      </c>
      <c r="BM488" s="157" t="s">
        <v>2924</v>
      </c>
    </row>
    <row r="489" spans="2:63" s="12" customFormat="1" ht="22.9" customHeight="1">
      <c r="B489" s="132"/>
      <c r="D489" s="133" t="s">
        <v>76</v>
      </c>
      <c r="E489" s="143" t="s">
        <v>787</v>
      </c>
      <c r="F489" s="143" t="s">
        <v>788</v>
      </c>
      <c r="I489" s="135"/>
      <c r="J489" s="144">
        <f>BK489</f>
        <v>0</v>
      </c>
      <c r="L489" s="132"/>
      <c r="M489" s="137"/>
      <c r="N489" s="138"/>
      <c r="O489" s="138"/>
      <c r="P489" s="139">
        <f>P490</f>
        <v>0</v>
      </c>
      <c r="Q489" s="138"/>
      <c r="R489" s="139">
        <f>R490</f>
        <v>0</v>
      </c>
      <c r="S489" s="138"/>
      <c r="T489" s="140">
        <f>T490</f>
        <v>0</v>
      </c>
      <c r="AR489" s="133" t="s">
        <v>32</v>
      </c>
      <c r="AT489" s="141" t="s">
        <v>76</v>
      </c>
      <c r="AU489" s="141" t="s">
        <v>32</v>
      </c>
      <c r="AY489" s="133" t="s">
        <v>170</v>
      </c>
      <c r="BK489" s="142">
        <f>BK490</f>
        <v>0</v>
      </c>
    </row>
    <row r="490" spans="1:65" s="2" customFormat="1" ht="16.5" customHeight="1">
      <c r="A490" s="33"/>
      <c r="B490" s="145"/>
      <c r="C490" s="146" t="s">
        <v>607</v>
      </c>
      <c r="D490" s="146" t="s">
        <v>172</v>
      </c>
      <c r="E490" s="147" t="s">
        <v>2925</v>
      </c>
      <c r="F490" s="148" t="s">
        <v>2926</v>
      </c>
      <c r="G490" s="149" t="s">
        <v>249</v>
      </c>
      <c r="H490" s="150">
        <v>52.843</v>
      </c>
      <c r="I490" s="151"/>
      <c r="J490" s="152">
        <f>ROUND(I490*H490,2)</f>
        <v>0</v>
      </c>
      <c r="K490" s="148" t="s">
        <v>176</v>
      </c>
      <c r="L490" s="34"/>
      <c r="M490" s="153" t="s">
        <v>1</v>
      </c>
      <c r="N490" s="154" t="s">
        <v>42</v>
      </c>
      <c r="O490" s="59"/>
      <c r="P490" s="155">
        <f>O490*H490</f>
        <v>0</v>
      </c>
      <c r="Q490" s="155">
        <v>0</v>
      </c>
      <c r="R490" s="155">
        <f>Q490*H490</f>
        <v>0</v>
      </c>
      <c r="S490" s="155">
        <v>0</v>
      </c>
      <c r="T490" s="156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7" t="s">
        <v>177</v>
      </c>
      <c r="AT490" s="157" t="s">
        <v>172</v>
      </c>
      <c r="AU490" s="157" t="s">
        <v>87</v>
      </c>
      <c r="AY490" s="18" t="s">
        <v>170</v>
      </c>
      <c r="BE490" s="158">
        <f>IF(N490="základní",J490,0)</f>
        <v>0</v>
      </c>
      <c r="BF490" s="158">
        <f>IF(N490="snížená",J490,0)</f>
        <v>0</v>
      </c>
      <c r="BG490" s="158">
        <f>IF(N490="zákl. přenesená",J490,0)</f>
        <v>0</v>
      </c>
      <c r="BH490" s="158">
        <f>IF(N490="sníž. přenesená",J490,0)</f>
        <v>0</v>
      </c>
      <c r="BI490" s="158">
        <f>IF(N490="nulová",J490,0)</f>
        <v>0</v>
      </c>
      <c r="BJ490" s="18" t="s">
        <v>32</v>
      </c>
      <c r="BK490" s="158">
        <f>ROUND(I490*H490,2)</f>
        <v>0</v>
      </c>
      <c r="BL490" s="18" t="s">
        <v>177</v>
      </c>
      <c r="BM490" s="157" t="s">
        <v>1112</v>
      </c>
    </row>
    <row r="491" spans="2:63" s="12" customFormat="1" ht="25.9" customHeight="1">
      <c r="B491" s="132"/>
      <c r="D491" s="133" t="s">
        <v>76</v>
      </c>
      <c r="E491" s="134" t="s">
        <v>791</v>
      </c>
      <c r="F491" s="134" t="s">
        <v>792</v>
      </c>
      <c r="I491" s="135"/>
      <c r="J491" s="136">
        <f>BK491</f>
        <v>0</v>
      </c>
      <c r="L491" s="132"/>
      <c r="M491" s="137"/>
      <c r="N491" s="138"/>
      <c r="O491" s="138"/>
      <c r="P491" s="139">
        <f>P492</f>
        <v>0</v>
      </c>
      <c r="Q491" s="138"/>
      <c r="R491" s="139">
        <f>R492</f>
        <v>0.05042</v>
      </c>
      <c r="S491" s="138"/>
      <c r="T491" s="140">
        <f>T492</f>
        <v>0</v>
      </c>
      <c r="AR491" s="133" t="s">
        <v>87</v>
      </c>
      <c r="AT491" s="141" t="s">
        <v>76</v>
      </c>
      <c r="AU491" s="141" t="s">
        <v>77</v>
      </c>
      <c r="AY491" s="133" t="s">
        <v>170</v>
      </c>
      <c r="BK491" s="142">
        <f>BK492</f>
        <v>0</v>
      </c>
    </row>
    <row r="492" spans="2:63" s="12" customFormat="1" ht="22.9" customHeight="1">
      <c r="B492" s="132"/>
      <c r="D492" s="133" t="s">
        <v>76</v>
      </c>
      <c r="E492" s="143" t="s">
        <v>2927</v>
      </c>
      <c r="F492" s="143" t="s">
        <v>2928</v>
      </c>
      <c r="I492" s="135"/>
      <c r="J492" s="144">
        <f>BK492</f>
        <v>0</v>
      </c>
      <c r="L492" s="132"/>
      <c r="M492" s="137"/>
      <c r="N492" s="138"/>
      <c r="O492" s="138"/>
      <c r="P492" s="139">
        <f>SUM(P493:P500)</f>
        <v>0</v>
      </c>
      <c r="Q492" s="138"/>
      <c r="R492" s="139">
        <f>SUM(R493:R500)</f>
        <v>0.05042</v>
      </c>
      <c r="S492" s="138"/>
      <c r="T492" s="140">
        <f>SUM(T493:T500)</f>
        <v>0</v>
      </c>
      <c r="AR492" s="133" t="s">
        <v>87</v>
      </c>
      <c r="AT492" s="141" t="s">
        <v>76</v>
      </c>
      <c r="AU492" s="141" t="s">
        <v>32</v>
      </c>
      <c r="AY492" s="133" t="s">
        <v>170</v>
      </c>
      <c r="BK492" s="142">
        <f>SUM(BK493:BK500)</f>
        <v>0</v>
      </c>
    </row>
    <row r="493" spans="1:65" s="2" customFormat="1" ht="16.5" customHeight="1">
      <c r="A493" s="33"/>
      <c r="B493" s="145"/>
      <c r="C493" s="146" t="s">
        <v>611</v>
      </c>
      <c r="D493" s="146" t="s">
        <v>172</v>
      </c>
      <c r="E493" s="147" t="s">
        <v>2929</v>
      </c>
      <c r="F493" s="148" t="s">
        <v>2930</v>
      </c>
      <c r="G493" s="149" t="s">
        <v>642</v>
      </c>
      <c r="H493" s="150">
        <v>29</v>
      </c>
      <c r="I493" s="151"/>
      <c r="J493" s="152">
        <f>ROUND(I493*H493,2)</f>
        <v>0</v>
      </c>
      <c r="K493" s="148" t="s">
        <v>193</v>
      </c>
      <c r="L493" s="34"/>
      <c r="M493" s="153" t="s">
        <v>1</v>
      </c>
      <c r="N493" s="154" t="s">
        <v>42</v>
      </c>
      <c r="O493" s="59"/>
      <c r="P493" s="155">
        <f>O493*H493</f>
        <v>0</v>
      </c>
      <c r="Q493" s="155">
        <v>0.00107</v>
      </c>
      <c r="R493" s="155">
        <f>Q493*H493</f>
        <v>0.03103</v>
      </c>
      <c r="S493" s="155">
        <v>0</v>
      </c>
      <c r="T493" s="156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7" t="s">
        <v>256</v>
      </c>
      <c r="AT493" s="157" t="s">
        <v>172</v>
      </c>
      <c r="AU493" s="157" t="s">
        <v>87</v>
      </c>
      <c r="AY493" s="18" t="s">
        <v>170</v>
      </c>
      <c r="BE493" s="158">
        <f>IF(N493="základní",J493,0)</f>
        <v>0</v>
      </c>
      <c r="BF493" s="158">
        <f>IF(N493="snížená",J493,0)</f>
        <v>0</v>
      </c>
      <c r="BG493" s="158">
        <f>IF(N493="zákl. přenesená",J493,0)</f>
        <v>0</v>
      </c>
      <c r="BH493" s="158">
        <f>IF(N493="sníž. přenesená",J493,0)</f>
        <v>0</v>
      </c>
      <c r="BI493" s="158">
        <f>IF(N493="nulová",J493,0)</f>
        <v>0</v>
      </c>
      <c r="BJ493" s="18" t="s">
        <v>32</v>
      </c>
      <c r="BK493" s="158">
        <f>ROUND(I493*H493,2)</f>
        <v>0</v>
      </c>
      <c r="BL493" s="18" t="s">
        <v>256</v>
      </c>
      <c r="BM493" s="157" t="s">
        <v>2931</v>
      </c>
    </row>
    <row r="494" spans="2:51" s="14" customFormat="1" ht="12">
      <c r="B494" s="167"/>
      <c r="D494" s="160" t="s">
        <v>179</v>
      </c>
      <c r="E494" s="168" t="s">
        <v>1</v>
      </c>
      <c r="F494" s="169" t="s">
        <v>325</v>
      </c>
      <c r="H494" s="170">
        <v>29</v>
      </c>
      <c r="I494" s="171"/>
      <c r="L494" s="167"/>
      <c r="M494" s="172"/>
      <c r="N494" s="173"/>
      <c r="O494" s="173"/>
      <c r="P494" s="173"/>
      <c r="Q494" s="173"/>
      <c r="R494" s="173"/>
      <c r="S494" s="173"/>
      <c r="T494" s="174"/>
      <c r="AT494" s="168" t="s">
        <v>179</v>
      </c>
      <c r="AU494" s="168" t="s">
        <v>87</v>
      </c>
      <c r="AV494" s="14" t="s">
        <v>87</v>
      </c>
      <c r="AW494" s="14" t="s">
        <v>31</v>
      </c>
      <c r="AX494" s="14" t="s">
        <v>32</v>
      </c>
      <c r="AY494" s="168" t="s">
        <v>170</v>
      </c>
    </row>
    <row r="495" spans="1:65" s="2" customFormat="1" ht="16.5" customHeight="1">
      <c r="A495" s="33"/>
      <c r="B495" s="145"/>
      <c r="C495" s="146" t="s">
        <v>614</v>
      </c>
      <c r="D495" s="146" t="s">
        <v>172</v>
      </c>
      <c r="E495" s="147" t="s">
        <v>2932</v>
      </c>
      <c r="F495" s="148" t="s">
        <v>2933</v>
      </c>
      <c r="G495" s="149" t="s">
        <v>642</v>
      </c>
      <c r="H495" s="150">
        <v>1</v>
      </c>
      <c r="I495" s="151"/>
      <c r="J495" s="152">
        <f aca="true" t="shared" si="20" ref="J495:J500">ROUND(I495*H495,2)</f>
        <v>0</v>
      </c>
      <c r="K495" s="148" t="s">
        <v>193</v>
      </c>
      <c r="L495" s="34"/>
      <c r="M495" s="153" t="s">
        <v>1</v>
      </c>
      <c r="N495" s="154" t="s">
        <v>42</v>
      </c>
      <c r="O495" s="59"/>
      <c r="P495" s="155">
        <f aca="true" t="shared" si="21" ref="P495:P500">O495*H495</f>
        <v>0</v>
      </c>
      <c r="Q495" s="155">
        <v>0.00107</v>
      </c>
      <c r="R495" s="155">
        <f aca="true" t="shared" si="22" ref="R495:R500">Q495*H495</f>
        <v>0.00107</v>
      </c>
      <c r="S495" s="155">
        <v>0</v>
      </c>
      <c r="T495" s="156">
        <f aca="true" t="shared" si="23" ref="T495:T500"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7" t="s">
        <v>256</v>
      </c>
      <c r="AT495" s="157" t="s">
        <v>172</v>
      </c>
      <c r="AU495" s="157" t="s">
        <v>87</v>
      </c>
      <c r="AY495" s="18" t="s">
        <v>170</v>
      </c>
      <c r="BE495" s="158">
        <f aca="true" t="shared" si="24" ref="BE495:BE500">IF(N495="základní",J495,0)</f>
        <v>0</v>
      </c>
      <c r="BF495" s="158">
        <f aca="true" t="shared" si="25" ref="BF495:BF500">IF(N495="snížená",J495,0)</f>
        <v>0</v>
      </c>
      <c r="BG495" s="158">
        <f aca="true" t="shared" si="26" ref="BG495:BG500">IF(N495="zákl. přenesená",J495,0)</f>
        <v>0</v>
      </c>
      <c r="BH495" s="158">
        <f aca="true" t="shared" si="27" ref="BH495:BH500">IF(N495="sníž. přenesená",J495,0)</f>
        <v>0</v>
      </c>
      <c r="BI495" s="158">
        <f aca="true" t="shared" si="28" ref="BI495:BI500">IF(N495="nulová",J495,0)</f>
        <v>0</v>
      </c>
      <c r="BJ495" s="18" t="s">
        <v>32</v>
      </c>
      <c r="BK495" s="158">
        <f aca="true" t="shared" si="29" ref="BK495:BK500">ROUND(I495*H495,2)</f>
        <v>0</v>
      </c>
      <c r="BL495" s="18" t="s">
        <v>256</v>
      </c>
      <c r="BM495" s="157" t="s">
        <v>2934</v>
      </c>
    </row>
    <row r="496" spans="1:65" s="2" customFormat="1" ht="16.5" customHeight="1">
      <c r="A496" s="33"/>
      <c r="B496" s="145"/>
      <c r="C496" s="146" t="s">
        <v>618</v>
      </c>
      <c r="D496" s="146" t="s">
        <v>172</v>
      </c>
      <c r="E496" s="147" t="s">
        <v>2935</v>
      </c>
      <c r="F496" s="148" t="s">
        <v>2936</v>
      </c>
      <c r="G496" s="149" t="s">
        <v>642</v>
      </c>
      <c r="H496" s="150">
        <v>1</v>
      </c>
      <c r="I496" s="151"/>
      <c r="J496" s="152">
        <f t="shared" si="20"/>
        <v>0</v>
      </c>
      <c r="K496" s="148" t="s">
        <v>193</v>
      </c>
      <c r="L496" s="34"/>
      <c r="M496" s="153" t="s">
        <v>1</v>
      </c>
      <c r="N496" s="154" t="s">
        <v>42</v>
      </c>
      <c r="O496" s="59"/>
      <c r="P496" s="155">
        <f t="shared" si="21"/>
        <v>0</v>
      </c>
      <c r="Q496" s="155">
        <v>0.00107</v>
      </c>
      <c r="R496" s="155">
        <f t="shared" si="22"/>
        <v>0.00107</v>
      </c>
      <c r="S496" s="155">
        <v>0</v>
      </c>
      <c r="T496" s="156">
        <f t="shared" si="2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7" t="s">
        <v>256</v>
      </c>
      <c r="AT496" s="157" t="s">
        <v>172</v>
      </c>
      <c r="AU496" s="157" t="s">
        <v>87</v>
      </c>
      <c r="AY496" s="18" t="s">
        <v>170</v>
      </c>
      <c r="BE496" s="158">
        <f t="shared" si="24"/>
        <v>0</v>
      </c>
      <c r="BF496" s="158">
        <f t="shared" si="25"/>
        <v>0</v>
      </c>
      <c r="BG496" s="158">
        <f t="shared" si="26"/>
        <v>0</v>
      </c>
      <c r="BH496" s="158">
        <f t="shared" si="27"/>
        <v>0</v>
      </c>
      <c r="BI496" s="158">
        <f t="shared" si="28"/>
        <v>0</v>
      </c>
      <c r="BJ496" s="18" t="s">
        <v>32</v>
      </c>
      <c r="BK496" s="158">
        <f t="shared" si="29"/>
        <v>0</v>
      </c>
      <c r="BL496" s="18" t="s">
        <v>256</v>
      </c>
      <c r="BM496" s="157" t="s">
        <v>2937</v>
      </c>
    </row>
    <row r="497" spans="1:65" s="2" customFormat="1" ht="16.5" customHeight="1">
      <c r="A497" s="33"/>
      <c r="B497" s="145"/>
      <c r="C497" s="146" t="s">
        <v>622</v>
      </c>
      <c r="D497" s="146" t="s">
        <v>172</v>
      </c>
      <c r="E497" s="147" t="s">
        <v>2938</v>
      </c>
      <c r="F497" s="148" t="s">
        <v>2939</v>
      </c>
      <c r="G497" s="149" t="s">
        <v>642</v>
      </c>
      <c r="H497" s="150">
        <v>29</v>
      </c>
      <c r="I497" s="151"/>
      <c r="J497" s="152">
        <f t="shared" si="20"/>
        <v>0</v>
      </c>
      <c r="K497" s="148" t="s">
        <v>193</v>
      </c>
      <c r="L497" s="34"/>
      <c r="M497" s="153" t="s">
        <v>1</v>
      </c>
      <c r="N497" s="154" t="s">
        <v>42</v>
      </c>
      <c r="O497" s="59"/>
      <c r="P497" s="155">
        <f t="shared" si="21"/>
        <v>0</v>
      </c>
      <c r="Q497" s="155">
        <v>0.0005</v>
      </c>
      <c r="R497" s="155">
        <f t="shared" si="22"/>
        <v>0.0145</v>
      </c>
      <c r="S497" s="155">
        <v>0</v>
      </c>
      <c r="T497" s="156">
        <f t="shared" si="2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7" t="s">
        <v>256</v>
      </c>
      <c r="AT497" s="157" t="s">
        <v>172</v>
      </c>
      <c r="AU497" s="157" t="s">
        <v>87</v>
      </c>
      <c r="AY497" s="18" t="s">
        <v>170</v>
      </c>
      <c r="BE497" s="158">
        <f t="shared" si="24"/>
        <v>0</v>
      </c>
      <c r="BF497" s="158">
        <f t="shared" si="25"/>
        <v>0</v>
      </c>
      <c r="BG497" s="158">
        <f t="shared" si="26"/>
        <v>0</v>
      </c>
      <c r="BH497" s="158">
        <f t="shared" si="27"/>
        <v>0</v>
      </c>
      <c r="BI497" s="158">
        <f t="shared" si="28"/>
        <v>0</v>
      </c>
      <c r="BJ497" s="18" t="s">
        <v>32</v>
      </c>
      <c r="BK497" s="158">
        <f t="shared" si="29"/>
        <v>0</v>
      </c>
      <c r="BL497" s="18" t="s">
        <v>256</v>
      </c>
      <c r="BM497" s="157" t="s">
        <v>2940</v>
      </c>
    </row>
    <row r="498" spans="1:65" s="2" customFormat="1" ht="16.5" customHeight="1">
      <c r="A498" s="33"/>
      <c r="B498" s="145"/>
      <c r="C498" s="146" t="s">
        <v>626</v>
      </c>
      <c r="D498" s="146" t="s">
        <v>172</v>
      </c>
      <c r="E498" s="147" t="s">
        <v>2941</v>
      </c>
      <c r="F498" s="148" t="s">
        <v>2942</v>
      </c>
      <c r="G498" s="149" t="s">
        <v>642</v>
      </c>
      <c r="H498" s="150">
        <v>1</v>
      </c>
      <c r="I498" s="151"/>
      <c r="J498" s="152">
        <f t="shared" si="20"/>
        <v>0</v>
      </c>
      <c r="K498" s="148" t="s">
        <v>193</v>
      </c>
      <c r="L498" s="34"/>
      <c r="M498" s="153" t="s">
        <v>1</v>
      </c>
      <c r="N498" s="154" t="s">
        <v>42</v>
      </c>
      <c r="O498" s="59"/>
      <c r="P498" s="155">
        <f t="shared" si="21"/>
        <v>0</v>
      </c>
      <c r="Q498" s="155">
        <v>0.00107</v>
      </c>
      <c r="R498" s="155">
        <f t="shared" si="22"/>
        <v>0.00107</v>
      </c>
      <c r="S498" s="155">
        <v>0</v>
      </c>
      <c r="T498" s="156">
        <f t="shared" si="2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7" t="s">
        <v>256</v>
      </c>
      <c r="AT498" s="157" t="s">
        <v>172</v>
      </c>
      <c r="AU498" s="157" t="s">
        <v>87</v>
      </c>
      <c r="AY498" s="18" t="s">
        <v>170</v>
      </c>
      <c r="BE498" s="158">
        <f t="shared" si="24"/>
        <v>0</v>
      </c>
      <c r="BF498" s="158">
        <f t="shared" si="25"/>
        <v>0</v>
      </c>
      <c r="BG498" s="158">
        <f t="shared" si="26"/>
        <v>0</v>
      </c>
      <c r="BH498" s="158">
        <f t="shared" si="27"/>
        <v>0</v>
      </c>
      <c r="BI498" s="158">
        <f t="shared" si="28"/>
        <v>0</v>
      </c>
      <c r="BJ498" s="18" t="s">
        <v>32</v>
      </c>
      <c r="BK498" s="158">
        <f t="shared" si="29"/>
        <v>0</v>
      </c>
      <c r="BL498" s="18" t="s">
        <v>256</v>
      </c>
      <c r="BM498" s="157" t="s">
        <v>2943</v>
      </c>
    </row>
    <row r="499" spans="1:65" s="2" customFormat="1" ht="16.5" customHeight="1">
      <c r="A499" s="33"/>
      <c r="B499" s="145"/>
      <c r="C499" s="146" t="s">
        <v>628</v>
      </c>
      <c r="D499" s="146" t="s">
        <v>172</v>
      </c>
      <c r="E499" s="147" t="s">
        <v>2944</v>
      </c>
      <c r="F499" s="148" t="s">
        <v>2945</v>
      </c>
      <c r="G499" s="149" t="s">
        <v>642</v>
      </c>
      <c r="H499" s="150">
        <v>1</v>
      </c>
      <c r="I499" s="151"/>
      <c r="J499" s="152">
        <f t="shared" si="20"/>
        <v>0</v>
      </c>
      <c r="K499" s="148" t="s">
        <v>193</v>
      </c>
      <c r="L499" s="34"/>
      <c r="M499" s="153" t="s">
        <v>1</v>
      </c>
      <c r="N499" s="154" t="s">
        <v>42</v>
      </c>
      <c r="O499" s="59"/>
      <c r="P499" s="155">
        <f t="shared" si="21"/>
        <v>0</v>
      </c>
      <c r="Q499" s="155">
        <v>0.00168</v>
      </c>
      <c r="R499" s="155">
        <f t="shared" si="22"/>
        <v>0.00168</v>
      </c>
      <c r="S499" s="155">
        <v>0</v>
      </c>
      <c r="T499" s="156">
        <f t="shared" si="2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7" t="s">
        <v>256</v>
      </c>
      <c r="AT499" s="157" t="s">
        <v>172</v>
      </c>
      <c r="AU499" s="157" t="s">
        <v>87</v>
      </c>
      <c r="AY499" s="18" t="s">
        <v>170</v>
      </c>
      <c r="BE499" s="158">
        <f t="shared" si="24"/>
        <v>0</v>
      </c>
      <c r="BF499" s="158">
        <f t="shared" si="25"/>
        <v>0</v>
      </c>
      <c r="BG499" s="158">
        <f t="shared" si="26"/>
        <v>0</v>
      </c>
      <c r="BH499" s="158">
        <f t="shared" si="27"/>
        <v>0</v>
      </c>
      <c r="BI499" s="158">
        <f t="shared" si="28"/>
        <v>0</v>
      </c>
      <c r="BJ499" s="18" t="s">
        <v>32</v>
      </c>
      <c r="BK499" s="158">
        <f t="shared" si="29"/>
        <v>0</v>
      </c>
      <c r="BL499" s="18" t="s">
        <v>256</v>
      </c>
      <c r="BM499" s="157" t="s">
        <v>2946</v>
      </c>
    </row>
    <row r="500" spans="1:65" s="2" customFormat="1" ht="16.5" customHeight="1">
      <c r="A500" s="33"/>
      <c r="B500" s="145"/>
      <c r="C500" s="146" t="s">
        <v>631</v>
      </c>
      <c r="D500" s="146" t="s">
        <v>172</v>
      </c>
      <c r="E500" s="147" t="s">
        <v>2947</v>
      </c>
      <c r="F500" s="148" t="s">
        <v>2948</v>
      </c>
      <c r="G500" s="149" t="s">
        <v>249</v>
      </c>
      <c r="H500" s="150">
        <v>0.05</v>
      </c>
      <c r="I500" s="151"/>
      <c r="J500" s="152">
        <f t="shared" si="20"/>
        <v>0</v>
      </c>
      <c r="K500" s="148" t="s">
        <v>176</v>
      </c>
      <c r="L500" s="34"/>
      <c r="M500" s="153" t="s">
        <v>1</v>
      </c>
      <c r="N500" s="154" t="s">
        <v>42</v>
      </c>
      <c r="O500" s="59"/>
      <c r="P500" s="155">
        <f t="shared" si="21"/>
        <v>0</v>
      </c>
      <c r="Q500" s="155">
        <v>0</v>
      </c>
      <c r="R500" s="155">
        <f t="shared" si="22"/>
        <v>0</v>
      </c>
      <c r="S500" s="155">
        <v>0</v>
      </c>
      <c r="T500" s="156">
        <f t="shared" si="23"/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7" t="s">
        <v>256</v>
      </c>
      <c r="AT500" s="157" t="s">
        <v>172</v>
      </c>
      <c r="AU500" s="157" t="s">
        <v>87</v>
      </c>
      <c r="AY500" s="18" t="s">
        <v>170</v>
      </c>
      <c r="BE500" s="158">
        <f t="shared" si="24"/>
        <v>0</v>
      </c>
      <c r="BF500" s="158">
        <f t="shared" si="25"/>
        <v>0</v>
      </c>
      <c r="BG500" s="158">
        <f t="shared" si="26"/>
        <v>0</v>
      </c>
      <c r="BH500" s="158">
        <f t="shared" si="27"/>
        <v>0</v>
      </c>
      <c r="BI500" s="158">
        <f t="shared" si="28"/>
        <v>0</v>
      </c>
      <c r="BJ500" s="18" t="s">
        <v>32</v>
      </c>
      <c r="BK500" s="158">
        <f t="shared" si="29"/>
        <v>0</v>
      </c>
      <c r="BL500" s="18" t="s">
        <v>256</v>
      </c>
      <c r="BM500" s="157" t="s">
        <v>2949</v>
      </c>
    </row>
    <row r="501" spans="2:63" s="12" customFormat="1" ht="25.9" customHeight="1">
      <c r="B501" s="132"/>
      <c r="D501" s="133" t="s">
        <v>76</v>
      </c>
      <c r="E501" s="134" t="s">
        <v>379</v>
      </c>
      <c r="F501" s="134" t="s">
        <v>1113</v>
      </c>
      <c r="I501" s="135"/>
      <c r="J501" s="136">
        <f>BK501</f>
        <v>0</v>
      </c>
      <c r="L501" s="132"/>
      <c r="M501" s="137"/>
      <c r="N501" s="138"/>
      <c r="O501" s="138"/>
      <c r="P501" s="139">
        <f>P502</f>
        <v>0</v>
      </c>
      <c r="Q501" s="138"/>
      <c r="R501" s="139">
        <f>R502</f>
        <v>36.685116</v>
      </c>
      <c r="S501" s="138"/>
      <c r="T501" s="140">
        <f>T502</f>
        <v>0</v>
      </c>
      <c r="AR501" s="133" t="s">
        <v>187</v>
      </c>
      <c r="AT501" s="141" t="s">
        <v>76</v>
      </c>
      <c r="AU501" s="141" t="s">
        <v>77</v>
      </c>
      <c r="AY501" s="133" t="s">
        <v>170</v>
      </c>
      <c r="BK501" s="142">
        <f>BK502</f>
        <v>0</v>
      </c>
    </row>
    <row r="502" spans="2:63" s="12" customFormat="1" ht="22.9" customHeight="1">
      <c r="B502" s="132"/>
      <c r="D502" s="133" t="s">
        <v>76</v>
      </c>
      <c r="E502" s="143" t="s">
        <v>1114</v>
      </c>
      <c r="F502" s="143" t="s">
        <v>1115</v>
      </c>
      <c r="I502" s="135"/>
      <c r="J502" s="144">
        <f>BK502</f>
        <v>0</v>
      </c>
      <c r="L502" s="132"/>
      <c r="M502" s="137"/>
      <c r="N502" s="138"/>
      <c r="O502" s="138"/>
      <c r="P502" s="139">
        <f>SUM(P503:P509)</f>
        <v>0</v>
      </c>
      <c r="Q502" s="138"/>
      <c r="R502" s="139">
        <f>SUM(R503:R509)</f>
        <v>36.685116</v>
      </c>
      <c r="S502" s="138"/>
      <c r="T502" s="140">
        <f>SUM(T503:T509)</f>
        <v>0</v>
      </c>
      <c r="AR502" s="133" t="s">
        <v>187</v>
      </c>
      <c r="AT502" s="141" t="s">
        <v>76</v>
      </c>
      <c r="AU502" s="141" t="s">
        <v>32</v>
      </c>
      <c r="AY502" s="133" t="s">
        <v>170</v>
      </c>
      <c r="BK502" s="142">
        <f>SUM(BK503:BK509)</f>
        <v>0</v>
      </c>
    </row>
    <row r="503" spans="1:65" s="2" customFormat="1" ht="16.5" customHeight="1">
      <c r="A503" s="33"/>
      <c r="B503" s="145"/>
      <c r="C503" s="146" t="s">
        <v>634</v>
      </c>
      <c r="D503" s="146" t="s">
        <v>172</v>
      </c>
      <c r="E503" s="147" t="s">
        <v>1116</v>
      </c>
      <c r="F503" s="148" t="s">
        <v>1117</v>
      </c>
      <c r="G503" s="149" t="s">
        <v>185</v>
      </c>
      <c r="H503" s="150">
        <v>212.4</v>
      </c>
      <c r="I503" s="151"/>
      <c r="J503" s="152">
        <f>ROUND(I503*H503,2)</f>
        <v>0</v>
      </c>
      <c r="K503" s="148" t="s">
        <v>176</v>
      </c>
      <c r="L503" s="34"/>
      <c r="M503" s="153" t="s">
        <v>1</v>
      </c>
      <c r="N503" s="154" t="s">
        <v>42</v>
      </c>
      <c r="O503" s="59"/>
      <c r="P503" s="155">
        <f>O503*H503</f>
        <v>0</v>
      </c>
      <c r="Q503" s="155">
        <v>9E-05</v>
      </c>
      <c r="R503" s="155">
        <f>Q503*H503</f>
        <v>0.019116</v>
      </c>
      <c r="S503" s="155">
        <v>0</v>
      </c>
      <c r="T503" s="156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7" t="s">
        <v>177</v>
      </c>
      <c r="AT503" s="157" t="s">
        <v>172</v>
      </c>
      <c r="AU503" s="157" t="s">
        <v>87</v>
      </c>
      <c r="AY503" s="18" t="s">
        <v>170</v>
      </c>
      <c r="BE503" s="158">
        <f>IF(N503="základní",J503,0)</f>
        <v>0</v>
      </c>
      <c r="BF503" s="158">
        <f>IF(N503="snížená",J503,0)</f>
        <v>0</v>
      </c>
      <c r="BG503" s="158">
        <f>IF(N503="zákl. přenesená",J503,0)</f>
        <v>0</v>
      </c>
      <c r="BH503" s="158">
        <f>IF(N503="sníž. přenesená",J503,0)</f>
        <v>0</v>
      </c>
      <c r="BI503" s="158">
        <f>IF(N503="nulová",J503,0)</f>
        <v>0</v>
      </c>
      <c r="BJ503" s="18" t="s">
        <v>32</v>
      </c>
      <c r="BK503" s="158">
        <f>ROUND(I503*H503,2)</f>
        <v>0</v>
      </c>
      <c r="BL503" s="18" t="s">
        <v>177</v>
      </c>
      <c r="BM503" s="157" t="s">
        <v>2950</v>
      </c>
    </row>
    <row r="504" spans="2:51" s="13" customFormat="1" ht="12">
      <c r="B504" s="159"/>
      <c r="D504" s="160" t="s">
        <v>179</v>
      </c>
      <c r="E504" s="161" t="s">
        <v>1</v>
      </c>
      <c r="F504" s="162" t="s">
        <v>1119</v>
      </c>
      <c r="H504" s="161" t="s">
        <v>1</v>
      </c>
      <c r="I504" s="163"/>
      <c r="L504" s="159"/>
      <c r="M504" s="164"/>
      <c r="N504" s="165"/>
      <c r="O504" s="165"/>
      <c r="P504" s="165"/>
      <c r="Q504" s="165"/>
      <c r="R504" s="165"/>
      <c r="S504" s="165"/>
      <c r="T504" s="166"/>
      <c r="AT504" s="161" t="s">
        <v>179</v>
      </c>
      <c r="AU504" s="161" t="s">
        <v>87</v>
      </c>
      <c r="AV504" s="13" t="s">
        <v>32</v>
      </c>
      <c r="AW504" s="13" t="s">
        <v>31</v>
      </c>
      <c r="AX504" s="13" t="s">
        <v>77</v>
      </c>
      <c r="AY504" s="161" t="s">
        <v>170</v>
      </c>
    </row>
    <row r="505" spans="2:51" s="14" customFormat="1" ht="12">
      <c r="B505" s="167"/>
      <c r="D505" s="160" t="s">
        <v>179</v>
      </c>
      <c r="E505" s="168" t="s">
        <v>1</v>
      </c>
      <c r="F505" s="169" t="s">
        <v>1120</v>
      </c>
      <c r="H505" s="170">
        <v>170.1</v>
      </c>
      <c r="I505" s="171"/>
      <c r="L505" s="167"/>
      <c r="M505" s="172"/>
      <c r="N505" s="173"/>
      <c r="O505" s="173"/>
      <c r="P505" s="173"/>
      <c r="Q505" s="173"/>
      <c r="R505" s="173"/>
      <c r="S505" s="173"/>
      <c r="T505" s="174"/>
      <c r="AT505" s="168" t="s">
        <v>179</v>
      </c>
      <c r="AU505" s="168" t="s">
        <v>87</v>
      </c>
      <c r="AV505" s="14" t="s">
        <v>87</v>
      </c>
      <c r="AW505" s="14" t="s">
        <v>31</v>
      </c>
      <c r="AX505" s="14" t="s">
        <v>77</v>
      </c>
      <c r="AY505" s="168" t="s">
        <v>170</v>
      </c>
    </row>
    <row r="506" spans="2:51" s="14" customFormat="1" ht="12">
      <c r="B506" s="167"/>
      <c r="D506" s="160" t="s">
        <v>179</v>
      </c>
      <c r="E506" s="168" t="s">
        <v>1</v>
      </c>
      <c r="F506" s="169" t="s">
        <v>1121</v>
      </c>
      <c r="H506" s="170">
        <v>42.3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8" t="s">
        <v>179</v>
      </c>
      <c r="AU506" s="168" t="s">
        <v>87</v>
      </c>
      <c r="AV506" s="14" t="s">
        <v>87</v>
      </c>
      <c r="AW506" s="14" t="s">
        <v>31</v>
      </c>
      <c r="AX506" s="14" t="s">
        <v>77</v>
      </c>
      <c r="AY506" s="168" t="s">
        <v>170</v>
      </c>
    </row>
    <row r="507" spans="2:51" s="15" customFormat="1" ht="12">
      <c r="B507" s="175"/>
      <c r="D507" s="160" t="s">
        <v>179</v>
      </c>
      <c r="E507" s="176" t="s">
        <v>1</v>
      </c>
      <c r="F507" s="177" t="s">
        <v>239</v>
      </c>
      <c r="H507" s="178">
        <v>212.4</v>
      </c>
      <c r="I507" s="179"/>
      <c r="L507" s="175"/>
      <c r="M507" s="180"/>
      <c r="N507" s="181"/>
      <c r="O507" s="181"/>
      <c r="P507" s="181"/>
      <c r="Q507" s="181"/>
      <c r="R507" s="181"/>
      <c r="S507" s="181"/>
      <c r="T507" s="182"/>
      <c r="AT507" s="176" t="s">
        <v>179</v>
      </c>
      <c r="AU507" s="176" t="s">
        <v>87</v>
      </c>
      <c r="AV507" s="15" t="s">
        <v>177</v>
      </c>
      <c r="AW507" s="15" t="s">
        <v>31</v>
      </c>
      <c r="AX507" s="15" t="s">
        <v>32</v>
      </c>
      <c r="AY507" s="176" t="s">
        <v>170</v>
      </c>
    </row>
    <row r="508" spans="1:65" s="2" customFormat="1" ht="16.5" customHeight="1">
      <c r="A508" s="33"/>
      <c r="B508" s="145"/>
      <c r="C508" s="146" t="s">
        <v>639</v>
      </c>
      <c r="D508" s="146" t="s">
        <v>172</v>
      </c>
      <c r="E508" s="147" t="s">
        <v>1122</v>
      </c>
      <c r="F508" s="148" t="s">
        <v>1123</v>
      </c>
      <c r="G508" s="149" t="s">
        <v>642</v>
      </c>
      <c r="H508" s="150">
        <v>189</v>
      </c>
      <c r="I508" s="151"/>
      <c r="J508" s="152">
        <f>ROUND(I508*H508,2)</f>
        <v>0</v>
      </c>
      <c r="K508" s="148" t="s">
        <v>176</v>
      </c>
      <c r="L508" s="34"/>
      <c r="M508" s="153" t="s">
        <v>1</v>
      </c>
      <c r="N508" s="154" t="s">
        <v>42</v>
      </c>
      <c r="O508" s="59"/>
      <c r="P508" s="155">
        <f>O508*H508</f>
        <v>0</v>
      </c>
      <c r="Q508" s="155">
        <v>0.194</v>
      </c>
      <c r="R508" s="155">
        <f>Q508*H508</f>
        <v>36.666000000000004</v>
      </c>
      <c r="S508" s="155">
        <v>0</v>
      </c>
      <c r="T508" s="156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7" t="s">
        <v>177</v>
      </c>
      <c r="AT508" s="157" t="s">
        <v>172</v>
      </c>
      <c r="AU508" s="157" t="s">
        <v>87</v>
      </c>
      <c r="AY508" s="18" t="s">
        <v>170</v>
      </c>
      <c r="BE508" s="158">
        <f>IF(N508="základní",J508,0)</f>
        <v>0</v>
      </c>
      <c r="BF508" s="158">
        <f>IF(N508="snížená",J508,0)</f>
        <v>0</v>
      </c>
      <c r="BG508" s="158">
        <f>IF(N508="zákl. přenesená",J508,0)</f>
        <v>0</v>
      </c>
      <c r="BH508" s="158">
        <f>IF(N508="sníž. přenesená",J508,0)</f>
        <v>0</v>
      </c>
      <c r="BI508" s="158">
        <f>IF(N508="nulová",J508,0)</f>
        <v>0</v>
      </c>
      <c r="BJ508" s="18" t="s">
        <v>32</v>
      </c>
      <c r="BK508" s="158">
        <f>ROUND(I508*H508,2)</f>
        <v>0</v>
      </c>
      <c r="BL508" s="18" t="s">
        <v>177</v>
      </c>
      <c r="BM508" s="157" t="s">
        <v>2951</v>
      </c>
    </row>
    <row r="509" spans="2:51" s="14" customFormat="1" ht="12">
      <c r="B509" s="167"/>
      <c r="D509" s="160" t="s">
        <v>179</v>
      </c>
      <c r="E509" s="168" t="s">
        <v>1</v>
      </c>
      <c r="F509" s="169" t="s">
        <v>2614</v>
      </c>
      <c r="H509" s="170">
        <v>189</v>
      </c>
      <c r="I509" s="171"/>
      <c r="L509" s="167"/>
      <c r="M509" s="206"/>
      <c r="N509" s="207"/>
      <c r="O509" s="207"/>
      <c r="P509" s="207"/>
      <c r="Q509" s="207"/>
      <c r="R509" s="207"/>
      <c r="S509" s="207"/>
      <c r="T509" s="208"/>
      <c r="AT509" s="168" t="s">
        <v>179</v>
      </c>
      <c r="AU509" s="168" t="s">
        <v>87</v>
      </c>
      <c r="AV509" s="14" t="s">
        <v>87</v>
      </c>
      <c r="AW509" s="14" t="s">
        <v>31</v>
      </c>
      <c r="AX509" s="14" t="s">
        <v>32</v>
      </c>
      <c r="AY509" s="168" t="s">
        <v>170</v>
      </c>
    </row>
    <row r="510" spans="1:31" s="2" customFormat="1" ht="6.95" customHeight="1">
      <c r="A510" s="33"/>
      <c r="B510" s="48"/>
      <c r="C510" s="49"/>
      <c r="D510" s="49"/>
      <c r="E510" s="49"/>
      <c r="F510" s="49"/>
      <c r="G510" s="49"/>
      <c r="H510" s="49"/>
      <c r="I510" s="49"/>
      <c r="J510" s="49"/>
      <c r="K510" s="49"/>
      <c r="L510" s="34"/>
      <c r="M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</row>
  </sheetData>
  <autoFilter ref="C126:K50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115</v>
      </c>
      <c r="L4" s="21"/>
      <c r="M4" s="95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>BRNO, STRÁNSKÉHO - REKONSTRUKCE KANALIZACE A VODOVODU</v>
      </c>
      <c r="F7" s="259"/>
      <c r="G7" s="259"/>
      <c r="H7" s="259"/>
      <c r="L7" s="21"/>
    </row>
    <row r="8" spans="1:31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8" t="s">
        <v>2952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'Rekapitulace stavby'!E14</f>
        <v>Vyplň údaj</v>
      </c>
      <c r="F18" s="230"/>
      <c r="G18" s="230"/>
      <c r="H18" s="230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34" t="s">
        <v>1</v>
      </c>
      <c r="F27" s="234"/>
      <c r="G27" s="234"/>
      <c r="H27" s="23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37</v>
      </c>
      <c r="E30" s="33"/>
      <c r="F30" s="33"/>
      <c r="G30" s="33"/>
      <c r="H30" s="33"/>
      <c r="I30" s="33"/>
      <c r="J30" s="72">
        <f>ROUND(J117,0)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41</v>
      </c>
      <c r="E33" s="28" t="s">
        <v>42</v>
      </c>
      <c r="F33" s="101">
        <f>ROUND((SUM(BE117:BE196)),0)</f>
        <v>0</v>
      </c>
      <c r="G33" s="33"/>
      <c r="H33" s="33"/>
      <c r="I33" s="102">
        <v>0.21</v>
      </c>
      <c r="J33" s="101">
        <f>ROUND(((SUM(BE117:BE196))*I33),0)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1">
        <f>ROUND((SUM(BF117:BF196)),0)</f>
        <v>0</v>
      </c>
      <c r="G34" s="33"/>
      <c r="H34" s="33"/>
      <c r="I34" s="102">
        <v>0.1</v>
      </c>
      <c r="J34" s="101">
        <f>ROUND(((SUM(BF117:BF196))*I34),0)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1">
        <f>ROUND((SUM(BG117:BG196)),0)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1">
        <f>ROUND((SUM(BH117:BH196)),0)</f>
        <v>0</v>
      </c>
      <c r="G36" s="33"/>
      <c r="H36" s="33"/>
      <c r="I36" s="102">
        <v>0.1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1">
        <f>ROUND((SUM(BI117:BI196)),0)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47</v>
      </c>
      <c r="E39" s="61"/>
      <c r="F39" s="61"/>
      <c r="G39" s="105" t="s">
        <v>48</v>
      </c>
      <c r="H39" s="106" t="s">
        <v>49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9" t="s">
        <v>53</v>
      </c>
      <c r="G61" s="46" t="s">
        <v>52</v>
      </c>
      <c r="H61" s="36"/>
      <c r="I61" s="36"/>
      <c r="J61" s="110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9" t="s">
        <v>53</v>
      </c>
      <c r="G76" s="46" t="s">
        <v>52</v>
      </c>
      <c r="H76" s="36"/>
      <c r="I76" s="36"/>
      <c r="J76" s="110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BRNO, STRÁNSKÉHO - REKONSTRUKCE KANALIZACE A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8" t="str">
        <f>E9</f>
        <v>90 - OSTATNÍ NÁKLADY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AQUA PROCON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136</v>
      </c>
      <c r="D94" s="103"/>
      <c r="E94" s="103"/>
      <c r="F94" s="103"/>
      <c r="G94" s="103"/>
      <c r="H94" s="103"/>
      <c r="I94" s="103"/>
      <c r="J94" s="112" t="s">
        <v>137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138</v>
      </c>
      <c r="D96" s="33"/>
      <c r="E96" s="33"/>
      <c r="F96" s="33"/>
      <c r="G96" s="33"/>
      <c r="H96" s="33"/>
      <c r="I96" s="33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139</v>
      </c>
    </row>
    <row r="97" spans="2:12" s="9" customFormat="1" ht="24.95" customHeight="1">
      <c r="B97" s="114"/>
      <c r="D97" s="115" t="s">
        <v>2953</v>
      </c>
      <c r="E97" s="116"/>
      <c r="F97" s="116"/>
      <c r="G97" s="116"/>
      <c r="H97" s="116"/>
      <c r="I97" s="116"/>
      <c r="J97" s="117">
        <f>J118</f>
        <v>0</v>
      </c>
      <c r="L97" s="114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155</v>
      </c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58" t="str">
        <f>E7</f>
        <v>BRNO, STRÁNSKÉHO - REKONSTRUKCE KANALIZACE A VODOVODU</v>
      </c>
      <c r="F107" s="259"/>
      <c r="G107" s="259"/>
      <c r="H107" s="259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124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8" t="str">
        <f>E9</f>
        <v>90 - OSTATNÍ NÁKLADY</v>
      </c>
      <c r="F109" s="257"/>
      <c r="G109" s="257"/>
      <c r="H109" s="257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3"/>
      <c r="E111" s="33"/>
      <c r="F111" s="26" t="str">
        <f>F12</f>
        <v>Brno</v>
      </c>
      <c r="G111" s="33"/>
      <c r="H111" s="33"/>
      <c r="I111" s="28" t="s">
        <v>22</v>
      </c>
      <c r="J111" s="56" t="str">
        <f>IF(J12="","",J12)</f>
        <v/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5.7" customHeight="1">
      <c r="A113" s="33"/>
      <c r="B113" s="34"/>
      <c r="C113" s="28" t="s">
        <v>23</v>
      </c>
      <c r="D113" s="33"/>
      <c r="E113" s="33"/>
      <c r="F113" s="26" t="str">
        <f>E15</f>
        <v>Statutární město Brno</v>
      </c>
      <c r="G113" s="33"/>
      <c r="H113" s="33"/>
      <c r="I113" s="28" t="s">
        <v>29</v>
      </c>
      <c r="J113" s="31" t="str">
        <f>E21</f>
        <v>AQUA PROCON s.r.o.  Brno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27</v>
      </c>
      <c r="D114" s="33"/>
      <c r="E114" s="33"/>
      <c r="F114" s="26" t="str">
        <f>IF(E18="","",E18)</f>
        <v>Vyplň údaj</v>
      </c>
      <c r="G114" s="33"/>
      <c r="H114" s="33"/>
      <c r="I114" s="28" t="s">
        <v>33</v>
      </c>
      <c r="J114" s="31" t="str">
        <f>E24</f>
        <v>Obrtel M.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22"/>
      <c r="B116" s="123"/>
      <c r="C116" s="124" t="s">
        <v>156</v>
      </c>
      <c r="D116" s="125" t="s">
        <v>62</v>
      </c>
      <c r="E116" s="125" t="s">
        <v>58</v>
      </c>
      <c r="F116" s="125" t="s">
        <v>59</v>
      </c>
      <c r="G116" s="125" t="s">
        <v>157</v>
      </c>
      <c r="H116" s="125" t="s">
        <v>158</v>
      </c>
      <c r="I116" s="125" t="s">
        <v>159</v>
      </c>
      <c r="J116" s="125" t="s">
        <v>137</v>
      </c>
      <c r="K116" s="126" t="s">
        <v>160</v>
      </c>
      <c r="L116" s="127"/>
      <c r="M116" s="63" t="s">
        <v>1</v>
      </c>
      <c r="N116" s="64" t="s">
        <v>41</v>
      </c>
      <c r="O116" s="64" t="s">
        <v>161</v>
      </c>
      <c r="P116" s="64" t="s">
        <v>162</v>
      </c>
      <c r="Q116" s="64" t="s">
        <v>163</v>
      </c>
      <c r="R116" s="64" t="s">
        <v>164</v>
      </c>
      <c r="S116" s="64" t="s">
        <v>165</v>
      </c>
      <c r="T116" s="65" t="s">
        <v>166</v>
      </c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</row>
    <row r="117" spans="1:63" s="2" customFormat="1" ht="22.9" customHeight="1">
      <c r="A117" s="33"/>
      <c r="B117" s="34"/>
      <c r="C117" s="70" t="s">
        <v>167</v>
      </c>
      <c r="D117" s="33"/>
      <c r="E117" s="33"/>
      <c r="F117" s="33"/>
      <c r="G117" s="33"/>
      <c r="H117" s="33"/>
      <c r="I117" s="33"/>
      <c r="J117" s="128">
        <f>BK117</f>
        <v>0</v>
      </c>
      <c r="K117" s="33"/>
      <c r="L117" s="34"/>
      <c r="M117" s="66"/>
      <c r="N117" s="57"/>
      <c r="O117" s="67"/>
      <c r="P117" s="129">
        <f>P118</f>
        <v>0</v>
      </c>
      <c r="Q117" s="67"/>
      <c r="R117" s="129">
        <f>R118</f>
        <v>0</v>
      </c>
      <c r="S117" s="67"/>
      <c r="T117" s="130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76</v>
      </c>
      <c r="AU117" s="18" t="s">
        <v>139</v>
      </c>
      <c r="BK117" s="131">
        <f>BK118</f>
        <v>0</v>
      </c>
    </row>
    <row r="118" spans="2:63" s="12" customFormat="1" ht="25.9" customHeight="1">
      <c r="B118" s="132"/>
      <c r="D118" s="133" t="s">
        <v>76</v>
      </c>
      <c r="E118" s="134" t="s">
        <v>214</v>
      </c>
      <c r="F118" s="134" t="s">
        <v>2954</v>
      </c>
      <c r="I118" s="135"/>
      <c r="J118" s="136">
        <f>BK118</f>
        <v>0</v>
      </c>
      <c r="L118" s="132"/>
      <c r="M118" s="137"/>
      <c r="N118" s="138"/>
      <c r="O118" s="138"/>
      <c r="P118" s="139">
        <f>SUM(P119:P196)</f>
        <v>0</v>
      </c>
      <c r="Q118" s="138"/>
      <c r="R118" s="139">
        <f>SUM(R119:R196)</f>
        <v>0</v>
      </c>
      <c r="S118" s="138"/>
      <c r="T118" s="140">
        <f>SUM(T119:T196)</f>
        <v>0</v>
      </c>
      <c r="AR118" s="133" t="s">
        <v>32</v>
      </c>
      <c r="AT118" s="141" t="s">
        <v>76</v>
      </c>
      <c r="AU118" s="141" t="s">
        <v>77</v>
      </c>
      <c r="AY118" s="133" t="s">
        <v>170</v>
      </c>
      <c r="BK118" s="142">
        <f>SUM(BK119:BK196)</f>
        <v>0</v>
      </c>
    </row>
    <row r="119" spans="1:65" s="2" customFormat="1" ht="16.5" customHeight="1">
      <c r="A119" s="33"/>
      <c r="B119" s="145"/>
      <c r="C119" s="146" t="s">
        <v>32</v>
      </c>
      <c r="D119" s="146" t="s">
        <v>172</v>
      </c>
      <c r="E119" s="147" t="s">
        <v>2955</v>
      </c>
      <c r="F119" s="148" t="s">
        <v>2956</v>
      </c>
      <c r="G119" s="149" t="s">
        <v>637</v>
      </c>
      <c r="H119" s="150">
        <v>1</v>
      </c>
      <c r="I119" s="151"/>
      <c r="J119" s="152">
        <f>ROUND(I119*H119,2)</f>
        <v>0</v>
      </c>
      <c r="K119" s="148" t="s">
        <v>193</v>
      </c>
      <c r="L119" s="34"/>
      <c r="M119" s="153" t="s">
        <v>1</v>
      </c>
      <c r="N119" s="154" t="s">
        <v>42</v>
      </c>
      <c r="O119" s="59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7" t="s">
        <v>177</v>
      </c>
      <c r="AT119" s="157" t="s">
        <v>172</v>
      </c>
      <c r="AU119" s="157" t="s">
        <v>32</v>
      </c>
      <c r="AY119" s="18" t="s">
        <v>170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8" t="s">
        <v>32</v>
      </c>
      <c r="BK119" s="158">
        <f>ROUND(I119*H119,2)</f>
        <v>0</v>
      </c>
      <c r="BL119" s="18" t="s">
        <v>177</v>
      </c>
      <c r="BM119" s="157" t="s">
        <v>177</v>
      </c>
    </row>
    <row r="120" spans="2:51" s="14" customFormat="1" ht="12">
      <c r="B120" s="167"/>
      <c r="D120" s="160" t="s">
        <v>179</v>
      </c>
      <c r="E120" s="168" t="s">
        <v>1</v>
      </c>
      <c r="F120" s="169" t="s">
        <v>32</v>
      </c>
      <c r="H120" s="170">
        <v>1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8" t="s">
        <v>179</v>
      </c>
      <c r="AU120" s="168" t="s">
        <v>32</v>
      </c>
      <c r="AV120" s="14" t="s">
        <v>87</v>
      </c>
      <c r="AW120" s="14" t="s">
        <v>31</v>
      </c>
      <c r="AX120" s="14" t="s">
        <v>32</v>
      </c>
      <c r="AY120" s="168" t="s">
        <v>170</v>
      </c>
    </row>
    <row r="121" spans="1:65" s="2" customFormat="1" ht="16.5" customHeight="1">
      <c r="A121" s="33"/>
      <c r="B121" s="145"/>
      <c r="C121" s="146" t="s">
        <v>87</v>
      </c>
      <c r="D121" s="146" t="s">
        <v>172</v>
      </c>
      <c r="E121" s="147" t="s">
        <v>2957</v>
      </c>
      <c r="F121" s="148" t="s">
        <v>2958</v>
      </c>
      <c r="G121" s="149" t="s">
        <v>637</v>
      </c>
      <c r="H121" s="150">
        <v>1</v>
      </c>
      <c r="I121" s="151"/>
      <c r="J121" s="152">
        <f>ROUND(I121*H121,2)</f>
        <v>0</v>
      </c>
      <c r="K121" s="148" t="s">
        <v>193</v>
      </c>
      <c r="L121" s="34"/>
      <c r="M121" s="153" t="s">
        <v>1</v>
      </c>
      <c r="N121" s="154" t="s">
        <v>42</v>
      </c>
      <c r="O121" s="59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177</v>
      </c>
      <c r="AT121" s="157" t="s">
        <v>172</v>
      </c>
      <c r="AU121" s="157" t="s">
        <v>32</v>
      </c>
      <c r="AY121" s="18" t="s">
        <v>170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8" t="s">
        <v>32</v>
      </c>
      <c r="BK121" s="158">
        <f>ROUND(I121*H121,2)</f>
        <v>0</v>
      </c>
      <c r="BL121" s="18" t="s">
        <v>177</v>
      </c>
      <c r="BM121" s="157" t="s">
        <v>210</v>
      </c>
    </row>
    <row r="122" spans="2:51" s="14" customFormat="1" ht="12">
      <c r="B122" s="167"/>
      <c r="D122" s="160" t="s">
        <v>179</v>
      </c>
      <c r="E122" s="168" t="s">
        <v>1</v>
      </c>
      <c r="F122" s="169" t="s">
        <v>2959</v>
      </c>
      <c r="H122" s="170">
        <v>1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8" t="s">
        <v>179</v>
      </c>
      <c r="AU122" s="168" t="s">
        <v>32</v>
      </c>
      <c r="AV122" s="14" t="s">
        <v>87</v>
      </c>
      <c r="AW122" s="14" t="s">
        <v>31</v>
      </c>
      <c r="AX122" s="14" t="s">
        <v>32</v>
      </c>
      <c r="AY122" s="168" t="s">
        <v>170</v>
      </c>
    </row>
    <row r="123" spans="1:65" s="2" customFormat="1" ht="16.5" customHeight="1">
      <c r="A123" s="33"/>
      <c r="B123" s="145"/>
      <c r="C123" s="146" t="s">
        <v>187</v>
      </c>
      <c r="D123" s="146" t="s">
        <v>172</v>
      </c>
      <c r="E123" s="147" t="s">
        <v>2960</v>
      </c>
      <c r="F123" s="148" t="s">
        <v>2961</v>
      </c>
      <c r="G123" s="149" t="s">
        <v>637</v>
      </c>
      <c r="H123" s="150">
        <v>1</v>
      </c>
      <c r="I123" s="151"/>
      <c r="J123" s="152">
        <f>ROUND(I123*H123,2)</f>
        <v>0</v>
      </c>
      <c r="K123" s="148" t="s">
        <v>193</v>
      </c>
      <c r="L123" s="34"/>
      <c r="M123" s="153" t="s">
        <v>1</v>
      </c>
      <c r="N123" s="154" t="s">
        <v>42</v>
      </c>
      <c r="O123" s="59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177</v>
      </c>
      <c r="AT123" s="157" t="s">
        <v>172</v>
      </c>
      <c r="AU123" s="157" t="s">
        <v>32</v>
      </c>
      <c r="AY123" s="18" t="s">
        <v>170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8" t="s">
        <v>32</v>
      </c>
      <c r="BK123" s="158">
        <f>ROUND(I123*H123,2)</f>
        <v>0</v>
      </c>
      <c r="BL123" s="18" t="s">
        <v>177</v>
      </c>
      <c r="BM123" s="157" t="s">
        <v>2962</v>
      </c>
    </row>
    <row r="124" spans="2:51" s="14" customFormat="1" ht="12">
      <c r="B124" s="167"/>
      <c r="D124" s="160" t="s">
        <v>179</v>
      </c>
      <c r="E124" s="168" t="s">
        <v>1</v>
      </c>
      <c r="F124" s="169" t="s">
        <v>32</v>
      </c>
      <c r="H124" s="170">
        <v>1</v>
      </c>
      <c r="I124" s="171"/>
      <c r="L124" s="167"/>
      <c r="M124" s="172"/>
      <c r="N124" s="173"/>
      <c r="O124" s="173"/>
      <c r="P124" s="173"/>
      <c r="Q124" s="173"/>
      <c r="R124" s="173"/>
      <c r="S124" s="173"/>
      <c r="T124" s="174"/>
      <c r="AT124" s="168" t="s">
        <v>179</v>
      </c>
      <c r="AU124" s="168" t="s">
        <v>32</v>
      </c>
      <c r="AV124" s="14" t="s">
        <v>87</v>
      </c>
      <c r="AW124" s="14" t="s">
        <v>31</v>
      </c>
      <c r="AX124" s="14" t="s">
        <v>32</v>
      </c>
      <c r="AY124" s="168" t="s">
        <v>170</v>
      </c>
    </row>
    <row r="125" spans="1:65" s="2" customFormat="1" ht="16.5" customHeight="1">
      <c r="A125" s="33"/>
      <c r="B125" s="145"/>
      <c r="C125" s="146" t="s">
        <v>177</v>
      </c>
      <c r="D125" s="146" t="s">
        <v>172</v>
      </c>
      <c r="E125" s="147" t="s">
        <v>2963</v>
      </c>
      <c r="F125" s="148" t="s">
        <v>2964</v>
      </c>
      <c r="G125" s="149" t="s">
        <v>637</v>
      </c>
      <c r="H125" s="150">
        <v>1</v>
      </c>
      <c r="I125" s="151"/>
      <c r="J125" s="152">
        <f>ROUND(I125*H125,2)</f>
        <v>0</v>
      </c>
      <c r="K125" s="148" t="s">
        <v>1</v>
      </c>
      <c r="L125" s="34"/>
      <c r="M125" s="153" t="s">
        <v>1</v>
      </c>
      <c r="N125" s="154" t="s">
        <v>42</v>
      </c>
      <c r="O125" s="59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177</v>
      </c>
      <c r="AT125" s="157" t="s">
        <v>172</v>
      </c>
      <c r="AU125" s="157" t="s">
        <v>32</v>
      </c>
      <c r="AY125" s="18" t="s">
        <v>170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8" t="s">
        <v>32</v>
      </c>
      <c r="BK125" s="158">
        <f>ROUND(I125*H125,2)</f>
        <v>0</v>
      </c>
      <c r="BL125" s="18" t="s">
        <v>177</v>
      </c>
      <c r="BM125" s="157" t="s">
        <v>2965</v>
      </c>
    </row>
    <row r="126" spans="2:51" s="14" customFormat="1" ht="12">
      <c r="B126" s="167"/>
      <c r="D126" s="160" t="s">
        <v>179</v>
      </c>
      <c r="E126" s="168" t="s">
        <v>1</v>
      </c>
      <c r="F126" s="169" t="s">
        <v>32</v>
      </c>
      <c r="H126" s="170">
        <v>1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8" t="s">
        <v>179</v>
      </c>
      <c r="AU126" s="168" t="s">
        <v>32</v>
      </c>
      <c r="AV126" s="14" t="s">
        <v>87</v>
      </c>
      <c r="AW126" s="14" t="s">
        <v>31</v>
      </c>
      <c r="AX126" s="14" t="s">
        <v>32</v>
      </c>
      <c r="AY126" s="168" t="s">
        <v>170</v>
      </c>
    </row>
    <row r="127" spans="1:65" s="2" customFormat="1" ht="16.5" customHeight="1">
      <c r="A127" s="33"/>
      <c r="B127" s="145"/>
      <c r="C127" s="146" t="s">
        <v>196</v>
      </c>
      <c r="D127" s="146" t="s">
        <v>172</v>
      </c>
      <c r="E127" s="147" t="s">
        <v>2966</v>
      </c>
      <c r="F127" s="148" t="s">
        <v>2967</v>
      </c>
      <c r="G127" s="149" t="s">
        <v>185</v>
      </c>
      <c r="H127" s="150">
        <v>1684.98</v>
      </c>
      <c r="I127" s="151"/>
      <c r="J127" s="152">
        <f>ROUND(I127*H127,2)</f>
        <v>0</v>
      </c>
      <c r="K127" s="148" t="s">
        <v>193</v>
      </c>
      <c r="L127" s="34"/>
      <c r="M127" s="153" t="s">
        <v>1</v>
      </c>
      <c r="N127" s="154" t="s">
        <v>42</v>
      </c>
      <c r="O127" s="5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177</v>
      </c>
      <c r="AT127" s="157" t="s">
        <v>172</v>
      </c>
      <c r="AU127" s="157" t="s">
        <v>32</v>
      </c>
      <c r="AY127" s="18" t="s">
        <v>170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32</v>
      </c>
      <c r="BK127" s="158">
        <f>ROUND(I127*H127,2)</f>
        <v>0</v>
      </c>
      <c r="BL127" s="18" t="s">
        <v>177</v>
      </c>
      <c r="BM127" s="157" t="s">
        <v>293</v>
      </c>
    </row>
    <row r="128" spans="2:51" s="14" customFormat="1" ht="12">
      <c r="B128" s="167"/>
      <c r="D128" s="160" t="s">
        <v>179</v>
      </c>
      <c r="E128" s="168" t="s">
        <v>1</v>
      </c>
      <c r="F128" s="169" t="s">
        <v>2968</v>
      </c>
      <c r="H128" s="170">
        <v>260.08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8" t="s">
        <v>179</v>
      </c>
      <c r="AU128" s="168" t="s">
        <v>32</v>
      </c>
      <c r="AV128" s="14" t="s">
        <v>87</v>
      </c>
      <c r="AW128" s="14" t="s">
        <v>31</v>
      </c>
      <c r="AX128" s="14" t="s">
        <v>77</v>
      </c>
      <c r="AY128" s="168" t="s">
        <v>170</v>
      </c>
    </row>
    <row r="129" spans="2:51" s="14" customFormat="1" ht="12">
      <c r="B129" s="167"/>
      <c r="D129" s="160" t="s">
        <v>179</v>
      </c>
      <c r="E129" s="168" t="s">
        <v>1</v>
      </c>
      <c r="F129" s="169" t="s">
        <v>2969</v>
      </c>
      <c r="H129" s="170">
        <v>589.3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8" t="s">
        <v>179</v>
      </c>
      <c r="AU129" s="168" t="s">
        <v>32</v>
      </c>
      <c r="AV129" s="14" t="s">
        <v>87</v>
      </c>
      <c r="AW129" s="14" t="s">
        <v>31</v>
      </c>
      <c r="AX129" s="14" t="s">
        <v>77</v>
      </c>
      <c r="AY129" s="168" t="s">
        <v>170</v>
      </c>
    </row>
    <row r="130" spans="2:51" s="14" customFormat="1" ht="12">
      <c r="B130" s="167"/>
      <c r="D130" s="160" t="s">
        <v>179</v>
      </c>
      <c r="E130" s="168" t="s">
        <v>1</v>
      </c>
      <c r="F130" s="169" t="s">
        <v>2970</v>
      </c>
      <c r="H130" s="170">
        <v>835.6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8" t="s">
        <v>179</v>
      </c>
      <c r="AU130" s="168" t="s">
        <v>32</v>
      </c>
      <c r="AV130" s="14" t="s">
        <v>87</v>
      </c>
      <c r="AW130" s="14" t="s">
        <v>31</v>
      </c>
      <c r="AX130" s="14" t="s">
        <v>77</v>
      </c>
      <c r="AY130" s="168" t="s">
        <v>170</v>
      </c>
    </row>
    <row r="131" spans="2:51" s="15" customFormat="1" ht="12">
      <c r="B131" s="175"/>
      <c r="D131" s="160" t="s">
        <v>179</v>
      </c>
      <c r="E131" s="176" t="s">
        <v>1</v>
      </c>
      <c r="F131" s="177" t="s">
        <v>239</v>
      </c>
      <c r="H131" s="178">
        <v>1684.98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179</v>
      </c>
      <c r="AU131" s="176" t="s">
        <v>32</v>
      </c>
      <c r="AV131" s="15" t="s">
        <v>177</v>
      </c>
      <c r="AW131" s="15" t="s">
        <v>31</v>
      </c>
      <c r="AX131" s="15" t="s">
        <v>32</v>
      </c>
      <c r="AY131" s="176" t="s">
        <v>170</v>
      </c>
    </row>
    <row r="132" spans="1:65" s="2" customFormat="1" ht="16.5" customHeight="1">
      <c r="A132" s="33"/>
      <c r="B132" s="145"/>
      <c r="C132" s="146" t="s">
        <v>200</v>
      </c>
      <c r="D132" s="146" t="s">
        <v>172</v>
      </c>
      <c r="E132" s="147" t="s">
        <v>2971</v>
      </c>
      <c r="F132" s="148" t="s">
        <v>2972</v>
      </c>
      <c r="G132" s="149" t="s">
        <v>637</v>
      </c>
      <c r="H132" s="150">
        <v>1</v>
      </c>
      <c r="I132" s="151"/>
      <c r="J132" s="152">
        <f>ROUND(I132*H132,2)</f>
        <v>0</v>
      </c>
      <c r="K132" s="148" t="s">
        <v>193</v>
      </c>
      <c r="L132" s="34"/>
      <c r="M132" s="153" t="s">
        <v>1</v>
      </c>
      <c r="N132" s="154" t="s">
        <v>42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177</v>
      </c>
      <c r="AT132" s="157" t="s">
        <v>172</v>
      </c>
      <c r="AU132" s="157" t="s">
        <v>32</v>
      </c>
      <c r="AY132" s="18" t="s">
        <v>170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8" t="s">
        <v>32</v>
      </c>
      <c r="BK132" s="158">
        <f>ROUND(I132*H132,2)</f>
        <v>0</v>
      </c>
      <c r="BL132" s="18" t="s">
        <v>177</v>
      </c>
      <c r="BM132" s="157" t="s">
        <v>304</v>
      </c>
    </row>
    <row r="133" spans="2:51" s="14" customFormat="1" ht="12">
      <c r="B133" s="167"/>
      <c r="D133" s="160" t="s">
        <v>179</v>
      </c>
      <c r="E133" s="168" t="s">
        <v>1</v>
      </c>
      <c r="F133" s="169" t="s">
        <v>32</v>
      </c>
      <c r="H133" s="170">
        <v>1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8" t="s">
        <v>179</v>
      </c>
      <c r="AU133" s="168" t="s">
        <v>32</v>
      </c>
      <c r="AV133" s="14" t="s">
        <v>87</v>
      </c>
      <c r="AW133" s="14" t="s">
        <v>31</v>
      </c>
      <c r="AX133" s="14" t="s">
        <v>32</v>
      </c>
      <c r="AY133" s="168" t="s">
        <v>170</v>
      </c>
    </row>
    <row r="134" spans="1:65" s="2" customFormat="1" ht="16.5" customHeight="1">
      <c r="A134" s="33"/>
      <c r="B134" s="145"/>
      <c r="C134" s="146" t="s">
        <v>205</v>
      </c>
      <c r="D134" s="146" t="s">
        <v>172</v>
      </c>
      <c r="E134" s="147" t="s">
        <v>2973</v>
      </c>
      <c r="F134" s="148" t="s">
        <v>2974</v>
      </c>
      <c r="G134" s="149" t="s">
        <v>637</v>
      </c>
      <c r="H134" s="150">
        <v>1</v>
      </c>
      <c r="I134" s="151"/>
      <c r="J134" s="152">
        <f>ROUND(I134*H134,2)</f>
        <v>0</v>
      </c>
      <c r="K134" s="148" t="s">
        <v>193</v>
      </c>
      <c r="L134" s="34"/>
      <c r="M134" s="153" t="s">
        <v>1</v>
      </c>
      <c r="N134" s="154" t="s">
        <v>42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177</v>
      </c>
      <c r="AT134" s="157" t="s">
        <v>172</v>
      </c>
      <c r="AU134" s="157" t="s">
        <v>32</v>
      </c>
      <c r="AY134" s="18" t="s">
        <v>170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32</v>
      </c>
      <c r="BK134" s="158">
        <f>ROUND(I134*H134,2)</f>
        <v>0</v>
      </c>
      <c r="BL134" s="18" t="s">
        <v>177</v>
      </c>
      <c r="BM134" s="157" t="s">
        <v>2975</v>
      </c>
    </row>
    <row r="135" spans="2:51" s="14" customFormat="1" ht="12">
      <c r="B135" s="167"/>
      <c r="D135" s="160" t="s">
        <v>179</v>
      </c>
      <c r="E135" s="168" t="s">
        <v>1</v>
      </c>
      <c r="F135" s="169" t="s">
        <v>32</v>
      </c>
      <c r="H135" s="170">
        <v>1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179</v>
      </c>
      <c r="AU135" s="168" t="s">
        <v>32</v>
      </c>
      <c r="AV135" s="14" t="s">
        <v>87</v>
      </c>
      <c r="AW135" s="14" t="s">
        <v>31</v>
      </c>
      <c r="AX135" s="14" t="s">
        <v>32</v>
      </c>
      <c r="AY135" s="168" t="s">
        <v>170</v>
      </c>
    </row>
    <row r="136" spans="1:65" s="2" customFormat="1" ht="16.5" customHeight="1">
      <c r="A136" s="33"/>
      <c r="B136" s="145"/>
      <c r="C136" s="146" t="s">
        <v>210</v>
      </c>
      <c r="D136" s="146" t="s">
        <v>172</v>
      </c>
      <c r="E136" s="147" t="s">
        <v>2976</v>
      </c>
      <c r="F136" s="148" t="s">
        <v>2977</v>
      </c>
      <c r="G136" s="149" t="s">
        <v>637</v>
      </c>
      <c r="H136" s="150">
        <v>1</v>
      </c>
      <c r="I136" s="151"/>
      <c r="J136" s="152">
        <f>ROUND(I136*H136,2)</f>
        <v>0</v>
      </c>
      <c r="K136" s="148" t="s">
        <v>193</v>
      </c>
      <c r="L136" s="34"/>
      <c r="M136" s="153" t="s">
        <v>1</v>
      </c>
      <c r="N136" s="154" t="s">
        <v>42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177</v>
      </c>
      <c r="AT136" s="157" t="s">
        <v>172</v>
      </c>
      <c r="AU136" s="157" t="s">
        <v>32</v>
      </c>
      <c r="AY136" s="18" t="s">
        <v>170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8" t="s">
        <v>32</v>
      </c>
      <c r="BK136" s="158">
        <f>ROUND(I136*H136,2)</f>
        <v>0</v>
      </c>
      <c r="BL136" s="18" t="s">
        <v>177</v>
      </c>
      <c r="BM136" s="157" t="s">
        <v>2978</v>
      </c>
    </row>
    <row r="137" spans="2:51" s="13" customFormat="1" ht="12">
      <c r="B137" s="159"/>
      <c r="D137" s="160" t="s">
        <v>179</v>
      </c>
      <c r="E137" s="161" t="s">
        <v>1</v>
      </c>
      <c r="F137" s="162" t="s">
        <v>2979</v>
      </c>
      <c r="H137" s="161" t="s">
        <v>1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179</v>
      </c>
      <c r="AU137" s="161" t="s">
        <v>32</v>
      </c>
      <c r="AV137" s="13" t="s">
        <v>32</v>
      </c>
      <c r="AW137" s="13" t="s">
        <v>31</v>
      </c>
      <c r="AX137" s="13" t="s">
        <v>77</v>
      </c>
      <c r="AY137" s="161" t="s">
        <v>170</v>
      </c>
    </row>
    <row r="138" spans="2:51" s="13" customFormat="1" ht="12">
      <c r="B138" s="159"/>
      <c r="D138" s="160" t="s">
        <v>179</v>
      </c>
      <c r="E138" s="161" t="s">
        <v>1</v>
      </c>
      <c r="F138" s="162" t="s">
        <v>2980</v>
      </c>
      <c r="H138" s="161" t="s">
        <v>1</v>
      </c>
      <c r="I138" s="163"/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179</v>
      </c>
      <c r="AU138" s="161" t="s">
        <v>32</v>
      </c>
      <c r="AV138" s="13" t="s">
        <v>32</v>
      </c>
      <c r="AW138" s="13" t="s">
        <v>31</v>
      </c>
      <c r="AX138" s="13" t="s">
        <v>77</v>
      </c>
      <c r="AY138" s="161" t="s">
        <v>170</v>
      </c>
    </row>
    <row r="139" spans="2:51" s="13" customFormat="1" ht="12">
      <c r="B139" s="159"/>
      <c r="D139" s="160" t="s">
        <v>179</v>
      </c>
      <c r="E139" s="161" t="s">
        <v>1</v>
      </c>
      <c r="F139" s="162" t="s">
        <v>2981</v>
      </c>
      <c r="H139" s="161" t="s">
        <v>1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179</v>
      </c>
      <c r="AU139" s="161" t="s">
        <v>32</v>
      </c>
      <c r="AV139" s="13" t="s">
        <v>32</v>
      </c>
      <c r="AW139" s="13" t="s">
        <v>31</v>
      </c>
      <c r="AX139" s="13" t="s">
        <v>77</v>
      </c>
      <c r="AY139" s="161" t="s">
        <v>170</v>
      </c>
    </row>
    <row r="140" spans="2:51" s="13" customFormat="1" ht="12">
      <c r="B140" s="159"/>
      <c r="D140" s="160" t="s">
        <v>179</v>
      </c>
      <c r="E140" s="161" t="s">
        <v>1</v>
      </c>
      <c r="F140" s="162" t="s">
        <v>2982</v>
      </c>
      <c r="H140" s="161" t="s">
        <v>1</v>
      </c>
      <c r="I140" s="163"/>
      <c r="L140" s="159"/>
      <c r="M140" s="164"/>
      <c r="N140" s="165"/>
      <c r="O140" s="165"/>
      <c r="P140" s="165"/>
      <c r="Q140" s="165"/>
      <c r="R140" s="165"/>
      <c r="S140" s="165"/>
      <c r="T140" s="166"/>
      <c r="AT140" s="161" t="s">
        <v>179</v>
      </c>
      <c r="AU140" s="161" t="s">
        <v>32</v>
      </c>
      <c r="AV140" s="13" t="s">
        <v>32</v>
      </c>
      <c r="AW140" s="13" t="s">
        <v>31</v>
      </c>
      <c r="AX140" s="13" t="s">
        <v>77</v>
      </c>
      <c r="AY140" s="161" t="s">
        <v>170</v>
      </c>
    </row>
    <row r="141" spans="2:51" s="13" customFormat="1" ht="12">
      <c r="B141" s="159"/>
      <c r="D141" s="160" t="s">
        <v>179</v>
      </c>
      <c r="E141" s="161" t="s">
        <v>1</v>
      </c>
      <c r="F141" s="162" t="s">
        <v>2983</v>
      </c>
      <c r="H141" s="161" t="s">
        <v>1</v>
      </c>
      <c r="I141" s="163"/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179</v>
      </c>
      <c r="AU141" s="161" t="s">
        <v>32</v>
      </c>
      <c r="AV141" s="13" t="s">
        <v>32</v>
      </c>
      <c r="AW141" s="13" t="s">
        <v>31</v>
      </c>
      <c r="AX141" s="13" t="s">
        <v>77</v>
      </c>
      <c r="AY141" s="161" t="s">
        <v>170</v>
      </c>
    </row>
    <row r="142" spans="2:51" s="14" customFormat="1" ht="12">
      <c r="B142" s="167"/>
      <c r="D142" s="160" t="s">
        <v>179</v>
      </c>
      <c r="E142" s="168" t="s">
        <v>1</v>
      </c>
      <c r="F142" s="169" t="s">
        <v>32</v>
      </c>
      <c r="H142" s="170">
        <v>1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179</v>
      </c>
      <c r="AU142" s="168" t="s">
        <v>32</v>
      </c>
      <c r="AV142" s="14" t="s">
        <v>87</v>
      </c>
      <c r="AW142" s="14" t="s">
        <v>31</v>
      </c>
      <c r="AX142" s="14" t="s">
        <v>32</v>
      </c>
      <c r="AY142" s="168" t="s">
        <v>170</v>
      </c>
    </row>
    <row r="143" spans="1:65" s="2" customFormat="1" ht="16.5" customHeight="1">
      <c r="A143" s="33"/>
      <c r="B143" s="145"/>
      <c r="C143" s="146" t="s">
        <v>214</v>
      </c>
      <c r="D143" s="146" t="s">
        <v>172</v>
      </c>
      <c r="E143" s="147" t="s">
        <v>2984</v>
      </c>
      <c r="F143" s="148" t="s">
        <v>2985</v>
      </c>
      <c r="G143" s="149" t="s">
        <v>637</v>
      </c>
      <c r="H143" s="150">
        <v>1</v>
      </c>
      <c r="I143" s="151"/>
      <c r="J143" s="152">
        <f>ROUND(I143*H143,2)</f>
        <v>0</v>
      </c>
      <c r="K143" s="148" t="s">
        <v>193</v>
      </c>
      <c r="L143" s="34"/>
      <c r="M143" s="153" t="s">
        <v>1</v>
      </c>
      <c r="N143" s="154" t="s">
        <v>42</v>
      </c>
      <c r="O143" s="59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177</v>
      </c>
      <c r="AT143" s="157" t="s">
        <v>172</v>
      </c>
      <c r="AU143" s="157" t="s">
        <v>32</v>
      </c>
      <c r="AY143" s="18" t="s">
        <v>170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8" t="s">
        <v>32</v>
      </c>
      <c r="BK143" s="158">
        <f>ROUND(I143*H143,2)</f>
        <v>0</v>
      </c>
      <c r="BL143" s="18" t="s">
        <v>177</v>
      </c>
      <c r="BM143" s="157" t="s">
        <v>330</v>
      </c>
    </row>
    <row r="144" spans="2:51" s="14" customFormat="1" ht="12">
      <c r="B144" s="167"/>
      <c r="D144" s="160" t="s">
        <v>179</v>
      </c>
      <c r="E144" s="168" t="s">
        <v>1</v>
      </c>
      <c r="F144" s="169" t="s">
        <v>32</v>
      </c>
      <c r="H144" s="170">
        <v>1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179</v>
      </c>
      <c r="AU144" s="168" t="s">
        <v>32</v>
      </c>
      <c r="AV144" s="14" t="s">
        <v>87</v>
      </c>
      <c r="AW144" s="14" t="s">
        <v>31</v>
      </c>
      <c r="AX144" s="14" t="s">
        <v>32</v>
      </c>
      <c r="AY144" s="168" t="s">
        <v>170</v>
      </c>
    </row>
    <row r="145" spans="1:65" s="2" customFormat="1" ht="16.5" customHeight="1">
      <c r="A145" s="33"/>
      <c r="B145" s="145"/>
      <c r="C145" s="146" t="s">
        <v>8</v>
      </c>
      <c r="D145" s="146" t="s">
        <v>172</v>
      </c>
      <c r="E145" s="147" t="s">
        <v>2986</v>
      </c>
      <c r="F145" s="148" t="s">
        <v>2987</v>
      </c>
      <c r="G145" s="149" t="s">
        <v>637</v>
      </c>
      <c r="H145" s="150">
        <v>1</v>
      </c>
      <c r="I145" s="151"/>
      <c r="J145" s="152">
        <f>ROUND(I145*H145,2)</f>
        <v>0</v>
      </c>
      <c r="K145" s="148" t="s">
        <v>193</v>
      </c>
      <c r="L145" s="34"/>
      <c r="M145" s="153" t="s">
        <v>1</v>
      </c>
      <c r="N145" s="154" t="s">
        <v>42</v>
      </c>
      <c r="O145" s="5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177</v>
      </c>
      <c r="AT145" s="157" t="s">
        <v>172</v>
      </c>
      <c r="AU145" s="157" t="s">
        <v>32</v>
      </c>
      <c r="AY145" s="18" t="s">
        <v>170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32</v>
      </c>
      <c r="BK145" s="158">
        <f>ROUND(I145*H145,2)</f>
        <v>0</v>
      </c>
      <c r="BL145" s="18" t="s">
        <v>177</v>
      </c>
      <c r="BM145" s="157" t="s">
        <v>2988</v>
      </c>
    </row>
    <row r="146" spans="2:51" s="14" customFormat="1" ht="12">
      <c r="B146" s="167"/>
      <c r="D146" s="160" t="s">
        <v>179</v>
      </c>
      <c r="E146" s="168" t="s">
        <v>1</v>
      </c>
      <c r="F146" s="169" t="s">
        <v>32</v>
      </c>
      <c r="H146" s="170">
        <v>1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179</v>
      </c>
      <c r="AU146" s="168" t="s">
        <v>32</v>
      </c>
      <c r="AV146" s="14" t="s">
        <v>87</v>
      </c>
      <c r="AW146" s="14" t="s">
        <v>31</v>
      </c>
      <c r="AX146" s="14" t="s">
        <v>32</v>
      </c>
      <c r="AY146" s="168" t="s">
        <v>170</v>
      </c>
    </row>
    <row r="147" spans="1:65" s="2" customFormat="1" ht="16.5" customHeight="1">
      <c r="A147" s="33"/>
      <c r="B147" s="145"/>
      <c r="C147" s="146" t="s">
        <v>219</v>
      </c>
      <c r="D147" s="146" t="s">
        <v>172</v>
      </c>
      <c r="E147" s="147" t="s">
        <v>2989</v>
      </c>
      <c r="F147" s="148" t="s">
        <v>2990</v>
      </c>
      <c r="G147" s="149" t="s">
        <v>637</v>
      </c>
      <c r="H147" s="150">
        <v>1</v>
      </c>
      <c r="I147" s="151"/>
      <c r="J147" s="152">
        <f>ROUND(I147*H147,2)</f>
        <v>0</v>
      </c>
      <c r="K147" s="148" t="s">
        <v>193</v>
      </c>
      <c r="L147" s="34"/>
      <c r="M147" s="153" t="s">
        <v>1</v>
      </c>
      <c r="N147" s="154" t="s">
        <v>42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177</v>
      </c>
      <c r="AT147" s="157" t="s">
        <v>172</v>
      </c>
      <c r="AU147" s="157" t="s">
        <v>32</v>
      </c>
      <c r="AY147" s="18" t="s">
        <v>170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8" t="s">
        <v>32</v>
      </c>
      <c r="BK147" s="158">
        <f>ROUND(I147*H147,2)</f>
        <v>0</v>
      </c>
      <c r="BL147" s="18" t="s">
        <v>177</v>
      </c>
      <c r="BM147" s="157" t="s">
        <v>358</v>
      </c>
    </row>
    <row r="148" spans="2:51" s="14" customFormat="1" ht="12">
      <c r="B148" s="167"/>
      <c r="D148" s="160" t="s">
        <v>179</v>
      </c>
      <c r="E148" s="168" t="s">
        <v>1</v>
      </c>
      <c r="F148" s="169" t="s">
        <v>32</v>
      </c>
      <c r="H148" s="170">
        <v>1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8" t="s">
        <v>179</v>
      </c>
      <c r="AU148" s="168" t="s">
        <v>32</v>
      </c>
      <c r="AV148" s="14" t="s">
        <v>87</v>
      </c>
      <c r="AW148" s="14" t="s">
        <v>31</v>
      </c>
      <c r="AX148" s="14" t="s">
        <v>32</v>
      </c>
      <c r="AY148" s="168" t="s">
        <v>170</v>
      </c>
    </row>
    <row r="149" spans="1:65" s="2" customFormat="1" ht="16.5" customHeight="1">
      <c r="A149" s="33"/>
      <c r="B149" s="145"/>
      <c r="C149" s="146" t="s">
        <v>225</v>
      </c>
      <c r="D149" s="146" t="s">
        <v>172</v>
      </c>
      <c r="E149" s="147" t="s">
        <v>2991</v>
      </c>
      <c r="F149" s="148" t="s">
        <v>2992</v>
      </c>
      <c r="G149" s="149" t="s">
        <v>637</v>
      </c>
      <c r="H149" s="150">
        <v>1</v>
      </c>
      <c r="I149" s="151"/>
      <c r="J149" s="152">
        <f>ROUND(I149*H149,2)</f>
        <v>0</v>
      </c>
      <c r="K149" s="148" t="s">
        <v>193</v>
      </c>
      <c r="L149" s="34"/>
      <c r="M149" s="153" t="s">
        <v>1</v>
      </c>
      <c r="N149" s="154" t="s">
        <v>42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177</v>
      </c>
      <c r="AT149" s="157" t="s">
        <v>172</v>
      </c>
      <c r="AU149" s="157" t="s">
        <v>32</v>
      </c>
      <c r="AY149" s="18" t="s">
        <v>170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8" t="s">
        <v>32</v>
      </c>
      <c r="BK149" s="158">
        <f>ROUND(I149*H149,2)</f>
        <v>0</v>
      </c>
      <c r="BL149" s="18" t="s">
        <v>177</v>
      </c>
      <c r="BM149" s="157" t="s">
        <v>367</v>
      </c>
    </row>
    <row r="150" spans="2:51" s="14" customFormat="1" ht="12">
      <c r="B150" s="167"/>
      <c r="D150" s="160" t="s">
        <v>179</v>
      </c>
      <c r="E150" s="168" t="s">
        <v>1</v>
      </c>
      <c r="F150" s="169" t="s">
        <v>32</v>
      </c>
      <c r="H150" s="170">
        <v>1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179</v>
      </c>
      <c r="AU150" s="168" t="s">
        <v>32</v>
      </c>
      <c r="AV150" s="14" t="s">
        <v>87</v>
      </c>
      <c r="AW150" s="14" t="s">
        <v>31</v>
      </c>
      <c r="AX150" s="14" t="s">
        <v>32</v>
      </c>
      <c r="AY150" s="168" t="s">
        <v>170</v>
      </c>
    </row>
    <row r="151" spans="1:65" s="2" customFormat="1" ht="16.5" customHeight="1">
      <c r="A151" s="33"/>
      <c r="B151" s="145"/>
      <c r="C151" s="146" t="s">
        <v>240</v>
      </c>
      <c r="D151" s="146" t="s">
        <v>172</v>
      </c>
      <c r="E151" s="147" t="s">
        <v>2993</v>
      </c>
      <c r="F151" s="148" t="s">
        <v>2994</v>
      </c>
      <c r="G151" s="149" t="s">
        <v>637</v>
      </c>
      <c r="H151" s="150">
        <v>1</v>
      </c>
      <c r="I151" s="151"/>
      <c r="J151" s="152">
        <f>ROUND(I151*H151,2)</f>
        <v>0</v>
      </c>
      <c r="K151" s="148" t="s">
        <v>193</v>
      </c>
      <c r="L151" s="34"/>
      <c r="M151" s="153" t="s">
        <v>1</v>
      </c>
      <c r="N151" s="154" t="s">
        <v>42</v>
      </c>
      <c r="O151" s="59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177</v>
      </c>
      <c r="AT151" s="157" t="s">
        <v>172</v>
      </c>
      <c r="AU151" s="157" t="s">
        <v>32</v>
      </c>
      <c r="AY151" s="18" t="s">
        <v>170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8" t="s">
        <v>32</v>
      </c>
      <c r="BK151" s="158">
        <f>ROUND(I151*H151,2)</f>
        <v>0</v>
      </c>
      <c r="BL151" s="18" t="s">
        <v>177</v>
      </c>
      <c r="BM151" s="157" t="s">
        <v>399</v>
      </c>
    </row>
    <row r="152" spans="2:51" s="14" customFormat="1" ht="12">
      <c r="B152" s="167"/>
      <c r="D152" s="160" t="s">
        <v>179</v>
      </c>
      <c r="E152" s="168" t="s">
        <v>1</v>
      </c>
      <c r="F152" s="169" t="s">
        <v>32</v>
      </c>
      <c r="H152" s="170">
        <v>1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179</v>
      </c>
      <c r="AU152" s="168" t="s">
        <v>32</v>
      </c>
      <c r="AV152" s="14" t="s">
        <v>87</v>
      </c>
      <c r="AW152" s="14" t="s">
        <v>31</v>
      </c>
      <c r="AX152" s="14" t="s">
        <v>32</v>
      </c>
      <c r="AY152" s="168" t="s">
        <v>170</v>
      </c>
    </row>
    <row r="153" spans="1:65" s="2" customFormat="1" ht="16.5" customHeight="1">
      <c r="A153" s="33"/>
      <c r="B153" s="145"/>
      <c r="C153" s="146" t="s">
        <v>246</v>
      </c>
      <c r="D153" s="146" t="s">
        <v>172</v>
      </c>
      <c r="E153" s="147" t="s">
        <v>2995</v>
      </c>
      <c r="F153" s="148" t="s">
        <v>2996</v>
      </c>
      <c r="G153" s="149" t="s">
        <v>637</v>
      </c>
      <c r="H153" s="150">
        <v>1</v>
      </c>
      <c r="I153" s="151"/>
      <c r="J153" s="152">
        <f>ROUND(I153*H153,2)</f>
        <v>0</v>
      </c>
      <c r="K153" s="148" t="s">
        <v>193</v>
      </c>
      <c r="L153" s="34"/>
      <c r="M153" s="153" t="s">
        <v>1</v>
      </c>
      <c r="N153" s="154" t="s">
        <v>42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177</v>
      </c>
      <c r="AT153" s="157" t="s">
        <v>172</v>
      </c>
      <c r="AU153" s="157" t="s">
        <v>32</v>
      </c>
      <c r="AY153" s="18" t="s">
        <v>170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8" t="s">
        <v>32</v>
      </c>
      <c r="BK153" s="158">
        <f>ROUND(I153*H153,2)</f>
        <v>0</v>
      </c>
      <c r="BL153" s="18" t="s">
        <v>177</v>
      </c>
      <c r="BM153" s="157" t="s">
        <v>423</v>
      </c>
    </row>
    <row r="154" spans="2:51" s="14" customFormat="1" ht="12">
      <c r="B154" s="167"/>
      <c r="D154" s="160" t="s">
        <v>179</v>
      </c>
      <c r="E154" s="168" t="s">
        <v>1</v>
      </c>
      <c r="F154" s="169" t="s">
        <v>32</v>
      </c>
      <c r="H154" s="170">
        <v>1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179</v>
      </c>
      <c r="AU154" s="168" t="s">
        <v>32</v>
      </c>
      <c r="AV154" s="14" t="s">
        <v>87</v>
      </c>
      <c r="AW154" s="14" t="s">
        <v>31</v>
      </c>
      <c r="AX154" s="14" t="s">
        <v>32</v>
      </c>
      <c r="AY154" s="168" t="s">
        <v>170</v>
      </c>
    </row>
    <row r="155" spans="1:65" s="2" customFormat="1" ht="16.5" customHeight="1">
      <c r="A155" s="33"/>
      <c r="B155" s="145"/>
      <c r="C155" s="146" t="s">
        <v>251</v>
      </c>
      <c r="D155" s="146" t="s">
        <v>172</v>
      </c>
      <c r="E155" s="147" t="s">
        <v>2997</v>
      </c>
      <c r="F155" s="148" t="s">
        <v>2998</v>
      </c>
      <c r="G155" s="149" t="s">
        <v>637</v>
      </c>
      <c r="H155" s="150">
        <v>1</v>
      </c>
      <c r="I155" s="151"/>
      <c r="J155" s="152">
        <f>ROUND(I155*H155,2)</f>
        <v>0</v>
      </c>
      <c r="K155" s="148" t="s">
        <v>193</v>
      </c>
      <c r="L155" s="34"/>
      <c r="M155" s="153" t="s">
        <v>1</v>
      </c>
      <c r="N155" s="154" t="s">
        <v>42</v>
      </c>
      <c r="O155" s="59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177</v>
      </c>
      <c r="AT155" s="157" t="s">
        <v>172</v>
      </c>
      <c r="AU155" s="157" t="s">
        <v>32</v>
      </c>
      <c r="AY155" s="18" t="s">
        <v>170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8" t="s">
        <v>32</v>
      </c>
      <c r="BK155" s="158">
        <f>ROUND(I155*H155,2)</f>
        <v>0</v>
      </c>
      <c r="BL155" s="18" t="s">
        <v>177</v>
      </c>
      <c r="BM155" s="157" t="s">
        <v>428</v>
      </c>
    </row>
    <row r="156" spans="2:51" s="14" customFormat="1" ht="12">
      <c r="B156" s="167"/>
      <c r="D156" s="160" t="s">
        <v>179</v>
      </c>
      <c r="E156" s="168" t="s">
        <v>1</v>
      </c>
      <c r="F156" s="169" t="s">
        <v>32</v>
      </c>
      <c r="H156" s="170">
        <v>1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179</v>
      </c>
      <c r="AU156" s="168" t="s">
        <v>32</v>
      </c>
      <c r="AV156" s="14" t="s">
        <v>87</v>
      </c>
      <c r="AW156" s="14" t="s">
        <v>31</v>
      </c>
      <c r="AX156" s="14" t="s">
        <v>32</v>
      </c>
      <c r="AY156" s="168" t="s">
        <v>170</v>
      </c>
    </row>
    <row r="157" spans="1:65" s="2" customFormat="1" ht="16.5" customHeight="1">
      <c r="A157" s="33"/>
      <c r="B157" s="145"/>
      <c r="C157" s="146" t="s">
        <v>256</v>
      </c>
      <c r="D157" s="146" t="s">
        <v>172</v>
      </c>
      <c r="E157" s="147" t="s">
        <v>2999</v>
      </c>
      <c r="F157" s="148" t="s">
        <v>3000</v>
      </c>
      <c r="G157" s="149" t="s">
        <v>637</v>
      </c>
      <c r="H157" s="150">
        <v>1</v>
      </c>
      <c r="I157" s="151"/>
      <c r="J157" s="152">
        <f>ROUND(I157*H157,2)</f>
        <v>0</v>
      </c>
      <c r="K157" s="148" t="s">
        <v>1</v>
      </c>
      <c r="L157" s="34"/>
      <c r="M157" s="153" t="s">
        <v>1</v>
      </c>
      <c r="N157" s="154" t="s">
        <v>42</v>
      </c>
      <c r="O157" s="59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177</v>
      </c>
      <c r="AT157" s="157" t="s">
        <v>172</v>
      </c>
      <c r="AU157" s="157" t="s">
        <v>32</v>
      </c>
      <c r="AY157" s="18" t="s">
        <v>170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8" t="s">
        <v>32</v>
      </c>
      <c r="BK157" s="158">
        <f>ROUND(I157*H157,2)</f>
        <v>0</v>
      </c>
      <c r="BL157" s="18" t="s">
        <v>177</v>
      </c>
      <c r="BM157" s="157" t="s">
        <v>3001</v>
      </c>
    </row>
    <row r="158" spans="2:51" s="13" customFormat="1" ht="12">
      <c r="B158" s="159"/>
      <c r="D158" s="160" t="s">
        <v>179</v>
      </c>
      <c r="E158" s="161" t="s">
        <v>1</v>
      </c>
      <c r="F158" s="162" t="s">
        <v>3002</v>
      </c>
      <c r="H158" s="161" t="s">
        <v>1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179</v>
      </c>
      <c r="AU158" s="161" t="s">
        <v>32</v>
      </c>
      <c r="AV158" s="13" t="s">
        <v>32</v>
      </c>
      <c r="AW158" s="13" t="s">
        <v>31</v>
      </c>
      <c r="AX158" s="13" t="s">
        <v>77</v>
      </c>
      <c r="AY158" s="161" t="s">
        <v>170</v>
      </c>
    </row>
    <row r="159" spans="2:51" s="13" customFormat="1" ht="12">
      <c r="B159" s="159"/>
      <c r="D159" s="160" t="s">
        <v>179</v>
      </c>
      <c r="E159" s="161" t="s">
        <v>1</v>
      </c>
      <c r="F159" s="162" t="s">
        <v>3003</v>
      </c>
      <c r="H159" s="161" t="s">
        <v>1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179</v>
      </c>
      <c r="AU159" s="161" t="s">
        <v>32</v>
      </c>
      <c r="AV159" s="13" t="s">
        <v>32</v>
      </c>
      <c r="AW159" s="13" t="s">
        <v>31</v>
      </c>
      <c r="AX159" s="13" t="s">
        <v>77</v>
      </c>
      <c r="AY159" s="161" t="s">
        <v>170</v>
      </c>
    </row>
    <row r="160" spans="2:51" s="14" customFormat="1" ht="12">
      <c r="B160" s="167"/>
      <c r="D160" s="160" t="s">
        <v>179</v>
      </c>
      <c r="E160" s="168" t="s">
        <v>1</v>
      </c>
      <c r="F160" s="169" t="s">
        <v>32</v>
      </c>
      <c r="H160" s="170">
        <v>1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179</v>
      </c>
      <c r="AU160" s="168" t="s">
        <v>32</v>
      </c>
      <c r="AV160" s="14" t="s">
        <v>87</v>
      </c>
      <c r="AW160" s="14" t="s">
        <v>31</v>
      </c>
      <c r="AX160" s="14" t="s">
        <v>32</v>
      </c>
      <c r="AY160" s="168" t="s">
        <v>170</v>
      </c>
    </row>
    <row r="161" spans="1:65" s="2" customFormat="1" ht="16.5" customHeight="1">
      <c r="A161" s="33"/>
      <c r="B161" s="145"/>
      <c r="C161" s="146" t="s">
        <v>260</v>
      </c>
      <c r="D161" s="146" t="s">
        <v>172</v>
      </c>
      <c r="E161" s="147" t="s">
        <v>3004</v>
      </c>
      <c r="F161" s="148" t="s">
        <v>3005</v>
      </c>
      <c r="G161" s="149" t="s">
        <v>637</v>
      </c>
      <c r="H161" s="150">
        <v>1</v>
      </c>
      <c r="I161" s="151"/>
      <c r="J161" s="152">
        <f>ROUND(I161*H161,2)</f>
        <v>0</v>
      </c>
      <c r="K161" s="148" t="s">
        <v>193</v>
      </c>
      <c r="L161" s="34"/>
      <c r="M161" s="153" t="s">
        <v>1</v>
      </c>
      <c r="N161" s="154" t="s">
        <v>42</v>
      </c>
      <c r="O161" s="5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177</v>
      </c>
      <c r="AT161" s="157" t="s">
        <v>172</v>
      </c>
      <c r="AU161" s="157" t="s">
        <v>32</v>
      </c>
      <c r="AY161" s="18" t="s">
        <v>170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8" t="s">
        <v>32</v>
      </c>
      <c r="BK161" s="158">
        <f>ROUND(I161*H161,2)</f>
        <v>0</v>
      </c>
      <c r="BL161" s="18" t="s">
        <v>177</v>
      </c>
      <c r="BM161" s="157" t="s">
        <v>445</v>
      </c>
    </row>
    <row r="162" spans="2:51" s="14" customFormat="1" ht="12">
      <c r="B162" s="167"/>
      <c r="D162" s="160" t="s">
        <v>179</v>
      </c>
      <c r="E162" s="168" t="s">
        <v>1</v>
      </c>
      <c r="F162" s="169" t="s">
        <v>32</v>
      </c>
      <c r="H162" s="170">
        <v>1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179</v>
      </c>
      <c r="AU162" s="168" t="s">
        <v>32</v>
      </c>
      <c r="AV162" s="14" t="s">
        <v>87</v>
      </c>
      <c r="AW162" s="14" t="s">
        <v>31</v>
      </c>
      <c r="AX162" s="14" t="s">
        <v>32</v>
      </c>
      <c r="AY162" s="168" t="s">
        <v>170</v>
      </c>
    </row>
    <row r="163" spans="1:65" s="2" customFormat="1" ht="16.5" customHeight="1">
      <c r="A163" s="33"/>
      <c r="B163" s="145"/>
      <c r="C163" s="146" t="s">
        <v>264</v>
      </c>
      <c r="D163" s="146" t="s">
        <v>172</v>
      </c>
      <c r="E163" s="147" t="s">
        <v>3006</v>
      </c>
      <c r="F163" s="148" t="s">
        <v>3007</v>
      </c>
      <c r="G163" s="149" t="s">
        <v>637</v>
      </c>
      <c r="H163" s="150">
        <v>1</v>
      </c>
      <c r="I163" s="151"/>
      <c r="J163" s="152">
        <f>ROUND(I163*H163,2)</f>
        <v>0</v>
      </c>
      <c r="K163" s="148" t="s">
        <v>193</v>
      </c>
      <c r="L163" s="34"/>
      <c r="M163" s="153" t="s">
        <v>1</v>
      </c>
      <c r="N163" s="154" t="s">
        <v>42</v>
      </c>
      <c r="O163" s="59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177</v>
      </c>
      <c r="AT163" s="157" t="s">
        <v>172</v>
      </c>
      <c r="AU163" s="157" t="s">
        <v>32</v>
      </c>
      <c r="AY163" s="18" t="s">
        <v>170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8" t="s">
        <v>32</v>
      </c>
      <c r="BK163" s="158">
        <f>ROUND(I163*H163,2)</f>
        <v>0</v>
      </c>
      <c r="BL163" s="18" t="s">
        <v>177</v>
      </c>
      <c r="BM163" s="157" t="s">
        <v>480</v>
      </c>
    </row>
    <row r="164" spans="2:51" s="14" customFormat="1" ht="12">
      <c r="B164" s="167"/>
      <c r="D164" s="160" t="s">
        <v>179</v>
      </c>
      <c r="E164" s="168" t="s">
        <v>1</v>
      </c>
      <c r="F164" s="169" t="s">
        <v>32</v>
      </c>
      <c r="H164" s="170">
        <v>1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8" t="s">
        <v>179</v>
      </c>
      <c r="AU164" s="168" t="s">
        <v>32</v>
      </c>
      <c r="AV164" s="14" t="s">
        <v>87</v>
      </c>
      <c r="AW164" s="14" t="s">
        <v>31</v>
      </c>
      <c r="AX164" s="14" t="s">
        <v>32</v>
      </c>
      <c r="AY164" s="168" t="s">
        <v>170</v>
      </c>
    </row>
    <row r="165" spans="1:65" s="2" customFormat="1" ht="16.5" customHeight="1">
      <c r="A165" s="33"/>
      <c r="B165" s="145"/>
      <c r="C165" s="146" t="s">
        <v>274</v>
      </c>
      <c r="D165" s="146" t="s">
        <v>172</v>
      </c>
      <c r="E165" s="147" t="s">
        <v>3008</v>
      </c>
      <c r="F165" s="148" t="s">
        <v>3009</v>
      </c>
      <c r="G165" s="149" t="s">
        <v>637</v>
      </c>
      <c r="H165" s="150">
        <v>1</v>
      </c>
      <c r="I165" s="151"/>
      <c r="J165" s="152">
        <f>ROUND(I165*H165,2)</f>
        <v>0</v>
      </c>
      <c r="K165" s="148" t="s">
        <v>193</v>
      </c>
      <c r="L165" s="34"/>
      <c r="M165" s="153" t="s">
        <v>1</v>
      </c>
      <c r="N165" s="154" t="s">
        <v>42</v>
      </c>
      <c r="O165" s="59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177</v>
      </c>
      <c r="AT165" s="157" t="s">
        <v>172</v>
      </c>
      <c r="AU165" s="157" t="s">
        <v>32</v>
      </c>
      <c r="AY165" s="18" t="s">
        <v>170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8" t="s">
        <v>32</v>
      </c>
      <c r="BK165" s="158">
        <f>ROUND(I165*H165,2)</f>
        <v>0</v>
      </c>
      <c r="BL165" s="18" t="s">
        <v>177</v>
      </c>
      <c r="BM165" s="157" t="s">
        <v>3010</v>
      </c>
    </row>
    <row r="166" spans="2:51" s="14" customFormat="1" ht="12">
      <c r="B166" s="167"/>
      <c r="D166" s="160" t="s">
        <v>179</v>
      </c>
      <c r="E166" s="168" t="s">
        <v>1</v>
      </c>
      <c r="F166" s="169" t="s">
        <v>32</v>
      </c>
      <c r="H166" s="170">
        <v>1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179</v>
      </c>
      <c r="AU166" s="168" t="s">
        <v>32</v>
      </c>
      <c r="AV166" s="14" t="s">
        <v>87</v>
      </c>
      <c r="AW166" s="14" t="s">
        <v>31</v>
      </c>
      <c r="AX166" s="14" t="s">
        <v>32</v>
      </c>
      <c r="AY166" s="168" t="s">
        <v>170</v>
      </c>
    </row>
    <row r="167" spans="1:65" s="2" customFormat="1" ht="16.5" customHeight="1">
      <c r="A167" s="33"/>
      <c r="B167" s="145"/>
      <c r="C167" s="146" t="s">
        <v>281</v>
      </c>
      <c r="D167" s="146" t="s">
        <v>172</v>
      </c>
      <c r="E167" s="147" t="s">
        <v>3011</v>
      </c>
      <c r="F167" s="148" t="s">
        <v>3012</v>
      </c>
      <c r="G167" s="149" t="s">
        <v>637</v>
      </c>
      <c r="H167" s="150">
        <v>1</v>
      </c>
      <c r="I167" s="151"/>
      <c r="J167" s="152">
        <f>ROUND(I167*H167,2)</f>
        <v>0</v>
      </c>
      <c r="K167" s="148" t="s">
        <v>193</v>
      </c>
      <c r="L167" s="34"/>
      <c r="M167" s="153" t="s">
        <v>1</v>
      </c>
      <c r="N167" s="154" t="s">
        <v>42</v>
      </c>
      <c r="O167" s="59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177</v>
      </c>
      <c r="AT167" s="157" t="s">
        <v>172</v>
      </c>
      <c r="AU167" s="157" t="s">
        <v>32</v>
      </c>
      <c r="AY167" s="18" t="s">
        <v>170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8" t="s">
        <v>32</v>
      </c>
      <c r="BK167" s="158">
        <f>ROUND(I167*H167,2)</f>
        <v>0</v>
      </c>
      <c r="BL167" s="18" t="s">
        <v>177</v>
      </c>
      <c r="BM167" s="157" t="s">
        <v>496</v>
      </c>
    </row>
    <row r="168" spans="2:51" s="14" customFormat="1" ht="12">
      <c r="B168" s="167"/>
      <c r="D168" s="160" t="s">
        <v>179</v>
      </c>
      <c r="E168" s="168" t="s">
        <v>1</v>
      </c>
      <c r="F168" s="169" t="s">
        <v>32</v>
      </c>
      <c r="H168" s="170">
        <v>1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179</v>
      </c>
      <c r="AU168" s="168" t="s">
        <v>32</v>
      </c>
      <c r="AV168" s="14" t="s">
        <v>87</v>
      </c>
      <c r="AW168" s="14" t="s">
        <v>31</v>
      </c>
      <c r="AX168" s="14" t="s">
        <v>32</v>
      </c>
      <c r="AY168" s="168" t="s">
        <v>170</v>
      </c>
    </row>
    <row r="169" spans="1:65" s="2" customFormat="1" ht="16.5" customHeight="1">
      <c r="A169" s="33"/>
      <c r="B169" s="145"/>
      <c r="C169" s="146" t="s">
        <v>7</v>
      </c>
      <c r="D169" s="146" t="s">
        <v>172</v>
      </c>
      <c r="E169" s="147" t="s">
        <v>3013</v>
      </c>
      <c r="F169" s="148" t="s">
        <v>3014</v>
      </c>
      <c r="G169" s="149" t="s">
        <v>637</v>
      </c>
      <c r="H169" s="150">
        <v>1</v>
      </c>
      <c r="I169" s="151"/>
      <c r="J169" s="152">
        <f>ROUND(I169*H169,2)</f>
        <v>0</v>
      </c>
      <c r="K169" s="148" t="s">
        <v>193</v>
      </c>
      <c r="L169" s="34"/>
      <c r="M169" s="153" t="s">
        <v>1</v>
      </c>
      <c r="N169" s="154" t="s">
        <v>42</v>
      </c>
      <c r="O169" s="59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7" t="s">
        <v>177</v>
      </c>
      <c r="AT169" s="157" t="s">
        <v>172</v>
      </c>
      <c r="AU169" s="157" t="s">
        <v>32</v>
      </c>
      <c r="AY169" s="18" t="s">
        <v>170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8" t="s">
        <v>32</v>
      </c>
      <c r="BK169" s="158">
        <f>ROUND(I169*H169,2)</f>
        <v>0</v>
      </c>
      <c r="BL169" s="18" t="s">
        <v>177</v>
      </c>
      <c r="BM169" s="157" t="s">
        <v>3015</v>
      </c>
    </row>
    <row r="170" spans="2:51" s="14" customFormat="1" ht="12">
      <c r="B170" s="167"/>
      <c r="D170" s="160" t="s">
        <v>179</v>
      </c>
      <c r="E170" s="168" t="s">
        <v>1</v>
      </c>
      <c r="F170" s="169" t="s">
        <v>32</v>
      </c>
      <c r="H170" s="170">
        <v>1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179</v>
      </c>
      <c r="AU170" s="168" t="s">
        <v>32</v>
      </c>
      <c r="AV170" s="14" t="s">
        <v>87</v>
      </c>
      <c r="AW170" s="14" t="s">
        <v>31</v>
      </c>
      <c r="AX170" s="14" t="s">
        <v>32</v>
      </c>
      <c r="AY170" s="168" t="s">
        <v>170</v>
      </c>
    </row>
    <row r="171" spans="1:65" s="2" customFormat="1" ht="21.75" customHeight="1">
      <c r="A171" s="33"/>
      <c r="B171" s="145"/>
      <c r="C171" s="146" t="s">
        <v>285</v>
      </c>
      <c r="D171" s="146" t="s">
        <v>172</v>
      </c>
      <c r="E171" s="147" t="s">
        <v>3016</v>
      </c>
      <c r="F171" s="148" t="s">
        <v>3017</v>
      </c>
      <c r="G171" s="149" t="s">
        <v>637</v>
      </c>
      <c r="H171" s="150">
        <v>1</v>
      </c>
      <c r="I171" s="151"/>
      <c r="J171" s="152">
        <f>ROUND(I171*H171,2)</f>
        <v>0</v>
      </c>
      <c r="K171" s="148" t="s">
        <v>193</v>
      </c>
      <c r="L171" s="34"/>
      <c r="M171" s="153" t="s">
        <v>1</v>
      </c>
      <c r="N171" s="154" t="s">
        <v>42</v>
      </c>
      <c r="O171" s="59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177</v>
      </c>
      <c r="AT171" s="157" t="s">
        <v>172</v>
      </c>
      <c r="AU171" s="157" t="s">
        <v>32</v>
      </c>
      <c r="AY171" s="18" t="s">
        <v>170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8" t="s">
        <v>32</v>
      </c>
      <c r="BK171" s="158">
        <f>ROUND(I171*H171,2)</f>
        <v>0</v>
      </c>
      <c r="BL171" s="18" t="s">
        <v>177</v>
      </c>
      <c r="BM171" s="157" t="s">
        <v>517</v>
      </c>
    </row>
    <row r="172" spans="2:51" s="14" customFormat="1" ht="12">
      <c r="B172" s="167"/>
      <c r="D172" s="160" t="s">
        <v>179</v>
      </c>
      <c r="E172" s="168" t="s">
        <v>1</v>
      </c>
      <c r="F172" s="169" t="s">
        <v>32</v>
      </c>
      <c r="H172" s="170">
        <v>1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179</v>
      </c>
      <c r="AU172" s="168" t="s">
        <v>32</v>
      </c>
      <c r="AV172" s="14" t="s">
        <v>87</v>
      </c>
      <c r="AW172" s="14" t="s">
        <v>31</v>
      </c>
      <c r="AX172" s="14" t="s">
        <v>32</v>
      </c>
      <c r="AY172" s="168" t="s">
        <v>170</v>
      </c>
    </row>
    <row r="173" spans="1:65" s="2" customFormat="1" ht="21.75" customHeight="1">
      <c r="A173" s="33"/>
      <c r="B173" s="145"/>
      <c r="C173" s="146" t="s">
        <v>289</v>
      </c>
      <c r="D173" s="146" t="s">
        <v>172</v>
      </c>
      <c r="E173" s="147" t="s">
        <v>3018</v>
      </c>
      <c r="F173" s="148" t="s">
        <v>3019</v>
      </c>
      <c r="G173" s="149" t="s">
        <v>642</v>
      </c>
      <c r="H173" s="150">
        <v>43</v>
      </c>
      <c r="I173" s="151"/>
      <c r="J173" s="152">
        <f>ROUND(I173*H173,2)</f>
        <v>0</v>
      </c>
      <c r="K173" s="148" t="s">
        <v>1</v>
      </c>
      <c r="L173" s="34"/>
      <c r="M173" s="153" t="s">
        <v>1</v>
      </c>
      <c r="N173" s="154" t="s">
        <v>42</v>
      </c>
      <c r="O173" s="59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177</v>
      </c>
      <c r="AT173" s="157" t="s">
        <v>172</v>
      </c>
      <c r="AU173" s="157" t="s">
        <v>32</v>
      </c>
      <c r="AY173" s="18" t="s">
        <v>170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8" t="s">
        <v>32</v>
      </c>
      <c r="BK173" s="158">
        <f>ROUND(I173*H173,2)</f>
        <v>0</v>
      </c>
      <c r="BL173" s="18" t="s">
        <v>177</v>
      </c>
      <c r="BM173" s="157" t="s">
        <v>526</v>
      </c>
    </row>
    <row r="174" spans="2:51" s="14" customFormat="1" ht="12">
      <c r="B174" s="167"/>
      <c r="D174" s="160" t="s">
        <v>179</v>
      </c>
      <c r="E174" s="168" t="s">
        <v>1</v>
      </c>
      <c r="F174" s="169" t="s">
        <v>393</v>
      </c>
      <c r="H174" s="170">
        <v>43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179</v>
      </c>
      <c r="AU174" s="168" t="s">
        <v>32</v>
      </c>
      <c r="AV174" s="14" t="s">
        <v>87</v>
      </c>
      <c r="AW174" s="14" t="s">
        <v>31</v>
      </c>
      <c r="AX174" s="14" t="s">
        <v>32</v>
      </c>
      <c r="AY174" s="168" t="s">
        <v>170</v>
      </c>
    </row>
    <row r="175" spans="1:65" s="2" customFormat="1" ht="24.2" customHeight="1">
      <c r="A175" s="33"/>
      <c r="B175" s="145"/>
      <c r="C175" s="146" t="s">
        <v>293</v>
      </c>
      <c r="D175" s="146" t="s">
        <v>172</v>
      </c>
      <c r="E175" s="147" t="s">
        <v>3020</v>
      </c>
      <c r="F175" s="148" t="s">
        <v>3021</v>
      </c>
      <c r="G175" s="149" t="s">
        <v>642</v>
      </c>
      <c r="H175" s="150">
        <v>23</v>
      </c>
      <c r="I175" s="151"/>
      <c r="J175" s="152">
        <f>ROUND(I175*H175,2)</f>
        <v>0</v>
      </c>
      <c r="K175" s="148" t="s">
        <v>193</v>
      </c>
      <c r="L175" s="34"/>
      <c r="M175" s="153" t="s">
        <v>1</v>
      </c>
      <c r="N175" s="154" t="s">
        <v>42</v>
      </c>
      <c r="O175" s="5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177</v>
      </c>
      <c r="AT175" s="157" t="s">
        <v>172</v>
      </c>
      <c r="AU175" s="157" t="s">
        <v>32</v>
      </c>
      <c r="AY175" s="18" t="s">
        <v>170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32</v>
      </c>
      <c r="BK175" s="158">
        <f>ROUND(I175*H175,2)</f>
        <v>0</v>
      </c>
      <c r="BL175" s="18" t="s">
        <v>177</v>
      </c>
      <c r="BM175" s="157" t="s">
        <v>552</v>
      </c>
    </row>
    <row r="176" spans="2:51" s="14" customFormat="1" ht="12">
      <c r="B176" s="167"/>
      <c r="D176" s="160" t="s">
        <v>179</v>
      </c>
      <c r="E176" s="168" t="s">
        <v>1</v>
      </c>
      <c r="F176" s="169" t="s">
        <v>289</v>
      </c>
      <c r="H176" s="170">
        <v>23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179</v>
      </c>
      <c r="AU176" s="168" t="s">
        <v>32</v>
      </c>
      <c r="AV176" s="14" t="s">
        <v>87</v>
      </c>
      <c r="AW176" s="14" t="s">
        <v>31</v>
      </c>
      <c r="AX176" s="14" t="s">
        <v>32</v>
      </c>
      <c r="AY176" s="168" t="s">
        <v>170</v>
      </c>
    </row>
    <row r="177" spans="1:65" s="2" customFormat="1" ht="21.75" customHeight="1">
      <c r="A177" s="33"/>
      <c r="B177" s="145"/>
      <c r="C177" s="146" t="s">
        <v>299</v>
      </c>
      <c r="D177" s="146" t="s">
        <v>172</v>
      </c>
      <c r="E177" s="147" t="s">
        <v>3022</v>
      </c>
      <c r="F177" s="148" t="s">
        <v>3023</v>
      </c>
      <c r="G177" s="149" t="s">
        <v>637</v>
      </c>
      <c r="H177" s="150">
        <v>1</v>
      </c>
      <c r="I177" s="151"/>
      <c r="J177" s="152">
        <f>ROUND(I177*H177,2)</f>
        <v>0</v>
      </c>
      <c r="K177" s="148" t="s">
        <v>1</v>
      </c>
      <c r="L177" s="34"/>
      <c r="M177" s="153" t="s">
        <v>1</v>
      </c>
      <c r="N177" s="154" t="s">
        <v>42</v>
      </c>
      <c r="O177" s="59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177</v>
      </c>
      <c r="AT177" s="157" t="s">
        <v>172</v>
      </c>
      <c r="AU177" s="157" t="s">
        <v>32</v>
      </c>
      <c r="AY177" s="18" t="s">
        <v>170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8" t="s">
        <v>32</v>
      </c>
      <c r="BK177" s="158">
        <f>ROUND(I177*H177,2)</f>
        <v>0</v>
      </c>
      <c r="BL177" s="18" t="s">
        <v>177</v>
      </c>
      <c r="BM177" s="157" t="s">
        <v>533</v>
      </c>
    </row>
    <row r="178" spans="2:51" s="14" customFormat="1" ht="12">
      <c r="B178" s="167"/>
      <c r="D178" s="160" t="s">
        <v>179</v>
      </c>
      <c r="E178" s="168" t="s">
        <v>1</v>
      </c>
      <c r="F178" s="169" t="s">
        <v>32</v>
      </c>
      <c r="H178" s="170">
        <v>1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8" t="s">
        <v>179</v>
      </c>
      <c r="AU178" s="168" t="s">
        <v>32</v>
      </c>
      <c r="AV178" s="14" t="s">
        <v>87</v>
      </c>
      <c r="AW178" s="14" t="s">
        <v>31</v>
      </c>
      <c r="AX178" s="14" t="s">
        <v>32</v>
      </c>
      <c r="AY178" s="168" t="s">
        <v>170</v>
      </c>
    </row>
    <row r="179" spans="1:65" s="2" customFormat="1" ht="24.2" customHeight="1">
      <c r="A179" s="33"/>
      <c r="B179" s="145"/>
      <c r="C179" s="146" t="s">
        <v>304</v>
      </c>
      <c r="D179" s="146" t="s">
        <v>172</v>
      </c>
      <c r="E179" s="147" t="s">
        <v>3024</v>
      </c>
      <c r="F179" s="148" t="s">
        <v>3025</v>
      </c>
      <c r="G179" s="149" t="s">
        <v>637</v>
      </c>
      <c r="H179" s="150">
        <v>1</v>
      </c>
      <c r="I179" s="151"/>
      <c r="J179" s="152">
        <f>ROUND(I179*H179,2)</f>
        <v>0</v>
      </c>
      <c r="K179" s="148" t="s">
        <v>193</v>
      </c>
      <c r="L179" s="34"/>
      <c r="M179" s="153" t="s">
        <v>1</v>
      </c>
      <c r="N179" s="154" t="s">
        <v>42</v>
      </c>
      <c r="O179" s="59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177</v>
      </c>
      <c r="AT179" s="157" t="s">
        <v>172</v>
      </c>
      <c r="AU179" s="157" t="s">
        <v>32</v>
      </c>
      <c r="AY179" s="18" t="s">
        <v>170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32</v>
      </c>
      <c r="BK179" s="158">
        <f>ROUND(I179*H179,2)</f>
        <v>0</v>
      </c>
      <c r="BL179" s="18" t="s">
        <v>177</v>
      </c>
      <c r="BM179" s="157" t="s">
        <v>560</v>
      </c>
    </row>
    <row r="180" spans="2:51" s="14" customFormat="1" ht="12">
      <c r="B180" s="167"/>
      <c r="D180" s="160" t="s">
        <v>179</v>
      </c>
      <c r="E180" s="168" t="s">
        <v>1</v>
      </c>
      <c r="F180" s="169" t="s">
        <v>32</v>
      </c>
      <c r="H180" s="170">
        <v>1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179</v>
      </c>
      <c r="AU180" s="168" t="s">
        <v>32</v>
      </c>
      <c r="AV180" s="14" t="s">
        <v>87</v>
      </c>
      <c r="AW180" s="14" t="s">
        <v>31</v>
      </c>
      <c r="AX180" s="14" t="s">
        <v>32</v>
      </c>
      <c r="AY180" s="168" t="s">
        <v>170</v>
      </c>
    </row>
    <row r="181" spans="1:65" s="2" customFormat="1" ht="24.2" customHeight="1">
      <c r="A181" s="33"/>
      <c r="B181" s="145"/>
      <c r="C181" s="146" t="s">
        <v>310</v>
      </c>
      <c r="D181" s="146" t="s">
        <v>172</v>
      </c>
      <c r="E181" s="147" t="s">
        <v>3026</v>
      </c>
      <c r="F181" s="148" t="s">
        <v>3027</v>
      </c>
      <c r="G181" s="149" t="s">
        <v>637</v>
      </c>
      <c r="H181" s="150">
        <v>1</v>
      </c>
      <c r="I181" s="151"/>
      <c r="J181" s="152">
        <f>ROUND(I181*H181,2)</f>
        <v>0</v>
      </c>
      <c r="K181" s="148" t="s">
        <v>193</v>
      </c>
      <c r="L181" s="34"/>
      <c r="M181" s="153" t="s">
        <v>1</v>
      </c>
      <c r="N181" s="154" t="s">
        <v>42</v>
      </c>
      <c r="O181" s="59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7" t="s">
        <v>177</v>
      </c>
      <c r="AT181" s="157" t="s">
        <v>172</v>
      </c>
      <c r="AU181" s="157" t="s">
        <v>32</v>
      </c>
      <c r="AY181" s="18" t="s">
        <v>170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8" t="s">
        <v>32</v>
      </c>
      <c r="BK181" s="158">
        <f>ROUND(I181*H181,2)</f>
        <v>0</v>
      </c>
      <c r="BL181" s="18" t="s">
        <v>177</v>
      </c>
      <c r="BM181" s="157" t="s">
        <v>544</v>
      </c>
    </row>
    <row r="182" spans="2:51" s="14" customFormat="1" ht="12">
      <c r="B182" s="167"/>
      <c r="D182" s="160" t="s">
        <v>179</v>
      </c>
      <c r="E182" s="168" t="s">
        <v>1</v>
      </c>
      <c r="F182" s="169" t="s">
        <v>32</v>
      </c>
      <c r="H182" s="170">
        <v>1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8" t="s">
        <v>179</v>
      </c>
      <c r="AU182" s="168" t="s">
        <v>32</v>
      </c>
      <c r="AV182" s="14" t="s">
        <v>87</v>
      </c>
      <c r="AW182" s="14" t="s">
        <v>31</v>
      </c>
      <c r="AX182" s="14" t="s">
        <v>32</v>
      </c>
      <c r="AY182" s="168" t="s">
        <v>170</v>
      </c>
    </row>
    <row r="183" spans="1:65" s="2" customFormat="1" ht="16.5" customHeight="1">
      <c r="A183" s="33"/>
      <c r="B183" s="145"/>
      <c r="C183" s="146" t="s">
        <v>315</v>
      </c>
      <c r="D183" s="146" t="s">
        <v>172</v>
      </c>
      <c r="E183" s="147" t="s">
        <v>3028</v>
      </c>
      <c r="F183" s="148" t="s">
        <v>3029</v>
      </c>
      <c r="G183" s="149" t="s">
        <v>637</v>
      </c>
      <c r="H183" s="150">
        <v>1</v>
      </c>
      <c r="I183" s="151"/>
      <c r="J183" s="152">
        <f>ROUND(I183*H183,2)</f>
        <v>0</v>
      </c>
      <c r="K183" s="148" t="s">
        <v>193</v>
      </c>
      <c r="L183" s="34"/>
      <c r="M183" s="153" t="s">
        <v>1</v>
      </c>
      <c r="N183" s="154" t="s">
        <v>42</v>
      </c>
      <c r="O183" s="59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177</v>
      </c>
      <c r="AT183" s="157" t="s">
        <v>172</v>
      </c>
      <c r="AU183" s="157" t="s">
        <v>32</v>
      </c>
      <c r="AY183" s="18" t="s">
        <v>170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8" t="s">
        <v>32</v>
      </c>
      <c r="BK183" s="158">
        <f>ROUND(I183*H183,2)</f>
        <v>0</v>
      </c>
      <c r="BL183" s="18" t="s">
        <v>177</v>
      </c>
      <c r="BM183" s="157" t="s">
        <v>569</v>
      </c>
    </row>
    <row r="184" spans="2:51" s="14" customFormat="1" ht="12">
      <c r="B184" s="167"/>
      <c r="D184" s="160" t="s">
        <v>179</v>
      </c>
      <c r="E184" s="168" t="s">
        <v>1</v>
      </c>
      <c r="F184" s="169" t="s">
        <v>32</v>
      </c>
      <c r="H184" s="170">
        <v>1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179</v>
      </c>
      <c r="AU184" s="168" t="s">
        <v>32</v>
      </c>
      <c r="AV184" s="14" t="s">
        <v>87</v>
      </c>
      <c r="AW184" s="14" t="s">
        <v>31</v>
      </c>
      <c r="AX184" s="14" t="s">
        <v>32</v>
      </c>
      <c r="AY184" s="168" t="s">
        <v>170</v>
      </c>
    </row>
    <row r="185" spans="1:65" s="2" customFormat="1" ht="16.5" customHeight="1">
      <c r="A185" s="33"/>
      <c r="B185" s="145"/>
      <c r="C185" s="146" t="s">
        <v>325</v>
      </c>
      <c r="D185" s="146" t="s">
        <v>172</v>
      </c>
      <c r="E185" s="147" t="s">
        <v>3030</v>
      </c>
      <c r="F185" s="148" t="s">
        <v>3031</v>
      </c>
      <c r="G185" s="149" t="s">
        <v>637</v>
      </c>
      <c r="H185" s="150">
        <v>1</v>
      </c>
      <c r="I185" s="151"/>
      <c r="J185" s="152">
        <f>ROUND(I185*H185,2)</f>
        <v>0</v>
      </c>
      <c r="K185" s="148" t="s">
        <v>193</v>
      </c>
      <c r="L185" s="34"/>
      <c r="M185" s="153" t="s">
        <v>1</v>
      </c>
      <c r="N185" s="154" t="s">
        <v>42</v>
      </c>
      <c r="O185" s="59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7" t="s">
        <v>177</v>
      </c>
      <c r="AT185" s="157" t="s">
        <v>172</v>
      </c>
      <c r="AU185" s="157" t="s">
        <v>32</v>
      </c>
      <c r="AY185" s="18" t="s">
        <v>170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32</v>
      </c>
      <c r="BK185" s="158">
        <f>ROUND(I185*H185,2)</f>
        <v>0</v>
      </c>
      <c r="BL185" s="18" t="s">
        <v>177</v>
      </c>
      <c r="BM185" s="157" t="s">
        <v>577</v>
      </c>
    </row>
    <row r="186" spans="2:51" s="14" customFormat="1" ht="12">
      <c r="B186" s="167"/>
      <c r="D186" s="160" t="s">
        <v>179</v>
      </c>
      <c r="E186" s="168" t="s">
        <v>1</v>
      </c>
      <c r="F186" s="169" t="s">
        <v>32</v>
      </c>
      <c r="H186" s="170">
        <v>1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179</v>
      </c>
      <c r="AU186" s="168" t="s">
        <v>32</v>
      </c>
      <c r="AV186" s="14" t="s">
        <v>87</v>
      </c>
      <c r="AW186" s="14" t="s">
        <v>31</v>
      </c>
      <c r="AX186" s="14" t="s">
        <v>32</v>
      </c>
      <c r="AY186" s="168" t="s">
        <v>170</v>
      </c>
    </row>
    <row r="187" spans="1:65" s="2" customFormat="1" ht="16.5" customHeight="1">
      <c r="A187" s="33"/>
      <c r="B187" s="145"/>
      <c r="C187" s="146" t="s">
        <v>330</v>
      </c>
      <c r="D187" s="146" t="s">
        <v>172</v>
      </c>
      <c r="E187" s="147" t="s">
        <v>3032</v>
      </c>
      <c r="F187" s="148" t="s">
        <v>3033</v>
      </c>
      <c r="G187" s="149" t="s">
        <v>637</v>
      </c>
      <c r="H187" s="150">
        <v>1</v>
      </c>
      <c r="I187" s="151"/>
      <c r="J187" s="152">
        <f>ROUND(I187*H187,2)</f>
        <v>0</v>
      </c>
      <c r="K187" s="148" t="s">
        <v>1</v>
      </c>
      <c r="L187" s="34"/>
      <c r="M187" s="153" t="s">
        <v>1</v>
      </c>
      <c r="N187" s="154" t="s">
        <v>42</v>
      </c>
      <c r="O187" s="59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7" t="s">
        <v>177</v>
      </c>
      <c r="AT187" s="157" t="s">
        <v>172</v>
      </c>
      <c r="AU187" s="157" t="s">
        <v>32</v>
      </c>
      <c r="AY187" s="18" t="s">
        <v>170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8" t="s">
        <v>32</v>
      </c>
      <c r="BK187" s="158">
        <f>ROUND(I187*H187,2)</f>
        <v>0</v>
      </c>
      <c r="BL187" s="18" t="s">
        <v>177</v>
      </c>
      <c r="BM187" s="157" t="s">
        <v>3034</v>
      </c>
    </row>
    <row r="188" spans="2:51" s="13" customFormat="1" ht="12">
      <c r="B188" s="159"/>
      <c r="D188" s="160" t="s">
        <v>179</v>
      </c>
      <c r="E188" s="161" t="s">
        <v>1</v>
      </c>
      <c r="F188" s="162" t="s">
        <v>3035</v>
      </c>
      <c r="H188" s="161" t="s">
        <v>1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179</v>
      </c>
      <c r="AU188" s="161" t="s">
        <v>32</v>
      </c>
      <c r="AV188" s="13" t="s">
        <v>32</v>
      </c>
      <c r="AW188" s="13" t="s">
        <v>31</v>
      </c>
      <c r="AX188" s="13" t="s">
        <v>77</v>
      </c>
      <c r="AY188" s="161" t="s">
        <v>170</v>
      </c>
    </row>
    <row r="189" spans="2:51" s="13" customFormat="1" ht="12">
      <c r="B189" s="159"/>
      <c r="D189" s="160" t="s">
        <v>179</v>
      </c>
      <c r="E189" s="161" t="s">
        <v>1</v>
      </c>
      <c r="F189" s="162" t="s">
        <v>3036</v>
      </c>
      <c r="H189" s="161" t="s">
        <v>1</v>
      </c>
      <c r="I189" s="163"/>
      <c r="L189" s="159"/>
      <c r="M189" s="164"/>
      <c r="N189" s="165"/>
      <c r="O189" s="165"/>
      <c r="P189" s="165"/>
      <c r="Q189" s="165"/>
      <c r="R189" s="165"/>
      <c r="S189" s="165"/>
      <c r="T189" s="166"/>
      <c r="AT189" s="161" t="s">
        <v>179</v>
      </c>
      <c r="AU189" s="161" t="s">
        <v>32</v>
      </c>
      <c r="AV189" s="13" t="s">
        <v>32</v>
      </c>
      <c r="AW189" s="13" t="s">
        <v>31</v>
      </c>
      <c r="AX189" s="13" t="s">
        <v>77</v>
      </c>
      <c r="AY189" s="161" t="s">
        <v>170</v>
      </c>
    </row>
    <row r="190" spans="2:51" s="13" customFormat="1" ht="12">
      <c r="B190" s="159"/>
      <c r="D190" s="160" t="s">
        <v>179</v>
      </c>
      <c r="E190" s="161" t="s">
        <v>1</v>
      </c>
      <c r="F190" s="162" t="s">
        <v>3037</v>
      </c>
      <c r="H190" s="161" t="s">
        <v>1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179</v>
      </c>
      <c r="AU190" s="161" t="s">
        <v>32</v>
      </c>
      <c r="AV190" s="13" t="s">
        <v>32</v>
      </c>
      <c r="AW190" s="13" t="s">
        <v>31</v>
      </c>
      <c r="AX190" s="13" t="s">
        <v>77</v>
      </c>
      <c r="AY190" s="161" t="s">
        <v>170</v>
      </c>
    </row>
    <row r="191" spans="2:51" s="13" customFormat="1" ht="12">
      <c r="B191" s="159"/>
      <c r="D191" s="160" t="s">
        <v>179</v>
      </c>
      <c r="E191" s="161" t="s">
        <v>1</v>
      </c>
      <c r="F191" s="162" t="s">
        <v>3038</v>
      </c>
      <c r="H191" s="161" t="s">
        <v>1</v>
      </c>
      <c r="I191" s="163"/>
      <c r="L191" s="159"/>
      <c r="M191" s="164"/>
      <c r="N191" s="165"/>
      <c r="O191" s="165"/>
      <c r="P191" s="165"/>
      <c r="Q191" s="165"/>
      <c r="R191" s="165"/>
      <c r="S191" s="165"/>
      <c r="T191" s="166"/>
      <c r="AT191" s="161" t="s">
        <v>179</v>
      </c>
      <c r="AU191" s="161" t="s">
        <v>32</v>
      </c>
      <c r="AV191" s="13" t="s">
        <v>32</v>
      </c>
      <c r="AW191" s="13" t="s">
        <v>31</v>
      </c>
      <c r="AX191" s="13" t="s">
        <v>77</v>
      </c>
      <c r="AY191" s="161" t="s">
        <v>170</v>
      </c>
    </row>
    <row r="192" spans="2:51" s="14" customFormat="1" ht="12">
      <c r="B192" s="167"/>
      <c r="D192" s="160" t="s">
        <v>179</v>
      </c>
      <c r="E192" s="168" t="s">
        <v>1</v>
      </c>
      <c r="F192" s="169" t="s">
        <v>32</v>
      </c>
      <c r="H192" s="170">
        <v>1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8" t="s">
        <v>179</v>
      </c>
      <c r="AU192" s="168" t="s">
        <v>32</v>
      </c>
      <c r="AV192" s="14" t="s">
        <v>87</v>
      </c>
      <c r="AW192" s="14" t="s">
        <v>31</v>
      </c>
      <c r="AX192" s="14" t="s">
        <v>32</v>
      </c>
      <c r="AY192" s="168" t="s">
        <v>170</v>
      </c>
    </row>
    <row r="193" spans="1:65" s="2" customFormat="1" ht="16.5" customHeight="1">
      <c r="A193" s="33"/>
      <c r="B193" s="145"/>
      <c r="C193" s="146" t="s">
        <v>335</v>
      </c>
      <c r="D193" s="146" t="s">
        <v>172</v>
      </c>
      <c r="E193" s="147" t="s">
        <v>3039</v>
      </c>
      <c r="F193" s="148" t="s">
        <v>3040</v>
      </c>
      <c r="G193" s="149" t="s">
        <v>637</v>
      </c>
      <c r="H193" s="150">
        <v>1</v>
      </c>
      <c r="I193" s="151"/>
      <c r="J193" s="152">
        <f>ROUND(I193*H193,2)</f>
        <v>0</v>
      </c>
      <c r="K193" s="148" t="s">
        <v>193</v>
      </c>
      <c r="L193" s="34"/>
      <c r="M193" s="153" t="s">
        <v>1</v>
      </c>
      <c r="N193" s="154" t="s">
        <v>42</v>
      </c>
      <c r="O193" s="59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177</v>
      </c>
      <c r="AT193" s="157" t="s">
        <v>172</v>
      </c>
      <c r="AU193" s="157" t="s">
        <v>32</v>
      </c>
      <c r="AY193" s="18" t="s">
        <v>170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8" t="s">
        <v>32</v>
      </c>
      <c r="BK193" s="158">
        <f>ROUND(I193*H193,2)</f>
        <v>0</v>
      </c>
      <c r="BL193" s="18" t="s">
        <v>177</v>
      </c>
      <c r="BM193" s="157" t="s">
        <v>3041</v>
      </c>
    </row>
    <row r="194" spans="2:51" s="14" customFormat="1" ht="12">
      <c r="B194" s="167"/>
      <c r="D194" s="160" t="s">
        <v>179</v>
      </c>
      <c r="E194" s="168" t="s">
        <v>1</v>
      </c>
      <c r="F194" s="169" t="s">
        <v>32</v>
      </c>
      <c r="H194" s="170">
        <v>1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179</v>
      </c>
      <c r="AU194" s="168" t="s">
        <v>32</v>
      </c>
      <c r="AV194" s="14" t="s">
        <v>87</v>
      </c>
      <c r="AW194" s="14" t="s">
        <v>31</v>
      </c>
      <c r="AX194" s="14" t="s">
        <v>32</v>
      </c>
      <c r="AY194" s="168" t="s">
        <v>170</v>
      </c>
    </row>
    <row r="195" spans="1:65" s="2" customFormat="1" ht="24.2" customHeight="1">
      <c r="A195" s="33"/>
      <c r="B195" s="145"/>
      <c r="C195" s="146" t="s">
        <v>340</v>
      </c>
      <c r="D195" s="146" t="s">
        <v>172</v>
      </c>
      <c r="E195" s="147" t="s">
        <v>3042</v>
      </c>
      <c r="F195" s="148" t="s">
        <v>3043</v>
      </c>
      <c r="G195" s="149" t="s">
        <v>637</v>
      </c>
      <c r="H195" s="150">
        <v>1</v>
      </c>
      <c r="I195" s="151"/>
      <c r="J195" s="152">
        <f>ROUND(I195*H195,2)</f>
        <v>0</v>
      </c>
      <c r="K195" s="148" t="s">
        <v>193</v>
      </c>
      <c r="L195" s="34"/>
      <c r="M195" s="153" t="s">
        <v>1</v>
      </c>
      <c r="N195" s="154" t="s">
        <v>42</v>
      </c>
      <c r="O195" s="59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7" t="s">
        <v>177</v>
      </c>
      <c r="AT195" s="157" t="s">
        <v>172</v>
      </c>
      <c r="AU195" s="157" t="s">
        <v>32</v>
      </c>
      <c r="AY195" s="18" t="s">
        <v>170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8" t="s">
        <v>32</v>
      </c>
      <c r="BK195" s="158">
        <f>ROUND(I195*H195,2)</f>
        <v>0</v>
      </c>
      <c r="BL195" s="18" t="s">
        <v>177</v>
      </c>
      <c r="BM195" s="157" t="s">
        <v>3044</v>
      </c>
    </row>
    <row r="196" spans="2:51" s="14" customFormat="1" ht="12">
      <c r="B196" s="167"/>
      <c r="D196" s="160" t="s">
        <v>179</v>
      </c>
      <c r="E196" s="168" t="s">
        <v>1</v>
      </c>
      <c r="F196" s="169" t="s">
        <v>32</v>
      </c>
      <c r="H196" s="170">
        <v>1</v>
      </c>
      <c r="I196" s="171"/>
      <c r="L196" s="167"/>
      <c r="M196" s="206"/>
      <c r="N196" s="207"/>
      <c r="O196" s="207"/>
      <c r="P196" s="207"/>
      <c r="Q196" s="207"/>
      <c r="R196" s="207"/>
      <c r="S196" s="207"/>
      <c r="T196" s="208"/>
      <c r="AT196" s="168" t="s">
        <v>179</v>
      </c>
      <c r="AU196" s="168" t="s">
        <v>32</v>
      </c>
      <c r="AV196" s="14" t="s">
        <v>87</v>
      </c>
      <c r="AW196" s="14" t="s">
        <v>31</v>
      </c>
      <c r="AX196" s="14" t="s">
        <v>32</v>
      </c>
      <c r="AY196" s="168" t="s">
        <v>170</v>
      </c>
    </row>
    <row r="197" spans="1:31" s="2" customFormat="1" ht="6.95" customHeight="1">
      <c r="A197" s="33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116:K19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3045</v>
      </c>
      <c r="H4" s="21"/>
    </row>
    <row r="5" spans="2:8" s="1" customFormat="1" ht="12" customHeight="1">
      <c r="B5" s="21"/>
      <c r="C5" s="25" t="s">
        <v>13</v>
      </c>
      <c r="D5" s="234" t="s">
        <v>14</v>
      </c>
      <c r="E5" s="219"/>
      <c r="F5" s="219"/>
      <c r="H5" s="21"/>
    </row>
    <row r="6" spans="2:8" s="1" customFormat="1" ht="36.95" customHeight="1">
      <c r="B6" s="21"/>
      <c r="C6" s="27" t="s">
        <v>16</v>
      </c>
      <c r="D6" s="231" t="s">
        <v>17</v>
      </c>
      <c r="E6" s="219"/>
      <c r="F6" s="219"/>
      <c r="H6" s="21"/>
    </row>
    <row r="7" spans="2:8" s="1" customFormat="1" ht="16.5" customHeight="1">
      <c r="B7" s="21"/>
      <c r="C7" s="28" t="s">
        <v>22</v>
      </c>
      <c r="D7" s="56">
        <f>'Rekapitulace stavby'!AN8</f>
        <v>0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2"/>
      <c r="B9" s="123"/>
      <c r="C9" s="124" t="s">
        <v>58</v>
      </c>
      <c r="D9" s="125" t="s">
        <v>59</v>
      </c>
      <c r="E9" s="125" t="s">
        <v>157</v>
      </c>
      <c r="F9" s="126" t="s">
        <v>3046</v>
      </c>
      <c r="G9" s="122"/>
      <c r="H9" s="123"/>
    </row>
    <row r="10" spans="1:8" s="2" customFormat="1" ht="26.45" customHeight="1">
      <c r="A10" s="33"/>
      <c r="B10" s="34"/>
      <c r="C10" s="210" t="s">
        <v>3047</v>
      </c>
      <c r="D10" s="210" t="s">
        <v>83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11" t="s">
        <v>111</v>
      </c>
      <c r="D11" s="212" t="s">
        <v>1</v>
      </c>
      <c r="E11" s="213" t="s">
        <v>1</v>
      </c>
      <c r="F11" s="214">
        <v>2271</v>
      </c>
      <c r="G11" s="33"/>
      <c r="H11" s="34"/>
    </row>
    <row r="12" spans="1:8" s="2" customFormat="1" ht="16.9" customHeight="1">
      <c r="A12" s="33"/>
      <c r="B12" s="34"/>
      <c r="C12" s="215" t="s">
        <v>1</v>
      </c>
      <c r="D12" s="215" t="s">
        <v>112</v>
      </c>
      <c r="E12" s="18" t="s">
        <v>1</v>
      </c>
      <c r="F12" s="216">
        <v>2271</v>
      </c>
      <c r="G12" s="33"/>
      <c r="H12" s="34"/>
    </row>
    <row r="13" spans="1:8" s="2" customFormat="1" ht="16.9" customHeight="1">
      <c r="A13" s="33"/>
      <c r="B13" s="34"/>
      <c r="C13" s="215" t="s">
        <v>111</v>
      </c>
      <c r="D13" s="215" t="s">
        <v>239</v>
      </c>
      <c r="E13" s="18" t="s">
        <v>1</v>
      </c>
      <c r="F13" s="216">
        <v>2271</v>
      </c>
      <c r="G13" s="33"/>
      <c r="H13" s="34"/>
    </row>
    <row r="14" spans="1:8" s="2" customFormat="1" ht="16.9" customHeight="1">
      <c r="A14" s="33"/>
      <c r="B14" s="34"/>
      <c r="C14" s="217" t="s">
        <v>3048</v>
      </c>
      <c r="D14" s="33"/>
      <c r="E14" s="33"/>
      <c r="F14" s="33"/>
      <c r="G14" s="33"/>
      <c r="H14" s="34"/>
    </row>
    <row r="15" spans="1:8" s="2" customFormat="1" ht="16.9" customHeight="1">
      <c r="A15" s="33"/>
      <c r="B15" s="34"/>
      <c r="C15" s="215" t="s">
        <v>481</v>
      </c>
      <c r="D15" s="215" t="s">
        <v>482</v>
      </c>
      <c r="E15" s="18" t="s">
        <v>175</v>
      </c>
      <c r="F15" s="216">
        <v>2271</v>
      </c>
      <c r="G15" s="33"/>
      <c r="H15" s="34"/>
    </row>
    <row r="16" spans="1:8" s="2" customFormat="1" ht="16.9" customHeight="1">
      <c r="A16" s="33"/>
      <c r="B16" s="34"/>
      <c r="C16" s="215" t="s">
        <v>489</v>
      </c>
      <c r="D16" s="215" t="s">
        <v>490</v>
      </c>
      <c r="E16" s="18" t="s">
        <v>175</v>
      </c>
      <c r="F16" s="216">
        <v>2271</v>
      </c>
      <c r="G16" s="33"/>
      <c r="H16" s="34"/>
    </row>
    <row r="17" spans="1:8" s="2" customFormat="1" ht="16.9" customHeight="1">
      <c r="A17" s="33"/>
      <c r="B17" s="34"/>
      <c r="C17" s="215" t="s">
        <v>497</v>
      </c>
      <c r="D17" s="215" t="s">
        <v>498</v>
      </c>
      <c r="E17" s="18" t="s">
        <v>175</v>
      </c>
      <c r="F17" s="216">
        <v>2271</v>
      </c>
      <c r="G17" s="33"/>
      <c r="H17" s="34"/>
    </row>
    <row r="18" spans="1:8" s="2" customFormat="1" ht="16.9" customHeight="1">
      <c r="A18" s="33"/>
      <c r="B18" s="34"/>
      <c r="C18" s="215" t="s">
        <v>493</v>
      </c>
      <c r="D18" s="215" t="s">
        <v>494</v>
      </c>
      <c r="E18" s="18" t="s">
        <v>175</v>
      </c>
      <c r="F18" s="216">
        <v>2271</v>
      </c>
      <c r="G18" s="33"/>
      <c r="H18" s="34"/>
    </row>
    <row r="19" spans="1:8" s="2" customFormat="1" ht="16.9" customHeight="1">
      <c r="A19" s="33"/>
      <c r="B19" s="34"/>
      <c r="C19" s="215" t="s">
        <v>485</v>
      </c>
      <c r="D19" s="215" t="s">
        <v>486</v>
      </c>
      <c r="E19" s="18" t="s">
        <v>175</v>
      </c>
      <c r="F19" s="216">
        <v>2271</v>
      </c>
      <c r="G19" s="33"/>
      <c r="H19" s="34"/>
    </row>
    <row r="20" spans="1:8" s="2" customFormat="1" ht="16.9" customHeight="1">
      <c r="A20" s="33"/>
      <c r="B20" s="34"/>
      <c r="C20" s="211" t="s">
        <v>113</v>
      </c>
      <c r="D20" s="212" t="s">
        <v>1</v>
      </c>
      <c r="E20" s="213" t="s">
        <v>1</v>
      </c>
      <c r="F20" s="214">
        <v>572</v>
      </c>
      <c r="G20" s="33"/>
      <c r="H20" s="34"/>
    </row>
    <row r="21" spans="1:8" s="2" customFormat="1" ht="16.9" customHeight="1">
      <c r="A21" s="33"/>
      <c r="B21" s="34"/>
      <c r="C21" s="215" t="s">
        <v>1</v>
      </c>
      <c r="D21" s="215" t="s">
        <v>114</v>
      </c>
      <c r="E21" s="18" t="s">
        <v>1</v>
      </c>
      <c r="F21" s="216">
        <v>572</v>
      </c>
      <c r="G21" s="33"/>
      <c r="H21" s="34"/>
    </row>
    <row r="22" spans="1:8" s="2" customFormat="1" ht="16.9" customHeight="1">
      <c r="A22" s="33"/>
      <c r="B22" s="34"/>
      <c r="C22" s="215" t="s">
        <v>113</v>
      </c>
      <c r="D22" s="215" t="s">
        <v>239</v>
      </c>
      <c r="E22" s="18" t="s">
        <v>1</v>
      </c>
      <c r="F22" s="216">
        <v>572</v>
      </c>
      <c r="G22" s="33"/>
      <c r="H22" s="34"/>
    </row>
    <row r="23" spans="1:8" s="2" customFormat="1" ht="16.9" customHeight="1">
      <c r="A23" s="33"/>
      <c r="B23" s="34"/>
      <c r="C23" s="217" t="s">
        <v>3048</v>
      </c>
      <c r="D23" s="33"/>
      <c r="E23" s="33"/>
      <c r="F23" s="33"/>
      <c r="G23" s="33"/>
      <c r="H23" s="34"/>
    </row>
    <row r="24" spans="1:8" s="2" customFormat="1" ht="16.9" customHeight="1">
      <c r="A24" s="33"/>
      <c r="B24" s="34"/>
      <c r="C24" s="215" t="s">
        <v>481</v>
      </c>
      <c r="D24" s="215" t="s">
        <v>482</v>
      </c>
      <c r="E24" s="18" t="s">
        <v>175</v>
      </c>
      <c r="F24" s="216">
        <v>572</v>
      </c>
      <c r="G24" s="33"/>
      <c r="H24" s="34"/>
    </row>
    <row r="25" spans="1:8" s="2" customFormat="1" ht="16.9" customHeight="1">
      <c r="A25" s="33"/>
      <c r="B25" s="34"/>
      <c r="C25" s="215" t="s">
        <v>489</v>
      </c>
      <c r="D25" s="215" t="s">
        <v>490</v>
      </c>
      <c r="E25" s="18" t="s">
        <v>175</v>
      </c>
      <c r="F25" s="216">
        <v>572</v>
      </c>
      <c r="G25" s="33"/>
      <c r="H25" s="34"/>
    </row>
    <row r="26" spans="1:8" s="2" customFormat="1" ht="16.9" customHeight="1">
      <c r="A26" s="33"/>
      <c r="B26" s="34"/>
      <c r="C26" s="215" t="s">
        <v>493</v>
      </c>
      <c r="D26" s="215" t="s">
        <v>494</v>
      </c>
      <c r="E26" s="18" t="s">
        <v>175</v>
      </c>
      <c r="F26" s="216">
        <v>572</v>
      </c>
      <c r="G26" s="33"/>
      <c r="H26" s="34"/>
    </row>
    <row r="27" spans="1:8" s="2" customFormat="1" ht="16.9" customHeight="1">
      <c r="A27" s="33"/>
      <c r="B27" s="34"/>
      <c r="C27" s="215" t="s">
        <v>485</v>
      </c>
      <c r="D27" s="215" t="s">
        <v>486</v>
      </c>
      <c r="E27" s="18" t="s">
        <v>175</v>
      </c>
      <c r="F27" s="216">
        <v>572</v>
      </c>
      <c r="G27" s="33"/>
      <c r="H27" s="34"/>
    </row>
    <row r="28" spans="1:8" s="2" customFormat="1" ht="16.9" customHeight="1">
      <c r="A28" s="33"/>
      <c r="B28" s="34"/>
      <c r="C28" s="211" t="s">
        <v>116</v>
      </c>
      <c r="D28" s="212" t="s">
        <v>1</v>
      </c>
      <c r="E28" s="213" t="s">
        <v>1</v>
      </c>
      <c r="F28" s="214">
        <v>688</v>
      </c>
      <c r="G28" s="33"/>
      <c r="H28" s="34"/>
    </row>
    <row r="29" spans="1:8" s="2" customFormat="1" ht="16.9" customHeight="1">
      <c r="A29" s="33"/>
      <c r="B29" s="34"/>
      <c r="C29" s="215" t="s">
        <v>1</v>
      </c>
      <c r="D29" s="215" t="s">
        <v>477</v>
      </c>
      <c r="E29" s="18" t="s">
        <v>1</v>
      </c>
      <c r="F29" s="216">
        <v>688</v>
      </c>
      <c r="G29" s="33"/>
      <c r="H29" s="34"/>
    </row>
    <row r="30" spans="1:8" s="2" customFormat="1" ht="16.9" customHeight="1">
      <c r="A30" s="33"/>
      <c r="B30" s="34"/>
      <c r="C30" s="215" t="s">
        <v>116</v>
      </c>
      <c r="D30" s="215" t="s">
        <v>239</v>
      </c>
      <c r="E30" s="18" t="s">
        <v>1</v>
      </c>
      <c r="F30" s="216">
        <v>688</v>
      </c>
      <c r="G30" s="33"/>
      <c r="H30" s="34"/>
    </row>
    <row r="31" spans="1:8" s="2" customFormat="1" ht="16.9" customHeight="1">
      <c r="A31" s="33"/>
      <c r="B31" s="34"/>
      <c r="C31" s="217" t="s">
        <v>3048</v>
      </c>
      <c r="D31" s="33"/>
      <c r="E31" s="33"/>
      <c r="F31" s="33"/>
      <c r="G31" s="33"/>
      <c r="H31" s="34"/>
    </row>
    <row r="32" spans="1:8" s="2" customFormat="1" ht="16.9" customHeight="1">
      <c r="A32" s="33"/>
      <c r="B32" s="34"/>
      <c r="C32" s="215" t="s">
        <v>474</v>
      </c>
      <c r="D32" s="215" t="s">
        <v>475</v>
      </c>
      <c r="E32" s="18" t="s">
        <v>185</v>
      </c>
      <c r="F32" s="216">
        <v>688</v>
      </c>
      <c r="G32" s="33"/>
      <c r="H32" s="34"/>
    </row>
    <row r="33" spans="1:8" s="2" customFormat="1" ht="16.9" customHeight="1">
      <c r="A33" s="33"/>
      <c r="B33" s="34"/>
      <c r="C33" s="215" t="s">
        <v>453</v>
      </c>
      <c r="D33" s="215" t="s">
        <v>454</v>
      </c>
      <c r="E33" s="18" t="s">
        <v>175</v>
      </c>
      <c r="F33" s="216">
        <v>1651.2</v>
      </c>
      <c r="G33" s="33"/>
      <c r="H33" s="34"/>
    </row>
    <row r="34" spans="1:8" s="2" customFormat="1" ht="16.9" customHeight="1">
      <c r="A34" s="33"/>
      <c r="B34" s="34"/>
      <c r="C34" s="215" t="s">
        <v>469</v>
      </c>
      <c r="D34" s="215" t="s">
        <v>470</v>
      </c>
      <c r="E34" s="18" t="s">
        <v>222</v>
      </c>
      <c r="F34" s="216">
        <v>148.262</v>
      </c>
      <c r="G34" s="33"/>
      <c r="H34" s="34"/>
    </row>
    <row r="35" spans="1:8" s="2" customFormat="1" ht="16.9" customHeight="1">
      <c r="A35" s="33"/>
      <c r="B35" s="34"/>
      <c r="C35" s="215" t="s">
        <v>463</v>
      </c>
      <c r="D35" s="215" t="s">
        <v>464</v>
      </c>
      <c r="E35" s="18" t="s">
        <v>222</v>
      </c>
      <c r="F35" s="216">
        <v>10.662</v>
      </c>
      <c r="G35" s="33"/>
      <c r="H35" s="34"/>
    </row>
    <row r="36" spans="1:8" s="2" customFormat="1" ht="16.9" customHeight="1">
      <c r="A36" s="33"/>
      <c r="B36" s="34"/>
      <c r="C36" s="211" t="s">
        <v>118</v>
      </c>
      <c r="D36" s="212" t="s">
        <v>1</v>
      </c>
      <c r="E36" s="213" t="s">
        <v>1</v>
      </c>
      <c r="F36" s="214">
        <v>390</v>
      </c>
      <c r="G36" s="33"/>
      <c r="H36" s="34"/>
    </row>
    <row r="37" spans="1:8" s="2" customFormat="1" ht="16.9" customHeight="1">
      <c r="A37" s="33"/>
      <c r="B37" s="34"/>
      <c r="C37" s="217" t="s">
        <v>3048</v>
      </c>
      <c r="D37" s="33"/>
      <c r="E37" s="33"/>
      <c r="F37" s="33"/>
      <c r="G37" s="33"/>
      <c r="H37" s="34"/>
    </row>
    <row r="38" spans="1:8" s="2" customFormat="1" ht="16.9" customHeight="1">
      <c r="A38" s="33"/>
      <c r="B38" s="34"/>
      <c r="C38" s="215" t="s">
        <v>290</v>
      </c>
      <c r="D38" s="215" t="s">
        <v>291</v>
      </c>
      <c r="E38" s="18" t="s">
        <v>175</v>
      </c>
      <c r="F38" s="216">
        <v>390</v>
      </c>
      <c r="G38" s="33"/>
      <c r="H38" s="34"/>
    </row>
    <row r="39" spans="1:8" s="2" customFormat="1" ht="16.9" customHeight="1">
      <c r="A39" s="33"/>
      <c r="B39" s="34"/>
      <c r="C39" s="215" t="s">
        <v>316</v>
      </c>
      <c r="D39" s="215" t="s">
        <v>317</v>
      </c>
      <c r="E39" s="18" t="s">
        <v>222</v>
      </c>
      <c r="F39" s="216">
        <v>1151.15</v>
      </c>
      <c r="G39" s="33"/>
      <c r="H39" s="34"/>
    </row>
    <row r="40" spans="1:8" s="2" customFormat="1" ht="16.9" customHeight="1">
      <c r="A40" s="33"/>
      <c r="B40" s="34"/>
      <c r="C40" s="211" t="s">
        <v>120</v>
      </c>
      <c r="D40" s="212" t="s">
        <v>1</v>
      </c>
      <c r="E40" s="213" t="s">
        <v>1</v>
      </c>
      <c r="F40" s="214">
        <v>1599</v>
      </c>
      <c r="G40" s="33"/>
      <c r="H40" s="34"/>
    </row>
    <row r="41" spans="1:8" s="2" customFormat="1" ht="16.9" customHeight="1">
      <c r="A41" s="33"/>
      <c r="B41" s="34"/>
      <c r="C41" s="215" t="s">
        <v>1</v>
      </c>
      <c r="D41" s="215" t="s">
        <v>297</v>
      </c>
      <c r="E41" s="18" t="s">
        <v>1</v>
      </c>
      <c r="F41" s="216">
        <v>1599</v>
      </c>
      <c r="G41" s="33"/>
      <c r="H41" s="34"/>
    </row>
    <row r="42" spans="1:8" s="2" customFormat="1" ht="16.9" customHeight="1">
      <c r="A42" s="33"/>
      <c r="B42" s="34"/>
      <c r="C42" s="215" t="s">
        <v>120</v>
      </c>
      <c r="D42" s="215" t="s">
        <v>239</v>
      </c>
      <c r="E42" s="18" t="s">
        <v>1</v>
      </c>
      <c r="F42" s="216">
        <v>1599</v>
      </c>
      <c r="G42" s="33"/>
      <c r="H42" s="34"/>
    </row>
    <row r="43" spans="1:8" s="2" customFormat="1" ht="16.9" customHeight="1">
      <c r="A43" s="33"/>
      <c r="B43" s="34"/>
      <c r="C43" s="217" t="s">
        <v>3048</v>
      </c>
      <c r="D43" s="33"/>
      <c r="E43" s="33"/>
      <c r="F43" s="33"/>
      <c r="G43" s="33"/>
      <c r="H43" s="34"/>
    </row>
    <row r="44" spans="1:8" s="2" customFormat="1" ht="16.9" customHeight="1">
      <c r="A44" s="33"/>
      <c r="B44" s="34"/>
      <c r="C44" s="215" t="s">
        <v>294</v>
      </c>
      <c r="D44" s="215" t="s">
        <v>295</v>
      </c>
      <c r="E44" s="18" t="s">
        <v>222</v>
      </c>
      <c r="F44" s="216">
        <v>1039.35</v>
      </c>
      <c r="G44" s="33"/>
      <c r="H44" s="34"/>
    </row>
    <row r="45" spans="1:8" s="2" customFormat="1" ht="16.9" customHeight="1">
      <c r="A45" s="33"/>
      <c r="B45" s="34"/>
      <c r="C45" s="215" t="s">
        <v>300</v>
      </c>
      <c r="D45" s="215" t="s">
        <v>301</v>
      </c>
      <c r="E45" s="18" t="s">
        <v>222</v>
      </c>
      <c r="F45" s="216">
        <v>559.65</v>
      </c>
      <c r="G45" s="33"/>
      <c r="H45" s="34"/>
    </row>
    <row r="46" spans="1:8" s="2" customFormat="1" ht="16.9" customHeight="1">
      <c r="A46" s="33"/>
      <c r="B46" s="34"/>
      <c r="C46" s="215" t="s">
        <v>316</v>
      </c>
      <c r="D46" s="215" t="s">
        <v>317</v>
      </c>
      <c r="E46" s="18" t="s">
        <v>222</v>
      </c>
      <c r="F46" s="216">
        <v>1151.15</v>
      </c>
      <c r="G46" s="33"/>
      <c r="H46" s="34"/>
    </row>
    <row r="47" spans="1:8" s="2" customFormat="1" ht="16.9" customHeight="1">
      <c r="A47" s="33"/>
      <c r="B47" s="34"/>
      <c r="C47" s="211" t="s">
        <v>122</v>
      </c>
      <c r="D47" s="212" t="s">
        <v>1</v>
      </c>
      <c r="E47" s="213" t="s">
        <v>1</v>
      </c>
      <c r="F47" s="214">
        <v>1771</v>
      </c>
      <c r="G47" s="33"/>
      <c r="H47" s="34"/>
    </row>
    <row r="48" spans="1:8" s="2" customFormat="1" ht="16.9" customHeight="1">
      <c r="A48" s="33"/>
      <c r="B48" s="34"/>
      <c r="C48" s="215" t="s">
        <v>1</v>
      </c>
      <c r="D48" s="215" t="s">
        <v>319</v>
      </c>
      <c r="E48" s="18" t="s">
        <v>1</v>
      </c>
      <c r="F48" s="216">
        <v>58.5</v>
      </c>
      <c r="G48" s="33"/>
      <c r="H48" s="34"/>
    </row>
    <row r="49" spans="1:8" s="2" customFormat="1" ht="16.9" customHeight="1">
      <c r="A49" s="33"/>
      <c r="B49" s="34"/>
      <c r="C49" s="215" t="s">
        <v>1</v>
      </c>
      <c r="D49" s="215" t="s">
        <v>320</v>
      </c>
      <c r="E49" s="18" t="s">
        <v>1</v>
      </c>
      <c r="F49" s="216">
        <v>1771</v>
      </c>
      <c r="G49" s="33"/>
      <c r="H49" s="34"/>
    </row>
    <row r="50" spans="1:8" s="2" customFormat="1" ht="16.9" customHeight="1">
      <c r="A50" s="33"/>
      <c r="B50" s="34"/>
      <c r="C50" s="215" t="s">
        <v>1</v>
      </c>
      <c r="D50" s="215" t="s">
        <v>321</v>
      </c>
      <c r="E50" s="18" t="s">
        <v>1</v>
      </c>
      <c r="F50" s="216">
        <v>0</v>
      </c>
      <c r="G50" s="33"/>
      <c r="H50" s="34"/>
    </row>
    <row r="51" spans="1:8" s="2" customFormat="1" ht="16.9" customHeight="1">
      <c r="A51" s="33"/>
      <c r="B51" s="34"/>
      <c r="C51" s="215" t="s">
        <v>1</v>
      </c>
      <c r="D51" s="215" t="s">
        <v>322</v>
      </c>
      <c r="E51" s="18" t="s">
        <v>1</v>
      </c>
      <c r="F51" s="216">
        <v>-58.5</v>
      </c>
      <c r="G51" s="33"/>
      <c r="H51" s="34"/>
    </row>
    <row r="52" spans="1:8" s="2" customFormat="1" ht="16.9" customHeight="1">
      <c r="A52" s="33"/>
      <c r="B52" s="34"/>
      <c r="C52" s="215" t="s">
        <v>122</v>
      </c>
      <c r="D52" s="215" t="s">
        <v>239</v>
      </c>
      <c r="E52" s="18" t="s">
        <v>1</v>
      </c>
      <c r="F52" s="216">
        <v>1771</v>
      </c>
      <c r="G52" s="33"/>
      <c r="H52" s="34"/>
    </row>
    <row r="53" spans="1:8" s="2" customFormat="1" ht="16.9" customHeight="1">
      <c r="A53" s="33"/>
      <c r="B53" s="34"/>
      <c r="C53" s="217" t="s">
        <v>3048</v>
      </c>
      <c r="D53" s="33"/>
      <c r="E53" s="33"/>
      <c r="F53" s="33"/>
      <c r="G53" s="33"/>
      <c r="H53" s="34"/>
    </row>
    <row r="54" spans="1:8" s="2" customFormat="1" ht="16.9" customHeight="1">
      <c r="A54" s="33"/>
      <c r="B54" s="34"/>
      <c r="C54" s="215" t="s">
        <v>316</v>
      </c>
      <c r="D54" s="215" t="s">
        <v>317</v>
      </c>
      <c r="E54" s="18" t="s">
        <v>222</v>
      </c>
      <c r="F54" s="216">
        <v>1151.15</v>
      </c>
      <c r="G54" s="33"/>
      <c r="H54" s="34"/>
    </row>
    <row r="55" spans="1:8" s="2" customFormat="1" ht="16.9" customHeight="1">
      <c r="A55" s="33"/>
      <c r="B55" s="34"/>
      <c r="C55" s="215" t="s">
        <v>326</v>
      </c>
      <c r="D55" s="215" t="s">
        <v>327</v>
      </c>
      <c r="E55" s="18" t="s">
        <v>222</v>
      </c>
      <c r="F55" s="216">
        <v>3453.45</v>
      </c>
      <c r="G55" s="33"/>
      <c r="H55" s="34"/>
    </row>
    <row r="56" spans="1:8" s="2" customFormat="1" ht="16.9" customHeight="1">
      <c r="A56" s="33"/>
      <c r="B56" s="34"/>
      <c r="C56" s="215" t="s">
        <v>331</v>
      </c>
      <c r="D56" s="215" t="s">
        <v>332</v>
      </c>
      <c r="E56" s="18" t="s">
        <v>222</v>
      </c>
      <c r="F56" s="216">
        <v>619.85</v>
      </c>
      <c r="G56" s="33"/>
      <c r="H56" s="34"/>
    </row>
    <row r="57" spans="1:8" s="2" customFormat="1" ht="16.9" customHeight="1">
      <c r="A57" s="33"/>
      <c r="B57" s="34"/>
      <c r="C57" s="215" t="s">
        <v>336</v>
      </c>
      <c r="D57" s="215" t="s">
        <v>337</v>
      </c>
      <c r="E57" s="18" t="s">
        <v>222</v>
      </c>
      <c r="F57" s="216">
        <v>1859.55</v>
      </c>
      <c r="G57" s="33"/>
      <c r="H57" s="34"/>
    </row>
    <row r="58" spans="1:8" s="2" customFormat="1" ht="16.9" customHeight="1">
      <c r="A58" s="33"/>
      <c r="B58" s="34"/>
      <c r="C58" s="215" t="s">
        <v>345</v>
      </c>
      <c r="D58" s="215" t="s">
        <v>346</v>
      </c>
      <c r="E58" s="18" t="s">
        <v>222</v>
      </c>
      <c r="F58" s="216">
        <v>1151.15</v>
      </c>
      <c r="G58" s="33"/>
      <c r="H58" s="34"/>
    </row>
    <row r="59" spans="1:8" s="2" customFormat="1" ht="16.9" customHeight="1">
      <c r="A59" s="33"/>
      <c r="B59" s="34"/>
      <c r="C59" s="215" t="s">
        <v>349</v>
      </c>
      <c r="D59" s="215" t="s">
        <v>350</v>
      </c>
      <c r="E59" s="18" t="s">
        <v>222</v>
      </c>
      <c r="F59" s="216">
        <v>619.85</v>
      </c>
      <c r="G59" s="33"/>
      <c r="H59" s="34"/>
    </row>
    <row r="60" spans="1:8" s="2" customFormat="1" ht="16.9" customHeight="1">
      <c r="A60" s="33"/>
      <c r="B60" s="34"/>
      <c r="C60" s="215" t="s">
        <v>341</v>
      </c>
      <c r="D60" s="215" t="s">
        <v>342</v>
      </c>
      <c r="E60" s="18" t="s">
        <v>222</v>
      </c>
      <c r="F60" s="216">
        <v>1771</v>
      </c>
      <c r="G60" s="33"/>
      <c r="H60" s="34"/>
    </row>
    <row r="61" spans="1:8" s="2" customFormat="1" ht="16.9" customHeight="1">
      <c r="A61" s="33"/>
      <c r="B61" s="34"/>
      <c r="C61" s="211" t="s">
        <v>125</v>
      </c>
      <c r="D61" s="212" t="s">
        <v>1</v>
      </c>
      <c r="E61" s="213" t="s">
        <v>1</v>
      </c>
      <c r="F61" s="214">
        <v>2167.5</v>
      </c>
      <c r="G61" s="33"/>
      <c r="H61" s="34"/>
    </row>
    <row r="62" spans="1:8" s="2" customFormat="1" ht="16.9" customHeight="1">
      <c r="A62" s="33"/>
      <c r="B62" s="34"/>
      <c r="C62" s="215" t="s">
        <v>1</v>
      </c>
      <c r="D62" s="215" t="s">
        <v>128</v>
      </c>
      <c r="E62" s="18" t="s">
        <v>1</v>
      </c>
      <c r="F62" s="216">
        <v>2167.5</v>
      </c>
      <c r="G62" s="33"/>
      <c r="H62" s="34"/>
    </row>
    <row r="63" spans="1:8" s="2" customFormat="1" ht="16.9" customHeight="1">
      <c r="A63" s="33"/>
      <c r="B63" s="34"/>
      <c r="C63" s="215" t="s">
        <v>125</v>
      </c>
      <c r="D63" s="215" t="s">
        <v>239</v>
      </c>
      <c r="E63" s="18" t="s">
        <v>1</v>
      </c>
      <c r="F63" s="216">
        <v>2167.5</v>
      </c>
      <c r="G63" s="33"/>
      <c r="H63" s="34"/>
    </row>
    <row r="64" spans="1:8" s="2" customFormat="1" ht="16.9" customHeight="1">
      <c r="A64" s="33"/>
      <c r="B64" s="34"/>
      <c r="C64" s="217" t="s">
        <v>3048</v>
      </c>
      <c r="D64" s="33"/>
      <c r="E64" s="33"/>
      <c r="F64" s="33"/>
      <c r="G64" s="33"/>
      <c r="H64" s="34"/>
    </row>
    <row r="65" spans="1:8" s="2" customFormat="1" ht="16.9" customHeight="1">
      <c r="A65" s="33"/>
      <c r="B65" s="34"/>
      <c r="C65" s="215" t="s">
        <v>316</v>
      </c>
      <c r="D65" s="215" t="s">
        <v>317</v>
      </c>
      <c r="E65" s="18" t="s">
        <v>222</v>
      </c>
      <c r="F65" s="216">
        <v>1408.875</v>
      </c>
      <c r="G65" s="33"/>
      <c r="H65" s="34"/>
    </row>
    <row r="66" spans="1:8" s="2" customFormat="1" ht="16.9" customHeight="1">
      <c r="A66" s="33"/>
      <c r="B66" s="34"/>
      <c r="C66" s="215" t="s">
        <v>326</v>
      </c>
      <c r="D66" s="215" t="s">
        <v>327</v>
      </c>
      <c r="E66" s="18" t="s">
        <v>222</v>
      </c>
      <c r="F66" s="216">
        <v>4226.625</v>
      </c>
      <c r="G66" s="33"/>
      <c r="H66" s="34"/>
    </row>
    <row r="67" spans="1:8" s="2" customFormat="1" ht="16.9" customHeight="1">
      <c r="A67" s="33"/>
      <c r="B67" s="34"/>
      <c r="C67" s="215" t="s">
        <v>331</v>
      </c>
      <c r="D67" s="215" t="s">
        <v>332</v>
      </c>
      <c r="E67" s="18" t="s">
        <v>222</v>
      </c>
      <c r="F67" s="216">
        <v>758.625</v>
      </c>
      <c r="G67" s="33"/>
      <c r="H67" s="34"/>
    </row>
    <row r="68" spans="1:8" s="2" customFormat="1" ht="16.9" customHeight="1">
      <c r="A68" s="33"/>
      <c r="B68" s="34"/>
      <c r="C68" s="215" t="s">
        <v>336</v>
      </c>
      <c r="D68" s="215" t="s">
        <v>337</v>
      </c>
      <c r="E68" s="18" t="s">
        <v>222</v>
      </c>
      <c r="F68" s="216">
        <v>2275.875</v>
      </c>
      <c r="G68" s="33"/>
      <c r="H68" s="34"/>
    </row>
    <row r="69" spans="1:8" s="2" customFormat="1" ht="16.9" customHeight="1">
      <c r="A69" s="33"/>
      <c r="B69" s="34"/>
      <c r="C69" s="215" t="s">
        <v>345</v>
      </c>
      <c r="D69" s="215" t="s">
        <v>346</v>
      </c>
      <c r="E69" s="18" t="s">
        <v>222</v>
      </c>
      <c r="F69" s="216">
        <v>1408.875</v>
      </c>
      <c r="G69" s="33"/>
      <c r="H69" s="34"/>
    </row>
    <row r="70" spans="1:8" s="2" customFormat="1" ht="16.9" customHeight="1">
      <c r="A70" s="33"/>
      <c r="B70" s="34"/>
      <c r="C70" s="215" t="s">
        <v>349</v>
      </c>
      <c r="D70" s="215" t="s">
        <v>350</v>
      </c>
      <c r="E70" s="18" t="s">
        <v>222</v>
      </c>
      <c r="F70" s="216">
        <v>758.625</v>
      </c>
      <c r="G70" s="33"/>
      <c r="H70" s="34"/>
    </row>
    <row r="71" spans="1:8" s="2" customFormat="1" ht="16.9" customHeight="1">
      <c r="A71" s="33"/>
      <c r="B71" s="34"/>
      <c r="C71" s="215" t="s">
        <v>341</v>
      </c>
      <c r="D71" s="215" t="s">
        <v>342</v>
      </c>
      <c r="E71" s="18" t="s">
        <v>222</v>
      </c>
      <c r="F71" s="216">
        <v>2167.5</v>
      </c>
      <c r="G71" s="33"/>
      <c r="H71" s="34"/>
    </row>
    <row r="72" spans="1:8" s="2" customFormat="1" ht="16.9" customHeight="1">
      <c r="A72" s="33"/>
      <c r="B72" s="34"/>
      <c r="C72" s="211" t="s">
        <v>128</v>
      </c>
      <c r="D72" s="212" t="s">
        <v>1</v>
      </c>
      <c r="E72" s="213" t="s">
        <v>1</v>
      </c>
      <c r="F72" s="214">
        <v>2167.5</v>
      </c>
      <c r="G72" s="33"/>
      <c r="H72" s="34"/>
    </row>
    <row r="73" spans="1:8" s="2" customFormat="1" ht="16.9" customHeight="1">
      <c r="A73" s="33"/>
      <c r="B73" s="34"/>
      <c r="C73" s="215" t="s">
        <v>1</v>
      </c>
      <c r="D73" s="215" t="s">
        <v>408</v>
      </c>
      <c r="E73" s="18" t="s">
        <v>1</v>
      </c>
      <c r="F73" s="216">
        <v>0</v>
      </c>
      <c r="G73" s="33"/>
      <c r="H73" s="34"/>
    </row>
    <row r="74" spans="1:8" s="2" customFormat="1" ht="16.9" customHeight="1">
      <c r="A74" s="33"/>
      <c r="B74" s="34"/>
      <c r="C74" s="215" t="s">
        <v>1</v>
      </c>
      <c r="D74" s="215" t="s">
        <v>409</v>
      </c>
      <c r="E74" s="18" t="s">
        <v>1</v>
      </c>
      <c r="F74" s="216">
        <v>0</v>
      </c>
      <c r="G74" s="33"/>
      <c r="H74" s="34"/>
    </row>
    <row r="75" spans="1:8" s="2" customFormat="1" ht="16.9" customHeight="1">
      <c r="A75" s="33"/>
      <c r="B75" s="34"/>
      <c r="C75" s="215" t="s">
        <v>1</v>
      </c>
      <c r="D75" s="215" t="s">
        <v>126</v>
      </c>
      <c r="E75" s="18" t="s">
        <v>1</v>
      </c>
      <c r="F75" s="216">
        <v>2167.5</v>
      </c>
      <c r="G75" s="33"/>
      <c r="H75" s="34"/>
    </row>
    <row r="76" spans="1:8" s="2" customFormat="1" ht="16.9" customHeight="1">
      <c r="A76" s="33"/>
      <c r="B76" s="34"/>
      <c r="C76" s="215" t="s">
        <v>128</v>
      </c>
      <c r="D76" s="215" t="s">
        <v>239</v>
      </c>
      <c r="E76" s="18" t="s">
        <v>1</v>
      </c>
      <c r="F76" s="216">
        <v>2167.5</v>
      </c>
      <c r="G76" s="33"/>
      <c r="H76" s="34"/>
    </row>
    <row r="77" spans="1:8" s="2" customFormat="1" ht="16.9" customHeight="1">
      <c r="A77" s="33"/>
      <c r="B77" s="34"/>
      <c r="C77" s="217" t="s">
        <v>3048</v>
      </c>
      <c r="D77" s="33"/>
      <c r="E77" s="33"/>
      <c r="F77" s="33"/>
      <c r="G77" s="33"/>
      <c r="H77" s="34"/>
    </row>
    <row r="78" spans="1:8" s="2" customFormat="1" ht="16.9" customHeight="1">
      <c r="A78" s="33"/>
      <c r="B78" s="34"/>
      <c r="C78" s="215" t="s">
        <v>294</v>
      </c>
      <c r="D78" s="215" t="s">
        <v>295</v>
      </c>
      <c r="E78" s="18" t="s">
        <v>222</v>
      </c>
      <c r="F78" s="216">
        <v>1408.875</v>
      </c>
      <c r="G78" s="33"/>
      <c r="H78" s="34"/>
    </row>
    <row r="79" spans="1:8" s="2" customFormat="1" ht="16.9" customHeight="1">
      <c r="A79" s="33"/>
      <c r="B79" s="34"/>
      <c r="C79" s="215" t="s">
        <v>300</v>
      </c>
      <c r="D79" s="215" t="s">
        <v>301</v>
      </c>
      <c r="E79" s="18" t="s">
        <v>222</v>
      </c>
      <c r="F79" s="216">
        <v>758.625</v>
      </c>
      <c r="G79" s="33"/>
      <c r="H79" s="34"/>
    </row>
    <row r="80" spans="1:8" s="2" customFormat="1" ht="16.9" customHeight="1">
      <c r="A80" s="33"/>
      <c r="B80" s="34"/>
      <c r="C80" s="215" t="s">
        <v>316</v>
      </c>
      <c r="D80" s="215" t="s">
        <v>317</v>
      </c>
      <c r="E80" s="18" t="s">
        <v>222</v>
      </c>
      <c r="F80" s="216">
        <v>1408.875</v>
      </c>
      <c r="G80" s="33"/>
      <c r="H80" s="34"/>
    </row>
    <row r="81" spans="1:8" s="2" customFormat="1" ht="16.9" customHeight="1">
      <c r="A81" s="33"/>
      <c r="B81" s="34"/>
      <c r="C81" s="215" t="s">
        <v>435</v>
      </c>
      <c r="D81" s="215" t="s">
        <v>436</v>
      </c>
      <c r="E81" s="18" t="s">
        <v>222</v>
      </c>
      <c r="F81" s="216">
        <v>2167.5</v>
      </c>
      <c r="G81" s="33"/>
      <c r="H81" s="34"/>
    </row>
    <row r="82" spans="1:8" s="2" customFormat="1" ht="16.9" customHeight="1">
      <c r="A82" s="33"/>
      <c r="B82" s="34"/>
      <c r="C82" s="215" t="s">
        <v>446</v>
      </c>
      <c r="D82" s="215" t="s">
        <v>447</v>
      </c>
      <c r="E82" s="18" t="s">
        <v>175</v>
      </c>
      <c r="F82" s="216">
        <v>4335</v>
      </c>
      <c r="G82" s="33"/>
      <c r="H82" s="34"/>
    </row>
    <row r="83" spans="1:8" s="2" customFormat="1" ht="22.5">
      <c r="A83" s="33"/>
      <c r="B83" s="34"/>
      <c r="C83" s="215" t="s">
        <v>440</v>
      </c>
      <c r="D83" s="215" t="s">
        <v>441</v>
      </c>
      <c r="E83" s="18" t="s">
        <v>249</v>
      </c>
      <c r="F83" s="216">
        <v>4506.233</v>
      </c>
      <c r="G83" s="33"/>
      <c r="H83" s="34"/>
    </row>
    <row r="84" spans="1:8" s="2" customFormat="1" ht="16.9" customHeight="1">
      <c r="A84" s="33"/>
      <c r="B84" s="34"/>
      <c r="C84" s="211" t="s">
        <v>129</v>
      </c>
      <c r="D84" s="212" t="s">
        <v>1</v>
      </c>
      <c r="E84" s="213" t="s">
        <v>1</v>
      </c>
      <c r="F84" s="214">
        <v>172</v>
      </c>
      <c r="G84" s="33"/>
      <c r="H84" s="34"/>
    </row>
    <row r="85" spans="1:8" s="2" customFormat="1" ht="16.9" customHeight="1">
      <c r="A85" s="33"/>
      <c r="B85" s="34"/>
      <c r="C85" s="215" t="s">
        <v>1</v>
      </c>
      <c r="D85" s="215" t="s">
        <v>308</v>
      </c>
      <c r="E85" s="18" t="s">
        <v>1</v>
      </c>
      <c r="F85" s="216">
        <v>172</v>
      </c>
      <c r="G85" s="33"/>
      <c r="H85" s="34"/>
    </row>
    <row r="86" spans="1:8" s="2" customFormat="1" ht="16.9" customHeight="1">
      <c r="A86" s="33"/>
      <c r="B86" s="34"/>
      <c r="C86" s="215" t="s">
        <v>129</v>
      </c>
      <c r="D86" s="215" t="s">
        <v>239</v>
      </c>
      <c r="E86" s="18" t="s">
        <v>1</v>
      </c>
      <c r="F86" s="216">
        <v>172</v>
      </c>
      <c r="G86" s="33"/>
      <c r="H86" s="34"/>
    </row>
    <row r="87" spans="1:8" s="2" customFormat="1" ht="16.9" customHeight="1">
      <c r="A87" s="33"/>
      <c r="B87" s="34"/>
      <c r="C87" s="217" t="s">
        <v>3048</v>
      </c>
      <c r="D87" s="33"/>
      <c r="E87" s="33"/>
      <c r="F87" s="33"/>
      <c r="G87" s="33"/>
      <c r="H87" s="34"/>
    </row>
    <row r="88" spans="1:8" s="2" customFormat="1" ht="16.9" customHeight="1">
      <c r="A88" s="33"/>
      <c r="B88" s="34"/>
      <c r="C88" s="215" t="s">
        <v>305</v>
      </c>
      <c r="D88" s="215" t="s">
        <v>306</v>
      </c>
      <c r="E88" s="18" t="s">
        <v>222</v>
      </c>
      <c r="F88" s="216">
        <v>111.8</v>
      </c>
      <c r="G88" s="33"/>
      <c r="H88" s="34"/>
    </row>
    <row r="89" spans="1:8" s="2" customFormat="1" ht="16.9" customHeight="1">
      <c r="A89" s="33"/>
      <c r="B89" s="34"/>
      <c r="C89" s="215" t="s">
        <v>311</v>
      </c>
      <c r="D89" s="215" t="s">
        <v>312</v>
      </c>
      <c r="E89" s="18" t="s">
        <v>222</v>
      </c>
      <c r="F89" s="216">
        <v>60.2</v>
      </c>
      <c r="G89" s="33"/>
      <c r="H89" s="34"/>
    </row>
    <row r="90" spans="1:8" s="2" customFormat="1" ht="16.9" customHeight="1">
      <c r="A90" s="33"/>
      <c r="B90" s="34"/>
      <c r="C90" s="215" t="s">
        <v>316</v>
      </c>
      <c r="D90" s="215" t="s">
        <v>317</v>
      </c>
      <c r="E90" s="18" t="s">
        <v>222</v>
      </c>
      <c r="F90" s="216">
        <v>1151.15</v>
      </c>
      <c r="G90" s="33"/>
      <c r="H90" s="34"/>
    </row>
    <row r="91" spans="1:8" s="2" customFormat="1" ht="16.9" customHeight="1">
      <c r="A91" s="33"/>
      <c r="B91" s="34"/>
      <c r="C91" s="211" t="s">
        <v>131</v>
      </c>
      <c r="D91" s="212" t="s">
        <v>1</v>
      </c>
      <c r="E91" s="213" t="s">
        <v>1</v>
      </c>
      <c r="F91" s="214">
        <v>890</v>
      </c>
      <c r="G91" s="33"/>
      <c r="H91" s="34"/>
    </row>
    <row r="92" spans="1:8" s="2" customFormat="1" ht="16.9" customHeight="1">
      <c r="A92" s="33"/>
      <c r="B92" s="34"/>
      <c r="C92" s="215" t="s">
        <v>1</v>
      </c>
      <c r="D92" s="215" t="s">
        <v>521</v>
      </c>
      <c r="E92" s="18" t="s">
        <v>1</v>
      </c>
      <c r="F92" s="216">
        <v>890</v>
      </c>
      <c r="G92" s="33"/>
      <c r="H92" s="34"/>
    </row>
    <row r="93" spans="1:8" s="2" customFormat="1" ht="16.9" customHeight="1">
      <c r="A93" s="33"/>
      <c r="B93" s="34"/>
      <c r="C93" s="215" t="s">
        <v>131</v>
      </c>
      <c r="D93" s="215" t="s">
        <v>239</v>
      </c>
      <c r="E93" s="18" t="s">
        <v>1</v>
      </c>
      <c r="F93" s="216">
        <v>890</v>
      </c>
      <c r="G93" s="33"/>
      <c r="H93" s="34"/>
    </row>
    <row r="94" spans="1:8" s="2" customFormat="1" ht="16.9" customHeight="1">
      <c r="A94" s="33"/>
      <c r="B94" s="34"/>
      <c r="C94" s="217" t="s">
        <v>3048</v>
      </c>
      <c r="D94" s="33"/>
      <c r="E94" s="33"/>
      <c r="F94" s="33"/>
      <c r="G94" s="33"/>
      <c r="H94" s="34"/>
    </row>
    <row r="95" spans="1:8" s="2" customFormat="1" ht="16.9" customHeight="1">
      <c r="A95" s="33"/>
      <c r="B95" s="34"/>
      <c r="C95" s="215" t="s">
        <v>518</v>
      </c>
      <c r="D95" s="215" t="s">
        <v>519</v>
      </c>
      <c r="E95" s="18" t="s">
        <v>175</v>
      </c>
      <c r="F95" s="216">
        <v>890</v>
      </c>
      <c r="G95" s="33"/>
      <c r="H95" s="34"/>
    </row>
    <row r="96" spans="1:8" s="2" customFormat="1" ht="16.9" customHeight="1">
      <c r="A96" s="33"/>
      <c r="B96" s="34"/>
      <c r="C96" s="215" t="s">
        <v>527</v>
      </c>
      <c r="D96" s="215" t="s">
        <v>528</v>
      </c>
      <c r="E96" s="18" t="s">
        <v>175</v>
      </c>
      <c r="F96" s="216">
        <v>890</v>
      </c>
      <c r="G96" s="33"/>
      <c r="H96" s="34"/>
    </row>
    <row r="97" spans="1:8" s="2" customFormat="1" ht="16.9" customHeight="1">
      <c r="A97" s="33"/>
      <c r="B97" s="34"/>
      <c r="C97" s="215" t="s">
        <v>523</v>
      </c>
      <c r="D97" s="215" t="s">
        <v>524</v>
      </c>
      <c r="E97" s="18" t="s">
        <v>175</v>
      </c>
      <c r="F97" s="216">
        <v>890</v>
      </c>
      <c r="G97" s="33"/>
      <c r="H97" s="34"/>
    </row>
    <row r="98" spans="1:8" s="2" customFormat="1" ht="16.9" customHeight="1">
      <c r="A98" s="33"/>
      <c r="B98" s="34"/>
      <c r="C98" s="211" t="s">
        <v>133</v>
      </c>
      <c r="D98" s="212" t="s">
        <v>1</v>
      </c>
      <c r="E98" s="213" t="s">
        <v>1</v>
      </c>
      <c r="F98" s="214">
        <v>90</v>
      </c>
      <c r="G98" s="33"/>
      <c r="H98" s="34"/>
    </row>
    <row r="99" spans="1:8" s="2" customFormat="1" ht="16.9" customHeight="1">
      <c r="A99" s="33"/>
      <c r="B99" s="34"/>
      <c r="C99" s="215" t="s">
        <v>1</v>
      </c>
      <c r="D99" s="215" t="s">
        <v>375</v>
      </c>
      <c r="E99" s="18" t="s">
        <v>1</v>
      </c>
      <c r="F99" s="216">
        <v>0</v>
      </c>
      <c r="G99" s="33"/>
      <c r="H99" s="34"/>
    </row>
    <row r="100" spans="1:8" s="2" customFormat="1" ht="16.9" customHeight="1">
      <c r="A100" s="33"/>
      <c r="B100" s="34"/>
      <c r="C100" s="215" t="s">
        <v>1</v>
      </c>
      <c r="D100" s="215" t="s">
        <v>376</v>
      </c>
      <c r="E100" s="18" t="s">
        <v>1</v>
      </c>
      <c r="F100" s="216">
        <v>0</v>
      </c>
      <c r="G100" s="33"/>
      <c r="H100" s="34"/>
    </row>
    <row r="101" spans="1:8" s="2" customFormat="1" ht="16.9" customHeight="1">
      <c r="A101" s="33"/>
      <c r="B101" s="34"/>
      <c r="C101" s="215" t="s">
        <v>1</v>
      </c>
      <c r="D101" s="215" t="s">
        <v>377</v>
      </c>
      <c r="E101" s="18" t="s">
        <v>1</v>
      </c>
      <c r="F101" s="216">
        <v>90</v>
      </c>
      <c r="G101" s="33"/>
      <c r="H101" s="34"/>
    </row>
    <row r="102" spans="1:8" s="2" customFormat="1" ht="16.9" customHeight="1">
      <c r="A102" s="33"/>
      <c r="B102" s="34"/>
      <c r="C102" s="215" t="s">
        <v>133</v>
      </c>
      <c r="D102" s="215" t="s">
        <v>239</v>
      </c>
      <c r="E102" s="18" t="s">
        <v>1</v>
      </c>
      <c r="F102" s="216">
        <v>90</v>
      </c>
      <c r="G102" s="33"/>
      <c r="H102" s="34"/>
    </row>
    <row r="103" spans="1:8" s="2" customFormat="1" ht="16.9" customHeight="1">
      <c r="A103" s="33"/>
      <c r="B103" s="34"/>
      <c r="C103" s="217" t="s">
        <v>3048</v>
      </c>
      <c r="D103" s="33"/>
      <c r="E103" s="33"/>
      <c r="F103" s="33"/>
      <c r="G103" s="33"/>
      <c r="H103" s="34"/>
    </row>
    <row r="104" spans="1:8" s="2" customFormat="1" ht="16.9" customHeight="1">
      <c r="A104" s="33"/>
      <c r="B104" s="34"/>
      <c r="C104" s="215" t="s">
        <v>372</v>
      </c>
      <c r="D104" s="215" t="s">
        <v>373</v>
      </c>
      <c r="E104" s="18" t="s">
        <v>222</v>
      </c>
      <c r="F104" s="216">
        <v>90</v>
      </c>
      <c r="G104" s="33"/>
      <c r="H104" s="34"/>
    </row>
    <row r="105" spans="1:8" s="2" customFormat="1" ht="16.9" customHeight="1">
      <c r="A105" s="33"/>
      <c r="B105" s="34"/>
      <c r="C105" s="215" t="s">
        <v>385</v>
      </c>
      <c r="D105" s="215" t="s">
        <v>386</v>
      </c>
      <c r="E105" s="18" t="s">
        <v>222</v>
      </c>
      <c r="F105" s="216">
        <v>103.95</v>
      </c>
      <c r="G105" s="33"/>
      <c r="H105" s="34"/>
    </row>
    <row r="106" spans="1:8" s="2" customFormat="1" ht="16.9" customHeight="1">
      <c r="A106" s="33"/>
      <c r="B106" s="34"/>
      <c r="C106" s="215" t="s">
        <v>380</v>
      </c>
      <c r="D106" s="215" t="s">
        <v>381</v>
      </c>
      <c r="E106" s="18" t="s">
        <v>249</v>
      </c>
      <c r="F106" s="216">
        <v>171.518</v>
      </c>
      <c r="G106" s="33"/>
      <c r="H106" s="34"/>
    </row>
    <row r="107" spans="1:8" s="2" customFormat="1" ht="26.45" customHeight="1">
      <c r="A107" s="33"/>
      <c r="B107" s="34"/>
      <c r="C107" s="210" t="s">
        <v>3049</v>
      </c>
      <c r="D107" s="210" t="s">
        <v>89</v>
      </c>
      <c r="E107" s="33"/>
      <c r="F107" s="33"/>
      <c r="G107" s="33"/>
      <c r="H107" s="34"/>
    </row>
    <row r="108" spans="1:8" s="2" customFormat="1" ht="16.9" customHeight="1">
      <c r="A108" s="33"/>
      <c r="B108" s="34"/>
      <c r="C108" s="211" t="s">
        <v>812</v>
      </c>
      <c r="D108" s="212" t="s">
        <v>1</v>
      </c>
      <c r="E108" s="213" t="s">
        <v>1</v>
      </c>
      <c r="F108" s="214">
        <v>15.426</v>
      </c>
      <c r="G108" s="33"/>
      <c r="H108" s="34"/>
    </row>
    <row r="109" spans="1:8" s="2" customFormat="1" ht="16.9" customHeight="1">
      <c r="A109" s="33"/>
      <c r="B109" s="34"/>
      <c r="C109" s="215" t="s">
        <v>1</v>
      </c>
      <c r="D109" s="215" t="s">
        <v>992</v>
      </c>
      <c r="E109" s="18" t="s">
        <v>1</v>
      </c>
      <c r="F109" s="216">
        <v>15.426</v>
      </c>
      <c r="G109" s="33"/>
      <c r="H109" s="34"/>
    </row>
    <row r="110" spans="1:8" s="2" customFormat="1" ht="16.9" customHeight="1">
      <c r="A110" s="33"/>
      <c r="B110" s="34"/>
      <c r="C110" s="215" t="s">
        <v>812</v>
      </c>
      <c r="D110" s="215" t="s">
        <v>239</v>
      </c>
      <c r="E110" s="18" t="s">
        <v>1</v>
      </c>
      <c r="F110" s="216">
        <v>15.426</v>
      </c>
      <c r="G110" s="33"/>
      <c r="H110" s="34"/>
    </row>
    <row r="111" spans="1:8" s="2" customFormat="1" ht="16.9" customHeight="1">
      <c r="A111" s="33"/>
      <c r="B111" s="34"/>
      <c r="C111" s="217" t="s">
        <v>3048</v>
      </c>
      <c r="D111" s="33"/>
      <c r="E111" s="33"/>
      <c r="F111" s="33"/>
      <c r="G111" s="33"/>
      <c r="H111" s="34"/>
    </row>
    <row r="112" spans="1:8" s="2" customFormat="1" ht="16.9" customHeight="1">
      <c r="A112" s="33"/>
      <c r="B112" s="34"/>
      <c r="C112" s="215" t="s">
        <v>989</v>
      </c>
      <c r="D112" s="215" t="s">
        <v>990</v>
      </c>
      <c r="E112" s="18" t="s">
        <v>222</v>
      </c>
      <c r="F112" s="216">
        <v>15.426</v>
      </c>
      <c r="G112" s="33"/>
      <c r="H112" s="34"/>
    </row>
    <row r="113" spans="1:8" s="2" customFormat="1" ht="16.9" customHeight="1">
      <c r="A113" s="33"/>
      <c r="B113" s="34"/>
      <c r="C113" s="215" t="s">
        <v>372</v>
      </c>
      <c r="D113" s="215" t="s">
        <v>373</v>
      </c>
      <c r="E113" s="18" t="s">
        <v>222</v>
      </c>
      <c r="F113" s="216">
        <v>143.951</v>
      </c>
      <c r="G113" s="33"/>
      <c r="H113" s="34"/>
    </row>
    <row r="114" spans="1:8" s="2" customFormat="1" ht="16.9" customHeight="1">
      <c r="A114" s="33"/>
      <c r="B114" s="34"/>
      <c r="C114" s="211" t="s">
        <v>814</v>
      </c>
      <c r="D114" s="212" t="s">
        <v>1</v>
      </c>
      <c r="E114" s="213" t="s">
        <v>1</v>
      </c>
      <c r="F114" s="214">
        <v>130.04</v>
      </c>
      <c r="G114" s="33"/>
      <c r="H114" s="34"/>
    </row>
    <row r="115" spans="1:8" s="2" customFormat="1" ht="16.9" customHeight="1">
      <c r="A115" s="33"/>
      <c r="B115" s="34"/>
      <c r="C115" s="215" t="s">
        <v>1</v>
      </c>
      <c r="D115" s="215" t="s">
        <v>1001</v>
      </c>
      <c r="E115" s="18" t="s">
        <v>1</v>
      </c>
      <c r="F115" s="216">
        <v>0</v>
      </c>
      <c r="G115" s="33"/>
      <c r="H115" s="34"/>
    </row>
    <row r="116" spans="1:8" s="2" customFormat="1" ht="16.9" customHeight="1">
      <c r="A116" s="33"/>
      <c r="B116" s="34"/>
      <c r="C116" s="215" t="s">
        <v>1</v>
      </c>
      <c r="D116" s="215" t="s">
        <v>1002</v>
      </c>
      <c r="E116" s="18" t="s">
        <v>1</v>
      </c>
      <c r="F116" s="216">
        <v>49.5</v>
      </c>
      <c r="G116" s="33"/>
      <c r="H116" s="34"/>
    </row>
    <row r="117" spans="1:8" s="2" customFormat="1" ht="16.9" customHeight="1">
      <c r="A117" s="33"/>
      <c r="B117" s="34"/>
      <c r="C117" s="215" t="s">
        <v>1</v>
      </c>
      <c r="D117" s="215" t="s">
        <v>1003</v>
      </c>
      <c r="E117" s="18" t="s">
        <v>1</v>
      </c>
      <c r="F117" s="216">
        <v>40.66</v>
      </c>
      <c r="G117" s="33"/>
      <c r="H117" s="34"/>
    </row>
    <row r="118" spans="1:8" s="2" customFormat="1" ht="16.9" customHeight="1">
      <c r="A118" s="33"/>
      <c r="B118" s="34"/>
      <c r="C118" s="215" t="s">
        <v>1</v>
      </c>
      <c r="D118" s="215" t="s">
        <v>1004</v>
      </c>
      <c r="E118" s="18" t="s">
        <v>1</v>
      </c>
      <c r="F118" s="216">
        <v>39.88</v>
      </c>
      <c r="G118" s="33"/>
      <c r="H118" s="34"/>
    </row>
    <row r="119" spans="1:8" s="2" customFormat="1" ht="16.9" customHeight="1">
      <c r="A119" s="33"/>
      <c r="B119" s="34"/>
      <c r="C119" s="215" t="s">
        <v>814</v>
      </c>
      <c r="D119" s="215" t="s">
        <v>239</v>
      </c>
      <c r="E119" s="18" t="s">
        <v>1</v>
      </c>
      <c r="F119" s="216">
        <v>130.04</v>
      </c>
      <c r="G119" s="33"/>
      <c r="H119" s="34"/>
    </row>
    <row r="120" spans="1:8" s="2" customFormat="1" ht="16.9" customHeight="1">
      <c r="A120" s="33"/>
      <c r="B120" s="34"/>
      <c r="C120" s="217" t="s">
        <v>3048</v>
      </c>
      <c r="D120" s="33"/>
      <c r="E120" s="33"/>
      <c r="F120" s="33"/>
      <c r="G120" s="33"/>
      <c r="H120" s="34"/>
    </row>
    <row r="121" spans="1:8" s="2" customFormat="1" ht="16.9" customHeight="1">
      <c r="A121" s="33"/>
      <c r="B121" s="34"/>
      <c r="C121" s="215" t="s">
        <v>998</v>
      </c>
      <c r="D121" s="215" t="s">
        <v>999</v>
      </c>
      <c r="E121" s="18" t="s">
        <v>185</v>
      </c>
      <c r="F121" s="216">
        <v>130.04</v>
      </c>
      <c r="G121" s="33"/>
      <c r="H121" s="34"/>
    </row>
    <row r="122" spans="1:8" s="2" customFormat="1" ht="16.9" customHeight="1">
      <c r="A122" s="33"/>
      <c r="B122" s="34"/>
      <c r="C122" s="215" t="s">
        <v>372</v>
      </c>
      <c r="D122" s="215" t="s">
        <v>373</v>
      </c>
      <c r="E122" s="18" t="s">
        <v>222</v>
      </c>
      <c r="F122" s="216">
        <v>143.951</v>
      </c>
      <c r="G122" s="33"/>
      <c r="H122" s="34"/>
    </row>
    <row r="123" spans="1:8" s="2" customFormat="1" ht="16.9" customHeight="1">
      <c r="A123" s="33"/>
      <c r="B123" s="34"/>
      <c r="C123" s="215" t="s">
        <v>960</v>
      </c>
      <c r="D123" s="215" t="s">
        <v>961</v>
      </c>
      <c r="E123" s="18" t="s">
        <v>222</v>
      </c>
      <c r="F123" s="216">
        <v>16.035</v>
      </c>
      <c r="G123" s="33"/>
      <c r="H123" s="34"/>
    </row>
    <row r="124" spans="1:8" s="2" customFormat="1" ht="16.9" customHeight="1">
      <c r="A124" s="33"/>
      <c r="B124" s="34"/>
      <c r="C124" s="215" t="s">
        <v>970</v>
      </c>
      <c r="D124" s="215" t="s">
        <v>971</v>
      </c>
      <c r="E124" s="18" t="s">
        <v>642</v>
      </c>
      <c r="F124" s="216">
        <v>174</v>
      </c>
      <c r="G124" s="33"/>
      <c r="H124" s="34"/>
    </row>
    <row r="125" spans="1:8" s="2" customFormat="1" ht="16.9" customHeight="1">
      <c r="A125" s="33"/>
      <c r="B125" s="34"/>
      <c r="C125" s="215" t="s">
        <v>978</v>
      </c>
      <c r="D125" s="215" t="s">
        <v>979</v>
      </c>
      <c r="E125" s="18" t="s">
        <v>222</v>
      </c>
      <c r="F125" s="216">
        <v>18.896</v>
      </c>
      <c r="G125" s="33"/>
      <c r="H125" s="34"/>
    </row>
    <row r="126" spans="1:8" s="2" customFormat="1" ht="16.9" customHeight="1">
      <c r="A126" s="33"/>
      <c r="B126" s="34"/>
      <c r="C126" s="215" t="s">
        <v>1009</v>
      </c>
      <c r="D126" s="215" t="s">
        <v>1010</v>
      </c>
      <c r="E126" s="18" t="s">
        <v>185</v>
      </c>
      <c r="F126" s="216">
        <v>130.04</v>
      </c>
      <c r="G126" s="33"/>
      <c r="H126" s="34"/>
    </row>
    <row r="127" spans="1:8" s="2" customFormat="1" ht="16.9" customHeight="1">
      <c r="A127" s="33"/>
      <c r="B127" s="34"/>
      <c r="C127" s="215" t="s">
        <v>1077</v>
      </c>
      <c r="D127" s="215" t="s">
        <v>1078</v>
      </c>
      <c r="E127" s="18" t="s">
        <v>175</v>
      </c>
      <c r="F127" s="216">
        <v>19.506</v>
      </c>
      <c r="G127" s="33"/>
      <c r="H127" s="34"/>
    </row>
    <row r="128" spans="1:8" s="2" customFormat="1" ht="16.9" customHeight="1">
      <c r="A128" s="33"/>
      <c r="B128" s="34"/>
      <c r="C128" s="215" t="s">
        <v>1005</v>
      </c>
      <c r="D128" s="215" t="s">
        <v>1006</v>
      </c>
      <c r="E128" s="18" t="s">
        <v>185</v>
      </c>
      <c r="F128" s="216">
        <v>131.991</v>
      </c>
      <c r="G128" s="33"/>
      <c r="H128" s="34"/>
    </row>
    <row r="129" spans="1:8" s="2" customFormat="1" ht="16.9" customHeight="1">
      <c r="A129" s="33"/>
      <c r="B129" s="34"/>
      <c r="C129" s="211" t="s">
        <v>816</v>
      </c>
      <c r="D129" s="212" t="s">
        <v>1</v>
      </c>
      <c r="E129" s="213" t="s">
        <v>1</v>
      </c>
      <c r="F129" s="214">
        <v>4</v>
      </c>
      <c r="G129" s="33"/>
      <c r="H129" s="34"/>
    </row>
    <row r="130" spans="1:8" s="2" customFormat="1" ht="16.9" customHeight="1">
      <c r="A130" s="33"/>
      <c r="B130" s="34"/>
      <c r="C130" s="215" t="s">
        <v>1</v>
      </c>
      <c r="D130" s="215" t="s">
        <v>847</v>
      </c>
      <c r="E130" s="18" t="s">
        <v>1</v>
      </c>
      <c r="F130" s="216">
        <v>4</v>
      </c>
      <c r="G130" s="33"/>
      <c r="H130" s="34"/>
    </row>
    <row r="131" spans="1:8" s="2" customFormat="1" ht="16.9" customHeight="1">
      <c r="A131" s="33"/>
      <c r="B131" s="34"/>
      <c r="C131" s="215" t="s">
        <v>816</v>
      </c>
      <c r="D131" s="215" t="s">
        <v>239</v>
      </c>
      <c r="E131" s="18" t="s">
        <v>1</v>
      </c>
      <c r="F131" s="216">
        <v>4</v>
      </c>
      <c r="G131" s="33"/>
      <c r="H131" s="34"/>
    </row>
    <row r="132" spans="1:8" s="2" customFormat="1" ht="16.9" customHeight="1">
      <c r="A132" s="33"/>
      <c r="B132" s="34"/>
      <c r="C132" s="217" t="s">
        <v>3048</v>
      </c>
      <c r="D132" s="33"/>
      <c r="E132" s="33"/>
      <c r="F132" s="33"/>
      <c r="G132" s="33"/>
      <c r="H132" s="34"/>
    </row>
    <row r="133" spans="1:8" s="2" customFormat="1" ht="16.9" customHeight="1">
      <c r="A133" s="33"/>
      <c r="B133" s="34"/>
      <c r="C133" s="215" t="s">
        <v>844</v>
      </c>
      <c r="D133" s="215" t="s">
        <v>845</v>
      </c>
      <c r="E133" s="18" t="s">
        <v>185</v>
      </c>
      <c r="F133" s="216">
        <v>4</v>
      </c>
      <c r="G133" s="33"/>
      <c r="H133" s="34"/>
    </row>
    <row r="134" spans="1:8" s="2" customFormat="1" ht="16.9" customHeight="1">
      <c r="A134" s="33"/>
      <c r="B134" s="34"/>
      <c r="C134" s="215" t="s">
        <v>1122</v>
      </c>
      <c r="D134" s="215" t="s">
        <v>1123</v>
      </c>
      <c r="E134" s="18" t="s">
        <v>642</v>
      </c>
      <c r="F134" s="216">
        <v>4</v>
      </c>
      <c r="G134" s="33"/>
      <c r="H134" s="34"/>
    </row>
    <row r="135" spans="1:8" s="2" customFormat="1" ht="16.9" customHeight="1">
      <c r="A135" s="33"/>
      <c r="B135" s="34"/>
      <c r="C135" s="211" t="s">
        <v>817</v>
      </c>
      <c r="D135" s="212" t="s">
        <v>1</v>
      </c>
      <c r="E135" s="213" t="s">
        <v>1</v>
      </c>
      <c r="F135" s="214">
        <v>4.4</v>
      </c>
      <c r="G135" s="33"/>
      <c r="H135" s="34"/>
    </row>
    <row r="136" spans="1:8" s="2" customFormat="1" ht="16.9" customHeight="1">
      <c r="A136" s="33"/>
      <c r="B136" s="34"/>
      <c r="C136" s="215" t="s">
        <v>1</v>
      </c>
      <c r="D136" s="215" t="s">
        <v>848</v>
      </c>
      <c r="E136" s="18" t="s">
        <v>1</v>
      </c>
      <c r="F136" s="216">
        <v>4.4</v>
      </c>
      <c r="G136" s="33"/>
      <c r="H136" s="34"/>
    </row>
    <row r="137" spans="1:8" s="2" customFormat="1" ht="16.9" customHeight="1">
      <c r="A137" s="33"/>
      <c r="B137" s="34"/>
      <c r="C137" s="215" t="s">
        <v>817</v>
      </c>
      <c r="D137" s="215" t="s">
        <v>239</v>
      </c>
      <c r="E137" s="18" t="s">
        <v>1</v>
      </c>
      <c r="F137" s="216">
        <v>4.4</v>
      </c>
      <c r="G137" s="33"/>
      <c r="H137" s="34"/>
    </row>
    <row r="138" spans="1:8" s="2" customFormat="1" ht="16.9" customHeight="1">
      <c r="A138" s="33"/>
      <c r="B138" s="34"/>
      <c r="C138" s="217" t="s">
        <v>3048</v>
      </c>
      <c r="D138" s="33"/>
      <c r="E138" s="33"/>
      <c r="F138" s="33"/>
      <c r="G138" s="33"/>
      <c r="H138" s="34"/>
    </row>
    <row r="139" spans="1:8" s="2" customFormat="1" ht="16.9" customHeight="1">
      <c r="A139" s="33"/>
      <c r="B139" s="34"/>
      <c r="C139" s="215" t="s">
        <v>844</v>
      </c>
      <c r="D139" s="215" t="s">
        <v>845</v>
      </c>
      <c r="E139" s="18" t="s">
        <v>185</v>
      </c>
      <c r="F139" s="216">
        <v>4</v>
      </c>
      <c r="G139" s="33"/>
      <c r="H139" s="34"/>
    </row>
    <row r="140" spans="1:8" s="2" customFormat="1" ht="16.9" customHeight="1">
      <c r="A140" s="33"/>
      <c r="B140" s="34"/>
      <c r="C140" s="215" t="s">
        <v>854</v>
      </c>
      <c r="D140" s="215" t="s">
        <v>855</v>
      </c>
      <c r="E140" s="18" t="s">
        <v>222</v>
      </c>
      <c r="F140" s="216">
        <v>16.988</v>
      </c>
      <c r="G140" s="33"/>
      <c r="H140" s="34"/>
    </row>
    <row r="141" spans="1:8" s="2" customFormat="1" ht="16.9" customHeight="1">
      <c r="A141" s="33"/>
      <c r="B141" s="34"/>
      <c r="C141" s="215" t="s">
        <v>1116</v>
      </c>
      <c r="D141" s="215" t="s">
        <v>1117</v>
      </c>
      <c r="E141" s="18" t="s">
        <v>185</v>
      </c>
      <c r="F141" s="216">
        <v>24.2</v>
      </c>
      <c r="G141" s="33"/>
      <c r="H141" s="34"/>
    </row>
    <row r="142" spans="1:8" s="2" customFormat="1" ht="16.9" customHeight="1">
      <c r="A142" s="33"/>
      <c r="B142" s="34"/>
      <c r="C142" s="211" t="s">
        <v>819</v>
      </c>
      <c r="D142" s="212" t="s">
        <v>1</v>
      </c>
      <c r="E142" s="213" t="s">
        <v>1</v>
      </c>
      <c r="F142" s="214">
        <v>16.035</v>
      </c>
      <c r="G142" s="33"/>
      <c r="H142" s="34"/>
    </row>
    <row r="143" spans="1:8" s="2" customFormat="1" ht="16.9" customHeight="1">
      <c r="A143" s="33"/>
      <c r="B143" s="34"/>
      <c r="C143" s="215" t="s">
        <v>1</v>
      </c>
      <c r="D143" s="215" t="s">
        <v>963</v>
      </c>
      <c r="E143" s="18" t="s">
        <v>1</v>
      </c>
      <c r="F143" s="216">
        <v>8.583</v>
      </c>
      <c r="G143" s="33"/>
      <c r="H143" s="34"/>
    </row>
    <row r="144" spans="1:8" s="2" customFormat="1" ht="16.9" customHeight="1">
      <c r="A144" s="33"/>
      <c r="B144" s="34"/>
      <c r="C144" s="215" t="s">
        <v>1</v>
      </c>
      <c r="D144" s="215" t="s">
        <v>964</v>
      </c>
      <c r="E144" s="18" t="s">
        <v>1</v>
      </c>
      <c r="F144" s="216">
        <v>7.452</v>
      </c>
      <c r="G144" s="33"/>
      <c r="H144" s="34"/>
    </row>
    <row r="145" spans="1:8" s="2" customFormat="1" ht="16.9" customHeight="1">
      <c r="A145" s="33"/>
      <c r="B145" s="34"/>
      <c r="C145" s="215" t="s">
        <v>819</v>
      </c>
      <c r="D145" s="215" t="s">
        <v>239</v>
      </c>
      <c r="E145" s="18" t="s">
        <v>1</v>
      </c>
      <c r="F145" s="216">
        <v>16.035</v>
      </c>
      <c r="G145" s="33"/>
      <c r="H145" s="34"/>
    </row>
    <row r="146" spans="1:8" s="2" customFormat="1" ht="16.9" customHeight="1">
      <c r="A146" s="33"/>
      <c r="B146" s="34"/>
      <c r="C146" s="217" t="s">
        <v>3048</v>
      </c>
      <c r="D146" s="33"/>
      <c r="E146" s="33"/>
      <c r="F146" s="33"/>
      <c r="G146" s="33"/>
      <c r="H146" s="34"/>
    </row>
    <row r="147" spans="1:8" s="2" customFormat="1" ht="16.9" customHeight="1">
      <c r="A147" s="33"/>
      <c r="B147" s="34"/>
      <c r="C147" s="215" t="s">
        <v>960</v>
      </c>
      <c r="D147" s="215" t="s">
        <v>961</v>
      </c>
      <c r="E147" s="18" t="s">
        <v>222</v>
      </c>
      <c r="F147" s="216">
        <v>16.035</v>
      </c>
      <c r="G147" s="33"/>
      <c r="H147" s="34"/>
    </row>
    <row r="148" spans="1:8" s="2" customFormat="1" ht="16.9" customHeight="1">
      <c r="A148" s="33"/>
      <c r="B148" s="34"/>
      <c r="C148" s="215" t="s">
        <v>965</v>
      </c>
      <c r="D148" s="215" t="s">
        <v>966</v>
      </c>
      <c r="E148" s="18" t="s">
        <v>222</v>
      </c>
      <c r="F148" s="216">
        <v>16.035</v>
      </c>
      <c r="G148" s="33"/>
      <c r="H148" s="34"/>
    </row>
    <row r="149" spans="1:8" s="2" customFormat="1" ht="16.9" customHeight="1">
      <c r="A149" s="33"/>
      <c r="B149" s="34"/>
      <c r="C149" s="215" t="s">
        <v>372</v>
      </c>
      <c r="D149" s="215" t="s">
        <v>373</v>
      </c>
      <c r="E149" s="18" t="s">
        <v>222</v>
      </c>
      <c r="F149" s="216">
        <v>143.951</v>
      </c>
      <c r="G149" s="33"/>
      <c r="H149" s="34"/>
    </row>
    <row r="150" spans="1:8" s="2" customFormat="1" ht="16.9" customHeight="1">
      <c r="A150" s="33"/>
      <c r="B150" s="34"/>
      <c r="C150" s="211" t="s">
        <v>821</v>
      </c>
      <c r="D150" s="212" t="s">
        <v>1</v>
      </c>
      <c r="E150" s="213" t="s">
        <v>1</v>
      </c>
      <c r="F150" s="214">
        <v>18.896</v>
      </c>
      <c r="G150" s="33"/>
      <c r="H150" s="34"/>
    </row>
    <row r="151" spans="1:8" s="2" customFormat="1" ht="16.9" customHeight="1">
      <c r="A151" s="33"/>
      <c r="B151" s="34"/>
      <c r="C151" s="215" t="s">
        <v>1</v>
      </c>
      <c r="D151" s="215" t="s">
        <v>981</v>
      </c>
      <c r="E151" s="18" t="s">
        <v>1</v>
      </c>
      <c r="F151" s="216">
        <v>11.444</v>
      </c>
      <c r="G151" s="33"/>
      <c r="H151" s="34"/>
    </row>
    <row r="152" spans="1:8" s="2" customFormat="1" ht="16.9" customHeight="1">
      <c r="A152" s="33"/>
      <c r="B152" s="34"/>
      <c r="C152" s="215" t="s">
        <v>1</v>
      </c>
      <c r="D152" s="215" t="s">
        <v>964</v>
      </c>
      <c r="E152" s="18" t="s">
        <v>1</v>
      </c>
      <c r="F152" s="216">
        <v>7.452</v>
      </c>
      <c r="G152" s="33"/>
      <c r="H152" s="34"/>
    </row>
    <row r="153" spans="1:8" s="2" customFormat="1" ht="16.9" customHeight="1">
      <c r="A153" s="33"/>
      <c r="B153" s="34"/>
      <c r="C153" s="215" t="s">
        <v>821</v>
      </c>
      <c r="D153" s="215" t="s">
        <v>239</v>
      </c>
      <c r="E153" s="18" t="s">
        <v>1</v>
      </c>
      <c r="F153" s="216">
        <v>18.896</v>
      </c>
      <c r="G153" s="33"/>
      <c r="H153" s="34"/>
    </row>
    <row r="154" spans="1:8" s="2" customFormat="1" ht="16.9" customHeight="1">
      <c r="A154" s="33"/>
      <c r="B154" s="34"/>
      <c r="C154" s="217" t="s">
        <v>3048</v>
      </c>
      <c r="D154" s="33"/>
      <c r="E154" s="33"/>
      <c r="F154" s="33"/>
      <c r="G154" s="33"/>
      <c r="H154" s="34"/>
    </row>
    <row r="155" spans="1:8" s="2" customFormat="1" ht="16.9" customHeight="1">
      <c r="A155" s="33"/>
      <c r="B155" s="34"/>
      <c r="C155" s="215" t="s">
        <v>978</v>
      </c>
      <c r="D155" s="215" t="s">
        <v>979</v>
      </c>
      <c r="E155" s="18" t="s">
        <v>222</v>
      </c>
      <c r="F155" s="216">
        <v>18.896</v>
      </c>
      <c r="G155" s="33"/>
      <c r="H155" s="34"/>
    </row>
    <row r="156" spans="1:8" s="2" customFormat="1" ht="16.9" customHeight="1">
      <c r="A156" s="33"/>
      <c r="B156" s="34"/>
      <c r="C156" s="215" t="s">
        <v>372</v>
      </c>
      <c r="D156" s="215" t="s">
        <v>373</v>
      </c>
      <c r="E156" s="18" t="s">
        <v>222</v>
      </c>
      <c r="F156" s="216">
        <v>143.951</v>
      </c>
      <c r="G156" s="33"/>
      <c r="H156" s="34"/>
    </row>
    <row r="157" spans="1:8" s="2" customFormat="1" ht="16.9" customHeight="1">
      <c r="A157" s="33"/>
      <c r="B157" s="34"/>
      <c r="C157" s="211" t="s">
        <v>823</v>
      </c>
      <c r="D157" s="212" t="s">
        <v>1</v>
      </c>
      <c r="E157" s="213" t="s">
        <v>1</v>
      </c>
      <c r="F157" s="214">
        <v>32</v>
      </c>
      <c r="G157" s="33"/>
      <c r="H157" s="34"/>
    </row>
    <row r="158" spans="1:8" s="2" customFormat="1" ht="16.9" customHeight="1">
      <c r="A158" s="33"/>
      <c r="B158" s="34"/>
      <c r="C158" s="215" t="s">
        <v>1</v>
      </c>
      <c r="D158" s="215" t="s">
        <v>1076</v>
      </c>
      <c r="E158" s="18" t="s">
        <v>1</v>
      </c>
      <c r="F158" s="216">
        <v>32</v>
      </c>
      <c r="G158" s="33"/>
      <c r="H158" s="34"/>
    </row>
    <row r="159" spans="1:8" s="2" customFormat="1" ht="16.9" customHeight="1">
      <c r="A159" s="33"/>
      <c r="B159" s="34"/>
      <c r="C159" s="215" t="s">
        <v>823</v>
      </c>
      <c r="D159" s="215" t="s">
        <v>239</v>
      </c>
      <c r="E159" s="18" t="s">
        <v>1</v>
      </c>
      <c r="F159" s="216">
        <v>32</v>
      </c>
      <c r="G159" s="33"/>
      <c r="H159" s="34"/>
    </row>
    <row r="160" spans="1:8" s="2" customFormat="1" ht="16.9" customHeight="1">
      <c r="A160" s="33"/>
      <c r="B160" s="34"/>
      <c r="C160" s="217" t="s">
        <v>3048</v>
      </c>
      <c r="D160" s="33"/>
      <c r="E160" s="33"/>
      <c r="F160" s="33"/>
      <c r="G160" s="33"/>
      <c r="H160" s="34"/>
    </row>
    <row r="161" spans="1:8" s="2" customFormat="1" ht="16.9" customHeight="1">
      <c r="A161" s="33"/>
      <c r="B161" s="34"/>
      <c r="C161" s="215" t="s">
        <v>1073</v>
      </c>
      <c r="D161" s="215" t="s">
        <v>1074</v>
      </c>
      <c r="E161" s="18" t="s">
        <v>222</v>
      </c>
      <c r="F161" s="216">
        <v>32</v>
      </c>
      <c r="G161" s="33"/>
      <c r="H161" s="34"/>
    </row>
    <row r="162" spans="1:8" s="2" customFormat="1" ht="16.9" customHeight="1">
      <c r="A162" s="33"/>
      <c r="B162" s="34"/>
      <c r="C162" s="215" t="s">
        <v>372</v>
      </c>
      <c r="D162" s="215" t="s">
        <v>373</v>
      </c>
      <c r="E162" s="18" t="s">
        <v>222</v>
      </c>
      <c r="F162" s="216">
        <v>143.951</v>
      </c>
      <c r="G162" s="33"/>
      <c r="H162" s="34"/>
    </row>
    <row r="163" spans="1:8" s="2" customFormat="1" ht="16.9" customHeight="1">
      <c r="A163" s="33"/>
      <c r="B163" s="34"/>
      <c r="C163" s="211" t="s">
        <v>825</v>
      </c>
      <c r="D163" s="212" t="s">
        <v>1</v>
      </c>
      <c r="E163" s="213" t="s">
        <v>1</v>
      </c>
      <c r="F163" s="214">
        <v>238.463</v>
      </c>
      <c r="G163" s="33"/>
      <c r="H163" s="34"/>
    </row>
    <row r="164" spans="1:8" s="2" customFormat="1" ht="16.9" customHeight="1">
      <c r="A164" s="33"/>
      <c r="B164" s="34"/>
      <c r="C164" s="215" t="s">
        <v>1</v>
      </c>
      <c r="D164" s="215" t="s">
        <v>930</v>
      </c>
      <c r="E164" s="18" t="s">
        <v>1</v>
      </c>
      <c r="F164" s="216">
        <v>238.463</v>
      </c>
      <c r="G164" s="33"/>
      <c r="H164" s="34"/>
    </row>
    <row r="165" spans="1:8" s="2" customFormat="1" ht="16.9" customHeight="1">
      <c r="A165" s="33"/>
      <c r="B165" s="34"/>
      <c r="C165" s="215" t="s">
        <v>825</v>
      </c>
      <c r="D165" s="215" t="s">
        <v>239</v>
      </c>
      <c r="E165" s="18" t="s">
        <v>1</v>
      </c>
      <c r="F165" s="216">
        <v>238.463</v>
      </c>
      <c r="G165" s="33"/>
      <c r="H165" s="34"/>
    </row>
    <row r="166" spans="1:8" s="2" customFormat="1" ht="16.9" customHeight="1">
      <c r="A166" s="33"/>
      <c r="B166" s="34"/>
      <c r="C166" s="217" t="s">
        <v>3048</v>
      </c>
      <c r="D166" s="33"/>
      <c r="E166" s="33"/>
      <c r="F166" s="33"/>
      <c r="G166" s="33"/>
      <c r="H166" s="34"/>
    </row>
    <row r="167" spans="1:8" s="2" customFormat="1" ht="16.9" customHeight="1">
      <c r="A167" s="33"/>
      <c r="B167" s="34"/>
      <c r="C167" s="215" t="s">
        <v>316</v>
      </c>
      <c r="D167" s="215" t="s">
        <v>317</v>
      </c>
      <c r="E167" s="18" t="s">
        <v>222</v>
      </c>
      <c r="F167" s="216">
        <v>155.001</v>
      </c>
      <c r="G167" s="33"/>
      <c r="H167" s="34"/>
    </row>
    <row r="168" spans="1:8" s="2" customFormat="1" ht="16.9" customHeight="1">
      <c r="A168" s="33"/>
      <c r="B168" s="34"/>
      <c r="C168" s="215" t="s">
        <v>326</v>
      </c>
      <c r="D168" s="215" t="s">
        <v>327</v>
      </c>
      <c r="E168" s="18" t="s">
        <v>222</v>
      </c>
      <c r="F168" s="216">
        <v>465.003</v>
      </c>
      <c r="G168" s="33"/>
      <c r="H168" s="34"/>
    </row>
    <row r="169" spans="1:8" s="2" customFormat="1" ht="16.9" customHeight="1">
      <c r="A169" s="33"/>
      <c r="B169" s="34"/>
      <c r="C169" s="215" t="s">
        <v>331</v>
      </c>
      <c r="D169" s="215" t="s">
        <v>332</v>
      </c>
      <c r="E169" s="18" t="s">
        <v>222</v>
      </c>
      <c r="F169" s="216">
        <v>83.462</v>
      </c>
      <c r="G169" s="33"/>
      <c r="H169" s="34"/>
    </row>
    <row r="170" spans="1:8" s="2" customFormat="1" ht="16.9" customHeight="1">
      <c r="A170" s="33"/>
      <c r="B170" s="34"/>
      <c r="C170" s="215" t="s">
        <v>336</v>
      </c>
      <c r="D170" s="215" t="s">
        <v>337</v>
      </c>
      <c r="E170" s="18" t="s">
        <v>222</v>
      </c>
      <c r="F170" s="216">
        <v>250.386</v>
      </c>
      <c r="G170" s="33"/>
      <c r="H170" s="34"/>
    </row>
    <row r="171" spans="1:8" s="2" customFormat="1" ht="16.9" customHeight="1">
      <c r="A171" s="33"/>
      <c r="B171" s="34"/>
      <c r="C171" s="215" t="s">
        <v>345</v>
      </c>
      <c r="D171" s="215" t="s">
        <v>346</v>
      </c>
      <c r="E171" s="18" t="s">
        <v>222</v>
      </c>
      <c r="F171" s="216">
        <v>155.001</v>
      </c>
      <c r="G171" s="33"/>
      <c r="H171" s="34"/>
    </row>
    <row r="172" spans="1:8" s="2" customFormat="1" ht="16.9" customHeight="1">
      <c r="A172" s="33"/>
      <c r="B172" s="34"/>
      <c r="C172" s="215" t="s">
        <v>349</v>
      </c>
      <c r="D172" s="215" t="s">
        <v>350</v>
      </c>
      <c r="E172" s="18" t="s">
        <v>222</v>
      </c>
      <c r="F172" s="216">
        <v>83.462</v>
      </c>
      <c r="G172" s="33"/>
      <c r="H172" s="34"/>
    </row>
    <row r="173" spans="1:8" s="2" customFormat="1" ht="16.9" customHeight="1">
      <c r="A173" s="33"/>
      <c r="B173" s="34"/>
      <c r="C173" s="215" t="s">
        <v>341</v>
      </c>
      <c r="D173" s="215" t="s">
        <v>342</v>
      </c>
      <c r="E173" s="18" t="s">
        <v>222</v>
      </c>
      <c r="F173" s="216">
        <v>238.463</v>
      </c>
      <c r="G173" s="33"/>
      <c r="H173" s="34"/>
    </row>
    <row r="174" spans="1:8" s="2" customFormat="1" ht="16.9" customHeight="1">
      <c r="A174" s="33"/>
      <c r="B174" s="34"/>
      <c r="C174" s="211" t="s">
        <v>827</v>
      </c>
      <c r="D174" s="212" t="s">
        <v>1</v>
      </c>
      <c r="E174" s="213" t="s">
        <v>1</v>
      </c>
      <c r="F174" s="214">
        <v>19.8</v>
      </c>
      <c r="G174" s="33"/>
      <c r="H174" s="34"/>
    </row>
    <row r="175" spans="1:8" s="2" customFormat="1" ht="16.9" customHeight="1">
      <c r="A175" s="33"/>
      <c r="B175" s="34"/>
      <c r="C175" s="215" t="s">
        <v>1</v>
      </c>
      <c r="D175" s="215" t="s">
        <v>842</v>
      </c>
      <c r="E175" s="18" t="s">
        <v>1</v>
      </c>
      <c r="F175" s="216">
        <v>7.7</v>
      </c>
      <c r="G175" s="33"/>
      <c r="H175" s="34"/>
    </row>
    <row r="176" spans="1:8" s="2" customFormat="1" ht="16.9" customHeight="1">
      <c r="A176" s="33"/>
      <c r="B176" s="34"/>
      <c r="C176" s="215" t="s">
        <v>1</v>
      </c>
      <c r="D176" s="215" t="s">
        <v>843</v>
      </c>
      <c r="E176" s="18" t="s">
        <v>1</v>
      </c>
      <c r="F176" s="216">
        <v>12.1</v>
      </c>
      <c r="G176" s="33"/>
      <c r="H176" s="34"/>
    </row>
    <row r="177" spans="1:8" s="2" customFormat="1" ht="16.9" customHeight="1">
      <c r="A177" s="33"/>
      <c r="B177" s="34"/>
      <c r="C177" s="215" t="s">
        <v>827</v>
      </c>
      <c r="D177" s="215" t="s">
        <v>239</v>
      </c>
      <c r="E177" s="18" t="s">
        <v>1</v>
      </c>
      <c r="F177" s="216">
        <v>19.8</v>
      </c>
      <c r="G177" s="33"/>
      <c r="H177" s="34"/>
    </row>
    <row r="178" spans="1:8" s="2" customFormat="1" ht="16.9" customHeight="1">
      <c r="A178" s="33"/>
      <c r="B178" s="34"/>
      <c r="C178" s="217" t="s">
        <v>3048</v>
      </c>
      <c r="D178" s="33"/>
      <c r="E178" s="33"/>
      <c r="F178" s="33"/>
      <c r="G178" s="33"/>
      <c r="H178" s="34"/>
    </row>
    <row r="179" spans="1:8" s="2" customFormat="1" ht="16.9" customHeight="1">
      <c r="A179" s="33"/>
      <c r="B179" s="34"/>
      <c r="C179" s="215" t="s">
        <v>839</v>
      </c>
      <c r="D179" s="215" t="s">
        <v>840</v>
      </c>
      <c r="E179" s="18" t="s">
        <v>185</v>
      </c>
      <c r="F179" s="216">
        <v>19.8</v>
      </c>
      <c r="G179" s="33"/>
      <c r="H179" s="34"/>
    </row>
    <row r="180" spans="1:8" s="2" customFormat="1" ht="16.9" customHeight="1">
      <c r="A180" s="33"/>
      <c r="B180" s="34"/>
      <c r="C180" s="215" t="s">
        <v>854</v>
      </c>
      <c r="D180" s="215" t="s">
        <v>855</v>
      </c>
      <c r="E180" s="18" t="s">
        <v>222</v>
      </c>
      <c r="F180" s="216">
        <v>16.988</v>
      </c>
      <c r="G180" s="33"/>
      <c r="H180" s="34"/>
    </row>
    <row r="181" spans="1:8" s="2" customFormat="1" ht="16.9" customHeight="1">
      <c r="A181" s="33"/>
      <c r="B181" s="34"/>
      <c r="C181" s="215" t="s">
        <v>1116</v>
      </c>
      <c r="D181" s="215" t="s">
        <v>1117</v>
      </c>
      <c r="E181" s="18" t="s">
        <v>185</v>
      </c>
      <c r="F181" s="216">
        <v>24.2</v>
      </c>
      <c r="G181" s="33"/>
      <c r="H181" s="34"/>
    </row>
    <row r="182" spans="1:8" s="2" customFormat="1" ht="16.9" customHeight="1">
      <c r="A182" s="33"/>
      <c r="B182" s="34"/>
      <c r="C182" s="211" t="s">
        <v>829</v>
      </c>
      <c r="D182" s="212" t="s">
        <v>1</v>
      </c>
      <c r="E182" s="213" t="s">
        <v>1</v>
      </c>
      <c r="F182" s="214">
        <v>23</v>
      </c>
      <c r="G182" s="33"/>
      <c r="H182" s="34"/>
    </row>
    <row r="183" spans="1:8" s="2" customFormat="1" ht="16.9" customHeight="1">
      <c r="A183" s="33"/>
      <c r="B183" s="34"/>
      <c r="C183" s="215" t="s">
        <v>1</v>
      </c>
      <c r="D183" s="215" t="s">
        <v>1039</v>
      </c>
      <c r="E183" s="18" t="s">
        <v>1</v>
      </c>
      <c r="F183" s="216">
        <v>23</v>
      </c>
      <c r="G183" s="33"/>
      <c r="H183" s="34"/>
    </row>
    <row r="184" spans="1:8" s="2" customFormat="1" ht="16.9" customHeight="1">
      <c r="A184" s="33"/>
      <c r="B184" s="34"/>
      <c r="C184" s="215" t="s">
        <v>829</v>
      </c>
      <c r="D184" s="215" t="s">
        <v>239</v>
      </c>
      <c r="E184" s="18" t="s">
        <v>1</v>
      </c>
      <c r="F184" s="216">
        <v>23</v>
      </c>
      <c r="G184" s="33"/>
      <c r="H184" s="34"/>
    </row>
    <row r="185" spans="1:8" s="2" customFormat="1" ht="16.9" customHeight="1">
      <c r="A185" s="33"/>
      <c r="B185" s="34"/>
      <c r="C185" s="217" t="s">
        <v>3048</v>
      </c>
      <c r="D185" s="33"/>
      <c r="E185" s="33"/>
      <c r="F185" s="33"/>
      <c r="G185" s="33"/>
      <c r="H185" s="34"/>
    </row>
    <row r="186" spans="1:8" s="2" customFormat="1" ht="16.9" customHeight="1">
      <c r="A186" s="33"/>
      <c r="B186" s="34"/>
      <c r="C186" s="215" t="s">
        <v>1036</v>
      </c>
      <c r="D186" s="215" t="s">
        <v>1037</v>
      </c>
      <c r="E186" s="18" t="s">
        <v>642</v>
      </c>
      <c r="F186" s="216">
        <v>23</v>
      </c>
      <c r="G186" s="33"/>
      <c r="H186" s="34"/>
    </row>
    <row r="187" spans="1:8" s="2" customFormat="1" ht="16.9" customHeight="1">
      <c r="A187" s="33"/>
      <c r="B187" s="34"/>
      <c r="C187" s="215" t="s">
        <v>960</v>
      </c>
      <c r="D187" s="215" t="s">
        <v>961</v>
      </c>
      <c r="E187" s="18" t="s">
        <v>222</v>
      </c>
      <c r="F187" s="216">
        <v>16.035</v>
      </c>
      <c r="G187" s="33"/>
      <c r="H187" s="34"/>
    </row>
    <row r="188" spans="1:8" s="2" customFormat="1" ht="16.9" customHeight="1">
      <c r="A188" s="33"/>
      <c r="B188" s="34"/>
      <c r="C188" s="215" t="s">
        <v>982</v>
      </c>
      <c r="D188" s="215" t="s">
        <v>983</v>
      </c>
      <c r="E188" s="18" t="s">
        <v>642</v>
      </c>
      <c r="F188" s="216">
        <v>23</v>
      </c>
      <c r="G188" s="33"/>
      <c r="H188" s="34"/>
    </row>
    <row r="189" spans="1:8" s="2" customFormat="1" ht="16.9" customHeight="1">
      <c r="A189" s="33"/>
      <c r="B189" s="34"/>
      <c r="C189" s="215" t="s">
        <v>978</v>
      </c>
      <c r="D189" s="215" t="s">
        <v>979</v>
      </c>
      <c r="E189" s="18" t="s">
        <v>222</v>
      </c>
      <c r="F189" s="216">
        <v>18.896</v>
      </c>
      <c r="G189" s="33"/>
      <c r="H189" s="34"/>
    </row>
    <row r="190" spans="1:8" s="2" customFormat="1" ht="16.9" customHeight="1">
      <c r="A190" s="33"/>
      <c r="B190" s="34"/>
      <c r="C190" s="215" t="s">
        <v>989</v>
      </c>
      <c r="D190" s="215" t="s">
        <v>990</v>
      </c>
      <c r="E190" s="18" t="s">
        <v>222</v>
      </c>
      <c r="F190" s="216">
        <v>15.426</v>
      </c>
      <c r="G190" s="33"/>
      <c r="H190" s="34"/>
    </row>
    <row r="191" spans="1:8" s="2" customFormat="1" ht="16.9" customHeight="1">
      <c r="A191" s="33"/>
      <c r="B191" s="34"/>
      <c r="C191" s="215" t="s">
        <v>993</v>
      </c>
      <c r="D191" s="215" t="s">
        <v>994</v>
      </c>
      <c r="E191" s="18" t="s">
        <v>175</v>
      </c>
      <c r="F191" s="216">
        <v>70.38</v>
      </c>
      <c r="G191" s="33"/>
      <c r="H191" s="34"/>
    </row>
    <row r="192" spans="1:8" s="2" customFormat="1" ht="16.9" customHeight="1">
      <c r="A192" s="33"/>
      <c r="B192" s="34"/>
      <c r="C192" s="215" t="s">
        <v>1012</v>
      </c>
      <c r="D192" s="215" t="s">
        <v>1013</v>
      </c>
      <c r="E192" s="18" t="s">
        <v>642</v>
      </c>
      <c r="F192" s="216">
        <v>69</v>
      </c>
      <c r="G192" s="33"/>
      <c r="H192" s="34"/>
    </row>
    <row r="193" spans="1:8" s="2" customFormat="1" ht="16.9" customHeight="1">
      <c r="A193" s="33"/>
      <c r="B193" s="34"/>
      <c r="C193" s="215" t="s">
        <v>1070</v>
      </c>
      <c r="D193" s="215" t="s">
        <v>1071</v>
      </c>
      <c r="E193" s="18" t="s">
        <v>642</v>
      </c>
      <c r="F193" s="216">
        <v>23</v>
      </c>
      <c r="G193" s="33"/>
      <c r="H193" s="34"/>
    </row>
    <row r="194" spans="1:8" s="2" customFormat="1" ht="16.9" customHeight="1">
      <c r="A194" s="33"/>
      <c r="B194" s="34"/>
      <c r="C194" s="215" t="s">
        <v>1016</v>
      </c>
      <c r="D194" s="215" t="s">
        <v>1017</v>
      </c>
      <c r="E194" s="18" t="s">
        <v>642</v>
      </c>
      <c r="F194" s="216">
        <v>46.69</v>
      </c>
      <c r="G194" s="33"/>
      <c r="H194" s="34"/>
    </row>
    <row r="195" spans="1:8" s="2" customFormat="1" ht="16.9" customHeight="1">
      <c r="A195" s="33"/>
      <c r="B195" s="34"/>
      <c r="C195" s="215" t="s">
        <v>1021</v>
      </c>
      <c r="D195" s="215" t="s">
        <v>1022</v>
      </c>
      <c r="E195" s="18" t="s">
        <v>642</v>
      </c>
      <c r="F195" s="216">
        <v>23.345</v>
      </c>
      <c r="G195" s="33"/>
      <c r="H195" s="34"/>
    </row>
    <row r="196" spans="1:8" s="2" customFormat="1" ht="16.9" customHeight="1">
      <c r="A196" s="33"/>
      <c r="B196" s="34"/>
      <c r="C196" s="211" t="s">
        <v>830</v>
      </c>
      <c r="D196" s="212" t="s">
        <v>1</v>
      </c>
      <c r="E196" s="213" t="s">
        <v>1</v>
      </c>
      <c r="F196" s="214">
        <v>238.463</v>
      </c>
      <c r="G196" s="33"/>
      <c r="H196" s="34"/>
    </row>
    <row r="197" spans="1:8" s="2" customFormat="1" ht="16.9" customHeight="1">
      <c r="A197" s="33"/>
      <c r="B197" s="34"/>
      <c r="C197" s="215" t="s">
        <v>1</v>
      </c>
      <c r="D197" s="215" t="s">
        <v>867</v>
      </c>
      <c r="E197" s="18" t="s">
        <v>1</v>
      </c>
      <c r="F197" s="216">
        <v>0</v>
      </c>
      <c r="G197" s="33"/>
      <c r="H197" s="34"/>
    </row>
    <row r="198" spans="1:8" s="2" customFormat="1" ht="16.9" customHeight="1">
      <c r="A198" s="33"/>
      <c r="B198" s="34"/>
      <c r="C198" s="215" t="s">
        <v>1</v>
      </c>
      <c r="D198" s="215" t="s">
        <v>868</v>
      </c>
      <c r="E198" s="18" t="s">
        <v>1</v>
      </c>
      <c r="F198" s="216">
        <v>0</v>
      </c>
      <c r="G198" s="33"/>
      <c r="H198" s="34"/>
    </row>
    <row r="199" spans="1:8" s="2" customFormat="1" ht="16.9" customHeight="1">
      <c r="A199" s="33"/>
      <c r="B199" s="34"/>
      <c r="C199" s="215" t="s">
        <v>1</v>
      </c>
      <c r="D199" s="215" t="s">
        <v>869</v>
      </c>
      <c r="E199" s="18" t="s">
        <v>1</v>
      </c>
      <c r="F199" s="216">
        <v>10.075</v>
      </c>
      <c r="G199" s="33"/>
      <c r="H199" s="34"/>
    </row>
    <row r="200" spans="1:8" s="2" customFormat="1" ht="16.9" customHeight="1">
      <c r="A200" s="33"/>
      <c r="B200" s="34"/>
      <c r="C200" s="215" t="s">
        <v>1</v>
      </c>
      <c r="D200" s="215" t="s">
        <v>870</v>
      </c>
      <c r="E200" s="18" t="s">
        <v>1</v>
      </c>
      <c r="F200" s="216">
        <v>13.138</v>
      </c>
      <c r="G200" s="33"/>
      <c r="H200" s="34"/>
    </row>
    <row r="201" spans="1:8" s="2" customFormat="1" ht="16.9" customHeight="1">
      <c r="A201" s="33"/>
      <c r="B201" s="34"/>
      <c r="C201" s="215" t="s">
        <v>1</v>
      </c>
      <c r="D201" s="215" t="s">
        <v>871</v>
      </c>
      <c r="E201" s="18" t="s">
        <v>1</v>
      </c>
      <c r="F201" s="216">
        <v>14.41</v>
      </c>
      <c r="G201" s="33"/>
      <c r="H201" s="34"/>
    </row>
    <row r="202" spans="1:8" s="2" customFormat="1" ht="16.9" customHeight="1">
      <c r="A202" s="33"/>
      <c r="B202" s="34"/>
      <c r="C202" s="215" t="s">
        <v>1</v>
      </c>
      <c r="D202" s="215" t="s">
        <v>872</v>
      </c>
      <c r="E202" s="18" t="s">
        <v>1</v>
      </c>
      <c r="F202" s="216">
        <v>14.095</v>
      </c>
      <c r="G202" s="33"/>
      <c r="H202" s="34"/>
    </row>
    <row r="203" spans="1:8" s="2" customFormat="1" ht="16.9" customHeight="1">
      <c r="A203" s="33"/>
      <c r="B203" s="34"/>
      <c r="C203" s="215" t="s">
        <v>1</v>
      </c>
      <c r="D203" s="215" t="s">
        <v>873</v>
      </c>
      <c r="E203" s="18" t="s">
        <v>1</v>
      </c>
      <c r="F203" s="216">
        <v>4.312</v>
      </c>
      <c r="G203" s="33"/>
      <c r="H203" s="34"/>
    </row>
    <row r="204" spans="1:8" s="2" customFormat="1" ht="16.9" customHeight="1">
      <c r="A204" s="33"/>
      <c r="B204" s="34"/>
      <c r="C204" s="215" t="s">
        <v>1</v>
      </c>
      <c r="D204" s="215" t="s">
        <v>874</v>
      </c>
      <c r="E204" s="18" t="s">
        <v>1</v>
      </c>
      <c r="F204" s="216">
        <v>9.007</v>
      </c>
      <c r="G204" s="33"/>
      <c r="H204" s="34"/>
    </row>
    <row r="205" spans="1:8" s="2" customFormat="1" ht="16.9" customHeight="1">
      <c r="A205" s="33"/>
      <c r="B205" s="34"/>
      <c r="C205" s="215" t="s">
        <v>1</v>
      </c>
      <c r="D205" s="215" t="s">
        <v>875</v>
      </c>
      <c r="E205" s="18" t="s">
        <v>1</v>
      </c>
      <c r="F205" s="216">
        <v>8.966</v>
      </c>
      <c r="G205" s="33"/>
      <c r="H205" s="34"/>
    </row>
    <row r="206" spans="1:8" s="2" customFormat="1" ht="16.9" customHeight="1">
      <c r="A206" s="33"/>
      <c r="B206" s="34"/>
      <c r="C206" s="215" t="s">
        <v>1</v>
      </c>
      <c r="D206" s="215" t="s">
        <v>876</v>
      </c>
      <c r="E206" s="18" t="s">
        <v>1</v>
      </c>
      <c r="F206" s="216">
        <v>7.859</v>
      </c>
      <c r="G206" s="33"/>
      <c r="H206" s="34"/>
    </row>
    <row r="207" spans="1:8" s="2" customFormat="1" ht="16.9" customHeight="1">
      <c r="A207" s="33"/>
      <c r="B207" s="34"/>
      <c r="C207" s="215" t="s">
        <v>1</v>
      </c>
      <c r="D207" s="215" t="s">
        <v>877</v>
      </c>
      <c r="E207" s="18" t="s">
        <v>1</v>
      </c>
      <c r="F207" s="216">
        <v>6.822</v>
      </c>
      <c r="G207" s="33"/>
      <c r="H207" s="34"/>
    </row>
    <row r="208" spans="1:8" s="2" customFormat="1" ht="16.9" customHeight="1">
      <c r="A208" s="33"/>
      <c r="B208" s="34"/>
      <c r="C208" s="215" t="s">
        <v>1</v>
      </c>
      <c r="D208" s="215" t="s">
        <v>878</v>
      </c>
      <c r="E208" s="18" t="s">
        <v>1</v>
      </c>
      <c r="F208" s="216">
        <v>6.315</v>
      </c>
      <c r="G208" s="33"/>
      <c r="H208" s="34"/>
    </row>
    <row r="209" spans="1:8" s="2" customFormat="1" ht="16.9" customHeight="1">
      <c r="A209" s="33"/>
      <c r="B209" s="34"/>
      <c r="C209" s="215" t="s">
        <v>1</v>
      </c>
      <c r="D209" s="215" t="s">
        <v>879</v>
      </c>
      <c r="E209" s="18" t="s">
        <v>1</v>
      </c>
      <c r="F209" s="216">
        <v>2.123</v>
      </c>
      <c r="G209" s="33"/>
      <c r="H209" s="34"/>
    </row>
    <row r="210" spans="1:8" s="2" customFormat="1" ht="16.9" customHeight="1">
      <c r="A210" s="33"/>
      <c r="B210" s="34"/>
      <c r="C210" s="215" t="s">
        <v>1</v>
      </c>
      <c r="D210" s="215" t="s">
        <v>880</v>
      </c>
      <c r="E210" s="18" t="s">
        <v>1</v>
      </c>
      <c r="F210" s="216">
        <v>6.277</v>
      </c>
      <c r="G210" s="33"/>
      <c r="H210" s="34"/>
    </row>
    <row r="211" spans="1:8" s="2" customFormat="1" ht="16.9" customHeight="1">
      <c r="A211" s="33"/>
      <c r="B211" s="34"/>
      <c r="C211" s="215" t="s">
        <v>1</v>
      </c>
      <c r="D211" s="215" t="s">
        <v>881</v>
      </c>
      <c r="E211" s="18" t="s">
        <v>1</v>
      </c>
      <c r="F211" s="216">
        <v>4.796</v>
      </c>
      <c r="G211" s="33"/>
      <c r="H211" s="34"/>
    </row>
    <row r="212" spans="1:8" s="2" customFormat="1" ht="16.9" customHeight="1">
      <c r="A212" s="33"/>
      <c r="B212" s="34"/>
      <c r="C212" s="215" t="s">
        <v>1</v>
      </c>
      <c r="D212" s="215" t="s">
        <v>882</v>
      </c>
      <c r="E212" s="18" t="s">
        <v>1</v>
      </c>
      <c r="F212" s="216">
        <v>11.799</v>
      </c>
      <c r="G212" s="33"/>
      <c r="H212" s="34"/>
    </row>
    <row r="213" spans="1:8" s="2" customFormat="1" ht="16.9" customHeight="1">
      <c r="A213" s="33"/>
      <c r="B213" s="34"/>
      <c r="C213" s="215" t="s">
        <v>1</v>
      </c>
      <c r="D213" s="215" t="s">
        <v>883</v>
      </c>
      <c r="E213" s="18" t="s">
        <v>1</v>
      </c>
      <c r="F213" s="216">
        <v>10.465</v>
      </c>
      <c r="G213" s="33"/>
      <c r="H213" s="34"/>
    </row>
    <row r="214" spans="1:8" s="2" customFormat="1" ht="16.9" customHeight="1">
      <c r="A214" s="33"/>
      <c r="B214" s="34"/>
      <c r="C214" s="215" t="s">
        <v>1</v>
      </c>
      <c r="D214" s="215" t="s">
        <v>884</v>
      </c>
      <c r="E214" s="18" t="s">
        <v>1</v>
      </c>
      <c r="F214" s="216">
        <v>10.024</v>
      </c>
      <c r="G214" s="33"/>
      <c r="H214" s="34"/>
    </row>
    <row r="215" spans="1:8" s="2" customFormat="1" ht="16.9" customHeight="1">
      <c r="A215" s="33"/>
      <c r="B215" s="34"/>
      <c r="C215" s="215" t="s">
        <v>1</v>
      </c>
      <c r="D215" s="215" t="s">
        <v>885</v>
      </c>
      <c r="E215" s="18" t="s">
        <v>1</v>
      </c>
      <c r="F215" s="216">
        <v>10.177</v>
      </c>
      <c r="G215" s="33"/>
      <c r="H215" s="34"/>
    </row>
    <row r="216" spans="1:8" s="2" customFormat="1" ht="16.9" customHeight="1">
      <c r="A216" s="33"/>
      <c r="B216" s="34"/>
      <c r="C216" s="215" t="s">
        <v>1</v>
      </c>
      <c r="D216" s="215" t="s">
        <v>886</v>
      </c>
      <c r="E216" s="18" t="s">
        <v>1</v>
      </c>
      <c r="F216" s="216">
        <v>11.72</v>
      </c>
      <c r="G216" s="33"/>
      <c r="H216" s="34"/>
    </row>
    <row r="217" spans="1:8" s="2" customFormat="1" ht="16.9" customHeight="1">
      <c r="A217" s="33"/>
      <c r="B217" s="34"/>
      <c r="C217" s="215" t="s">
        <v>1</v>
      </c>
      <c r="D217" s="215" t="s">
        <v>887</v>
      </c>
      <c r="E217" s="18" t="s">
        <v>1</v>
      </c>
      <c r="F217" s="216">
        <v>9.458</v>
      </c>
      <c r="G217" s="33"/>
      <c r="H217" s="34"/>
    </row>
    <row r="218" spans="1:8" s="2" customFormat="1" ht="16.9" customHeight="1">
      <c r="A218" s="33"/>
      <c r="B218" s="34"/>
      <c r="C218" s="215" t="s">
        <v>1</v>
      </c>
      <c r="D218" s="215" t="s">
        <v>888</v>
      </c>
      <c r="E218" s="18" t="s">
        <v>1</v>
      </c>
      <c r="F218" s="216">
        <v>9.233</v>
      </c>
      <c r="G218" s="33"/>
      <c r="H218" s="34"/>
    </row>
    <row r="219" spans="1:8" s="2" customFormat="1" ht="16.9" customHeight="1">
      <c r="A219" s="33"/>
      <c r="B219" s="34"/>
      <c r="C219" s="215" t="s">
        <v>1</v>
      </c>
      <c r="D219" s="215" t="s">
        <v>889</v>
      </c>
      <c r="E219" s="18" t="s">
        <v>1</v>
      </c>
      <c r="F219" s="216">
        <v>3.592</v>
      </c>
      <c r="G219" s="33"/>
      <c r="H219" s="34"/>
    </row>
    <row r="220" spans="1:8" s="2" customFormat="1" ht="16.9" customHeight="1">
      <c r="A220" s="33"/>
      <c r="B220" s="34"/>
      <c r="C220" s="215" t="s">
        <v>1</v>
      </c>
      <c r="D220" s="215" t="s">
        <v>890</v>
      </c>
      <c r="E220" s="18" t="s">
        <v>1</v>
      </c>
      <c r="F220" s="216">
        <v>7.821</v>
      </c>
      <c r="G220" s="33"/>
      <c r="H220" s="34"/>
    </row>
    <row r="221" spans="1:8" s="2" customFormat="1" ht="16.9" customHeight="1">
      <c r="A221" s="33"/>
      <c r="B221" s="34"/>
      <c r="C221" s="215" t="s">
        <v>1</v>
      </c>
      <c r="D221" s="215" t="s">
        <v>891</v>
      </c>
      <c r="E221" s="18" t="s">
        <v>1</v>
      </c>
      <c r="F221" s="216">
        <v>10.879</v>
      </c>
      <c r="G221" s="33"/>
      <c r="H221" s="34"/>
    </row>
    <row r="222" spans="1:8" s="2" customFormat="1" ht="16.9" customHeight="1">
      <c r="A222" s="33"/>
      <c r="B222" s="34"/>
      <c r="C222" s="215" t="s">
        <v>1</v>
      </c>
      <c r="D222" s="215" t="s">
        <v>892</v>
      </c>
      <c r="E222" s="18" t="s">
        <v>1</v>
      </c>
      <c r="F222" s="216">
        <v>35.1</v>
      </c>
      <c r="G222" s="33"/>
      <c r="H222" s="34"/>
    </row>
    <row r="223" spans="1:8" s="2" customFormat="1" ht="16.9" customHeight="1">
      <c r="A223" s="33"/>
      <c r="B223" s="34"/>
      <c r="C223" s="215" t="s">
        <v>1</v>
      </c>
      <c r="D223" s="215" t="s">
        <v>894</v>
      </c>
      <c r="E223" s="18" t="s">
        <v>1</v>
      </c>
      <c r="F223" s="216">
        <v>0</v>
      </c>
      <c r="G223" s="33"/>
      <c r="H223" s="34"/>
    </row>
    <row r="224" spans="1:8" s="2" customFormat="1" ht="16.9" customHeight="1">
      <c r="A224" s="33"/>
      <c r="B224" s="34"/>
      <c r="C224" s="215" t="s">
        <v>830</v>
      </c>
      <c r="D224" s="215" t="s">
        <v>239</v>
      </c>
      <c r="E224" s="18" t="s">
        <v>1</v>
      </c>
      <c r="F224" s="216">
        <v>238.463</v>
      </c>
      <c r="G224" s="33"/>
      <c r="H224" s="34"/>
    </row>
    <row r="225" spans="1:8" s="2" customFormat="1" ht="16.9" customHeight="1">
      <c r="A225" s="33"/>
      <c r="B225" s="34"/>
      <c r="C225" s="217" t="s">
        <v>3048</v>
      </c>
      <c r="D225" s="33"/>
      <c r="E225" s="33"/>
      <c r="F225" s="33"/>
      <c r="G225" s="33"/>
      <c r="H225" s="34"/>
    </row>
    <row r="226" spans="1:8" s="2" customFormat="1" ht="16.9" customHeight="1">
      <c r="A226" s="33"/>
      <c r="B226" s="34"/>
      <c r="C226" s="215" t="s">
        <v>865</v>
      </c>
      <c r="D226" s="215" t="s">
        <v>866</v>
      </c>
      <c r="E226" s="18" t="s">
        <v>222</v>
      </c>
      <c r="F226" s="216">
        <v>155.001</v>
      </c>
      <c r="G226" s="33"/>
      <c r="H226" s="34"/>
    </row>
    <row r="227" spans="1:8" s="2" customFormat="1" ht="16.9" customHeight="1">
      <c r="A227" s="33"/>
      <c r="B227" s="34"/>
      <c r="C227" s="215" t="s">
        <v>896</v>
      </c>
      <c r="D227" s="215" t="s">
        <v>897</v>
      </c>
      <c r="E227" s="18" t="s">
        <v>222</v>
      </c>
      <c r="F227" s="216">
        <v>83.462</v>
      </c>
      <c r="G227" s="33"/>
      <c r="H227" s="34"/>
    </row>
    <row r="228" spans="1:8" s="2" customFormat="1" ht="16.9" customHeight="1">
      <c r="A228" s="33"/>
      <c r="B228" s="34"/>
      <c r="C228" s="215" t="s">
        <v>316</v>
      </c>
      <c r="D228" s="215" t="s">
        <v>317</v>
      </c>
      <c r="E228" s="18" t="s">
        <v>222</v>
      </c>
      <c r="F228" s="216">
        <v>155.001</v>
      </c>
      <c r="G228" s="33"/>
      <c r="H228" s="34"/>
    </row>
    <row r="229" spans="1:8" s="2" customFormat="1" ht="16.9" customHeight="1">
      <c r="A229" s="33"/>
      <c r="B229" s="34"/>
      <c r="C229" s="211" t="s">
        <v>831</v>
      </c>
      <c r="D229" s="212" t="s">
        <v>1</v>
      </c>
      <c r="E229" s="213" t="s">
        <v>1</v>
      </c>
      <c r="F229" s="214">
        <v>238.463</v>
      </c>
      <c r="G229" s="33"/>
      <c r="H229" s="34"/>
    </row>
    <row r="230" spans="1:8" s="2" customFormat="1" ht="16.9" customHeight="1">
      <c r="A230" s="33"/>
      <c r="B230" s="34"/>
      <c r="C230" s="215" t="s">
        <v>1</v>
      </c>
      <c r="D230" s="215" t="s">
        <v>867</v>
      </c>
      <c r="E230" s="18" t="s">
        <v>1</v>
      </c>
      <c r="F230" s="216">
        <v>0</v>
      </c>
      <c r="G230" s="33"/>
      <c r="H230" s="34"/>
    </row>
    <row r="231" spans="1:8" s="2" customFormat="1" ht="16.9" customHeight="1">
      <c r="A231" s="33"/>
      <c r="B231" s="34"/>
      <c r="C231" s="215" t="s">
        <v>1</v>
      </c>
      <c r="D231" s="215" t="s">
        <v>868</v>
      </c>
      <c r="E231" s="18" t="s">
        <v>1</v>
      </c>
      <c r="F231" s="216">
        <v>0</v>
      </c>
      <c r="G231" s="33"/>
      <c r="H231" s="34"/>
    </row>
    <row r="232" spans="1:8" s="2" customFormat="1" ht="16.9" customHeight="1">
      <c r="A232" s="33"/>
      <c r="B232" s="34"/>
      <c r="C232" s="215" t="s">
        <v>1</v>
      </c>
      <c r="D232" s="215" t="s">
        <v>869</v>
      </c>
      <c r="E232" s="18" t="s">
        <v>1</v>
      </c>
      <c r="F232" s="216">
        <v>10.075</v>
      </c>
      <c r="G232" s="33"/>
      <c r="H232" s="34"/>
    </row>
    <row r="233" spans="1:8" s="2" customFormat="1" ht="16.9" customHeight="1">
      <c r="A233" s="33"/>
      <c r="B233" s="34"/>
      <c r="C233" s="215" t="s">
        <v>1</v>
      </c>
      <c r="D233" s="215" t="s">
        <v>870</v>
      </c>
      <c r="E233" s="18" t="s">
        <v>1</v>
      </c>
      <c r="F233" s="216">
        <v>13.138</v>
      </c>
      <c r="G233" s="33"/>
      <c r="H233" s="34"/>
    </row>
    <row r="234" spans="1:8" s="2" customFormat="1" ht="16.9" customHeight="1">
      <c r="A234" s="33"/>
      <c r="B234" s="34"/>
      <c r="C234" s="215" t="s">
        <v>1</v>
      </c>
      <c r="D234" s="215" t="s">
        <v>871</v>
      </c>
      <c r="E234" s="18" t="s">
        <v>1</v>
      </c>
      <c r="F234" s="216">
        <v>14.41</v>
      </c>
      <c r="G234" s="33"/>
      <c r="H234" s="34"/>
    </row>
    <row r="235" spans="1:8" s="2" customFormat="1" ht="16.9" customHeight="1">
      <c r="A235" s="33"/>
      <c r="B235" s="34"/>
      <c r="C235" s="215" t="s">
        <v>1</v>
      </c>
      <c r="D235" s="215" t="s">
        <v>872</v>
      </c>
      <c r="E235" s="18" t="s">
        <v>1</v>
      </c>
      <c r="F235" s="216">
        <v>14.095</v>
      </c>
      <c r="G235" s="33"/>
      <c r="H235" s="34"/>
    </row>
    <row r="236" spans="1:8" s="2" customFormat="1" ht="16.9" customHeight="1">
      <c r="A236" s="33"/>
      <c r="B236" s="34"/>
      <c r="C236" s="215" t="s">
        <v>1</v>
      </c>
      <c r="D236" s="215" t="s">
        <v>873</v>
      </c>
      <c r="E236" s="18" t="s">
        <v>1</v>
      </c>
      <c r="F236" s="216">
        <v>4.312</v>
      </c>
      <c r="G236" s="33"/>
      <c r="H236" s="34"/>
    </row>
    <row r="237" spans="1:8" s="2" customFormat="1" ht="16.9" customHeight="1">
      <c r="A237" s="33"/>
      <c r="B237" s="34"/>
      <c r="C237" s="215" t="s">
        <v>1</v>
      </c>
      <c r="D237" s="215" t="s">
        <v>874</v>
      </c>
      <c r="E237" s="18" t="s">
        <v>1</v>
      </c>
      <c r="F237" s="216">
        <v>9.007</v>
      </c>
      <c r="G237" s="33"/>
      <c r="H237" s="34"/>
    </row>
    <row r="238" spans="1:8" s="2" customFormat="1" ht="16.9" customHeight="1">
      <c r="A238" s="33"/>
      <c r="B238" s="34"/>
      <c r="C238" s="215" t="s">
        <v>1</v>
      </c>
      <c r="D238" s="215" t="s">
        <v>875</v>
      </c>
      <c r="E238" s="18" t="s">
        <v>1</v>
      </c>
      <c r="F238" s="216">
        <v>8.966</v>
      </c>
      <c r="G238" s="33"/>
      <c r="H238" s="34"/>
    </row>
    <row r="239" spans="1:8" s="2" customFormat="1" ht="16.9" customHeight="1">
      <c r="A239" s="33"/>
      <c r="B239" s="34"/>
      <c r="C239" s="215" t="s">
        <v>1</v>
      </c>
      <c r="D239" s="215" t="s">
        <v>876</v>
      </c>
      <c r="E239" s="18" t="s">
        <v>1</v>
      </c>
      <c r="F239" s="216">
        <v>7.859</v>
      </c>
      <c r="G239" s="33"/>
      <c r="H239" s="34"/>
    </row>
    <row r="240" spans="1:8" s="2" customFormat="1" ht="16.9" customHeight="1">
      <c r="A240" s="33"/>
      <c r="B240" s="34"/>
      <c r="C240" s="215" t="s">
        <v>1</v>
      </c>
      <c r="D240" s="215" t="s">
        <v>877</v>
      </c>
      <c r="E240" s="18" t="s">
        <v>1</v>
      </c>
      <c r="F240" s="216">
        <v>6.822</v>
      </c>
      <c r="G240" s="33"/>
      <c r="H240" s="34"/>
    </row>
    <row r="241" spans="1:8" s="2" customFormat="1" ht="16.9" customHeight="1">
      <c r="A241" s="33"/>
      <c r="B241" s="34"/>
      <c r="C241" s="215" t="s">
        <v>1</v>
      </c>
      <c r="D241" s="215" t="s">
        <v>878</v>
      </c>
      <c r="E241" s="18" t="s">
        <v>1</v>
      </c>
      <c r="F241" s="216">
        <v>6.315</v>
      </c>
      <c r="G241" s="33"/>
      <c r="H241" s="34"/>
    </row>
    <row r="242" spans="1:8" s="2" customFormat="1" ht="16.9" customHeight="1">
      <c r="A242" s="33"/>
      <c r="B242" s="34"/>
      <c r="C242" s="215" t="s">
        <v>1</v>
      </c>
      <c r="D242" s="215" t="s">
        <v>879</v>
      </c>
      <c r="E242" s="18" t="s">
        <v>1</v>
      </c>
      <c r="F242" s="216">
        <v>2.123</v>
      </c>
      <c r="G242" s="33"/>
      <c r="H242" s="34"/>
    </row>
    <row r="243" spans="1:8" s="2" customFormat="1" ht="16.9" customHeight="1">
      <c r="A243" s="33"/>
      <c r="B243" s="34"/>
      <c r="C243" s="215" t="s">
        <v>1</v>
      </c>
      <c r="D243" s="215" t="s">
        <v>880</v>
      </c>
      <c r="E243" s="18" t="s">
        <v>1</v>
      </c>
      <c r="F243" s="216">
        <v>6.277</v>
      </c>
      <c r="G243" s="33"/>
      <c r="H243" s="34"/>
    </row>
    <row r="244" spans="1:8" s="2" customFormat="1" ht="16.9" customHeight="1">
      <c r="A244" s="33"/>
      <c r="B244" s="34"/>
      <c r="C244" s="215" t="s">
        <v>1</v>
      </c>
      <c r="D244" s="215" t="s">
        <v>881</v>
      </c>
      <c r="E244" s="18" t="s">
        <v>1</v>
      </c>
      <c r="F244" s="216">
        <v>4.796</v>
      </c>
      <c r="G244" s="33"/>
      <c r="H244" s="34"/>
    </row>
    <row r="245" spans="1:8" s="2" customFormat="1" ht="16.9" customHeight="1">
      <c r="A245" s="33"/>
      <c r="B245" s="34"/>
      <c r="C245" s="215" t="s">
        <v>1</v>
      </c>
      <c r="D245" s="215" t="s">
        <v>882</v>
      </c>
      <c r="E245" s="18" t="s">
        <v>1</v>
      </c>
      <c r="F245" s="216">
        <v>11.799</v>
      </c>
      <c r="G245" s="33"/>
      <c r="H245" s="34"/>
    </row>
    <row r="246" spans="1:8" s="2" customFormat="1" ht="16.9" customHeight="1">
      <c r="A246" s="33"/>
      <c r="B246" s="34"/>
      <c r="C246" s="215" t="s">
        <v>1</v>
      </c>
      <c r="D246" s="215" t="s">
        <v>883</v>
      </c>
      <c r="E246" s="18" t="s">
        <v>1</v>
      </c>
      <c r="F246" s="216">
        <v>10.465</v>
      </c>
      <c r="G246" s="33"/>
      <c r="H246" s="34"/>
    </row>
    <row r="247" spans="1:8" s="2" customFormat="1" ht="16.9" customHeight="1">
      <c r="A247" s="33"/>
      <c r="B247" s="34"/>
      <c r="C247" s="215" t="s">
        <v>1</v>
      </c>
      <c r="D247" s="215" t="s">
        <v>884</v>
      </c>
      <c r="E247" s="18" t="s">
        <v>1</v>
      </c>
      <c r="F247" s="216">
        <v>10.024</v>
      </c>
      <c r="G247" s="33"/>
      <c r="H247" s="34"/>
    </row>
    <row r="248" spans="1:8" s="2" customFormat="1" ht="16.9" customHeight="1">
      <c r="A248" s="33"/>
      <c r="B248" s="34"/>
      <c r="C248" s="215" t="s">
        <v>1</v>
      </c>
      <c r="D248" s="215" t="s">
        <v>885</v>
      </c>
      <c r="E248" s="18" t="s">
        <v>1</v>
      </c>
      <c r="F248" s="216">
        <v>10.177</v>
      </c>
      <c r="G248" s="33"/>
      <c r="H248" s="34"/>
    </row>
    <row r="249" spans="1:8" s="2" customFormat="1" ht="16.9" customHeight="1">
      <c r="A249" s="33"/>
      <c r="B249" s="34"/>
      <c r="C249" s="215" t="s">
        <v>1</v>
      </c>
      <c r="D249" s="215" t="s">
        <v>886</v>
      </c>
      <c r="E249" s="18" t="s">
        <v>1</v>
      </c>
      <c r="F249" s="216">
        <v>11.72</v>
      </c>
      <c r="G249" s="33"/>
      <c r="H249" s="34"/>
    </row>
    <row r="250" spans="1:8" s="2" customFormat="1" ht="16.9" customHeight="1">
      <c r="A250" s="33"/>
      <c r="B250" s="34"/>
      <c r="C250" s="215" t="s">
        <v>1</v>
      </c>
      <c r="D250" s="215" t="s">
        <v>887</v>
      </c>
      <c r="E250" s="18" t="s">
        <v>1</v>
      </c>
      <c r="F250" s="216">
        <v>9.458</v>
      </c>
      <c r="G250" s="33"/>
      <c r="H250" s="34"/>
    </row>
    <row r="251" spans="1:8" s="2" customFormat="1" ht="16.9" customHeight="1">
      <c r="A251" s="33"/>
      <c r="B251" s="34"/>
      <c r="C251" s="215" t="s">
        <v>1</v>
      </c>
      <c r="D251" s="215" t="s">
        <v>888</v>
      </c>
      <c r="E251" s="18" t="s">
        <v>1</v>
      </c>
      <c r="F251" s="216">
        <v>9.233</v>
      </c>
      <c r="G251" s="33"/>
      <c r="H251" s="34"/>
    </row>
    <row r="252" spans="1:8" s="2" customFormat="1" ht="16.9" customHeight="1">
      <c r="A252" s="33"/>
      <c r="B252" s="34"/>
      <c r="C252" s="215" t="s">
        <v>1</v>
      </c>
      <c r="D252" s="215" t="s">
        <v>889</v>
      </c>
      <c r="E252" s="18" t="s">
        <v>1</v>
      </c>
      <c r="F252" s="216">
        <v>3.592</v>
      </c>
      <c r="G252" s="33"/>
      <c r="H252" s="34"/>
    </row>
    <row r="253" spans="1:8" s="2" customFormat="1" ht="16.9" customHeight="1">
      <c r="A253" s="33"/>
      <c r="B253" s="34"/>
      <c r="C253" s="215" t="s">
        <v>1</v>
      </c>
      <c r="D253" s="215" t="s">
        <v>890</v>
      </c>
      <c r="E253" s="18" t="s">
        <v>1</v>
      </c>
      <c r="F253" s="216">
        <v>7.821</v>
      </c>
      <c r="G253" s="33"/>
      <c r="H253" s="34"/>
    </row>
    <row r="254" spans="1:8" s="2" customFormat="1" ht="16.9" customHeight="1">
      <c r="A254" s="33"/>
      <c r="B254" s="34"/>
      <c r="C254" s="215" t="s">
        <v>1</v>
      </c>
      <c r="D254" s="215" t="s">
        <v>891</v>
      </c>
      <c r="E254" s="18" t="s">
        <v>1</v>
      </c>
      <c r="F254" s="216">
        <v>10.879</v>
      </c>
      <c r="G254" s="33"/>
      <c r="H254" s="34"/>
    </row>
    <row r="255" spans="1:8" s="2" customFormat="1" ht="16.9" customHeight="1">
      <c r="A255" s="33"/>
      <c r="B255" s="34"/>
      <c r="C255" s="215" t="s">
        <v>1</v>
      </c>
      <c r="D255" s="215" t="s">
        <v>892</v>
      </c>
      <c r="E255" s="18" t="s">
        <v>1</v>
      </c>
      <c r="F255" s="216">
        <v>35.1</v>
      </c>
      <c r="G255" s="33"/>
      <c r="H255" s="34"/>
    </row>
    <row r="256" spans="1:8" s="2" customFormat="1" ht="16.9" customHeight="1">
      <c r="A256" s="33"/>
      <c r="B256" s="34"/>
      <c r="C256" s="215" t="s">
        <v>831</v>
      </c>
      <c r="D256" s="215" t="s">
        <v>893</v>
      </c>
      <c r="E256" s="18" t="s">
        <v>1</v>
      </c>
      <c r="F256" s="216">
        <v>238.463</v>
      </c>
      <c r="G256" s="33"/>
      <c r="H256" s="34"/>
    </row>
    <row r="257" spans="1:8" s="2" customFormat="1" ht="16.9" customHeight="1">
      <c r="A257" s="33"/>
      <c r="B257" s="34"/>
      <c r="C257" s="217" t="s">
        <v>3048</v>
      </c>
      <c r="D257" s="33"/>
      <c r="E257" s="33"/>
      <c r="F257" s="33"/>
      <c r="G257" s="33"/>
      <c r="H257" s="34"/>
    </row>
    <row r="258" spans="1:8" s="2" customFormat="1" ht="16.9" customHeight="1">
      <c r="A258" s="33"/>
      <c r="B258" s="34"/>
      <c r="C258" s="215" t="s">
        <v>865</v>
      </c>
      <c r="D258" s="215" t="s">
        <v>866</v>
      </c>
      <c r="E258" s="18" t="s">
        <v>222</v>
      </c>
      <c r="F258" s="216">
        <v>155.001</v>
      </c>
      <c r="G258" s="33"/>
      <c r="H258" s="34"/>
    </row>
    <row r="259" spans="1:8" s="2" customFormat="1" ht="16.9" customHeight="1">
      <c r="A259" s="33"/>
      <c r="B259" s="34"/>
      <c r="C259" s="215" t="s">
        <v>372</v>
      </c>
      <c r="D259" s="215" t="s">
        <v>373</v>
      </c>
      <c r="E259" s="18" t="s">
        <v>222</v>
      </c>
      <c r="F259" s="216">
        <v>143.951</v>
      </c>
      <c r="G259" s="33"/>
      <c r="H259" s="34"/>
    </row>
    <row r="260" spans="1:8" s="2" customFormat="1" ht="16.9" customHeight="1">
      <c r="A260" s="33"/>
      <c r="B260" s="34"/>
      <c r="C260" s="211" t="s">
        <v>832</v>
      </c>
      <c r="D260" s="212" t="s">
        <v>1</v>
      </c>
      <c r="E260" s="213" t="s">
        <v>1</v>
      </c>
      <c r="F260" s="214">
        <v>0</v>
      </c>
      <c r="G260" s="33"/>
      <c r="H260" s="34"/>
    </row>
    <row r="261" spans="1:8" s="2" customFormat="1" ht="16.9" customHeight="1">
      <c r="A261" s="33"/>
      <c r="B261" s="34"/>
      <c r="C261" s="217" t="s">
        <v>3048</v>
      </c>
      <c r="D261" s="33"/>
      <c r="E261" s="33"/>
      <c r="F261" s="33"/>
      <c r="G261" s="33"/>
      <c r="H261" s="34"/>
    </row>
    <row r="262" spans="1:8" s="2" customFormat="1" ht="16.9" customHeight="1">
      <c r="A262" s="33"/>
      <c r="B262" s="34"/>
      <c r="C262" s="215" t="s">
        <v>849</v>
      </c>
      <c r="D262" s="215" t="s">
        <v>850</v>
      </c>
      <c r="E262" s="18" t="s">
        <v>222</v>
      </c>
      <c r="F262" s="216">
        <v>0</v>
      </c>
      <c r="G262" s="33"/>
      <c r="H262" s="34"/>
    </row>
    <row r="263" spans="1:8" s="2" customFormat="1" ht="16.9" customHeight="1">
      <c r="A263" s="33"/>
      <c r="B263" s="34"/>
      <c r="C263" s="215" t="s">
        <v>865</v>
      </c>
      <c r="D263" s="215" t="s">
        <v>866</v>
      </c>
      <c r="E263" s="18" t="s">
        <v>222</v>
      </c>
      <c r="F263" s="216">
        <v>155.001</v>
      </c>
      <c r="G263" s="33"/>
      <c r="H263" s="34"/>
    </row>
    <row r="264" spans="1:8" s="2" customFormat="1" ht="16.9" customHeight="1">
      <c r="A264" s="33"/>
      <c r="B264" s="34"/>
      <c r="C264" s="215" t="s">
        <v>316</v>
      </c>
      <c r="D264" s="215" t="s">
        <v>317</v>
      </c>
      <c r="E264" s="18" t="s">
        <v>222</v>
      </c>
      <c r="F264" s="216">
        <v>155.001</v>
      </c>
      <c r="G264" s="33"/>
      <c r="H264" s="34"/>
    </row>
    <row r="265" spans="1:8" s="2" customFormat="1" ht="16.9" customHeight="1">
      <c r="A265" s="33"/>
      <c r="B265" s="34"/>
      <c r="C265" s="211" t="s">
        <v>133</v>
      </c>
      <c r="D265" s="212" t="s">
        <v>1</v>
      </c>
      <c r="E265" s="213" t="s">
        <v>1</v>
      </c>
      <c r="F265" s="214">
        <v>143.951</v>
      </c>
      <c r="G265" s="33"/>
      <c r="H265" s="34"/>
    </row>
    <row r="266" spans="1:8" s="2" customFormat="1" ht="16.9" customHeight="1">
      <c r="A266" s="33"/>
      <c r="B266" s="34"/>
      <c r="C266" s="215" t="s">
        <v>1</v>
      </c>
      <c r="D266" s="215" t="s">
        <v>936</v>
      </c>
      <c r="E266" s="18" t="s">
        <v>1</v>
      </c>
      <c r="F266" s="216">
        <v>238.463</v>
      </c>
      <c r="G266" s="33"/>
      <c r="H266" s="34"/>
    </row>
    <row r="267" spans="1:8" s="2" customFormat="1" ht="16.9" customHeight="1">
      <c r="A267" s="33"/>
      <c r="B267" s="34"/>
      <c r="C267" s="215" t="s">
        <v>1</v>
      </c>
      <c r="D267" s="215" t="s">
        <v>937</v>
      </c>
      <c r="E267" s="18" t="s">
        <v>1</v>
      </c>
      <c r="F267" s="216">
        <v>0</v>
      </c>
      <c r="G267" s="33"/>
      <c r="H267" s="34"/>
    </row>
    <row r="268" spans="1:8" s="2" customFormat="1" ht="16.9" customHeight="1">
      <c r="A268" s="33"/>
      <c r="B268" s="34"/>
      <c r="C268" s="215" t="s">
        <v>1</v>
      </c>
      <c r="D268" s="215" t="s">
        <v>938</v>
      </c>
      <c r="E268" s="18" t="s">
        <v>1</v>
      </c>
      <c r="F268" s="216">
        <v>-82.357</v>
      </c>
      <c r="G268" s="33"/>
      <c r="H268" s="34"/>
    </row>
    <row r="269" spans="1:8" s="2" customFormat="1" ht="16.9" customHeight="1">
      <c r="A269" s="33"/>
      <c r="B269" s="34"/>
      <c r="C269" s="215" t="s">
        <v>1</v>
      </c>
      <c r="D269" s="215" t="s">
        <v>939</v>
      </c>
      <c r="E269" s="18" t="s">
        <v>1</v>
      </c>
      <c r="F269" s="216">
        <v>-3.128</v>
      </c>
      <c r="G269" s="33"/>
      <c r="H269" s="34"/>
    </row>
    <row r="270" spans="1:8" s="2" customFormat="1" ht="16.9" customHeight="1">
      <c r="A270" s="33"/>
      <c r="B270" s="34"/>
      <c r="C270" s="215" t="s">
        <v>1</v>
      </c>
      <c r="D270" s="215" t="s">
        <v>940</v>
      </c>
      <c r="E270" s="18" t="s">
        <v>1</v>
      </c>
      <c r="F270" s="216">
        <v>-9.027</v>
      </c>
      <c r="G270" s="33"/>
      <c r="H270" s="34"/>
    </row>
    <row r="271" spans="1:8" s="2" customFormat="1" ht="16.9" customHeight="1">
      <c r="A271" s="33"/>
      <c r="B271" s="34"/>
      <c r="C271" s="215" t="s">
        <v>133</v>
      </c>
      <c r="D271" s="215" t="s">
        <v>239</v>
      </c>
      <c r="E271" s="18" t="s">
        <v>1</v>
      </c>
      <c r="F271" s="216">
        <v>143.951</v>
      </c>
      <c r="G271" s="33"/>
      <c r="H271" s="34"/>
    </row>
    <row r="272" spans="1:8" s="2" customFormat="1" ht="16.9" customHeight="1">
      <c r="A272" s="33"/>
      <c r="B272" s="34"/>
      <c r="C272" s="217" t="s">
        <v>3048</v>
      </c>
      <c r="D272" s="33"/>
      <c r="E272" s="33"/>
      <c r="F272" s="33"/>
      <c r="G272" s="33"/>
      <c r="H272" s="34"/>
    </row>
    <row r="273" spans="1:8" s="2" customFormat="1" ht="16.9" customHeight="1">
      <c r="A273" s="33"/>
      <c r="B273" s="34"/>
      <c r="C273" s="215" t="s">
        <v>372</v>
      </c>
      <c r="D273" s="215" t="s">
        <v>373</v>
      </c>
      <c r="E273" s="18" t="s">
        <v>222</v>
      </c>
      <c r="F273" s="216">
        <v>143.951</v>
      </c>
      <c r="G273" s="33"/>
      <c r="H273" s="34"/>
    </row>
    <row r="274" spans="1:8" s="2" customFormat="1" ht="16.9" customHeight="1">
      <c r="A274" s="33"/>
      <c r="B274" s="34"/>
      <c r="C274" s="215" t="s">
        <v>385</v>
      </c>
      <c r="D274" s="215" t="s">
        <v>945</v>
      </c>
      <c r="E274" s="18" t="s">
        <v>222</v>
      </c>
      <c r="F274" s="216">
        <v>166.263</v>
      </c>
      <c r="G274" s="33"/>
      <c r="H274" s="34"/>
    </row>
    <row r="275" spans="1:8" s="2" customFormat="1" ht="16.9" customHeight="1">
      <c r="A275" s="33"/>
      <c r="B275" s="34"/>
      <c r="C275" s="215" t="s">
        <v>941</v>
      </c>
      <c r="D275" s="215" t="s">
        <v>942</v>
      </c>
      <c r="E275" s="18" t="s">
        <v>249</v>
      </c>
      <c r="F275" s="216">
        <v>299.274</v>
      </c>
      <c r="G275" s="33"/>
      <c r="H275" s="34"/>
    </row>
    <row r="276" spans="1:8" s="2" customFormat="1" ht="26.45" customHeight="1">
      <c r="A276" s="33"/>
      <c r="B276" s="34"/>
      <c r="C276" s="210" t="s">
        <v>3050</v>
      </c>
      <c r="D276" s="210" t="s">
        <v>93</v>
      </c>
      <c r="E276" s="33"/>
      <c r="F276" s="33"/>
      <c r="G276" s="33"/>
      <c r="H276" s="34"/>
    </row>
    <row r="277" spans="1:8" s="2" customFormat="1" ht="16.9" customHeight="1">
      <c r="A277" s="33"/>
      <c r="B277" s="34"/>
      <c r="C277" s="211" t="s">
        <v>1126</v>
      </c>
      <c r="D277" s="212" t="s">
        <v>1</v>
      </c>
      <c r="E277" s="213" t="s">
        <v>1</v>
      </c>
      <c r="F277" s="214">
        <v>308.55</v>
      </c>
      <c r="G277" s="33"/>
      <c r="H277" s="34"/>
    </row>
    <row r="278" spans="1:8" s="2" customFormat="1" ht="16.9" customHeight="1">
      <c r="A278" s="33"/>
      <c r="B278" s="34"/>
      <c r="C278" s="215" t="s">
        <v>1</v>
      </c>
      <c r="D278" s="215" t="s">
        <v>868</v>
      </c>
      <c r="E278" s="18" t="s">
        <v>1</v>
      </c>
      <c r="F278" s="216">
        <v>0</v>
      </c>
      <c r="G278" s="33"/>
      <c r="H278" s="34"/>
    </row>
    <row r="279" spans="1:8" s="2" customFormat="1" ht="16.9" customHeight="1">
      <c r="A279" s="33"/>
      <c r="B279" s="34"/>
      <c r="C279" s="215" t="s">
        <v>1</v>
      </c>
      <c r="D279" s="215" t="s">
        <v>1185</v>
      </c>
      <c r="E279" s="18" t="s">
        <v>1</v>
      </c>
      <c r="F279" s="216">
        <v>272.55</v>
      </c>
      <c r="G279" s="33"/>
      <c r="H279" s="34"/>
    </row>
    <row r="280" spans="1:8" s="2" customFormat="1" ht="16.9" customHeight="1">
      <c r="A280" s="33"/>
      <c r="B280" s="34"/>
      <c r="C280" s="215" t="s">
        <v>1</v>
      </c>
      <c r="D280" s="215" t="s">
        <v>1186</v>
      </c>
      <c r="E280" s="18" t="s">
        <v>1</v>
      </c>
      <c r="F280" s="216">
        <v>36</v>
      </c>
      <c r="G280" s="33"/>
      <c r="H280" s="34"/>
    </row>
    <row r="281" spans="1:8" s="2" customFormat="1" ht="16.9" customHeight="1">
      <c r="A281" s="33"/>
      <c r="B281" s="34"/>
      <c r="C281" s="215" t="s">
        <v>1126</v>
      </c>
      <c r="D281" s="215" t="s">
        <v>893</v>
      </c>
      <c r="E281" s="18" t="s">
        <v>1</v>
      </c>
      <c r="F281" s="216">
        <v>308.55</v>
      </c>
      <c r="G281" s="33"/>
      <c r="H281" s="34"/>
    </row>
    <row r="282" spans="1:8" s="2" customFormat="1" ht="16.9" customHeight="1">
      <c r="A282" s="33"/>
      <c r="B282" s="34"/>
      <c r="C282" s="217" t="s">
        <v>3048</v>
      </c>
      <c r="D282" s="33"/>
      <c r="E282" s="33"/>
      <c r="F282" s="33"/>
      <c r="G282" s="33"/>
      <c r="H282" s="34"/>
    </row>
    <row r="283" spans="1:8" s="2" customFormat="1" ht="16.9" customHeight="1">
      <c r="A283" s="33"/>
      <c r="B283" s="34"/>
      <c r="C283" s="215" t="s">
        <v>275</v>
      </c>
      <c r="D283" s="215" t="s">
        <v>276</v>
      </c>
      <c r="E283" s="18" t="s">
        <v>175</v>
      </c>
      <c r="F283" s="216">
        <v>470.771</v>
      </c>
      <c r="G283" s="33"/>
      <c r="H283" s="34"/>
    </row>
    <row r="284" spans="1:8" s="2" customFormat="1" ht="16.9" customHeight="1">
      <c r="A284" s="33"/>
      <c r="B284" s="34"/>
      <c r="C284" s="215" t="s">
        <v>1164</v>
      </c>
      <c r="D284" s="215" t="s">
        <v>1165</v>
      </c>
      <c r="E284" s="18" t="s">
        <v>175</v>
      </c>
      <c r="F284" s="216">
        <v>308.55</v>
      </c>
      <c r="G284" s="33"/>
      <c r="H284" s="34"/>
    </row>
    <row r="285" spans="1:8" s="2" customFormat="1" ht="16.9" customHeight="1">
      <c r="A285" s="33"/>
      <c r="B285" s="34"/>
      <c r="C285" s="215" t="s">
        <v>1168</v>
      </c>
      <c r="D285" s="215" t="s">
        <v>1169</v>
      </c>
      <c r="E285" s="18" t="s">
        <v>175</v>
      </c>
      <c r="F285" s="216">
        <v>308.55</v>
      </c>
      <c r="G285" s="33"/>
      <c r="H285" s="34"/>
    </row>
    <row r="286" spans="1:8" s="2" customFormat="1" ht="16.9" customHeight="1">
      <c r="A286" s="33"/>
      <c r="B286" s="34"/>
      <c r="C286" s="215" t="s">
        <v>1253</v>
      </c>
      <c r="D286" s="215" t="s">
        <v>1254</v>
      </c>
      <c r="E286" s="18" t="s">
        <v>222</v>
      </c>
      <c r="F286" s="216">
        <v>1175.936</v>
      </c>
      <c r="G286" s="33"/>
      <c r="H286" s="34"/>
    </row>
    <row r="287" spans="1:8" s="2" customFormat="1" ht="16.9" customHeight="1">
      <c r="A287" s="33"/>
      <c r="B287" s="34"/>
      <c r="C287" s="215" t="s">
        <v>1418</v>
      </c>
      <c r="D287" s="215" t="s">
        <v>1419</v>
      </c>
      <c r="E287" s="18" t="s">
        <v>175</v>
      </c>
      <c r="F287" s="216">
        <v>1458.514</v>
      </c>
      <c r="G287" s="33"/>
      <c r="H287" s="34"/>
    </row>
    <row r="288" spans="1:8" s="2" customFormat="1" ht="16.9" customHeight="1">
      <c r="A288" s="33"/>
      <c r="B288" s="34"/>
      <c r="C288" s="211" t="s">
        <v>1128</v>
      </c>
      <c r="D288" s="212" t="s">
        <v>1</v>
      </c>
      <c r="E288" s="213" t="s">
        <v>1</v>
      </c>
      <c r="F288" s="214">
        <v>258.486</v>
      </c>
      <c r="G288" s="33"/>
      <c r="H288" s="34"/>
    </row>
    <row r="289" spans="1:8" s="2" customFormat="1" ht="16.9" customHeight="1">
      <c r="A289" s="33"/>
      <c r="B289" s="34"/>
      <c r="C289" s="215" t="s">
        <v>1</v>
      </c>
      <c r="D289" s="215" t="s">
        <v>1198</v>
      </c>
      <c r="E289" s="18" t="s">
        <v>1</v>
      </c>
      <c r="F289" s="216">
        <v>0</v>
      </c>
      <c r="G289" s="33"/>
      <c r="H289" s="34"/>
    </row>
    <row r="290" spans="1:8" s="2" customFormat="1" ht="16.9" customHeight="1">
      <c r="A290" s="33"/>
      <c r="B290" s="34"/>
      <c r="C290" s="215" t="s">
        <v>1</v>
      </c>
      <c r="D290" s="215" t="s">
        <v>1199</v>
      </c>
      <c r="E290" s="18" t="s">
        <v>1</v>
      </c>
      <c r="F290" s="216">
        <v>0</v>
      </c>
      <c r="G290" s="33"/>
      <c r="H290" s="34"/>
    </row>
    <row r="291" spans="1:8" s="2" customFormat="1" ht="16.9" customHeight="1">
      <c r="A291" s="33"/>
      <c r="B291" s="34"/>
      <c r="C291" s="215" t="s">
        <v>1</v>
      </c>
      <c r="D291" s="215" t="s">
        <v>1200</v>
      </c>
      <c r="E291" s="18" t="s">
        <v>1</v>
      </c>
      <c r="F291" s="216">
        <v>212.826</v>
      </c>
      <c r="G291" s="33"/>
      <c r="H291" s="34"/>
    </row>
    <row r="292" spans="1:8" s="2" customFormat="1" ht="16.9" customHeight="1">
      <c r="A292" s="33"/>
      <c r="B292" s="34"/>
      <c r="C292" s="215" t="s">
        <v>1</v>
      </c>
      <c r="D292" s="215" t="s">
        <v>1201</v>
      </c>
      <c r="E292" s="18" t="s">
        <v>1</v>
      </c>
      <c r="F292" s="216">
        <v>18</v>
      </c>
      <c r="G292" s="33"/>
      <c r="H292" s="34"/>
    </row>
    <row r="293" spans="1:8" s="2" customFormat="1" ht="16.9" customHeight="1">
      <c r="A293" s="33"/>
      <c r="B293" s="34"/>
      <c r="C293" s="215" t="s">
        <v>1</v>
      </c>
      <c r="D293" s="215" t="s">
        <v>1202</v>
      </c>
      <c r="E293" s="18" t="s">
        <v>1</v>
      </c>
      <c r="F293" s="216">
        <v>12.16</v>
      </c>
      <c r="G293" s="33"/>
      <c r="H293" s="34"/>
    </row>
    <row r="294" spans="1:8" s="2" customFormat="1" ht="16.9" customHeight="1">
      <c r="A294" s="33"/>
      <c r="B294" s="34"/>
      <c r="C294" s="215" t="s">
        <v>1</v>
      </c>
      <c r="D294" s="215" t="s">
        <v>1203</v>
      </c>
      <c r="E294" s="18" t="s">
        <v>1</v>
      </c>
      <c r="F294" s="216">
        <v>0</v>
      </c>
      <c r="G294" s="33"/>
      <c r="H294" s="34"/>
    </row>
    <row r="295" spans="1:8" s="2" customFormat="1" ht="16.9" customHeight="1">
      <c r="A295" s="33"/>
      <c r="B295" s="34"/>
      <c r="C295" s="215" t="s">
        <v>1</v>
      </c>
      <c r="D295" s="215" t="s">
        <v>1204</v>
      </c>
      <c r="E295" s="18" t="s">
        <v>1</v>
      </c>
      <c r="F295" s="216">
        <v>6.4</v>
      </c>
      <c r="G295" s="33"/>
      <c r="H295" s="34"/>
    </row>
    <row r="296" spans="1:8" s="2" customFormat="1" ht="16.9" customHeight="1">
      <c r="A296" s="33"/>
      <c r="B296" s="34"/>
      <c r="C296" s="215" t="s">
        <v>1</v>
      </c>
      <c r="D296" s="215" t="s">
        <v>1205</v>
      </c>
      <c r="E296" s="18" t="s">
        <v>1</v>
      </c>
      <c r="F296" s="216">
        <v>9.1</v>
      </c>
      <c r="G296" s="33"/>
      <c r="H296" s="34"/>
    </row>
    <row r="297" spans="1:8" s="2" customFormat="1" ht="16.9" customHeight="1">
      <c r="A297" s="33"/>
      <c r="B297" s="34"/>
      <c r="C297" s="215" t="s">
        <v>1128</v>
      </c>
      <c r="D297" s="215" t="s">
        <v>239</v>
      </c>
      <c r="E297" s="18" t="s">
        <v>1</v>
      </c>
      <c r="F297" s="216">
        <v>258.486</v>
      </c>
      <c r="G297" s="33"/>
      <c r="H297" s="34"/>
    </row>
    <row r="298" spans="1:8" s="2" customFormat="1" ht="16.9" customHeight="1">
      <c r="A298" s="33"/>
      <c r="B298" s="34"/>
      <c r="C298" s="217" t="s">
        <v>3048</v>
      </c>
      <c r="D298" s="33"/>
      <c r="E298" s="33"/>
      <c r="F298" s="33"/>
      <c r="G298" s="33"/>
      <c r="H298" s="34"/>
    </row>
    <row r="299" spans="1:8" s="2" customFormat="1" ht="16.9" customHeight="1">
      <c r="A299" s="33"/>
      <c r="B299" s="34"/>
      <c r="C299" s="215" t="s">
        <v>1195</v>
      </c>
      <c r="D299" s="215" t="s">
        <v>1196</v>
      </c>
      <c r="E299" s="18" t="s">
        <v>175</v>
      </c>
      <c r="F299" s="216">
        <v>258.486</v>
      </c>
      <c r="G299" s="33"/>
      <c r="H299" s="34"/>
    </row>
    <row r="300" spans="1:8" s="2" customFormat="1" ht="16.9" customHeight="1">
      <c r="A300" s="33"/>
      <c r="B300" s="34"/>
      <c r="C300" s="215" t="s">
        <v>1171</v>
      </c>
      <c r="D300" s="215" t="s">
        <v>1172</v>
      </c>
      <c r="E300" s="18" t="s">
        <v>175</v>
      </c>
      <c r="F300" s="216">
        <v>258.486</v>
      </c>
      <c r="G300" s="33"/>
      <c r="H300" s="34"/>
    </row>
    <row r="301" spans="1:8" s="2" customFormat="1" ht="16.9" customHeight="1">
      <c r="A301" s="33"/>
      <c r="B301" s="34"/>
      <c r="C301" s="215" t="s">
        <v>1253</v>
      </c>
      <c r="D301" s="215" t="s">
        <v>1254</v>
      </c>
      <c r="E301" s="18" t="s">
        <v>222</v>
      </c>
      <c r="F301" s="216">
        <v>1175.936</v>
      </c>
      <c r="G301" s="33"/>
      <c r="H301" s="34"/>
    </row>
    <row r="302" spans="1:8" s="2" customFormat="1" ht="16.9" customHeight="1">
      <c r="A302" s="33"/>
      <c r="B302" s="34"/>
      <c r="C302" s="215" t="s">
        <v>1418</v>
      </c>
      <c r="D302" s="215" t="s">
        <v>1419</v>
      </c>
      <c r="E302" s="18" t="s">
        <v>175</v>
      </c>
      <c r="F302" s="216">
        <v>1458.514</v>
      </c>
      <c r="G302" s="33"/>
      <c r="H302" s="34"/>
    </row>
    <row r="303" spans="1:8" s="2" customFormat="1" ht="16.9" customHeight="1">
      <c r="A303" s="33"/>
      <c r="B303" s="34"/>
      <c r="C303" s="211" t="s">
        <v>1130</v>
      </c>
      <c r="D303" s="212" t="s">
        <v>1</v>
      </c>
      <c r="E303" s="213" t="s">
        <v>1</v>
      </c>
      <c r="F303" s="214">
        <v>162.221</v>
      </c>
      <c r="G303" s="33"/>
      <c r="H303" s="34"/>
    </row>
    <row r="304" spans="1:8" s="2" customFormat="1" ht="16.9" customHeight="1">
      <c r="A304" s="33"/>
      <c r="B304" s="34"/>
      <c r="C304" s="215" t="s">
        <v>1</v>
      </c>
      <c r="D304" s="215" t="s">
        <v>1187</v>
      </c>
      <c r="E304" s="18" t="s">
        <v>1</v>
      </c>
      <c r="F304" s="216">
        <v>0</v>
      </c>
      <c r="G304" s="33"/>
      <c r="H304" s="34"/>
    </row>
    <row r="305" spans="1:8" s="2" customFormat="1" ht="16.9" customHeight="1">
      <c r="A305" s="33"/>
      <c r="B305" s="34"/>
      <c r="C305" s="215" t="s">
        <v>1</v>
      </c>
      <c r="D305" s="215" t="s">
        <v>1188</v>
      </c>
      <c r="E305" s="18" t="s">
        <v>1</v>
      </c>
      <c r="F305" s="216">
        <v>153.221</v>
      </c>
      <c r="G305" s="33"/>
      <c r="H305" s="34"/>
    </row>
    <row r="306" spans="1:8" s="2" customFormat="1" ht="16.9" customHeight="1">
      <c r="A306" s="33"/>
      <c r="B306" s="34"/>
      <c r="C306" s="215" t="s">
        <v>1</v>
      </c>
      <c r="D306" s="215" t="s">
        <v>1189</v>
      </c>
      <c r="E306" s="18" t="s">
        <v>1</v>
      </c>
      <c r="F306" s="216">
        <v>9</v>
      </c>
      <c r="G306" s="33"/>
      <c r="H306" s="34"/>
    </row>
    <row r="307" spans="1:8" s="2" customFormat="1" ht="16.9" customHeight="1">
      <c r="A307" s="33"/>
      <c r="B307" s="34"/>
      <c r="C307" s="215" t="s">
        <v>1130</v>
      </c>
      <c r="D307" s="215" t="s">
        <v>893</v>
      </c>
      <c r="E307" s="18" t="s">
        <v>1</v>
      </c>
      <c r="F307" s="216">
        <v>162.221</v>
      </c>
      <c r="G307" s="33"/>
      <c r="H307" s="34"/>
    </row>
    <row r="308" spans="1:8" s="2" customFormat="1" ht="16.9" customHeight="1">
      <c r="A308" s="33"/>
      <c r="B308" s="34"/>
      <c r="C308" s="217" t="s">
        <v>3048</v>
      </c>
      <c r="D308" s="33"/>
      <c r="E308" s="33"/>
      <c r="F308" s="33"/>
      <c r="G308" s="33"/>
      <c r="H308" s="34"/>
    </row>
    <row r="309" spans="1:8" s="2" customFormat="1" ht="16.9" customHeight="1">
      <c r="A309" s="33"/>
      <c r="B309" s="34"/>
      <c r="C309" s="215" t="s">
        <v>275</v>
      </c>
      <c r="D309" s="215" t="s">
        <v>276</v>
      </c>
      <c r="E309" s="18" t="s">
        <v>175</v>
      </c>
      <c r="F309" s="216">
        <v>470.771</v>
      </c>
      <c r="G309" s="33"/>
      <c r="H309" s="34"/>
    </row>
    <row r="310" spans="1:8" s="2" customFormat="1" ht="16.9" customHeight="1">
      <c r="A310" s="33"/>
      <c r="B310" s="34"/>
      <c r="C310" s="215" t="s">
        <v>1175</v>
      </c>
      <c r="D310" s="215" t="s">
        <v>1176</v>
      </c>
      <c r="E310" s="18" t="s">
        <v>175</v>
      </c>
      <c r="F310" s="216">
        <v>162.221</v>
      </c>
      <c r="G310" s="33"/>
      <c r="H310" s="34"/>
    </row>
    <row r="311" spans="1:8" s="2" customFormat="1" ht="16.9" customHeight="1">
      <c r="A311" s="33"/>
      <c r="B311" s="34"/>
      <c r="C311" s="215" t="s">
        <v>1253</v>
      </c>
      <c r="D311" s="215" t="s">
        <v>1254</v>
      </c>
      <c r="E311" s="18" t="s">
        <v>222</v>
      </c>
      <c r="F311" s="216">
        <v>1175.936</v>
      </c>
      <c r="G311" s="33"/>
      <c r="H311" s="34"/>
    </row>
    <row r="312" spans="1:8" s="2" customFormat="1" ht="16.9" customHeight="1">
      <c r="A312" s="33"/>
      <c r="B312" s="34"/>
      <c r="C312" s="215" t="s">
        <v>1418</v>
      </c>
      <c r="D312" s="215" t="s">
        <v>1419</v>
      </c>
      <c r="E312" s="18" t="s">
        <v>175</v>
      </c>
      <c r="F312" s="216">
        <v>1458.514</v>
      </c>
      <c r="G312" s="33"/>
      <c r="H312" s="34"/>
    </row>
    <row r="313" spans="1:8" s="2" customFormat="1" ht="16.9" customHeight="1">
      <c r="A313" s="33"/>
      <c r="B313" s="34"/>
      <c r="C313" s="211" t="s">
        <v>1132</v>
      </c>
      <c r="D313" s="212" t="s">
        <v>1</v>
      </c>
      <c r="E313" s="213" t="s">
        <v>1</v>
      </c>
      <c r="F313" s="214">
        <v>276.75</v>
      </c>
      <c r="G313" s="33"/>
      <c r="H313" s="34"/>
    </row>
    <row r="314" spans="1:8" s="2" customFormat="1" ht="16.9" customHeight="1">
      <c r="A314" s="33"/>
      <c r="B314" s="34"/>
      <c r="C314" s="215" t="s">
        <v>1</v>
      </c>
      <c r="D314" s="215" t="s">
        <v>1455</v>
      </c>
      <c r="E314" s="18" t="s">
        <v>1</v>
      </c>
      <c r="F314" s="216">
        <v>276.75</v>
      </c>
      <c r="G314" s="33"/>
      <c r="H314" s="34"/>
    </row>
    <row r="315" spans="1:8" s="2" customFormat="1" ht="16.9" customHeight="1">
      <c r="A315" s="33"/>
      <c r="B315" s="34"/>
      <c r="C315" s="215" t="s">
        <v>1132</v>
      </c>
      <c r="D315" s="215" t="s">
        <v>239</v>
      </c>
      <c r="E315" s="18" t="s">
        <v>1</v>
      </c>
      <c r="F315" s="216">
        <v>276.75</v>
      </c>
      <c r="G315" s="33"/>
      <c r="H315" s="34"/>
    </row>
    <row r="316" spans="1:8" s="2" customFormat="1" ht="16.9" customHeight="1">
      <c r="A316" s="33"/>
      <c r="B316" s="34"/>
      <c r="C316" s="217" t="s">
        <v>3048</v>
      </c>
      <c r="D316" s="33"/>
      <c r="E316" s="33"/>
      <c r="F316" s="33"/>
      <c r="G316" s="33"/>
      <c r="H316" s="34"/>
    </row>
    <row r="317" spans="1:8" s="2" customFormat="1" ht="16.9" customHeight="1">
      <c r="A317" s="33"/>
      <c r="B317" s="34"/>
      <c r="C317" s="215" t="s">
        <v>372</v>
      </c>
      <c r="D317" s="215" t="s">
        <v>373</v>
      </c>
      <c r="E317" s="18" t="s">
        <v>222</v>
      </c>
      <c r="F317" s="216">
        <v>809.715</v>
      </c>
      <c r="G317" s="33"/>
      <c r="H317" s="34"/>
    </row>
    <row r="318" spans="1:8" s="2" customFormat="1" ht="16.9" customHeight="1">
      <c r="A318" s="33"/>
      <c r="B318" s="34"/>
      <c r="C318" s="215" t="s">
        <v>1340</v>
      </c>
      <c r="D318" s="215" t="s">
        <v>1341</v>
      </c>
      <c r="E318" s="18" t="s">
        <v>222</v>
      </c>
      <c r="F318" s="216">
        <v>527.422</v>
      </c>
      <c r="G318" s="33"/>
      <c r="H318" s="34"/>
    </row>
    <row r="319" spans="1:8" s="2" customFormat="1" ht="16.9" customHeight="1">
      <c r="A319" s="33"/>
      <c r="B319" s="34"/>
      <c r="C319" s="215" t="s">
        <v>960</v>
      </c>
      <c r="D319" s="215" t="s">
        <v>961</v>
      </c>
      <c r="E319" s="18" t="s">
        <v>222</v>
      </c>
      <c r="F319" s="216">
        <v>76.093</v>
      </c>
      <c r="G319" s="33"/>
      <c r="H319" s="34"/>
    </row>
    <row r="320" spans="1:8" s="2" customFormat="1" ht="16.9" customHeight="1">
      <c r="A320" s="33"/>
      <c r="B320" s="34"/>
      <c r="C320" s="215" t="s">
        <v>1370</v>
      </c>
      <c r="D320" s="215" t="s">
        <v>1371</v>
      </c>
      <c r="E320" s="18" t="s">
        <v>642</v>
      </c>
      <c r="F320" s="216">
        <v>222</v>
      </c>
      <c r="G320" s="33"/>
      <c r="H320" s="34"/>
    </row>
    <row r="321" spans="1:8" s="2" customFormat="1" ht="16.9" customHeight="1">
      <c r="A321" s="33"/>
      <c r="B321" s="34"/>
      <c r="C321" s="215" t="s">
        <v>1403</v>
      </c>
      <c r="D321" s="215" t="s">
        <v>1404</v>
      </c>
      <c r="E321" s="18" t="s">
        <v>222</v>
      </c>
      <c r="F321" s="216">
        <v>66.392</v>
      </c>
      <c r="G321" s="33"/>
      <c r="H321" s="34"/>
    </row>
    <row r="322" spans="1:8" s="2" customFormat="1" ht="16.9" customHeight="1">
      <c r="A322" s="33"/>
      <c r="B322" s="34"/>
      <c r="C322" s="215" t="s">
        <v>1392</v>
      </c>
      <c r="D322" s="215" t="s">
        <v>1393</v>
      </c>
      <c r="E322" s="18" t="s">
        <v>222</v>
      </c>
      <c r="F322" s="216">
        <v>236.494</v>
      </c>
      <c r="G322" s="33"/>
      <c r="H322" s="34"/>
    </row>
    <row r="323" spans="1:8" s="2" customFormat="1" ht="16.9" customHeight="1">
      <c r="A323" s="33"/>
      <c r="B323" s="34"/>
      <c r="C323" s="211" t="s">
        <v>1134</v>
      </c>
      <c r="D323" s="212" t="s">
        <v>1</v>
      </c>
      <c r="E323" s="213" t="s">
        <v>1</v>
      </c>
      <c r="F323" s="214">
        <v>278.8</v>
      </c>
      <c r="G323" s="33"/>
      <c r="H323" s="34"/>
    </row>
    <row r="324" spans="1:8" s="2" customFormat="1" ht="16.9" customHeight="1">
      <c r="A324" s="33"/>
      <c r="B324" s="34"/>
      <c r="C324" s="215" t="s">
        <v>1</v>
      </c>
      <c r="D324" s="215" t="s">
        <v>1456</v>
      </c>
      <c r="E324" s="18" t="s">
        <v>1</v>
      </c>
      <c r="F324" s="216">
        <v>278.8</v>
      </c>
      <c r="G324" s="33"/>
      <c r="H324" s="34"/>
    </row>
    <row r="325" spans="1:8" s="2" customFormat="1" ht="16.9" customHeight="1">
      <c r="A325" s="33"/>
      <c r="B325" s="34"/>
      <c r="C325" s="215" t="s">
        <v>1134</v>
      </c>
      <c r="D325" s="215" t="s">
        <v>239</v>
      </c>
      <c r="E325" s="18" t="s">
        <v>1</v>
      </c>
      <c r="F325" s="216">
        <v>278.8</v>
      </c>
      <c r="G325" s="33"/>
      <c r="H325" s="34"/>
    </row>
    <row r="326" spans="1:8" s="2" customFormat="1" ht="16.9" customHeight="1">
      <c r="A326" s="33"/>
      <c r="B326" s="34"/>
      <c r="C326" s="217" t="s">
        <v>3048</v>
      </c>
      <c r="D326" s="33"/>
      <c r="E326" s="33"/>
      <c r="F326" s="33"/>
      <c r="G326" s="33"/>
      <c r="H326" s="34"/>
    </row>
    <row r="327" spans="1:8" s="2" customFormat="1" ht="16.9" customHeight="1">
      <c r="A327" s="33"/>
      <c r="B327" s="34"/>
      <c r="C327" s="215" t="s">
        <v>1457</v>
      </c>
      <c r="D327" s="215" t="s">
        <v>1458</v>
      </c>
      <c r="E327" s="18" t="s">
        <v>185</v>
      </c>
      <c r="F327" s="216">
        <v>282.982</v>
      </c>
      <c r="G327" s="33"/>
      <c r="H327" s="34"/>
    </row>
    <row r="328" spans="1:8" s="2" customFormat="1" ht="16.9" customHeight="1">
      <c r="A328" s="33"/>
      <c r="B328" s="34"/>
      <c r="C328" s="211" t="s">
        <v>1136</v>
      </c>
      <c r="D328" s="212" t="s">
        <v>1</v>
      </c>
      <c r="E328" s="213" t="s">
        <v>1</v>
      </c>
      <c r="F328" s="214">
        <v>4.8</v>
      </c>
      <c r="G328" s="33"/>
      <c r="H328" s="34"/>
    </row>
    <row r="329" spans="1:8" s="2" customFormat="1" ht="16.9" customHeight="1">
      <c r="A329" s="33"/>
      <c r="B329" s="34"/>
      <c r="C329" s="215" t="s">
        <v>1</v>
      </c>
      <c r="D329" s="215" t="s">
        <v>3051</v>
      </c>
      <c r="E329" s="18" t="s">
        <v>1</v>
      </c>
      <c r="F329" s="216">
        <v>4.8</v>
      </c>
      <c r="G329" s="33"/>
      <c r="H329" s="34"/>
    </row>
    <row r="330" spans="1:8" s="2" customFormat="1" ht="16.9" customHeight="1">
      <c r="A330" s="33"/>
      <c r="B330" s="34"/>
      <c r="C330" s="215" t="s">
        <v>1136</v>
      </c>
      <c r="D330" s="215" t="s">
        <v>239</v>
      </c>
      <c r="E330" s="18" t="s">
        <v>1</v>
      </c>
      <c r="F330" s="216">
        <v>4.8</v>
      </c>
      <c r="G330" s="33"/>
      <c r="H330" s="34"/>
    </row>
    <row r="331" spans="1:8" s="2" customFormat="1" ht="16.9" customHeight="1">
      <c r="A331" s="33"/>
      <c r="B331" s="34"/>
      <c r="C331" s="217" t="s">
        <v>3048</v>
      </c>
      <c r="D331" s="33"/>
      <c r="E331" s="33"/>
      <c r="F331" s="33"/>
      <c r="G331" s="33"/>
      <c r="H331" s="34"/>
    </row>
    <row r="332" spans="1:8" s="2" customFormat="1" ht="16.9" customHeight="1">
      <c r="A332" s="33"/>
      <c r="B332" s="34"/>
      <c r="C332" s="215" t="s">
        <v>372</v>
      </c>
      <c r="D332" s="215" t="s">
        <v>373</v>
      </c>
      <c r="E332" s="18" t="s">
        <v>222</v>
      </c>
      <c r="F332" s="216">
        <v>809.715</v>
      </c>
      <c r="G332" s="33"/>
      <c r="H332" s="34"/>
    </row>
    <row r="333" spans="1:8" s="2" customFormat="1" ht="16.9" customHeight="1">
      <c r="A333" s="33"/>
      <c r="B333" s="34"/>
      <c r="C333" s="215" t="s">
        <v>1340</v>
      </c>
      <c r="D333" s="215" t="s">
        <v>1341</v>
      </c>
      <c r="E333" s="18" t="s">
        <v>222</v>
      </c>
      <c r="F333" s="216">
        <v>527.422</v>
      </c>
      <c r="G333" s="33"/>
      <c r="H333" s="34"/>
    </row>
    <row r="334" spans="1:8" s="2" customFormat="1" ht="16.9" customHeight="1">
      <c r="A334" s="33"/>
      <c r="B334" s="34"/>
      <c r="C334" s="215" t="s">
        <v>1358</v>
      </c>
      <c r="D334" s="215" t="s">
        <v>954</v>
      </c>
      <c r="E334" s="18" t="s">
        <v>222</v>
      </c>
      <c r="F334" s="216">
        <v>3.839</v>
      </c>
      <c r="G334" s="33"/>
      <c r="H334" s="34"/>
    </row>
    <row r="335" spans="1:8" s="2" customFormat="1" ht="16.9" customHeight="1">
      <c r="A335" s="33"/>
      <c r="B335" s="34"/>
      <c r="C335" s="215" t="s">
        <v>960</v>
      </c>
      <c r="D335" s="215" t="s">
        <v>961</v>
      </c>
      <c r="E335" s="18" t="s">
        <v>222</v>
      </c>
      <c r="F335" s="216">
        <v>76.093</v>
      </c>
      <c r="G335" s="33"/>
      <c r="H335" s="34"/>
    </row>
    <row r="336" spans="1:8" s="2" customFormat="1" ht="16.9" customHeight="1">
      <c r="A336" s="33"/>
      <c r="B336" s="34"/>
      <c r="C336" s="215" t="s">
        <v>1403</v>
      </c>
      <c r="D336" s="215" t="s">
        <v>1404</v>
      </c>
      <c r="E336" s="18" t="s">
        <v>222</v>
      </c>
      <c r="F336" s="216">
        <v>66.392</v>
      </c>
      <c r="G336" s="33"/>
      <c r="H336" s="34"/>
    </row>
    <row r="337" spans="1:8" s="2" customFormat="1" ht="16.9" customHeight="1">
      <c r="A337" s="33"/>
      <c r="B337" s="34"/>
      <c r="C337" s="211" t="s">
        <v>3052</v>
      </c>
      <c r="D337" s="212" t="s">
        <v>1</v>
      </c>
      <c r="E337" s="213" t="s">
        <v>1</v>
      </c>
      <c r="F337" s="214">
        <v>5.6</v>
      </c>
      <c r="G337" s="33"/>
      <c r="H337" s="34"/>
    </row>
    <row r="338" spans="1:8" s="2" customFormat="1" ht="16.9" customHeight="1">
      <c r="A338" s="33"/>
      <c r="B338" s="34"/>
      <c r="C338" s="215" t="s">
        <v>1</v>
      </c>
      <c r="D338" s="215" t="s">
        <v>3053</v>
      </c>
      <c r="E338" s="18" t="s">
        <v>1</v>
      </c>
      <c r="F338" s="216">
        <v>5.6</v>
      </c>
      <c r="G338" s="33"/>
      <c r="H338" s="34"/>
    </row>
    <row r="339" spans="1:8" s="2" customFormat="1" ht="16.9" customHeight="1">
      <c r="A339" s="33"/>
      <c r="B339" s="34"/>
      <c r="C339" s="215" t="s">
        <v>3052</v>
      </c>
      <c r="D339" s="215" t="s">
        <v>239</v>
      </c>
      <c r="E339" s="18" t="s">
        <v>1</v>
      </c>
      <c r="F339" s="216">
        <v>5.6</v>
      </c>
      <c r="G339" s="33"/>
      <c r="H339" s="34"/>
    </row>
    <row r="340" spans="1:8" s="2" customFormat="1" ht="16.9" customHeight="1">
      <c r="A340" s="33"/>
      <c r="B340" s="34"/>
      <c r="C340" s="211" t="s">
        <v>816</v>
      </c>
      <c r="D340" s="212" t="s">
        <v>1</v>
      </c>
      <c r="E340" s="213" t="s">
        <v>1</v>
      </c>
      <c r="F340" s="214">
        <v>6</v>
      </c>
      <c r="G340" s="33"/>
      <c r="H340" s="34"/>
    </row>
    <row r="341" spans="1:8" s="2" customFormat="1" ht="16.9" customHeight="1">
      <c r="A341" s="33"/>
      <c r="B341" s="34"/>
      <c r="C341" s="215" t="s">
        <v>1</v>
      </c>
      <c r="D341" s="215" t="s">
        <v>1239</v>
      </c>
      <c r="E341" s="18" t="s">
        <v>1</v>
      </c>
      <c r="F341" s="216">
        <v>6</v>
      </c>
      <c r="G341" s="33"/>
      <c r="H341" s="34"/>
    </row>
    <row r="342" spans="1:8" s="2" customFormat="1" ht="16.9" customHeight="1">
      <c r="A342" s="33"/>
      <c r="B342" s="34"/>
      <c r="C342" s="215" t="s">
        <v>816</v>
      </c>
      <c r="D342" s="215" t="s">
        <v>239</v>
      </c>
      <c r="E342" s="18" t="s">
        <v>1</v>
      </c>
      <c r="F342" s="216">
        <v>6</v>
      </c>
      <c r="G342" s="33"/>
      <c r="H342" s="34"/>
    </row>
    <row r="343" spans="1:8" s="2" customFormat="1" ht="16.9" customHeight="1">
      <c r="A343" s="33"/>
      <c r="B343" s="34"/>
      <c r="C343" s="217" t="s">
        <v>3048</v>
      </c>
      <c r="D343" s="33"/>
      <c r="E343" s="33"/>
      <c r="F343" s="33"/>
      <c r="G343" s="33"/>
      <c r="H343" s="34"/>
    </row>
    <row r="344" spans="1:8" s="2" customFormat="1" ht="16.9" customHeight="1">
      <c r="A344" s="33"/>
      <c r="B344" s="34"/>
      <c r="C344" s="215" t="s">
        <v>844</v>
      </c>
      <c r="D344" s="215" t="s">
        <v>845</v>
      </c>
      <c r="E344" s="18" t="s">
        <v>185</v>
      </c>
      <c r="F344" s="216">
        <v>14.22</v>
      </c>
      <c r="G344" s="33"/>
      <c r="H344" s="34"/>
    </row>
    <row r="345" spans="1:8" s="2" customFormat="1" ht="16.9" customHeight="1">
      <c r="A345" s="33"/>
      <c r="B345" s="34"/>
      <c r="C345" s="215" t="s">
        <v>1122</v>
      </c>
      <c r="D345" s="215" t="s">
        <v>1123</v>
      </c>
      <c r="E345" s="18" t="s">
        <v>642</v>
      </c>
      <c r="F345" s="216">
        <v>6</v>
      </c>
      <c r="G345" s="33"/>
      <c r="H345" s="34"/>
    </row>
    <row r="346" spans="1:8" s="2" customFormat="1" ht="16.9" customHeight="1">
      <c r="A346" s="33"/>
      <c r="B346" s="34"/>
      <c r="C346" s="211" t="s">
        <v>817</v>
      </c>
      <c r="D346" s="212" t="s">
        <v>1</v>
      </c>
      <c r="E346" s="213" t="s">
        <v>1</v>
      </c>
      <c r="F346" s="214">
        <v>14.22</v>
      </c>
      <c r="G346" s="33"/>
      <c r="H346" s="34"/>
    </row>
    <row r="347" spans="1:8" s="2" customFormat="1" ht="16.9" customHeight="1">
      <c r="A347" s="33"/>
      <c r="B347" s="34"/>
      <c r="C347" s="215" t="s">
        <v>1</v>
      </c>
      <c r="D347" s="215" t="s">
        <v>1240</v>
      </c>
      <c r="E347" s="18" t="s">
        <v>1</v>
      </c>
      <c r="F347" s="216">
        <v>14.22</v>
      </c>
      <c r="G347" s="33"/>
      <c r="H347" s="34"/>
    </row>
    <row r="348" spans="1:8" s="2" customFormat="1" ht="16.9" customHeight="1">
      <c r="A348" s="33"/>
      <c r="B348" s="34"/>
      <c r="C348" s="215" t="s">
        <v>817</v>
      </c>
      <c r="D348" s="215" t="s">
        <v>239</v>
      </c>
      <c r="E348" s="18" t="s">
        <v>1</v>
      </c>
      <c r="F348" s="216">
        <v>14.22</v>
      </c>
      <c r="G348" s="33"/>
      <c r="H348" s="34"/>
    </row>
    <row r="349" spans="1:8" s="2" customFormat="1" ht="16.9" customHeight="1">
      <c r="A349" s="33"/>
      <c r="B349" s="34"/>
      <c r="C349" s="217" t="s">
        <v>3048</v>
      </c>
      <c r="D349" s="33"/>
      <c r="E349" s="33"/>
      <c r="F349" s="33"/>
      <c r="G349" s="33"/>
      <c r="H349" s="34"/>
    </row>
    <row r="350" spans="1:8" s="2" customFormat="1" ht="16.9" customHeight="1">
      <c r="A350" s="33"/>
      <c r="B350" s="34"/>
      <c r="C350" s="215" t="s">
        <v>844</v>
      </c>
      <c r="D350" s="215" t="s">
        <v>845</v>
      </c>
      <c r="E350" s="18" t="s">
        <v>185</v>
      </c>
      <c r="F350" s="216">
        <v>14.22</v>
      </c>
      <c r="G350" s="33"/>
      <c r="H350" s="34"/>
    </row>
    <row r="351" spans="1:8" s="2" customFormat="1" ht="16.9" customHeight="1">
      <c r="A351" s="33"/>
      <c r="B351" s="34"/>
      <c r="C351" s="215" t="s">
        <v>1243</v>
      </c>
      <c r="D351" s="215" t="s">
        <v>1244</v>
      </c>
      <c r="E351" s="18" t="s">
        <v>222</v>
      </c>
      <c r="F351" s="216">
        <v>84.961</v>
      </c>
      <c r="G351" s="33"/>
      <c r="H351" s="34"/>
    </row>
    <row r="352" spans="1:8" s="2" customFormat="1" ht="16.9" customHeight="1">
      <c r="A352" s="33"/>
      <c r="B352" s="34"/>
      <c r="C352" s="215" t="s">
        <v>1116</v>
      </c>
      <c r="D352" s="215" t="s">
        <v>1117</v>
      </c>
      <c r="E352" s="18" t="s">
        <v>185</v>
      </c>
      <c r="F352" s="216">
        <v>55.34</v>
      </c>
      <c r="G352" s="33"/>
      <c r="H352" s="34"/>
    </row>
    <row r="353" spans="1:8" s="2" customFormat="1" ht="16.9" customHeight="1">
      <c r="A353" s="33"/>
      <c r="B353" s="34"/>
      <c r="C353" s="211" t="s">
        <v>1140</v>
      </c>
      <c r="D353" s="212" t="s">
        <v>1</v>
      </c>
      <c r="E353" s="213" t="s">
        <v>1</v>
      </c>
      <c r="F353" s="214">
        <v>76.093</v>
      </c>
      <c r="G353" s="33"/>
      <c r="H353" s="34"/>
    </row>
    <row r="354" spans="1:8" s="2" customFormat="1" ht="16.9" customHeight="1">
      <c r="A354" s="33"/>
      <c r="B354" s="34"/>
      <c r="C354" s="215" t="s">
        <v>1</v>
      </c>
      <c r="D354" s="215" t="s">
        <v>1362</v>
      </c>
      <c r="E354" s="18" t="s">
        <v>1</v>
      </c>
      <c r="F354" s="216">
        <v>65.59</v>
      </c>
      <c r="G354" s="33"/>
      <c r="H354" s="34"/>
    </row>
    <row r="355" spans="1:8" s="2" customFormat="1" ht="16.9" customHeight="1">
      <c r="A355" s="33"/>
      <c r="B355" s="34"/>
      <c r="C355" s="215" t="s">
        <v>1</v>
      </c>
      <c r="D355" s="215" t="s">
        <v>1363</v>
      </c>
      <c r="E355" s="18" t="s">
        <v>1</v>
      </c>
      <c r="F355" s="216">
        <v>0.768</v>
      </c>
      <c r="G355" s="33"/>
      <c r="H355" s="34"/>
    </row>
    <row r="356" spans="1:8" s="2" customFormat="1" ht="16.9" customHeight="1">
      <c r="A356" s="33"/>
      <c r="B356" s="34"/>
      <c r="C356" s="215" t="s">
        <v>1</v>
      </c>
      <c r="D356" s="215" t="s">
        <v>1364</v>
      </c>
      <c r="E356" s="18" t="s">
        <v>1</v>
      </c>
      <c r="F356" s="216">
        <v>6.75</v>
      </c>
      <c r="G356" s="33"/>
      <c r="H356" s="34"/>
    </row>
    <row r="357" spans="1:8" s="2" customFormat="1" ht="16.9" customHeight="1">
      <c r="A357" s="33"/>
      <c r="B357" s="34"/>
      <c r="C357" s="215" t="s">
        <v>1</v>
      </c>
      <c r="D357" s="215" t="s">
        <v>1365</v>
      </c>
      <c r="E357" s="18" t="s">
        <v>1</v>
      </c>
      <c r="F357" s="216">
        <v>1.62</v>
      </c>
      <c r="G357" s="33"/>
      <c r="H357" s="34"/>
    </row>
    <row r="358" spans="1:8" s="2" customFormat="1" ht="16.9" customHeight="1">
      <c r="A358" s="33"/>
      <c r="B358" s="34"/>
      <c r="C358" s="215" t="s">
        <v>1</v>
      </c>
      <c r="D358" s="215" t="s">
        <v>1366</v>
      </c>
      <c r="E358" s="18" t="s">
        <v>1</v>
      </c>
      <c r="F358" s="216">
        <v>1.365</v>
      </c>
      <c r="G358" s="33"/>
      <c r="H358" s="34"/>
    </row>
    <row r="359" spans="1:8" s="2" customFormat="1" ht="16.9" customHeight="1">
      <c r="A359" s="33"/>
      <c r="B359" s="34"/>
      <c r="C359" s="215" t="s">
        <v>1140</v>
      </c>
      <c r="D359" s="215" t="s">
        <v>239</v>
      </c>
      <c r="E359" s="18" t="s">
        <v>1</v>
      </c>
      <c r="F359" s="216">
        <v>76.093</v>
      </c>
      <c r="G359" s="33"/>
      <c r="H359" s="34"/>
    </row>
    <row r="360" spans="1:8" s="2" customFormat="1" ht="16.9" customHeight="1">
      <c r="A360" s="33"/>
      <c r="B360" s="34"/>
      <c r="C360" s="217" t="s">
        <v>3048</v>
      </c>
      <c r="D360" s="33"/>
      <c r="E360" s="33"/>
      <c r="F360" s="33"/>
      <c r="G360" s="33"/>
      <c r="H360" s="34"/>
    </row>
    <row r="361" spans="1:8" s="2" customFormat="1" ht="16.9" customHeight="1">
      <c r="A361" s="33"/>
      <c r="B361" s="34"/>
      <c r="C361" s="215" t="s">
        <v>960</v>
      </c>
      <c r="D361" s="215" t="s">
        <v>961</v>
      </c>
      <c r="E361" s="18" t="s">
        <v>222</v>
      </c>
      <c r="F361" s="216">
        <v>76.093</v>
      </c>
      <c r="G361" s="33"/>
      <c r="H361" s="34"/>
    </row>
    <row r="362" spans="1:8" s="2" customFormat="1" ht="16.9" customHeight="1">
      <c r="A362" s="33"/>
      <c r="B362" s="34"/>
      <c r="C362" s="215" t="s">
        <v>965</v>
      </c>
      <c r="D362" s="215" t="s">
        <v>966</v>
      </c>
      <c r="E362" s="18" t="s">
        <v>222</v>
      </c>
      <c r="F362" s="216">
        <v>76.093</v>
      </c>
      <c r="G362" s="33"/>
      <c r="H362" s="34"/>
    </row>
    <row r="363" spans="1:8" s="2" customFormat="1" ht="16.9" customHeight="1">
      <c r="A363" s="33"/>
      <c r="B363" s="34"/>
      <c r="C363" s="211" t="s">
        <v>1142</v>
      </c>
      <c r="D363" s="212" t="s">
        <v>1</v>
      </c>
      <c r="E363" s="213" t="s">
        <v>1</v>
      </c>
      <c r="F363" s="214">
        <v>2.925</v>
      </c>
      <c r="G363" s="33"/>
      <c r="H363" s="34"/>
    </row>
    <row r="364" spans="1:8" s="2" customFormat="1" ht="16.9" customHeight="1">
      <c r="A364" s="33"/>
      <c r="B364" s="34"/>
      <c r="C364" s="215" t="s">
        <v>1</v>
      </c>
      <c r="D364" s="215" t="s">
        <v>1408</v>
      </c>
      <c r="E364" s="18" t="s">
        <v>1</v>
      </c>
      <c r="F364" s="216">
        <v>2</v>
      </c>
      <c r="G364" s="33"/>
      <c r="H364" s="34"/>
    </row>
    <row r="365" spans="1:8" s="2" customFormat="1" ht="16.9" customHeight="1">
      <c r="A365" s="33"/>
      <c r="B365" s="34"/>
      <c r="C365" s="215" t="s">
        <v>1</v>
      </c>
      <c r="D365" s="215" t="s">
        <v>1409</v>
      </c>
      <c r="E365" s="18" t="s">
        <v>1</v>
      </c>
      <c r="F365" s="216">
        <v>0.52</v>
      </c>
      <c r="G365" s="33"/>
      <c r="H365" s="34"/>
    </row>
    <row r="366" spans="1:8" s="2" customFormat="1" ht="16.9" customHeight="1">
      <c r="A366" s="33"/>
      <c r="B366" s="34"/>
      <c r="C366" s="215" t="s">
        <v>1</v>
      </c>
      <c r="D366" s="215" t="s">
        <v>1410</v>
      </c>
      <c r="E366" s="18" t="s">
        <v>1</v>
      </c>
      <c r="F366" s="216">
        <v>0.405</v>
      </c>
      <c r="G366" s="33"/>
      <c r="H366" s="34"/>
    </row>
    <row r="367" spans="1:8" s="2" customFormat="1" ht="16.9" customHeight="1">
      <c r="A367" s="33"/>
      <c r="B367" s="34"/>
      <c r="C367" s="215" t="s">
        <v>1142</v>
      </c>
      <c r="D367" s="215" t="s">
        <v>239</v>
      </c>
      <c r="E367" s="18" t="s">
        <v>1</v>
      </c>
      <c r="F367" s="216">
        <v>2.925</v>
      </c>
      <c r="G367" s="33"/>
      <c r="H367" s="34"/>
    </row>
    <row r="368" spans="1:8" s="2" customFormat="1" ht="16.9" customHeight="1">
      <c r="A368" s="33"/>
      <c r="B368" s="34"/>
      <c r="C368" s="217" t="s">
        <v>3048</v>
      </c>
      <c r="D368" s="33"/>
      <c r="E368" s="33"/>
      <c r="F368" s="33"/>
      <c r="G368" s="33"/>
      <c r="H368" s="34"/>
    </row>
    <row r="369" spans="1:8" s="2" customFormat="1" ht="16.9" customHeight="1">
      <c r="A369" s="33"/>
      <c r="B369" s="34"/>
      <c r="C369" s="215" t="s">
        <v>978</v>
      </c>
      <c r="D369" s="215" t="s">
        <v>979</v>
      </c>
      <c r="E369" s="18" t="s">
        <v>222</v>
      </c>
      <c r="F369" s="216">
        <v>2.925</v>
      </c>
      <c r="G369" s="33"/>
      <c r="H369" s="34"/>
    </row>
    <row r="370" spans="1:8" s="2" customFormat="1" ht="16.9" customHeight="1">
      <c r="A370" s="33"/>
      <c r="B370" s="34"/>
      <c r="C370" s="215" t="s">
        <v>372</v>
      </c>
      <c r="D370" s="215" t="s">
        <v>373</v>
      </c>
      <c r="E370" s="18" t="s">
        <v>222</v>
      </c>
      <c r="F370" s="216">
        <v>809.715</v>
      </c>
      <c r="G370" s="33"/>
      <c r="H370" s="34"/>
    </row>
    <row r="371" spans="1:8" s="2" customFormat="1" ht="16.9" customHeight="1">
      <c r="A371" s="33"/>
      <c r="B371" s="34"/>
      <c r="C371" s="211" t="s">
        <v>1144</v>
      </c>
      <c r="D371" s="212" t="s">
        <v>1</v>
      </c>
      <c r="E371" s="213" t="s">
        <v>1</v>
      </c>
      <c r="F371" s="214">
        <v>9.735</v>
      </c>
      <c r="G371" s="33"/>
      <c r="H371" s="34"/>
    </row>
    <row r="372" spans="1:8" s="2" customFormat="1" ht="16.9" customHeight="1">
      <c r="A372" s="33"/>
      <c r="B372" s="34"/>
      <c r="C372" s="215" t="s">
        <v>1</v>
      </c>
      <c r="D372" s="215" t="s">
        <v>1364</v>
      </c>
      <c r="E372" s="18" t="s">
        <v>1</v>
      </c>
      <c r="F372" s="216">
        <v>6.75</v>
      </c>
      <c r="G372" s="33"/>
      <c r="H372" s="34"/>
    </row>
    <row r="373" spans="1:8" s="2" customFormat="1" ht="16.9" customHeight="1">
      <c r="A373" s="33"/>
      <c r="B373" s="34"/>
      <c r="C373" s="215" t="s">
        <v>1</v>
      </c>
      <c r="D373" s="215" t="s">
        <v>1365</v>
      </c>
      <c r="E373" s="18" t="s">
        <v>1</v>
      </c>
      <c r="F373" s="216">
        <v>1.62</v>
      </c>
      <c r="G373" s="33"/>
      <c r="H373" s="34"/>
    </row>
    <row r="374" spans="1:8" s="2" customFormat="1" ht="16.9" customHeight="1">
      <c r="A374" s="33"/>
      <c r="B374" s="34"/>
      <c r="C374" s="215" t="s">
        <v>1</v>
      </c>
      <c r="D374" s="215" t="s">
        <v>1366</v>
      </c>
      <c r="E374" s="18" t="s">
        <v>1</v>
      </c>
      <c r="F374" s="216">
        <v>1.365</v>
      </c>
      <c r="G374" s="33"/>
      <c r="H374" s="34"/>
    </row>
    <row r="375" spans="1:8" s="2" customFormat="1" ht="16.9" customHeight="1">
      <c r="A375" s="33"/>
      <c r="B375" s="34"/>
      <c r="C375" s="215" t="s">
        <v>1144</v>
      </c>
      <c r="D375" s="215" t="s">
        <v>893</v>
      </c>
      <c r="E375" s="18" t="s">
        <v>1</v>
      </c>
      <c r="F375" s="216">
        <v>9.735</v>
      </c>
      <c r="G375" s="33"/>
      <c r="H375" s="34"/>
    </row>
    <row r="376" spans="1:8" s="2" customFormat="1" ht="16.9" customHeight="1">
      <c r="A376" s="33"/>
      <c r="B376" s="34"/>
      <c r="C376" s="217" t="s">
        <v>3048</v>
      </c>
      <c r="D376" s="33"/>
      <c r="E376" s="33"/>
      <c r="F376" s="33"/>
      <c r="G376" s="33"/>
      <c r="H376" s="34"/>
    </row>
    <row r="377" spans="1:8" s="2" customFormat="1" ht="16.9" customHeight="1">
      <c r="A377" s="33"/>
      <c r="B377" s="34"/>
      <c r="C377" s="215" t="s">
        <v>960</v>
      </c>
      <c r="D377" s="215" t="s">
        <v>961</v>
      </c>
      <c r="E377" s="18" t="s">
        <v>222</v>
      </c>
      <c r="F377" s="216">
        <v>76.093</v>
      </c>
      <c r="G377" s="33"/>
      <c r="H377" s="34"/>
    </row>
    <row r="378" spans="1:8" s="2" customFormat="1" ht="16.9" customHeight="1">
      <c r="A378" s="33"/>
      <c r="B378" s="34"/>
      <c r="C378" s="215" t="s">
        <v>372</v>
      </c>
      <c r="D378" s="215" t="s">
        <v>373</v>
      </c>
      <c r="E378" s="18" t="s">
        <v>222</v>
      </c>
      <c r="F378" s="216">
        <v>809.715</v>
      </c>
      <c r="G378" s="33"/>
      <c r="H378" s="34"/>
    </row>
    <row r="379" spans="1:8" s="2" customFormat="1" ht="16.9" customHeight="1">
      <c r="A379" s="33"/>
      <c r="B379" s="34"/>
      <c r="C379" s="211" t="s">
        <v>1146</v>
      </c>
      <c r="D379" s="212" t="s">
        <v>1</v>
      </c>
      <c r="E379" s="213" t="s">
        <v>1</v>
      </c>
      <c r="F379" s="214">
        <v>527.422</v>
      </c>
      <c r="G379" s="33"/>
      <c r="H379" s="34"/>
    </row>
    <row r="380" spans="1:8" s="2" customFormat="1" ht="16.9" customHeight="1">
      <c r="A380" s="33"/>
      <c r="B380" s="34"/>
      <c r="C380" s="215" t="s">
        <v>1</v>
      </c>
      <c r="D380" s="215" t="s">
        <v>1343</v>
      </c>
      <c r="E380" s="18" t="s">
        <v>1</v>
      </c>
      <c r="F380" s="216">
        <v>1141.262</v>
      </c>
      <c r="G380" s="33"/>
      <c r="H380" s="34"/>
    </row>
    <row r="381" spans="1:8" s="2" customFormat="1" ht="16.9" customHeight="1">
      <c r="A381" s="33"/>
      <c r="B381" s="34"/>
      <c r="C381" s="215" t="s">
        <v>1</v>
      </c>
      <c r="D381" s="215" t="s">
        <v>1344</v>
      </c>
      <c r="E381" s="18" t="s">
        <v>1</v>
      </c>
      <c r="F381" s="216">
        <v>-378.726</v>
      </c>
      <c r="G381" s="33"/>
      <c r="H381" s="34"/>
    </row>
    <row r="382" spans="1:8" s="2" customFormat="1" ht="16.9" customHeight="1">
      <c r="A382" s="33"/>
      <c r="B382" s="34"/>
      <c r="C382" s="215" t="s">
        <v>1</v>
      </c>
      <c r="D382" s="215" t="s">
        <v>1345</v>
      </c>
      <c r="E382" s="18" t="s">
        <v>1</v>
      </c>
      <c r="F382" s="216">
        <v>-236.494</v>
      </c>
      <c r="G382" s="33"/>
      <c r="H382" s="34"/>
    </row>
    <row r="383" spans="1:8" s="2" customFormat="1" ht="16.9" customHeight="1">
      <c r="A383" s="33"/>
      <c r="B383" s="34"/>
      <c r="C383" s="215" t="s">
        <v>1</v>
      </c>
      <c r="D383" s="215" t="s">
        <v>1346</v>
      </c>
      <c r="E383" s="18" t="s">
        <v>1</v>
      </c>
      <c r="F383" s="216">
        <v>2.304</v>
      </c>
      <c r="G383" s="33"/>
      <c r="H383" s="34"/>
    </row>
    <row r="384" spans="1:8" s="2" customFormat="1" ht="16.9" customHeight="1">
      <c r="A384" s="33"/>
      <c r="B384" s="34"/>
      <c r="C384" s="215" t="s">
        <v>1</v>
      </c>
      <c r="D384" s="215" t="s">
        <v>1347</v>
      </c>
      <c r="E384" s="18" t="s">
        <v>1</v>
      </c>
      <c r="F384" s="216">
        <v>-0.924</v>
      </c>
      <c r="G384" s="33"/>
      <c r="H384" s="34"/>
    </row>
    <row r="385" spans="1:8" s="2" customFormat="1" ht="16.9" customHeight="1">
      <c r="A385" s="33"/>
      <c r="B385" s="34"/>
      <c r="C385" s="215" t="s">
        <v>1146</v>
      </c>
      <c r="D385" s="215" t="s">
        <v>239</v>
      </c>
      <c r="E385" s="18" t="s">
        <v>1</v>
      </c>
      <c r="F385" s="216">
        <v>527.422</v>
      </c>
      <c r="G385" s="33"/>
      <c r="H385" s="34"/>
    </row>
    <row r="386" spans="1:8" s="2" customFormat="1" ht="16.9" customHeight="1">
      <c r="A386" s="33"/>
      <c r="B386" s="34"/>
      <c r="C386" s="217" t="s">
        <v>3048</v>
      </c>
      <c r="D386" s="33"/>
      <c r="E386" s="33"/>
      <c r="F386" s="33"/>
      <c r="G386" s="33"/>
      <c r="H386" s="34"/>
    </row>
    <row r="387" spans="1:8" s="2" customFormat="1" ht="16.9" customHeight="1">
      <c r="A387" s="33"/>
      <c r="B387" s="34"/>
      <c r="C387" s="215" t="s">
        <v>1340</v>
      </c>
      <c r="D387" s="215" t="s">
        <v>1341</v>
      </c>
      <c r="E387" s="18" t="s">
        <v>222</v>
      </c>
      <c r="F387" s="216">
        <v>527.422</v>
      </c>
      <c r="G387" s="33"/>
      <c r="H387" s="34"/>
    </row>
    <row r="388" spans="1:8" s="2" customFormat="1" ht="16.9" customHeight="1">
      <c r="A388" s="33"/>
      <c r="B388" s="34"/>
      <c r="C388" s="215" t="s">
        <v>385</v>
      </c>
      <c r="D388" s="215" t="s">
        <v>386</v>
      </c>
      <c r="E388" s="18" t="s">
        <v>222</v>
      </c>
      <c r="F388" s="216">
        <v>609.172</v>
      </c>
      <c r="G388" s="33"/>
      <c r="H388" s="34"/>
    </row>
    <row r="389" spans="1:8" s="2" customFormat="1" ht="16.9" customHeight="1">
      <c r="A389" s="33"/>
      <c r="B389" s="34"/>
      <c r="C389" s="215" t="s">
        <v>941</v>
      </c>
      <c r="D389" s="215" t="s">
        <v>942</v>
      </c>
      <c r="E389" s="18" t="s">
        <v>249</v>
      </c>
      <c r="F389" s="216">
        <v>1096.51</v>
      </c>
      <c r="G389" s="33"/>
      <c r="H389" s="34"/>
    </row>
    <row r="390" spans="1:8" s="2" customFormat="1" ht="16.9" customHeight="1">
      <c r="A390" s="33"/>
      <c r="B390" s="34"/>
      <c r="C390" s="211" t="s">
        <v>825</v>
      </c>
      <c r="D390" s="212" t="s">
        <v>1</v>
      </c>
      <c r="E390" s="213" t="s">
        <v>1</v>
      </c>
      <c r="F390" s="214">
        <v>1809.133</v>
      </c>
      <c r="G390" s="33"/>
      <c r="H390" s="34"/>
    </row>
    <row r="391" spans="1:8" s="2" customFormat="1" ht="16.9" customHeight="1">
      <c r="A391" s="33"/>
      <c r="B391" s="34"/>
      <c r="C391" s="215" t="s">
        <v>1</v>
      </c>
      <c r="D391" s="215" t="s">
        <v>1321</v>
      </c>
      <c r="E391" s="18" t="s">
        <v>1</v>
      </c>
      <c r="F391" s="216">
        <v>0</v>
      </c>
      <c r="G391" s="33"/>
      <c r="H391" s="34"/>
    </row>
    <row r="392" spans="1:8" s="2" customFormat="1" ht="16.9" customHeight="1">
      <c r="A392" s="33"/>
      <c r="B392" s="34"/>
      <c r="C392" s="215" t="s">
        <v>1</v>
      </c>
      <c r="D392" s="215" t="s">
        <v>1322</v>
      </c>
      <c r="E392" s="18" t="s">
        <v>1</v>
      </c>
      <c r="F392" s="216">
        <v>1809.133</v>
      </c>
      <c r="G392" s="33"/>
      <c r="H392" s="34"/>
    </row>
    <row r="393" spans="1:8" s="2" customFormat="1" ht="16.9" customHeight="1">
      <c r="A393" s="33"/>
      <c r="B393" s="34"/>
      <c r="C393" s="215" t="s">
        <v>825</v>
      </c>
      <c r="D393" s="215" t="s">
        <v>239</v>
      </c>
      <c r="E393" s="18" t="s">
        <v>1</v>
      </c>
      <c r="F393" s="216">
        <v>1809.133</v>
      </c>
      <c r="G393" s="33"/>
      <c r="H393" s="34"/>
    </row>
    <row r="394" spans="1:8" s="2" customFormat="1" ht="16.9" customHeight="1">
      <c r="A394" s="33"/>
      <c r="B394" s="34"/>
      <c r="C394" s="217" t="s">
        <v>3048</v>
      </c>
      <c r="D394" s="33"/>
      <c r="E394" s="33"/>
      <c r="F394" s="33"/>
      <c r="G394" s="33"/>
      <c r="H394" s="34"/>
    </row>
    <row r="395" spans="1:8" s="2" customFormat="1" ht="16.9" customHeight="1">
      <c r="A395" s="33"/>
      <c r="B395" s="34"/>
      <c r="C395" s="215" t="s">
        <v>316</v>
      </c>
      <c r="D395" s="215" t="s">
        <v>317</v>
      </c>
      <c r="E395" s="18" t="s">
        <v>222</v>
      </c>
      <c r="F395" s="216">
        <v>1175.936</v>
      </c>
      <c r="G395" s="33"/>
      <c r="H395" s="34"/>
    </row>
    <row r="396" spans="1:8" s="2" customFormat="1" ht="16.9" customHeight="1">
      <c r="A396" s="33"/>
      <c r="B396" s="34"/>
      <c r="C396" s="215" t="s">
        <v>326</v>
      </c>
      <c r="D396" s="215" t="s">
        <v>327</v>
      </c>
      <c r="E396" s="18" t="s">
        <v>222</v>
      </c>
      <c r="F396" s="216">
        <v>3527.809</v>
      </c>
      <c r="G396" s="33"/>
      <c r="H396" s="34"/>
    </row>
    <row r="397" spans="1:8" s="2" customFormat="1" ht="16.9" customHeight="1">
      <c r="A397" s="33"/>
      <c r="B397" s="34"/>
      <c r="C397" s="215" t="s">
        <v>331</v>
      </c>
      <c r="D397" s="215" t="s">
        <v>332</v>
      </c>
      <c r="E397" s="18" t="s">
        <v>222</v>
      </c>
      <c r="F397" s="216">
        <v>633.197</v>
      </c>
      <c r="G397" s="33"/>
      <c r="H397" s="34"/>
    </row>
    <row r="398" spans="1:8" s="2" customFormat="1" ht="16.9" customHeight="1">
      <c r="A398" s="33"/>
      <c r="B398" s="34"/>
      <c r="C398" s="215" t="s">
        <v>336</v>
      </c>
      <c r="D398" s="215" t="s">
        <v>337</v>
      </c>
      <c r="E398" s="18" t="s">
        <v>222</v>
      </c>
      <c r="F398" s="216">
        <v>1899.59</v>
      </c>
      <c r="G398" s="33"/>
      <c r="H398" s="34"/>
    </row>
    <row r="399" spans="1:8" s="2" customFormat="1" ht="16.9" customHeight="1">
      <c r="A399" s="33"/>
      <c r="B399" s="34"/>
      <c r="C399" s="215" t="s">
        <v>345</v>
      </c>
      <c r="D399" s="215" t="s">
        <v>346</v>
      </c>
      <c r="E399" s="18" t="s">
        <v>222</v>
      </c>
      <c r="F399" s="216">
        <v>1175.936</v>
      </c>
      <c r="G399" s="33"/>
      <c r="H399" s="34"/>
    </row>
    <row r="400" spans="1:8" s="2" customFormat="1" ht="16.9" customHeight="1">
      <c r="A400" s="33"/>
      <c r="B400" s="34"/>
      <c r="C400" s="215" t="s">
        <v>349</v>
      </c>
      <c r="D400" s="215" t="s">
        <v>350</v>
      </c>
      <c r="E400" s="18" t="s">
        <v>222</v>
      </c>
      <c r="F400" s="216">
        <v>633.197</v>
      </c>
      <c r="G400" s="33"/>
      <c r="H400" s="34"/>
    </row>
    <row r="401" spans="1:8" s="2" customFormat="1" ht="16.9" customHeight="1">
      <c r="A401" s="33"/>
      <c r="B401" s="34"/>
      <c r="C401" s="215" t="s">
        <v>341</v>
      </c>
      <c r="D401" s="215" t="s">
        <v>342</v>
      </c>
      <c r="E401" s="18" t="s">
        <v>222</v>
      </c>
      <c r="F401" s="216">
        <v>1809.133</v>
      </c>
      <c r="G401" s="33"/>
      <c r="H401" s="34"/>
    </row>
    <row r="402" spans="1:8" s="2" customFormat="1" ht="16.9" customHeight="1">
      <c r="A402" s="33"/>
      <c r="B402" s="34"/>
      <c r="C402" s="211" t="s">
        <v>3054</v>
      </c>
      <c r="D402" s="212" t="s">
        <v>1</v>
      </c>
      <c r="E402" s="213" t="s">
        <v>1</v>
      </c>
      <c r="F402" s="214">
        <v>0</v>
      </c>
      <c r="G402" s="33"/>
      <c r="H402" s="34"/>
    </row>
    <row r="403" spans="1:8" s="2" customFormat="1" ht="16.9" customHeight="1">
      <c r="A403" s="33"/>
      <c r="B403" s="34"/>
      <c r="C403" s="211" t="s">
        <v>1149</v>
      </c>
      <c r="D403" s="212" t="s">
        <v>1</v>
      </c>
      <c r="E403" s="213" t="s">
        <v>1</v>
      </c>
      <c r="F403" s="214">
        <v>729.257</v>
      </c>
      <c r="G403" s="33"/>
      <c r="H403" s="34"/>
    </row>
    <row r="404" spans="1:8" s="2" customFormat="1" ht="16.9" customHeight="1">
      <c r="A404" s="33"/>
      <c r="B404" s="34"/>
      <c r="C404" s="215" t="s">
        <v>1</v>
      </c>
      <c r="D404" s="215" t="s">
        <v>1421</v>
      </c>
      <c r="E404" s="18" t="s">
        <v>1</v>
      </c>
      <c r="F404" s="216">
        <v>0</v>
      </c>
      <c r="G404" s="33"/>
      <c r="H404" s="34"/>
    </row>
    <row r="405" spans="1:8" s="2" customFormat="1" ht="16.9" customHeight="1">
      <c r="A405" s="33"/>
      <c r="B405" s="34"/>
      <c r="C405" s="215" t="s">
        <v>1</v>
      </c>
      <c r="D405" s="215" t="s">
        <v>1422</v>
      </c>
      <c r="E405" s="18" t="s">
        <v>1</v>
      </c>
      <c r="F405" s="216">
        <v>0</v>
      </c>
      <c r="G405" s="33"/>
      <c r="H405" s="34"/>
    </row>
    <row r="406" spans="1:8" s="2" customFormat="1" ht="16.9" customHeight="1">
      <c r="A406" s="33"/>
      <c r="B406" s="34"/>
      <c r="C406" s="215" t="s">
        <v>1</v>
      </c>
      <c r="D406" s="215" t="s">
        <v>1423</v>
      </c>
      <c r="E406" s="18" t="s">
        <v>1</v>
      </c>
      <c r="F406" s="216">
        <v>729.257</v>
      </c>
      <c r="G406" s="33"/>
      <c r="H406" s="34"/>
    </row>
    <row r="407" spans="1:8" s="2" customFormat="1" ht="16.9" customHeight="1">
      <c r="A407" s="33"/>
      <c r="B407" s="34"/>
      <c r="C407" s="215" t="s">
        <v>1149</v>
      </c>
      <c r="D407" s="215" t="s">
        <v>893</v>
      </c>
      <c r="E407" s="18" t="s">
        <v>1</v>
      </c>
      <c r="F407" s="216">
        <v>729.257</v>
      </c>
      <c r="G407" s="33"/>
      <c r="H407" s="34"/>
    </row>
    <row r="408" spans="1:8" s="2" customFormat="1" ht="16.9" customHeight="1">
      <c r="A408" s="33"/>
      <c r="B408" s="34"/>
      <c r="C408" s="217" t="s">
        <v>3048</v>
      </c>
      <c r="D408" s="33"/>
      <c r="E408" s="33"/>
      <c r="F408" s="33"/>
      <c r="G408" s="33"/>
      <c r="H408" s="34"/>
    </row>
    <row r="409" spans="1:8" s="2" customFormat="1" ht="16.9" customHeight="1">
      <c r="A409" s="33"/>
      <c r="B409" s="34"/>
      <c r="C409" s="215" t="s">
        <v>1418</v>
      </c>
      <c r="D409" s="215" t="s">
        <v>1419</v>
      </c>
      <c r="E409" s="18" t="s">
        <v>175</v>
      </c>
      <c r="F409" s="216">
        <v>1458.514</v>
      </c>
      <c r="G409" s="33"/>
      <c r="H409" s="34"/>
    </row>
    <row r="410" spans="1:8" s="2" customFormat="1" ht="16.9" customHeight="1">
      <c r="A410" s="33"/>
      <c r="B410" s="34"/>
      <c r="C410" s="215" t="s">
        <v>385</v>
      </c>
      <c r="D410" s="215" t="s">
        <v>386</v>
      </c>
      <c r="E410" s="18" t="s">
        <v>222</v>
      </c>
      <c r="F410" s="216">
        <v>364.629</v>
      </c>
      <c r="G410" s="33"/>
      <c r="H410" s="34"/>
    </row>
    <row r="411" spans="1:8" s="2" customFormat="1" ht="16.9" customHeight="1">
      <c r="A411" s="33"/>
      <c r="B411" s="34"/>
      <c r="C411" s="215" t="s">
        <v>372</v>
      </c>
      <c r="D411" s="215" t="s">
        <v>373</v>
      </c>
      <c r="E411" s="18" t="s">
        <v>222</v>
      </c>
      <c r="F411" s="216">
        <v>809.715</v>
      </c>
      <c r="G411" s="33"/>
      <c r="H411" s="34"/>
    </row>
    <row r="412" spans="1:8" s="2" customFormat="1" ht="16.9" customHeight="1">
      <c r="A412" s="33"/>
      <c r="B412" s="34"/>
      <c r="C412" s="211" t="s">
        <v>827</v>
      </c>
      <c r="D412" s="212" t="s">
        <v>1</v>
      </c>
      <c r="E412" s="213" t="s">
        <v>1</v>
      </c>
      <c r="F412" s="214">
        <v>41.12</v>
      </c>
      <c r="G412" s="33"/>
      <c r="H412" s="34"/>
    </row>
    <row r="413" spans="1:8" s="2" customFormat="1" ht="16.9" customHeight="1">
      <c r="A413" s="33"/>
      <c r="B413" s="34"/>
      <c r="C413" s="215" t="s">
        <v>1</v>
      </c>
      <c r="D413" s="215" t="s">
        <v>1236</v>
      </c>
      <c r="E413" s="18" t="s">
        <v>1</v>
      </c>
      <c r="F413" s="216">
        <v>37.15</v>
      </c>
      <c r="G413" s="33"/>
      <c r="H413" s="34"/>
    </row>
    <row r="414" spans="1:8" s="2" customFormat="1" ht="16.9" customHeight="1">
      <c r="A414" s="33"/>
      <c r="B414" s="34"/>
      <c r="C414" s="215" t="s">
        <v>1</v>
      </c>
      <c r="D414" s="215" t="s">
        <v>1237</v>
      </c>
      <c r="E414" s="18" t="s">
        <v>1</v>
      </c>
      <c r="F414" s="216">
        <v>3.97</v>
      </c>
      <c r="G414" s="33"/>
      <c r="H414" s="34"/>
    </row>
    <row r="415" spans="1:8" s="2" customFormat="1" ht="16.9" customHeight="1">
      <c r="A415" s="33"/>
      <c r="B415" s="34"/>
      <c r="C415" s="215" t="s">
        <v>827</v>
      </c>
      <c r="D415" s="215" t="s">
        <v>239</v>
      </c>
      <c r="E415" s="18" t="s">
        <v>1</v>
      </c>
      <c r="F415" s="216">
        <v>41.12</v>
      </c>
      <c r="G415" s="33"/>
      <c r="H415" s="34"/>
    </row>
    <row r="416" spans="1:8" s="2" customFormat="1" ht="16.9" customHeight="1">
      <c r="A416" s="33"/>
      <c r="B416" s="34"/>
      <c r="C416" s="217" t="s">
        <v>3048</v>
      </c>
      <c r="D416" s="33"/>
      <c r="E416" s="33"/>
      <c r="F416" s="33"/>
      <c r="G416" s="33"/>
      <c r="H416" s="34"/>
    </row>
    <row r="417" spans="1:8" s="2" customFormat="1" ht="16.9" customHeight="1">
      <c r="A417" s="33"/>
      <c r="B417" s="34"/>
      <c r="C417" s="215" t="s">
        <v>839</v>
      </c>
      <c r="D417" s="215" t="s">
        <v>840</v>
      </c>
      <c r="E417" s="18" t="s">
        <v>185</v>
      </c>
      <c r="F417" s="216">
        <v>41.12</v>
      </c>
      <c r="G417" s="33"/>
      <c r="H417" s="34"/>
    </row>
    <row r="418" spans="1:8" s="2" customFormat="1" ht="16.9" customHeight="1">
      <c r="A418" s="33"/>
      <c r="B418" s="34"/>
      <c r="C418" s="215" t="s">
        <v>1243</v>
      </c>
      <c r="D418" s="215" t="s">
        <v>1244</v>
      </c>
      <c r="E418" s="18" t="s">
        <v>222</v>
      </c>
      <c r="F418" s="216">
        <v>84.961</v>
      </c>
      <c r="G418" s="33"/>
      <c r="H418" s="34"/>
    </row>
    <row r="419" spans="1:8" s="2" customFormat="1" ht="16.9" customHeight="1">
      <c r="A419" s="33"/>
      <c r="B419" s="34"/>
      <c r="C419" s="215" t="s">
        <v>1116</v>
      </c>
      <c r="D419" s="215" t="s">
        <v>1117</v>
      </c>
      <c r="E419" s="18" t="s">
        <v>185</v>
      </c>
      <c r="F419" s="216">
        <v>55.34</v>
      </c>
      <c r="G419" s="33"/>
      <c r="H419" s="34"/>
    </row>
    <row r="420" spans="1:8" s="2" customFormat="1" ht="16.9" customHeight="1">
      <c r="A420" s="33"/>
      <c r="B420" s="34"/>
      <c r="C420" s="211" t="s">
        <v>1152</v>
      </c>
      <c r="D420" s="212" t="s">
        <v>1</v>
      </c>
      <c r="E420" s="213" t="s">
        <v>1</v>
      </c>
      <c r="F420" s="214">
        <v>268.52</v>
      </c>
      <c r="G420" s="33"/>
      <c r="H420" s="34"/>
    </row>
    <row r="421" spans="1:8" s="2" customFormat="1" ht="16.9" customHeight="1">
      <c r="A421" s="33"/>
      <c r="B421" s="34"/>
      <c r="C421" s="215" t="s">
        <v>1</v>
      </c>
      <c r="D421" s="215" t="s">
        <v>868</v>
      </c>
      <c r="E421" s="18" t="s">
        <v>1</v>
      </c>
      <c r="F421" s="216">
        <v>0</v>
      </c>
      <c r="G421" s="33"/>
      <c r="H421" s="34"/>
    </row>
    <row r="422" spans="1:8" s="2" customFormat="1" ht="16.9" customHeight="1">
      <c r="A422" s="33"/>
      <c r="B422" s="34"/>
      <c r="C422" s="215" t="s">
        <v>1</v>
      </c>
      <c r="D422" s="215" t="s">
        <v>1191</v>
      </c>
      <c r="E422" s="18" t="s">
        <v>1</v>
      </c>
      <c r="F422" s="216">
        <v>230</v>
      </c>
      <c r="G422" s="33"/>
      <c r="H422" s="34"/>
    </row>
    <row r="423" spans="1:8" s="2" customFormat="1" ht="16.9" customHeight="1">
      <c r="A423" s="33"/>
      <c r="B423" s="34"/>
      <c r="C423" s="215" t="s">
        <v>1</v>
      </c>
      <c r="D423" s="215" t="s">
        <v>1192</v>
      </c>
      <c r="E423" s="18" t="s">
        <v>1</v>
      </c>
      <c r="F423" s="216">
        <v>38.52</v>
      </c>
      <c r="G423" s="33"/>
      <c r="H423" s="34"/>
    </row>
    <row r="424" spans="1:8" s="2" customFormat="1" ht="16.9" customHeight="1">
      <c r="A424" s="33"/>
      <c r="B424" s="34"/>
      <c r="C424" s="215" t="s">
        <v>1152</v>
      </c>
      <c r="D424" s="215" t="s">
        <v>893</v>
      </c>
      <c r="E424" s="18" t="s">
        <v>1</v>
      </c>
      <c r="F424" s="216">
        <v>268.52</v>
      </c>
      <c r="G424" s="33"/>
      <c r="H424" s="34"/>
    </row>
    <row r="425" spans="1:8" s="2" customFormat="1" ht="16.9" customHeight="1">
      <c r="A425" s="33"/>
      <c r="B425" s="34"/>
      <c r="C425" s="217" t="s">
        <v>3048</v>
      </c>
      <c r="D425" s="33"/>
      <c r="E425" s="33"/>
      <c r="F425" s="33"/>
      <c r="G425" s="33"/>
      <c r="H425" s="34"/>
    </row>
    <row r="426" spans="1:8" s="2" customFormat="1" ht="16.9" customHeight="1">
      <c r="A426" s="33"/>
      <c r="B426" s="34"/>
      <c r="C426" s="215" t="s">
        <v>261</v>
      </c>
      <c r="D426" s="215" t="s">
        <v>262</v>
      </c>
      <c r="E426" s="18" t="s">
        <v>185</v>
      </c>
      <c r="F426" s="216">
        <v>405.08</v>
      </c>
      <c r="G426" s="33"/>
      <c r="H426" s="34"/>
    </row>
    <row r="427" spans="1:8" s="2" customFormat="1" ht="16.9" customHeight="1">
      <c r="A427" s="33"/>
      <c r="B427" s="34"/>
      <c r="C427" s="215" t="s">
        <v>1179</v>
      </c>
      <c r="D427" s="215" t="s">
        <v>1180</v>
      </c>
      <c r="E427" s="18" t="s">
        <v>185</v>
      </c>
      <c r="F427" s="216">
        <v>626.96</v>
      </c>
      <c r="G427" s="33"/>
      <c r="H427" s="34"/>
    </row>
    <row r="428" spans="1:8" s="2" customFormat="1" ht="16.9" customHeight="1">
      <c r="A428" s="33"/>
      <c r="B428" s="34"/>
      <c r="C428" s="211" t="s">
        <v>1154</v>
      </c>
      <c r="D428" s="212" t="s">
        <v>1</v>
      </c>
      <c r="E428" s="213" t="s">
        <v>1</v>
      </c>
      <c r="F428" s="214">
        <v>221.88</v>
      </c>
      <c r="G428" s="33"/>
      <c r="H428" s="34"/>
    </row>
    <row r="429" spans="1:8" s="2" customFormat="1" ht="16.9" customHeight="1">
      <c r="A429" s="33"/>
      <c r="B429" s="34"/>
      <c r="C429" s="215" t="s">
        <v>1</v>
      </c>
      <c r="D429" s="215" t="s">
        <v>1198</v>
      </c>
      <c r="E429" s="18" t="s">
        <v>1</v>
      </c>
      <c r="F429" s="216">
        <v>0</v>
      </c>
      <c r="G429" s="33"/>
      <c r="H429" s="34"/>
    </row>
    <row r="430" spans="1:8" s="2" customFormat="1" ht="16.9" customHeight="1">
      <c r="A430" s="33"/>
      <c r="B430" s="34"/>
      <c r="C430" s="215" t="s">
        <v>1</v>
      </c>
      <c r="D430" s="215" t="s">
        <v>1199</v>
      </c>
      <c r="E430" s="18" t="s">
        <v>1</v>
      </c>
      <c r="F430" s="216">
        <v>0</v>
      </c>
      <c r="G430" s="33"/>
      <c r="H430" s="34"/>
    </row>
    <row r="431" spans="1:8" s="2" customFormat="1" ht="16.9" customHeight="1">
      <c r="A431" s="33"/>
      <c r="B431" s="34"/>
      <c r="C431" s="215" t="s">
        <v>1</v>
      </c>
      <c r="D431" s="215" t="s">
        <v>1209</v>
      </c>
      <c r="E431" s="18" t="s">
        <v>1</v>
      </c>
      <c r="F431" s="216">
        <v>179.6</v>
      </c>
      <c r="G431" s="33"/>
      <c r="H431" s="34"/>
    </row>
    <row r="432" spans="1:8" s="2" customFormat="1" ht="16.9" customHeight="1">
      <c r="A432" s="33"/>
      <c r="B432" s="34"/>
      <c r="C432" s="215" t="s">
        <v>1</v>
      </c>
      <c r="D432" s="215" t="s">
        <v>1210</v>
      </c>
      <c r="E432" s="18" t="s">
        <v>1</v>
      </c>
      <c r="F432" s="216">
        <v>14.52</v>
      </c>
      <c r="G432" s="33"/>
      <c r="H432" s="34"/>
    </row>
    <row r="433" spans="1:8" s="2" customFormat="1" ht="16.9" customHeight="1">
      <c r="A433" s="33"/>
      <c r="B433" s="34"/>
      <c r="C433" s="215" t="s">
        <v>1</v>
      </c>
      <c r="D433" s="215" t="s">
        <v>1211</v>
      </c>
      <c r="E433" s="18" t="s">
        <v>1</v>
      </c>
      <c r="F433" s="216">
        <v>9.26</v>
      </c>
      <c r="G433" s="33"/>
      <c r="H433" s="34"/>
    </row>
    <row r="434" spans="1:8" s="2" customFormat="1" ht="16.9" customHeight="1">
      <c r="A434" s="33"/>
      <c r="B434" s="34"/>
      <c r="C434" s="215" t="s">
        <v>1</v>
      </c>
      <c r="D434" s="215" t="s">
        <v>1203</v>
      </c>
      <c r="E434" s="18" t="s">
        <v>1</v>
      </c>
      <c r="F434" s="216">
        <v>0</v>
      </c>
      <c r="G434" s="33"/>
      <c r="H434" s="34"/>
    </row>
    <row r="435" spans="1:8" s="2" customFormat="1" ht="16.9" customHeight="1">
      <c r="A435" s="33"/>
      <c r="B435" s="34"/>
      <c r="C435" s="215" t="s">
        <v>1</v>
      </c>
      <c r="D435" s="215" t="s">
        <v>1212</v>
      </c>
      <c r="E435" s="18" t="s">
        <v>1</v>
      </c>
      <c r="F435" s="216">
        <v>8</v>
      </c>
      <c r="G435" s="33"/>
      <c r="H435" s="34"/>
    </row>
    <row r="436" spans="1:8" s="2" customFormat="1" ht="16.9" customHeight="1">
      <c r="A436" s="33"/>
      <c r="B436" s="34"/>
      <c r="C436" s="215" t="s">
        <v>1</v>
      </c>
      <c r="D436" s="215" t="s">
        <v>1213</v>
      </c>
      <c r="E436" s="18" t="s">
        <v>1</v>
      </c>
      <c r="F436" s="216">
        <v>10.5</v>
      </c>
      <c r="G436" s="33"/>
      <c r="H436" s="34"/>
    </row>
    <row r="437" spans="1:8" s="2" customFormat="1" ht="16.9" customHeight="1">
      <c r="A437" s="33"/>
      <c r="B437" s="34"/>
      <c r="C437" s="215" t="s">
        <v>1154</v>
      </c>
      <c r="D437" s="215" t="s">
        <v>239</v>
      </c>
      <c r="E437" s="18" t="s">
        <v>1</v>
      </c>
      <c r="F437" s="216">
        <v>221.88</v>
      </c>
      <c r="G437" s="33"/>
      <c r="H437" s="34"/>
    </row>
    <row r="438" spans="1:8" s="2" customFormat="1" ht="16.9" customHeight="1">
      <c r="A438" s="33"/>
      <c r="B438" s="34"/>
      <c r="C438" s="217" t="s">
        <v>3048</v>
      </c>
      <c r="D438" s="33"/>
      <c r="E438" s="33"/>
      <c r="F438" s="33"/>
      <c r="G438" s="33"/>
      <c r="H438" s="34"/>
    </row>
    <row r="439" spans="1:8" s="2" customFormat="1" ht="16.9" customHeight="1">
      <c r="A439" s="33"/>
      <c r="B439" s="34"/>
      <c r="C439" s="215" t="s">
        <v>1206</v>
      </c>
      <c r="D439" s="215" t="s">
        <v>1207</v>
      </c>
      <c r="E439" s="18" t="s">
        <v>185</v>
      </c>
      <c r="F439" s="216">
        <v>221.88</v>
      </c>
      <c r="G439" s="33"/>
      <c r="H439" s="34"/>
    </row>
    <row r="440" spans="1:8" s="2" customFormat="1" ht="16.9" customHeight="1">
      <c r="A440" s="33"/>
      <c r="B440" s="34"/>
      <c r="C440" s="215" t="s">
        <v>1179</v>
      </c>
      <c r="D440" s="215" t="s">
        <v>1180</v>
      </c>
      <c r="E440" s="18" t="s">
        <v>185</v>
      </c>
      <c r="F440" s="216">
        <v>626.96</v>
      </c>
      <c r="G440" s="33"/>
      <c r="H440" s="34"/>
    </row>
    <row r="441" spans="1:8" s="2" customFormat="1" ht="16.9" customHeight="1">
      <c r="A441" s="33"/>
      <c r="B441" s="34"/>
      <c r="C441" s="211" t="s">
        <v>1156</v>
      </c>
      <c r="D441" s="212" t="s">
        <v>1</v>
      </c>
      <c r="E441" s="213" t="s">
        <v>1</v>
      </c>
      <c r="F441" s="214">
        <v>136.56</v>
      </c>
      <c r="G441" s="33"/>
      <c r="H441" s="34"/>
    </row>
    <row r="442" spans="1:8" s="2" customFormat="1" ht="16.9" customHeight="1">
      <c r="A442" s="33"/>
      <c r="B442" s="34"/>
      <c r="C442" s="215" t="s">
        <v>1</v>
      </c>
      <c r="D442" s="215" t="s">
        <v>1187</v>
      </c>
      <c r="E442" s="18" t="s">
        <v>1</v>
      </c>
      <c r="F442" s="216">
        <v>0</v>
      </c>
      <c r="G442" s="33"/>
      <c r="H442" s="34"/>
    </row>
    <row r="443" spans="1:8" s="2" customFormat="1" ht="16.9" customHeight="1">
      <c r="A443" s="33"/>
      <c r="B443" s="34"/>
      <c r="C443" s="215" t="s">
        <v>1</v>
      </c>
      <c r="D443" s="215" t="s">
        <v>1193</v>
      </c>
      <c r="E443" s="18" t="s">
        <v>1</v>
      </c>
      <c r="F443" s="216">
        <v>129.3</v>
      </c>
      <c r="G443" s="33"/>
      <c r="H443" s="34"/>
    </row>
    <row r="444" spans="1:8" s="2" customFormat="1" ht="16.9" customHeight="1">
      <c r="A444" s="33"/>
      <c r="B444" s="34"/>
      <c r="C444" s="215" t="s">
        <v>1</v>
      </c>
      <c r="D444" s="215" t="s">
        <v>1194</v>
      </c>
      <c r="E444" s="18" t="s">
        <v>1</v>
      </c>
      <c r="F444" s="216">
        <v>7.26</v>
      </c>
      <c r="G444" s="33"/>
      <c r="H444" s="34"/>
    </row>
    <row r="445" spans="1:8" s="2" customFormat="1" ht="16.9" customHeight="1">
      <c r="A445" s="33"/>
      <c r="B445" s="34"/>
      <c r="C445" s="215" t="s">
        <v>1156</v>
      </c>
      <c r="D445" s="215" t="s">
        <v>893</v>
      </c>
      <c r="E445" s="18" t="s">
        <v>1</v>
      </c>
      <c r="F445" s="216">
        <v>136.56</v>
      </c>
      <c r="G445" s="33"/>
      <c r="H445" s="34"/>
    </row>
    <row r="446" spans="1:8" s="2" customFormat="1" ht="16.9" customHeight="1">
      <c r="A446" s="33"/>
      <c r="B446" s="34"/>
      <c r="C446" s="217" t="s">
        <v>3048</v>
      </c>
      <c r="D446" s="33"/>
      <c r="E446" s="33"/>
      <c r="F446" s="33"/>
      <c r="G446" s="33"/>
      <c r="H446" s="34"/>
    </row>
    <row r="447" spans="1:8" s="2" customFormat="1" ht="16.9" customHeight="1">
      <c r="A447" s="33"/>
      <c r="B447" s="34"/>
      <c r="C447" s="215" t="s">
        <v>261</v>
      </c>
      <c r="D447" s="215" t="s">
        <v>262</v>
      </c>
      <c r="E447" s="18" t="s">
        <v>185</v>
      </c>
      <c r="F447" s="216">
        <v>405.08</v>
      </c>
      <c r="G447" s="33"/>
      <c r="H447" s="34"/>
    </row>
    <row r="448" spans="1:8" s="2" customFormat="1" ht="16.9" customHeight="1">
      <c r="A448" s="33"/>
      <c r="B448" s="34"/>
      <c r="C448" s="215" t="s">
        <v>1179</v>
      </c>
      <c r="D448" s="215" t="s">
        <v>1180</v>
      </c>
      <c r="E448" s="18" t="s">
        <v>185</v>
      </c>
      <c r="F448" s="216">
        <v>626.96</v>
      </c>
      <c r="G448" s="33"/>
      <c r="H448" s="34"/>
    </row>
    <row r="449" spans="1:8" s="2" customFormat="1" ht="16.9" customHeight="1">
      <c r="A449" s="33"/>
      <c r="B449" s="34"/>
      <c r="C449" s="211" t="s">
        <v>1158</v>
      </c>
      <c r="D449" s="212" t="s">
        <v>1</v>
      </c>
      <c r="E449" s="213" t="s">
        <v>1</v>
      </c>
      <c r="F449" s="214">
        <v>236.494</v>
      </c>
      <c r="G449" s="33"/>
      <c r="H449" s="34"/>
    </row>
    <row r="450" spans="1:8" s="2" customFormat="1" ht="16.9" customHeight="1">
      <c r="A450" s="33"/>
      <c r="B450" s="34"/>
      <c r="C450" s="215" t="s">
        <v>1</v>
      </c>
      <c r="D450" s="215" t="s">
        <v>1395</v>
      </c>
      <c r="E450" s="18" t="s">
        <v>1</v>
      </c>
      <c r="F450" s="216">
        <v>0</v>
      </c>
      <c r="G450" s="33"/>
      <c r="H450" s="34"/>
    </row>
    <row r="451" spans="1:8" s="2" customFormat="1" ht="16.9" customHeight="1">
      <c r="A451" s="33"/>
      <c r="B451" s="34"/>
      <c r="C451" s="215" t="s">
        <v>1</v>
      </c>
      <c r="D451" s="215" t="s">
        <v>1396</v>
      </c>
      <c r="E451" s="18" t="s">
        <v>1</v>
      </c>
      <c r="F451" s="216">
        <v>295.154</v>
      </c>
      <c r="G451" s="33"/>
      <c r="H451" s="34"/>
    </row>
    <row r="452" spans="1:8" s="2" customFormat="1" ht="16.9" customHeight="1">
      <c r="A452" s="33"/>
      <c r="B452" s="34"/>
      <c r="C452" s="215" t="s">
        <v>1</v>
      </c>
      <c r="D452" s="215" t="s">
        <v>1397</v>
      </c>
      <c r="E452" s="18" t="s">
        <v>1</v>
      </c>
      <c r="F452" s="216">
        <v>-126.242</v>
      </c>
      <c r="G452" s="33"/>
      <c r="H452" s="34"/>
    </row>
    <row r="453" spans="1:8" s="2" customFormat="1" ht="16.9" customHeight="1">
      <c r="A453" s="33"/>
      <c r="B453" s="34"/>
      <c r="C453" s="215" t="s">
        <v>1</v>
      </c>
      <c r="D453" s="215" t="s">
        <v>1398</v>
      </c>
      <c r="E453" s="18" t="s">
        <v>1</v>
      </c>
      <c r="F453" s="216">
        <v>67.582</v>
      </c>
      <c r="G453" s="33"/>
      <c r="H453" s="34"/>
    </row>
    <row r="454" spans="1:8" s="2" customFormat="1" ht="16.9" customHeight="1">
      <c r="A454" s="33"/>
      <c r="B454" s="34"/>
      <c r="C454" s="215" t="s">
        <v>1158</v>
      </c>
      <c r="D454" s="215" t="s">
        <v>239</v>
      </c>
      <c r="E454" s="18" t="s">
        <v>1</v>
      </c>
      <c r="F454" s="216">
        <v>236.494</v>
      </c>
      <c r="G454" s="33"/>
      <c r="H454" s="34"/>
    </row>
    <row r="455" spans="1:8" s="2" customFormat="1" ht="16.9" customHeight="1">
      <c r="A455" s="33"/>
      <c r="B455" s="34"/>
      <c r="C455" s="217" t="s">
        <v>3048</v>
      </c>
      <c r="D455" s="33"/>
      <c r="E455" s="33"/>
      <c r="F455" s="33"/>
      <c r="G455" s="33"/>
      <c r="H455" s="34"/>
    </row>
    <row r="456" spans="1:8" s="2" customFormat="1" ht="16.9" customHeight="1">
      <c r="A456" s="33"/>
      <c r="B456" s="34"/>
      <c r="C456" s="215" t="s">
        <v>1392</v>
      </c>
      <c r="D456" s="215" t="s">
        <v>1393</v>
      </c>
      <c r="E456" s="18" t="s">
        <v>222</v>
      </c>
      <c r="F456" s="216">
        <v>236.494</v>
      </c>
      <c r="G456" s="33"/>
      <c r="H456" s="34"/>
    </row>
    <row r="457" spans="1:8" s="2" customFormat="1" ht="16.9" customHeight="1">
      <c r="A457" s="33"/>
      <c r="B457" s="34"/>
      <c r="C457" s="215" t="s">
        <v>1340</v>
      </c>
      <c r="D457" s="215" t="s">
        <v>1341</v>
      </c>
      <c r="E457" s="18" t="s">
        <v>222</v>
      </c>
      <c r="F457" s="216">
        <v>527.422</v>
      </c>
      <c r="G457" s="33"/>
      <c r="H457" s="34"/>
    </row>
    <row r="458" spans="1:8" s="2" customFormat="1" ht="16.9" customHeight="1">
      <c r="A458" s="33"/>
      <c r="B458" s="34"/>
      <c r="C458" s="211" t="s">
        <v>830</v>
      </c>
      <c r="D458" s="212" t="s">
        <v>1</v>
      </c>
      <c r="E458" s="213" t="s">
        <v>1</v>
      </c>
      <c r="F458" s="214">
        <v>1809.133</v>
      </c>
      <c r="G458" s="33"/>
      <c r="H458" s="34"/>
    </row>
    <row r="459" spans="1:8" s="2" customFormat="1" ht="16.9" customHeight="1">
      <c r="A459" s="33"/>
      <c r="B459" s="34"/>
      <c r="C459" s="215" t="s">
        <v>1</v>
      </c>
      <c r="D459" s="215" t="s">
        <v>1255</v>
      </c>
      <c r="E459" s="18" t="s">
        <v>1</v>
      </c>
      <c r="F459" s="216">
        <v>0</v>
      </c>
      <c r="G459" s="33"/>
      <c r="H459" s="34"/>
    </row>
    <row r="460" spans="1:8" s="2" customFormat="1" ht="16.9" customHeight="1">
      <c r="A460" s="33"/>
      <c r="B460" s="34"/>
      <c r="C460" s="215" t="s">
        <v>1</v>
      </c>
      <c r="D460" s="215" t="s">
        <v>1256</v>
      </c>
      <c r="E460" s="18" t="s">
        <v>1</v>
      </c>
      <c r="F460" s="216">
        <v>263.165</v>
      </c>
      <c r="G460" s="33"/>
      <c r="H460" s="34"/>
    </row>
    <row r="461" spans="1:8" s="2" customFormat="1" ht="16.9" customHeight="1">
      <c r="A461" s="33"/>
      <c r="B461" s="34"/>
      <c r="C461" s="215" t="s">
        <v>1</v>
      </c>
      <c r="D461" s="215" t="s">
        <v>1257</v>
      </c>
      <c r="E461" s="18" t="s">
        <v>1</v>
      </c>
      <c r="F461" s="216">
        <v>231.656</v>
      </c>
      <c r="G461" s="33"/>
      <c r="H461" s="34"/>
    </row>
    <row r="462" spans="1:8" s="2" customFormat="1" ht="16.9" customHeight="1">
      <c r="A462" s="33"/>
      <c r="B462" s="34"/>
      <c r="C462" s="215" t="s">
        <v>1</v>
      </c>
      <c r="D462" s="215" t="s">
        <v>1258</v>
      </c>
      <c r="E462" s="18" t="s">
        <v>1</v>
      </c>
      <c r="F462" s="216">
        <v>125.234</v>
      </c>
      <c r="G462" s="33"/>
      <c r="H462" s="34"/>
    </row>
    <row r="463" spans="1:8" s="2" customFormat="1" ht="16.9" customHeight="1">
      <c r="A463" s="33"/>
      <c r="B463" s="34"/>
      <c r="C463" s="215" t="s">
        <v>1</v>
      </c>
      <c r="D463" s="215" t="s">
        <v>1259</v>
      </c>
      <c r="E463" s="18" t="s">
        <v>1</v>
      </c>
      <c r="F463" s="216">
        <v>343.911</v>
      </c>
      <c r="G463" s="33"/>
      <c r="H463" s="34"/>
    </row>
    <row r="464" spans="1:8" s="2" customFormat="1" ht="16.9" customHeight="1">
      <c r="A464" s="33"/>
      <c r="B464" s="34"/>
      <c r="C464" s="215" t="s">
        <v>1</v>
      </c>
      <c r="D464" s="215" t="s">
        <v>1260</v>
      </c>
      <c r="E464" s="18" t="s">
        <v>1</v>
      </c>
      <c r="F464" s="216">
        <v>354.512</v>
      </c>
      <c r="G464" s="33"/>
      <c r="H464" s="34"/>
    </row>
    <row r="465" spans="1:8" s="2" customFormat="1" ht="16.9" customHeight="1">
      <c r="A465" s="33"/>
      <c r="B465" s="34"/>
      <c r="C465" s="215" t="s">
        <v>1</v>
      </c>
      <c r="D465" s="215" t="s">
        <v>1261</v>
      </c>
      <c r="E465" s="18" t="s">
        <v>1</v>
      </c>
      <c r="F465" s="216">
        <v>311.77</v>
      </c>
      <c r="G465" s="33"/>
      <c r="H465" s="34"/>
    </row>
    <row r="466" spans="1:8" s="2" customFormat="1" ht="16.9" customHeight="1">
      <c r="A466" s="33"/>
      <c r="B466" s="34"/>
      <c r="C466" s="215" t="s">
        <v>1</v>
      </c>
      <c r="D466" s="215" t="s">
        <v>1262</v>
      </c>
      <c r="E466" s="18" t="s">
        <v>1</v>
      </c>
      <c r="F466" s="216">
        <v>312.176</v>
      </c>
      <c r="G466" s="33"/>
      <c r="H466" s="34"/>
    </row>
    <row r="467" spans="1:8" s="2" customFormat="1" ht="16.9" customHeight="1">
      <c r="A467" s="33"/>
      <c r="B467" s="34"/>
      <c r="C467" s="215" t="s">
        <v>1</v>
      </c>
      <c r="D467" s="215" t="s">
        <v>1263</v>
      </c>
      <c r="E467" s="18" t="s">
        <v>1</v>
      </c>
      <c r="F467" s="216">
        <v>74.598</v>
      </c>
      <c r="G467" s="33"/>
      <c r="H467" s="34"/>
    </row>
    <row r="468" spans="1:8" s="2" customFormat="1" ht="16.9" customHeight="1">
      <c r="A468" s="33"/>
      <c r="B468" s="34"/>
      <c r="C468" s="215" t="s">
        <v>1</v>
      </c>
      <c r="D468" s="215" t="s">
        <v>1264</v>
      </c>
      <c r="E468" s="18" t="s">
        <v>1</v>
      </c>
      <c r="F468" s="216">
        <v>185.966</v>
      </c>
      <c r="G468" s="33"/>
      <c r="H468" s="34"/>
    </row>
    <row r="469" spans="1:8" s="2" customFormat="1" ht="16.9" customHeight="1">
      <c r="A469" s="33"/>
      <c r="B469" s="34"/>
      <c r="C469" s="215" t="s">
        <v>1</v>
      </c>
      <c r="D469" s="215" t="s">
        <v>1265</v>
      </c>
      <c r="E469" s="18" t="s">
        <v>1</v>
      </c>
      <c r="F469" s="216">
        <v>70.398</v>
      </c>
      <c r="G469" s="33"/>
      <c r="H469" s="34"/>
    </row>
    <row r="470" spans="1:8" s="2" customFormat="1" ht="16.9" customHeight="1">
      <c r="A470" s="33"/>
      <c r="B470" s="34"/>
      <c r="C470" s="215" t="s">
        <v>1</v>
      </c>
      <c r="D470" s="215" t="s">
        <v>1203</v>
      </c>
      <c r="E470" s="18" t="s">
        <v>1</v>
      </c>
      <c r="F470" s="216">
        <v>0</v>
      </c>
      <c r="G470" s="33"/>
      <c r="H470" s="34"/>
    </row>
    <row r="471" spans="1:8" s="2" customFormat="1" ht="16.9" customHeight="1">
      <c r="A471" s="33"/>
      <c r="B471" s="34"/>
      <c r="C471" s="215" t="s">
        <v>1</v>
      </c>
      <c r="D471" s="215" t="s">
        <v>1266</v>
      </c>
      <c r="E471" s="18" t="s">
        <v>1</v>
      </c>
      <c r="F471" s="216">
        <v>19.811</v>
      </c>
      <c r="G471" s="33"/>
      <c r="H471" s="34"/>
    </row>
    <row r="472" spans="1:8" s="2" customFormat="1" ht="16.9" customHeight="1">
      <c r="A472" s="33"/>
      <c r="B472" s="34"/>
      <c r="C472" s="215" t="s">
        <v>1</v>
      </c>
      <c r="D472" s="215" t="s">
        <v>1267</v>
      </c>
      <c r="E472" s="18" t="s">
        <v>1</v>
      </c>
      <c r="F472" s="216">
        <v>0</v>
      </c>
      <c r="G472" s="33"/>
      <c r="H472" s="34"/>
    </row>
    <row r="473" spans="1:8" s="2" customFormat="1" ht="16.9" customHeight="1">
      <c r="A473" s="33"/>
      <c r="B473" s="34"/>
      <c r="C473" s="215" t="s">
        <v>1</v>
      </c>
      <c r="D473" s="215" t="s">
        <v>1268</v>
      </c>
      <c r="E473" s="18" t="s">
        <v>1</v>
      </c>
      <c r="F473" s="216">
        <v>31.5</v>
      </c>
      <c r="G473" s="33"/>
      <c r="H473" s="34"/>
    </row>
    <row r="474" spans="1:8" s="2" customFormat="1" ht="16.9" customHeight="1">
      <c r="A474" s="33"/>
      <c r="B474" s="34"/>
      <c r="C474" s="215" t="s">
        <v>1</v>
      </c>
      <c r="D474" s="215" t="s">
        <v>1269</v>
      </c>
      <c r="E474" s="18" t="s">
        <v>1</v>
      </c>
      <c r="F474" s="216">
        <v>31.41</v>
      </c>
      <c r="G474" s="33"/>
      <c r="H474" s="34"/>
    </row>
    <row r="475" spans="1:8" s="2" customFormat="1" ht="16.9" customHeight="1">
      <c r="A475" s="33"/>
      <c r="B475" s="34"/>
      <c r="C475" s="215" t="s">
        <v>1</v>
      </c>
      <c r="D475" s="215" t="s">
        <v>1270</v>
      </c>
      <c r="E475" s="18" t="s">
        <v>1</v>
      </c>
      <c r="F475" s="216">
        <v>31.14</v>
      </c>
      <c r="G475" s="33"/>
      <c r="H475" s="34"/>
    </row>
    <row r="476" spans="1:8" s="2" customFormat="1" ht="16.9" customHeight="1">
      <c r="A476" s="33"/>
      <c r="B476" s="34"/>
      <c r="C476" s="215" t="s">
        <v>1</v>
      </c>
      <c r="D476" s="215" t="s">
        <v>1271</v>
      </c>
      <c r="E476" s="18" t="s">
        <v>1</v>
      </c>
      <c r="F476" s="216">
        <v>28.44</v>
      </c>
      <c r="G476" s="33"/>
      <c r="H476" s="34"/>
    </row>
    <row r="477" spans="1:8" s="2" customFormat="1" ht="16.9" customHeight="1">
      <c r="A477" s="33"/>
      <c r="B477" s="34"/>
      <c r="C477" s="215" t="s">
        <v>1</v>
      </c>
      <c r="D477" s="215" t="s">
        <v>1272</v>
      </c>
      <c r="E477" s="18" t="s">
        <v>1</v>
      </c>
      <c r="F477" s="216">
        <v>28.89</v>
      </c>
      <c r="G477" s="33"/>
      <c r="H477" s="34"/>
    </row>
    <row r="478" spans="1:8" s="2" customFormat="1" ht="16.9" customHeight="1">
      <c r="A478" s="33"/>
      <c r="B478" s="34"/>
      <c r="C478" s="215" t="s">
        <v>1</v>
      </c>
      <c r="D478" s="215" t="s">
        <v>1273</v>
      </c>
      <c r="E478" s="18" t="s">
        <v>1</v>
      </c>
      <c r="F478" s="216">
        <v>48.154</v>
      </c>
      <c r="G478" s="33"/>
      <c r="H478" s="34"/>
    </row>
    <row r="479" spans="1:8" s="2" customFormat="1" ht="16.9" customHeight="1">
      <c r="A479" s="33"/>
      <c r="B479" s="34"/>
      <c r="C479" s="215" t="s">
        <v>1</v>
      </c>
      <c r="D479" s="215" t="s">
        <v>1274</v>
      </c>
      <c r="E479" s="18" t="s">
        <v>1</v>
      </c>
      <c r="F479" s="216">
        <v>36.127</v>
      </c>
      <c r="G479" s="33"/>
      <c r="H479" s="34"/>
    </row>
    <row r="480" spans="1:8" s="2" customFormat="1" ht="16.9" customHeight="1">
      <c r="A480" s="33"/>
      <c r="B480" s="34"/>
      <c r="C480" s="215" t="s">
        <v>1</v>
      </c>
      <c r="D480" s="215" t="s">
        <v>1275</v>
      </c>
      <c r="E480" s="18" t="s">
        <v>1</v>
      </c>
      <c r="F480" s="216">
        <v>-50.1</v>
      </c>
      <c r="G480" s="33"/>
      <c r="H480" s="34"/>
    </row>
    <row r="481" spans="1:8" s="2" customFormat="1" ht="16.9" customHeight="1">
      <c r="A481" s="33"/>
      <c r="B481" s="34"/>
      <c r="C481" s="215" t="s">
        <v>1</v>
      </c>
      <c r="D481" s="215" t="s">
        <v>1276</v>
      </c>
      <c r="E481" s="18" t="s">
        <v>1</v>
      </c>
      <c r="F481" s="216">
        <v>-93.526</v>
      </c>
      <c r="G481" s="33"/>
      <c r="H481" s="34"/>
    </row>
    <row r="482" spans="1:8" s="2" customFormat="1" ht="16.9" customHeight="1">
      <c r="A482" s="33"/>
      <c r="B482" s="34"/>
      <c r="C482" s="215" t="s">
        <v>1</v>
      </c>
      <c r="D482" s="215" t="s">
        <v>1277</v>
      </c>
      <c r="E482" s="18" t="s">
        <v>1</v>
      </c>
      <c r="F482" s="216">
        <v>0</v>
      </c>
      <c r="G482" s="33"/>
      <c r="H482" s="34"/>
    </row>
    <row r="483" spans="1:8" s="2" customFormat="1" ht="16.9" customHeight="1">
      <c r="A483" s="33"/>
      <c r="B483" s="34"/>
      <c r="C483" s="215" t="s">
        <v>1</v>
      </c>
      <c r="D483" s="215" t="s">
        <v>1278</v>
      </c>
      <c r="E483" s="18" t="s">
        <v>1</v>
      </c>
      <c r="F483" s="216">
        <v>0</v>
      </c>
      <c r="G483" s="33"/>
      <c r="H483" s="34"/>
    </row>
    <row r="484" spans="1:8" s="2" customFormat="1" ht="16.9" customHeight="1">
      <c r="A484" s="33"/>
      <c r="B484" s="34"/>
      <c r="C484" s="215" t="s">
        <v>1</v>
      </c>
      <c r="D484" s="215" t="s">
        <v>1279</v>
      </c>
      <c r="E484" s="18" t="s">
        <v>1</v>
      </c>
      <c r="F484" s="216">
        <v>-12.125</v>
      </c>
      <c r="G484" s="33"/>
      <c r="H484" s="34"/>
    </row>
    <row r="485" spans="1:8" s="2" customFormat="1" ht="16.9" customHeight="1">
      <c r="A485" s="33"/>
      <c r="B485" s="34"/>
      <c r="C485" s="215" t="s">
        <v>1</v>
      </c>
      <c r="D485" s="215" t="s">
        <v>1280</v>
      </c>
      <c r="E485" s="18" t="s">
        <v>1</v>
      </c>
      <c r="F485" s="216">
        <v>0</v>
      </c>
      <c r="G485" s="33"/>
      <c r="H485" s="34"/>
    </row>
    <row r="486" spans="1:8" s="2" customFormat="1" ht="16.9" customHeight="1">
      <c r="A486" s="33"/>
      <c r="B486" s="34"/>
      <c r="C486" s="215" t="s">
        <v>1</v>
      </c>
      <c r="D486" s="215" t="s">
        <v>1281</v>
      </c>
      <c r="E486" s="18" t="s">
        <v>1</v>
      </c>
      <c r="F486" s="216">
        <v>-3.559</v>
      </c>
      <c r="G486" s="33"/>
      <c r="H486" s="34"/>
    </row>
    <row r="487" spans="1:8" s="2" customFormat="1" ht="16.9" customHeight="1">
      <c r="A487" s="33"/>
      <c r="B487" s="34"/>
      <c r="C487" s="215" t="s">
        <v>1</v>
      </c>
      <c r="D487" s="215" t="s">
        <v>1282</v>
      </c>
      <c r="E487" s="18" t="s">
        <v>1</v>
      </c>
      <c r="F487" s="216">
        <v>0</v>
      </c>
      <c r="G487" s="33"/>
      <c r="H487" s="34"/>
    </row>
    <row r="488" spans="1:8" s="2" customFormat="1" ht="16.9" customHeight="1">
      <c r="A488" s="33"/>
      <c r="B488" s="34"/>
      <c r="C488" s="215" t="s">
        <v>1</v>
      </c>
      <c r="D488" s="215" t="s">
        <v>1283</v>
      </c>
      <c r="E488" s="18" t="s">
        <v>1</v>
      </c>
      <c r="F488" s="216">
        <v>-44.928</v>
      </c>
      <c r="G488" s="33"/>
      <c r="H488" s="34"/>
    </row>
    <row r="489" spans="1:8" s="2" customFormat="1" ht="16.9" customHeight="1">
      <c r="A489" s="33"/>
      <c r="B489" s="34"/>
      <c r="C489" s="215" t="s">
        <v>1</v>
      </c>
      <c r="D489" s="215" t="s">
        <v>1284</v>
      </c>
      <c r="E489" s="18" t="s">
        <v>1</v>
      </c>
      <c r="F489" s="216">
        <v>0</v>
      </c>
      <c r="G489" s="33"/>
      <c r="H489" s="34"/>
    </row>
    <row r="490" spans="1:8" s="2" customFormat="1" ht="16.9" customHeight="1">
      <c r="A490" s="33"/>
      <c r="B490" s="34"/>
      <c r="C490" s="215" t="s">
        <v>1</v>
      </c>
      <c r="D490" s="215" t="s">
        <v>1285</v>
      </c>
      <c r="E490" s="18" t="s">
        <v>1</v>
      </c>
      <c r="F490" s="216">
        <v>-246.84</v>
      </c>
      <c r="G490" s="33"/>
      <c r="H490" s="34"/>
    </row>
    <row r="491" spans="1:8" s="2" customFormat="1" ht="16.9" customHeight="1">
      <c r="A491" s="33"/>
      <c r="B491" s="34"/>
      <c r="C491" s="215" t="s">
        <v>1</v>
      </c>
      <c r="D491" s="215" t="s">
        <v>1286</v>
      </c>
      <c r="E491" s="18" t="s">
        <v>1</v>
      </c>
      <c r="F491" s="216">
        <v>-155.092</v>
      </c>
      <c r="G491" s="33"/>
      <c r="H491" s="34"/>
    </row>
    <row r="492" spans="1:8" s="2" customFormat="1" ht="16.9" customHeight="1">
      <c r="A492" s="33"/>
      <c r="B492" s="34"/>
      <c r="C492" s="215" t="s">
        <v>1</v>
      </c>
      <c r="D492" s="215" t="s">
        <v>1287</v>
      </c>
      <c r="E492" s="18" t="s">
        <v>1</v>
      </c>
      <c r="F492" s="216">
        <v>-113.555</v>
      </c>
      <c r="G492" s="33"/>
      <c r="H492" s="34"/>
    </row>
    <row r="493" spans="1:8" s="2" customFormat="1" ht="16.9" customHeight="1">
      <c r="A493" s="33"/>
      <c r="B493" s="34"/>
      <c r="C493" s="215" t="s">
        <v>1</v>
      </c>
      <c r="D493" s="215" t="s">
        <v>894</v>
      </c>
      <c r="E493" s="18" t="s">
        <v>1</v>
      </c>
      <c r="F493" s="216">
        <v>0</v>
      </c>
      <c r="G493" s="33"/>
      <c r="H493" s="34"/>
    </row>
    <row r="494" spans="1:8" s="2" customFormat="1" ht="16.9" customHeight="1">
      <c r="A494" s="33"/>
      <c r="B494" s="34"/>
      <c r="C494" s="215" t="s">
        <v>830</v>
      </c>
      <c r="D494" s="215" t="s">
        <v>239</v>
      </c>
      <c r="E494" s="18" t="s">
        <v>1</v>
      </c>
      <c r="F494" s="216">
        <v>1809.133</v>
      </c>
      <c r="G494" s="33"/>
      <c r="H494" s="34"/>
    </row>
    <row r="495" spans="1:8" s="2" customFormat="1" ht="16.9" customHeight="1">
      <c r="A495" s="33"/>
      <c r="B495" s="34"/>
      <c r="C495" s="217" t="s">
        <v>3048</v>
      </c>
      <c r="D495" s="33"/>
      <c r="E495" s="33"/>
      <c r="F495" s="33"/>
      <c r="G495" s="33"/>
      <c r="H495" s="34"/>
    </row>
    <row r="496" spans="1:8" s="2" customFormat="1" ht="16.9" customHeight="1">
      <c r="A496" s="33"/>
      <c r="B496" s="34"/>
      <c r="C496" s="215" t="s">
        <v>1253</v>
      </c>
      <c r="D496" s="215" t="s">
        <v>1254</v>
      </c>
      <c r="E496" s="18" t="s">
        <v>222</v>
      </c>
      <c r="F496" s="216">
        <v>1175.936</v>
      </c>
      <c r="G496" s="33"/>
      <c r="H496" s="34"/>
    </row>
    <row r="497" spans="1:8" s="2" customFormat="1" ht="16.9" customHeight="1">
      <c r="A497" s="33"/>
      <c r="B497" s="34"/>
      <c r="C497" s="215" t="s">
        <v>1288</v>
      </c>
      <c r="D497" s="215" t="s">
        <v>1289</v>
      </c>
      <c r="E497" s="18" t="s">
        <v>222</v>
      </c>
      <c r="F497" s="216">
        <v>633.197</v>
      </c>
      <c r="G497" s="33"/>
      <c r="H497" s="34"/>
    </row>
    <row r="498" spans="1:8" s="2" customFormat="1" ht="16.9" customHeight="1">
      <c r="A498" s="33"/>
      <c r="B498" s="34"/>
      <c r="C498" s="215" t="s">
        <v>316</v>
      </c>
      <c r="D498" s="215" t="s">
        <v>317</v>
      </c>
      <c r="E498" s="18" t="s">
        <v>222</v>
      </c>
      <c r="F498" s="216">
        <v>1175.936</v>
      </c>
      <c r="G498" s="33"/>
      <c r="H498" s="34"/>
    </row>
    <row r="499" spans="1:8" s="2" customFormat="1" ht="16.9" customHeight="1">
      <c r="A499" s="33"/>
      <c r="B499" s="34"/>
      <c r="C499" s="211" t="s">
        <v>831</v>
      </c>
      <c r="D499" s="212" t="s">
        <v>1</v>
      </c>
      <c r="E499" s="213" t="s">
        <v>1</v>
      </c>
      <c r="F499" s="214">
        <v>2528.858</v>
      </c>
      <c r="G499" s="33"/>
      <c r="H499" s="34"/>
    </row>
    <row r="500" spans="1:8" s="2" customFormat="1" ht="16.9" customHeight="1">
      <c r="A500" s="33"/>
      <c r="B500" s="34"/>
      <c r="C500" s="215" t="s">
        <v>1</v>
      </c>
      <c r="D500" s="215" t="s">
        <v>1255</v>
      </c>
      <c r="E500" s="18" t="s">
        <v>1</v>
      </c>
      <c r="F500" s="216">
        <v>0</v>
      </c>
      <c r="G500" s="33"/>
      <c r="H500" s="34"/>
    </row>
    <row r="501" spans="1:8" s="2" customFormat="1" ht="16.9" customHeight="1">
      <c r="A501" s="33"/>
      <c r="B501" s="34"/>
      <c r="C501" s="215" t="s">
        <v>1</v>
      </c>
      <c r="D501" s="215" t="s">
        <v>1256</v>
      </c>
      <c r="E501" s="18" t="s">
        <v>1</v>
      </c>
      <c r="F501" s="216">
        <v>263.165</v>
      </c>
      <c r="G501" s="33"/>
      <c r="H501" s="34"/>
    </row>
    <row r="502" spans="1:8" s="2" customFormat="1" ht="16.9" customHeight="1">
      <c r="A502" s="33"/>
      <c r="B502" s="34"/>
      <c r="C502" s="215" t="s">
        <v>1</v>
      </c>
      <c r="D502" s="215" t="s">
        <v>1257</v>
      </c>
      <c r="E502" s="18" t="s">
        <v>1</v>
      </c>
      <c r="F502" s="216">
        <v>231.656</v>
      </c>
      <c r="G502" s="33"/>
      <c r="H502" s="34"/>
    </row>
    <row r="503" spans="1:8" s="2" customFormat="1" ht="16.9" customHeight="1">
      <c r="A503" s="33"/>
      <c r="B503" s="34"/>
      <c r="C503" s="215" t="s">
        <v>1</v>
      </c>
      <c r="D503" s="215" t="s">
        <v>1258</v>
      </c>
      <c r="E503" s="18" t="s">
        <v>1</v>
      </c>
      <c r="F503" s="216">
        <v>125.234</v>
      </c>
      <c r="G503" s="33"/>
      <c r="H503" s="34"/>
    </row>
    <row r="504" spans="1:8" s="2" customFormat="1" ht="16.9" customHeight="1">
      <c r="A504" s="33"/>
      <c r="B504" s="34"/>
      <c r="C504" s="215" t="s">
        <v>1</v>
      </c>
      <c r="D504" s="215" t="s">
        <v>1259</v>
      </c>
      <c r="E504" s="18" t="s">
        <v>1</v>
      </c>
      <c r="F504" s="216">
        <v>343.911</v>
      </c>
      <c r="G504" s="33"/>
      <c r="H504" s="34"/>
    </row>
    <row r="505" spans="1:8" s="2" customFormat="1" ht="16.9" customHeight="1">
      <c r="A505" s="33"/>
      <c r="B505" s="34"/>
      <c r="C505" s="215" t="s">
        <v>1</v>
      </c>
      <c r="D505" s="215" t="s">
        <v>1260</v>
      </c>
      <c r="E505" s="18" t="s">
        <v>1</v>
      </c>
      <c r="F505" s="216">
        <v>354.512</v>
      </c>
      <c r="G505" s="33"/>
      <c r="H505" s="34"/>
    </row>
    <row r="506" spans="1:8" s="2" customFormat="1" ht="16.9" customHeight="1">
      <c r="A506" s="33"/>
      <c r="B506" s="34"/>
      <c r="C506" s="215" t="s">
        <v>1</v>
      </c>
      <c r="D506" s="215" t="s">
        <v>1261</v>
      </c>
      <c r="E506" s="18" t="s">
        <v>1</v>
      </c>
      <c r="F506" s="216">
        <v>311.77</v>
      </c>
      <c r="G506" s="33"/>
      <c r="H506" s="34"/>
    </row>
    <row r="507" spans="1:8" s="2" customFormat="1" ht="16.9" customHeight="1">
      <c r="A507" s="33"/>
      <c r="B507" s="34"/>
      <c r="C507" s="215" t="s">
        <v>1</v>
      </c>
      <c r="D507" s="215" t="s">
        <v>1262</v>
      </c>
      <c r="E507" s="18" t="s">
        <v>1</v>
      </c>
      <c r="F507" s="216">
        <v>312.176</v>
      </c>
      <c r="G507" s="33"/>
      <c r="H507" s="34"/>
    </row>
    <row r="508" spans="1:8" s="2" customFormat="1" ht="16.9" customHeight="1">
      <c r="A508" s="33"/>
      <c r="B508" s="34"/>
      <c r="C508" s="215" t="s">
        <v>1</v>
      </c>
      <c r="D508" s="215" t="s">
        <v>1263</v>
      </c>
      <c r="E508" s="18" t="s">
        <v>1</v>
      </c>
      <c r="F508" s="216">
        <v>74.598</v>
      </c>
      <c r="G508" s="33"/>
      <c r="H508" s="34"/>
    </row>
    <row r="509" spans="1:8" s="2" customFormat="1" ht="16.9" customHeight="1">
      <c r="A509" s="33"/>
      <c r="B509" s="34"/>
      <c r="C509" s="215" t="s">
        <v>1</v>
      </c>
      <c r="D509" s="215" t="s">
        <v>1264</v>
      </c>
      <c r="E509" s="18" t="s">
        <v>1</v>
      </c>
      <c r="F509" s="216">
        <v>185.966</v>
      </c>
      <c r="G509" s="33"/>
      <c r="H509" s="34"/>
    </row>
    <row r="510" spans="1:8" s="2" customFormat="1" ht="16.9" customHeight="1">
      <c r="A510" s="33"/>
      <c r="B510" s="34"/>
      <c r="C510" s="215" t="s">
        <v>1</v>
      </c>
      <c r="D510" s="215" t="s">
        <v>1265</v>
      </c>
      <c r="E510" s="18" t="s">
        <v>1</v>
      </c>
      <c r="F510" s="216">
        <v>70.398</v>
      </c>
      <c r="G510" s="33"/>
      <c r="H510" s="34"/>
    </row>
    <row r="511" spans="1:8" s="2" customFormat="1" ht="16.9" customHeight="1">
      <c r="A511" s="33"/>
      <c r="B511" s="34"/>
      <c r="C511" s="215" t="s">
        <v>1</v>
      </c>
      <c r="D511" s="215" t="s">
        <v>1203</v>
      </c>
      <c r="E511" s="18" t="s">
        <v>1</v>
      </c>
      <c r="F511" s="216">
        <v>0</v>
      </c>
      <c r="G511" s="33"/>
      <c r="H511" s="34"/>
    </row>
    <row r="512" spans="1:8" s="2" customFormat="1" ht="16.9" customHeight="1">
      <c r="A512" s="33"/>
      <c r="B512" s="34"/>
      <c r="C512" s="215" t="s">
        <v>1</v>
      </c>
      <c r="D512" s="215" t="s">
        <v>1266</v>
      </c>
      <c r="E512" s="18" t="s">
        <v>1</v>
      </c>
      <c r="F512" s="216">
        <v>19.811</v>
      </c>
      <c r="G512" s="33"/>
      <c r="H512" s="34"/>
    </row>
    <row r="513" spans="1:8" s="2" customFormat="1" ht="16.9" customHeight="1">
      <c r="A513" s="33"/>
      <c r="B513" s="34"/>
      <c r="C513" s="215" t="s">
        <v>1</v>
      </c>
      <c r="D513" s="215" t="s">
        <v>1267</v>
      </c>
      <c r="E513" s="18" t="s">
        <v>1</v>
      </c>
      <c r="F513" s="216">
        <v>0</v>
      </c>
      <c r="G513" s="33"/>
      <c r="H513" s="34"/>
    </row>
    <row r="514" spans="1:8" s="2" customFormat="1" ht="16.9" customHeight="1">
      <c r="A514" s="33"/>
      <c r="B514" s="34"/>
      <c r="C514" s="215" t="s">
        <v>1</v>
      </c>
      <c r="D514" s="215" t="s">
        <v>1268</v>
      </c>
      <c r="E514" s="18" t="s">
        <v>1</v>
      </c>
      <c r="F514" s="216">
        <v>31.5</v>
      </c>
      <c r="G514" s="33"/>
      <c r="H514" s="34"/>
    </row>
    <row r="515" spans="1:8" s="2" customFormat="1" ht="16.9" customHeight="1">
      <c r="A515" s="33"/>
      <c r="B515" s="34"/>
      <c r="C515" s="215" t="s">
        <v>1</v>
      </c>
      <c r="D515" s="215" t="s">
        <v>1269</v>
      </c>
      <c r="E515" s="18" t="s">
        <v>1</v>
      </c>
      <c r="F515" s="216">
        <v>31.41</v>
      </c>
      <c r="G515" s="33"/>
      <c r="H515" s="34"/>
    </row>
    <row r="516" spans="1:8" s="2" customFormat="1" ht="16.9" customHeight="1">
      <c r="A516" s="33"/>
      <c r="B516" s="34"/>
      <c r="C516" s="215" t="s">
        <v>1</v>
      </c>
      <c r="D516" s="215" t="s">
        <v>1270</v>
      </c>
      <c r="E516" s="18" t="s">
        <v>1</v>
      </c>
      <c r="F516" s="216">
        <v>31.14</v>
      </c>
      <c r="G516" s="33"/>
      <c r="H516" s="34"/>
    </row>
    <row r="517" spans="1:8" s="2" customFormat="1" ht="16.9" customHeight="1">
      <c r="A517" s="33"/>
      <c r="B517" s="34"/>
      <c r="C517" s="215" t="s">
        <v>1</v>
      </c>
      <c r="D517" s="215" t="s">
        <v>1271</v>
      </c>
      <c r="E517" s="18" t="s">
        <v>1</v>
      </c>
      <c r="F517" s="216">
        <v>28.44</v>
      </c>
      <c r="G517" s="33"/>
      <c r="H517" s="34"/>
    </row>
    <row r="518" spans="1:8" s="2" customFormat="1" ht="16.9" customHeight="1">
      <c r="A518" s="33"/>
      <c r="B518" s="34"/>
      <c r="C518" s="215" t="s">
        <v>1</v>
      </c>
      <c r="D518" s="215" t="s">
        <v>1272</v>
      </c>
      <c r="E518" s="18" t="s">
        <v>1</v>
      </c>
      <c r="F518" s="216">
        <v>28.89</v>
      </c>
      <c r="G518" s="33"/>
      <c r="H518" s="34"/>
    </row>
    <row r="519" spans="1:8" s="2" customFormat="1" ht="16.9" customHeight="1">
      <c r="A519" s="33"/>
      <c r="B519" s="34"/>
      <c r="C519" s="215" t="s">
        <v>1</v>
      </c>
      <c r="D519" s="215" t="s">
        <v>1273</v>
      </c>
      <c r="E519" s="18" t="s">
        <v>1</v>
      </c>
      <c r="F519" s="216">
        <v>48.154</v>
      </c>
      <c r="G519" s="33"/>
      <c r="H519" s="34"/>
    </row>
    <row r="520" spans="1:8" s="2" customFormat="1" ht="16.9" customHeight="1">
      <c r="A520" s="33"/>
      <c r="B520" s="34"/>
      <c r="C520" s="215" t="s">
        <v>1</v>
      </c>
      <c r="D520" s="215" t="s">
        <v>1274</v>
      </c>
      <c r="E520" s="18" t="s">
        <v>1</v>
      </c>
      <c r="F520" s="216">
        <v>36.127</v>
      </c>
      <c r="G520" s="33"/>
      <c r="H520" s="34"/>
    </row>
    <row r="521" spans="1:8" s="2" customFormat="1" ht="16.9" customHeight="1">
      <c r="A521" s="33"/>
      <c r="B521" s="34"/>
      <c r="C521" s="215" t="s">
        <v>831</v>
      </c>
      <c r="D521" s="215" t="s">
        <v>893</v>
      </c>
      <c r="E521" s="18" t="s">
        <v>1</v>
      </c>
      <c r="F521" s="216">
        <v>2528.858</v>
      </c>
      <c r="G521" s="33"/>
      <c r="H521" s="34"/>
    </row>
    <row r="522" spans="1:8" s="2" customFormat="1" ht="16.9" customHeight="1">
      <c r="A522" s="33"/>
      <c r="B522" s="34"/>
      <c r="C522" s="217" t="s">
        <v>3048</v>
      </c>
      <c r="D522" s="33"/>
      <c r="E522" s="33"/>
      <c r="F522" s="33"/>
      <c r="G522" s="33"/>
      <c r="H522" s="34"/>
    </row>
    <row r="523" spans="1:8" s="2" customFormat="1" ht="16.9" customHeight="1">
      <c r="A523" s="33"/>
      <c r="B523" s="34"/>
      <c r="C523" s="215" t="s">
        <v>1253</v>
      </c>
      <c r="D523" s="215" t="s">
        <v>1254</v>
      </c>
      <c r="E523" s="18" t="s">
        <v>222</v>
      </c>
      <c r="F523" s="216">
        <v>1175.936</v>
      </c>
      <c r="G523" s="33"/>
      <c r="H523" s="34"/>
    </row>
    <row r="524" spans="1:8" s="2" customFormat="1" ht="16.9" customHeight="1">
      <c r="A524" s="33"/>
      <c r="B524" s="34"/>
      <c r="C524" s="215" t="s">
        <v>1315</v>
      </c>
      <c r="D524" s="215" t="s">
        <v>1316</v>
      </c>
      <c r="E524" s="18" t="s">
        <v>222</v>
      </c>
      <c r="F524" s="216">
        <v>2528.858</v>
      </c>
      <c r="G524" s="33"/>
      <c r="H524" s="34"/>
    </row>
    <row r="525" spans="1:8" s="2" customFormat="1" ht="16.9" customHeight="1">
      <c r="A525" s="33"/>
      <c r="B525" s="34"/>
      <c r="C525" s="215" t="s">
        <v>372</v>
      </c>
      <c r="D525" s="215" t="s">
        <v>373</v>
      </c>
      <c r="E525" s="18" t="s">
        <v>222</v>
      </c>
      <c r="F525" s="216">
        <v>809.715</v>
      </c>
      <c r="G525" s="33"/>
      <c r="H525" s="34"/>
    </row>
    <row r="526" spans="1:8" s="2" customFormat="1" ht="16.9" customHeight="1">
      <c r="A526" s="33"/>
      <c r="B526" s="34"/>
      <c r="C526" s="211" t="s">
        <v>832</v>
      </c>
      <c r="D526" s="212" t="s">
        <v>1</v>
      </c>
      <c r="E526" s="213" t="s">
        <v>1</v>
      </c>
      <c r="F526" s="214">
        <v>0</v>
      </c>
      <c r="G526" s="33"/>
      <c r="H526" s="34"/>
    </row>
    <row r="527" spans="1:8" s="2" customFormat="1" ht="16.9" customHeight="1">
      <c r="A527" s="33"/>
      <c r="B527" s="34"/>
      <c r="C527" s="217" t="s">
        <v>3048</v>
      </c>
      <c r="D527" s="33"/>
      <c r="E527" s="33"/>
      <c r="F527" s="33"/>
      <c r="G527" s="33"/>
      <c r="H527" s="34"/>
    </row>
    <row r="528" spans="1:8" s="2" customFormat="1" ht="16.9" customHeight="1">
      <c r="A528" s="33"/>
      <c r="B528" s="34"/>
      <c r="C528" s="215" t="s">
        <v>849</v>
      </c>
      <c r="D528" s="215" t="s">
        <v>850</v>
      </c>
      <c r="E528" s="18" t="s">
        <v>222</v>
      </c>
      <c r="F528" s="216">
        <v>0</v>
      </c>
      <c r="G528" s="33"/>
      <c r="H528" s="34"/>
    </row>
    <row r="529" spans="1:8" s="2" customFormat="1" ht="16.9" customHeight="1">
      <c r="A529" s="33"/>
      <c r="B529" s="34"/>
      <c r="C529" s="215" t="s">
        <v>1253</v>
      </c>
      <c r="D529" s="215" t="s">
        <v>1254</v>
      </c>
      <c r="E529" s="18" t="s">
        <v>222</v>
      </c>
      <c r="F529" s="216">
        <v>1175.936</v>
      </c>
      <c r="G529" s="33"/>
      <c r="H529" s="34"/>
    </row>
    <row r="530" spans="1:8" s="2" customFormat="1" ht="16.9" customHeight="1">
      <c r="A530" s="33"/>
      <c r="B530" s="34"/>
      <c r="C530" s="215" t="s">
        <v>316</v>
      </c>
      <c r="D530" s="215" t="s">
        <v>317</v>
      </c>
      <c r="E530" s="18" t="s">
        <v>222</v>
      </c>
      <c r="F530" s="216">
        <v>1175.936</v>
      </c>
      <c r="G530" s="33"/>
      <c r="H530" s="34"/>
    </row>
    <row r="531" spans="1:8" s="2" customFormat="1" ht="16.9" customHeight="1">
      <c r="A531" s="33"/>
      <c r="B531" s="34"/>
      <c r="C531" s="211" t="s">
        <v>133</v>
      </c>
      <c r="D531" s="212" t="s">
        <v>1</v>
      </c>
      <c r="E531" s="213" t="s">
        <v>1</v>
      </c>
      <c r="F531" s="214">
        <v>809.715</v>
      </c>
      <c r="G531" s="33"/>
      <c r="H531" s="34"/>
    </row>
    <row r="532" spans="1:8" s="2" customFormat="1" ht="16.9" customHeight="1">
      <c r="A532" s="33"/>
      <c r="B532" s="34"/>
      <c r="C532" s="215" t="s">
        <v>1</v>
      </c>
      <c r="D532" s="215" t="s">
        <v>936</v>
      </c>
      <c r="E532" s="18" t="s">
        <v>1</v>
      </c>
      <c r="F532" s="216">
        <v>2528.858</v>
      </c>
      <c r="G532" s="33"/>
      <c r="H532" s="34"/>
    </row>
    <row r="533" spans="1:8" s="2" customFormat="1" ht="16.9" customHeight="1">
      <c r="A533" s="33"/>
      <c r="B533" s="34"/>
      <c r="C533" s="215" t="s">
        <v>1</v>
      </c>
      <c r="D533" s="215" t="s">
        <v>937</v>
      </c>
      <c r="E533" s="18" t="s">
        <v>1</v>
      </c>
      <c r="F533" s="216">
        <v>0</v>
      </c>
      <c r="G533" s="33"/>
      <c r="H533" s="34"/>
    </row>
    <row r="534" spans="1:8" s="2" customFormat="1" ht="16.9" customHeight="1">
      <c r="A534" s="33"/>
      <c r="B534" s="34"/>
      <c r="C534" s="215" t="s">
        <v>1</v>
      </c>
      <c r="D534" s="215" t="s">
        <v>1324</v>
      </c>
      <c r="E534" s="18" t="s">
        <v>1</v>
      </c>
      <c r="F534" s="216">
        <v>-1272.441</v>
      </c>
      <c r="G534" s="33"/>
      <c r="H534" s="34"/>
    </row>
    <row r="535" spans="1:8" s="2" customFormat="1" ht="16.9" customHeight="1">
      <c r="A535" s="33"/>
      <c r="B535" s="34"/>
      <c r="C535" s="215" t="s">
        <v>1</v>
      </c>
      <c r="D535" s="215" t="s">
        <v>1325</v>
      </c>
      <c r="E535" s="18" t="s">
        <v>1</v>
      </c>
      <c r="F535" s="216">
        <v>-11.981</v>
      </c>
      <c r="G535" s="33"/>
      <c r="H535" s="34"/>
    </row>
    <row r="536" spans="1:8" s="2" customFormat="1" ht="16.9" customHeight="1">
      <c r="A536" s="33"/>
      <c r="B536" s="34"/>
      <c r="C536" s="215" t="s">
        <v>1</v>
      </c>
      <c r="D536" s="215" t="s">
        <v>1326</v>
      </c>
      <c r="E536" s="18" t="s">
        <v>1</v>
      </c>
      <c r="F536" s="216">
        <v>0</v>
      </c>
      <c r="G536" s="33"/>
      <c r="H536" s="34"/>
    </row>
    <row r="537" spans="1:8" s="2" customFormat="1" ht="16.9" customHeight="1">
      <c r="A537" s="33"/>
      <c r="B537" s="34"/>
      <c r="C537" s="215" t="s">
        <v>1</v>
      </c>
      <c r="D537" s="215" t="s">
        <v>1327</v>
      </c>
      <c r="E537" s="18" t="s">
        <v>1</v>
      </c>
      <c r="F537" s="216">
        <v>-9.735</v>
      </c>
      <c r="G537" s="33"/>
      <c r="H537" s="34"/>
    </row>
    <row r="538" spans="1:8" s="2" customFormat="1" ht="16.9" customHeight="1">
      <c r="A538" s="33"/>
      <c r="B538" s="34"/>
      <c r="C538" s="215" t="s">
        <v>1</v>
      </c>
      <c r="D538" s="215" t="s">
        <v>1328</v>
      </c>
      <c r="E538" s="18" t="s">
        <v>1</v>
      </c>
      <c r="F538" s="216">
        <v>-2.925</v>
      </c>
      <c r="G538" s="33"/>
      <c r="H538" s="34"/>
    </row>
    <row r="539" spans="1:8" s="2" customFormat="1" ht="16.9" customHeight="1">
      <c r="A539" s="33"/>
      <c r="B539" s="34"/>
      <c r="C539" s="215" t="s">
        <v>1</v>
      </c>
      <c r="D539" s="215" t="s">
        <v>1329</v>
      </c>
      <c r="E539" s="18" t="s">
        <v>1</v>
      </c>
      <c r="F539" s="216">
        <v>-12.398</v>
      </c>
      <c r="G539" s="33"/>
      <c r="H539" s="34"/>
    </row>
    <row r="540" spans="1:8" s="2" customFormat="1" ht="16.9" customHeight="1">
      <c r="A540" s="33"/>
      <c r="B540" s="34"/>
      <c r="C540" s="215" t="s">
        <v>1</v>
      </c>
      <c r="D540" s="215" t="s">
        <v>1330</v>
      </c>
      <c r="E540" s="18" t="s">
        <v>1</v>
      </c>
      <c r="F540" s="216">
        <v>-9.446</v>
      </c>
      <c r="G540" s="33"/>
      <c r="H540" s="34"/>
    </row>
    <row r="541" spans="1:8" s="2" customFormat="1" ht="16.9" customHeight="1">
      <c r="A541" s="33"/>
      <c r="B541" s="34"/>
      <c r="C541" s="215" t="s">
        <v>1</v>
      </c>
      <c r="D541" s="215" t="s">
        <v>1331</v>
      </c>
      <c r="E541" s="18" t="s">
        <v>1</v>
      </c>
      <c r="F541" s="216">
        <v>-33.777</v>
      </c>
      <c r="G541" s="33"/>
      <c r="H541" s="34"/>
    </row>
    <row r="542" spans="1:8" s="2" customFormat="1" ht="16.9" customHeight="1">
      <c r="A542" s="33"/>
      <c r="B542" s="34"/>
      <c r="C542" s="215" t="s">
        <v>1</v>
      </c>
      <c r="D542" s="215" t="s">
        <v>1332</v>
      </c>
      <c r="E542" s="18" t="s">
        <v>1</v>
      </c>
      <c r="F542" s="216">
        <v>0</v>
      </c>
      <c r="G542" s="33"/>
      <c r="H542" s="34"/>
    </row>
    <row r="543" spans="1:8" s="2" customFormat="1" ht="16.9" customHeight="1">
      <c r="A543" s="33"/>
      <c r="B543" s="34"/>
      <c r="C543" s="215" t="s">
        <v>1</v>
      </c>
      <c r="D543" s="215" t="s">
        <v>1333</v>
      </c>
      <c r="E543" s="18" t="s">
        <v>1</v>
      </c>
      <c r="F543" s="216">
        <v>-1.811</v>
      </c>
      <c r="G543" s="33"/>
      <c r="H543" s="34"/>
    </row>
    <row r="544" spans="1:8" s="2" customFormat="1" ht="16.9" customHeight="1">
      <c r="A544" s="33"/>
      <c r="B544" s="34"/>
      <c r="C544" s="215" t="s">
        <v>1</v>
      </c>
      <c r="D544" s="215" t="s">
        <v>1334</v>
      </c>
      <c r="E544" s="18" t="s">
        <v>1</v>
      </c>
      <c r="F544" s="216">
        <v>0</v>
      </c>
      <c r="G544" s="33"/>
      <c r="H544" s="34"/>
    </row>
    <row r="545" spans="1:8" s="2" customFormat="1" ht="16.9" customHeight="1">
      <c r="A545" s="33"/>
      <c r="B545" s="34"/>
      <c r="C545" s="215" t="s">
        <v>1</v>
      </c>
      <c r="D545" s="215" t="s">
        <v>1335</v>
      </c>
      <c r="E545" s="18" t="s">
        <v>1</v>
      </c>
      <c r="F545" s="216">
        <v>0</v>
      </c>
      <c r="G545" s="33"/>
      <c r="H545" s="34"/>
    </row>
    <row r="546" spans="1:8" s="2" customFormat="1" ht="16.9" customHeight="1">
      <c r="A546" s="33"/>
      <c r="B546" s="34"/>
      <c r="C546" s="215" t="s">
        <v>1</v>
      </c>
      <c r="D546" s="215" t="s">
        <v>1336</v>
      </c>
      <c r="E546" s="18" t="s">
        <v>1</v>
      </c>
      <c r="F546" s="216">
        <v>-364.629</v>
      </c>
      <c r="G546" s="33"/>
      <c r="H546" s="34"/>
    </row>
    <row r="547" spans="1:8" s="2" customFormat="1" ht="16.9" customHeight="1">
      <c r="A547" s="33"/>
      <c r="B547" s="34"/>
      <c r="C547" s="215" t="s">
        <v>133</v>
      </c>
      <c r="D547" s="215" t="s">
        <v>239</v>
      </c>
      <c r="E547" s="18" t="s">
        <v>1</v>
      </c>
      <c r="F547" s="216">
        <v>809.715</v>
      </c>
      <c r="G547" s="33"/>
      <c r="H547" s="34"/>
    </row>
    <row r="548" spans="1:8" s="2" customFormat="1" ht="16.9" customHeight="1">
      <c r="A548" s="33"/>
      <c r="B548" s="34"/>
      <c r="C548" s="217" t="s">
        <v>3048</v>
      </c>
      <c r="D548" s="33"/>
      <c r="E548" s="33"/>
      <c r="F548" s="33"/>
      <c r="G548" s="33"/>
      <c r="H548" s="34"/>
    </row>
    <row r="549" spans="1:8" s="2" customFormat="1" ht="16.9" customHeight="1">
      <c r="A549" s="33"/>
      <c r="B549" s="34"/>
      <c r="C549" s="215" t="s">
        <v>372</v>
      </c>
      <c r="D549" s="215" t="s">
        <v>373</v>
      </c>
      <c r="E549" s="18" t="s">
        <v>222</v>
      </c>
      <c r="F549" s="216">
        <v>809.715</v>
      </c>
      <c r="G549" s="33"/>
      <c r="H549" s="34"/>
    </row>
    <row r="550" spans="1:8" s="2" customFormat="1" ht="16.9" customHeight="1">
      <c r="A550" s="33"/>
      <c r="B550" s="34"/>
      <c r="C550" s="215" t="s">
        <v>385</v>
      </c>
      <c r="D550" s="215" t="s">
        <v>386</v>
      </c>
      <c r="E550" s="18" t="s">
        <v>222</v>
      </c>
      <c r="F550" s="216">
        <v>935.221</v>
      </c>
      <c r="G550" s="33"/>
      <c r="H550" s="34"/>
    </row>
    <row r="551" spans="1:8" s="2" customFormat="1" ht="16.9" customHeight="1">
      <c r="A551" s="33"/>
      <c r="B551" s="34"/>
      <c r="C551" s="215" t="s">
        <v>941</v>
      </c>
      <c r="D551" s="215" t="s">
        <v>942</v>
      </c>
      <c r="E551" s="18" t="s">
        <v>249</v>
      </c>
      <c r="F551" s="216">
        <v>1683.397</v>
      </c>
      <c r="G551" s="33"/>
      <c r="H551" s="34"/>
    </row>
    <row r="552" spans="1:8" s="2" customFormat="1" ht="26.45" customHeight="1">
      <c r="A552" s="33"/>
      <c r="B552" s="34"/>
      <c r="C552" s="210" t="s">
        <v>3055</v>
      </c>
      <c r="D552" s="210" t="s">
        <v>97</v>
      </c>
      <c r="E552" s="33"/>
      <c r="F552" s="33"/>
      <c r="G552" s="33"/>
      <c r="H552" s="34"/>
    </row>
    <row r="553" spans="1:8" s="2" customFormat="1" ht="16.9" customHeight="1">
      <c r="A553" s="33"/>
      <c r="B553" s="34"/>
      <c r="C553" s="211" t="s">
        <v>1126</v>
      </c>
      <c r="D553" s="212" t="s">
        <v>1</v>
      </c>
      <c r="E553" s="213" t="s">
        <v>1</v>
      </c>
      <c r="F553" s="214">
        <v>70.29</v>
      </c>
      <c r="G553" s="33"/>
      <c r="H553" s="34"/>
    </row>
    <row r="554" spans="1:8" s="2" customFormat="1" ht="16.9" customHeight="1">
      <c r="A554" s="33"/>
      <c r="B554" s="34"/>
      <c r="C554" s="215" t="s">
        <v>1</v>
      </c>
      <c r="D554" s="215" t="s">
        <v>868</v>
      </c>
      <c r="E554" s="18" t="s">
        <v>1</v>
      </c>
      <c r="F554" s="216">
        <v>0</v>
      </c>
      <c r="G554" s="33"/>
      <c r="H554" s="34"/>
    </row>
    <row r="555" spans="1:8" s="2" customFormat="1" ht="16.9" customHeight="1">
      <c r="A555" s="33"/>
      <c r="B555" s="34"/>
      <c r="C555" s="215" t="s">
        <v>1</v>
      </c>
      <c r="D555" s="215" t="s">
        <v>1796</v>
      </c>
      <c r="E555" s="18" t="s">
        <v>1</v>
      </c>
      <c r="F555" s="216">
        <v>0</v>
      </c>
      <c r="G555" s="33"/>
      <c r="H555" s="34"/>
    </row>
    <row r="556" spans="1:8" s="2" customFormat="1" ht="16.9" customHeight="1">
      <c r="A556" s="33"/>
      <c r="B556" s="34"/>
      <c r="C556" s="215" t="s">
        <v>1</v>
      </c>
      <c r="D556" s="215" t="s">
        <v>1797</v>
      </c>
      <c r="E556" s="18" t="s">
        <v>1</v>
      </c>
      <c r="F556" s="216">
        <v>70.29</v>
      </c>
      <c r="G556" s="33"/>
      <c r="H556" s="34"/>
    </row>
    <row r="557" spans="1:8" s="2" customFormat="1" ht="16.9" customHeight="1">
      <c r="A557" s="33"/>
      <c r="B557" s="34"/>
      <c r="C557" s="215" t="s">
        <v>1126</v>
      </c>
      <c r="D557" s="215" t="s">
        <v>893</v>
      </c>
      <c r="E557" s="18" t="s">
        <v>1</v>
      </c>
      <c r="F557" s="216">
        <v>70.29</v>
      </c>
      <c r="G557" s="33"/>
      <c r="H557" s="34"/>
    </row>
    <row r="558" spans="1:8" s="2" customFormat="1" ht="16.9" customHeight="1">
      <c r="A558" s="33"/>
      <c r="B558" s="34"/>
      <c r="C558" s="217" t="s">
        <v>3048</v>
      </c>
      <c r="D558" s="33"/>
      <c r="E558" s="33"/>
      <c r="F558" s="33"/>
      <c r="G558" s="33"/>
      <c r="H558" s="34"/>
    </row>
    <row r="559" spans="1:8" s="2" customFormat="1" ht="16.9" customHeight="1">
      <c r="A559" s="33"/>
      <c r="B559" s="34"/>
      <c r="C559" s="215" t="s">
        <v>1790</v>
      </c>
      <c r="D559" s="215" t="s">
        <v>1791</v>
      </c>
      <c r="E559" s="18" t="s">
        <v>175</v>
      </c>
      <c r="F559" s="216">
        <v>103.07</v>
      </c>
      <c r="G559" s="33"/>
      <c r="H559" s="34"/>
    </row>
    <row r="560" spans="1:8" s="2" customFormat="1" ht="16.9" customHeight="1">
      <c r="A560" s="33"/>
      <c r="B560" s="34"/>
      <c r="C560" s="215" t="s">
        <v>173</v>
      </c>
      <c r="D560" s="215" t="s">
        <v>174</v>
      </c>
      <c r="E560" s="18" t="s">
        <v>175</v>
      </c>
      <c r="F560" s="216">
        <v>70.29</v>
      </c>
      <c r="G560" s="33"/>
      <c r="H560" s="34"/>
    </row>
    <row r="561" spans="1:8" s="2" customFormat="1" ht="16.9" customHeight="1">
      <c r="A561" s="33"/>
      <c r="B561" s="34"/>
      <c r="C561" s="215" t="s">
        <v>1783</v>
      </c>
      <c r="D561" s="215" t="s">
        <v>1784</v>
      </c>
      <c r="E561" s="18" t="s">
        <v>175</v>
      </c>
      <c r="F561" s="216">
        <v>70.29</v>
      </c>
      <c r="G561" s="33"/>
      <c r="H561" s="34"/>
    </row>
    <row r="562" spans="1:8" s="2" customFormat="1" ht="16.9" customHeight="1">
      <c r="A562" s="33"/>
      <c r="B562" s="34"/>
      <c r="C562" s="215" t="s">
        <v>1802</v>
      </c>
      <c r="D562" s="215" t="s">
        <v>1803</v>
      </c>
      <c r="E562" s="18" t="s">
        <v>175</v>
      </c>
      <c r="F562" s="216">
        <v>141.295</v>
      </c>
      <c r="G562" s="33"/>
      <c r="H562" s="34"/>
    </row>
    <row r="563" spans="1:8" s="2" customFormat="1" ht="16.9" customHeight="1">
      <c r="A563" s="33"/>
      <c r="B563" s="34"/>
      <c r="C563" s="215" t="s">
        <v>1839</v>
      </c>
      <c r="D563" s="215" t="s">
        <v>1840</v>
      </c>
      <c r="E563" s="18" t="s">
        <v>222</v>
      </c>
      <c r="F563" s="216">
        <v>123.032</v>
      </c>
      <c r="G563" s="33"/>
      <c r="H563" s="34"/>
    </row>
    <row r="564" spans="1:8" s="2" customFormat="1" ht="16.9" customHeight="1">
      <c r="A564" s="33"/>
      <c r="B564" s="34"/>
      <c r="C564" s="215" t="s">
        <v>1418</v>
      </c>
      <c r="D564" s="215" t="s">
        <v>1419</v>
      </c>
      <c r="E564" s="18" t="s">
        <v>175</v>
      </c>
      <c r="F564" s="216">
        <v>703.175</v>
      </c>
      <c r="G564" s="33"/>
      <c r="H564" s="34"/>
    </row>
    <row r="565" spans="1:8" s="2" customFormat="1" ht="16.9" customHeight="1">
      <c r="A565" s="33"/>
      <c r="B565" s="34"/>
      <c r="C565" s="211" t="s">
        <v>1128</v>
      </c>
      <c r="D565" s="212" t="s">
        <v>1</v>
      </c>
      <c r="E565" s="213" t="s">
        <v>1</v>
      </c>
      <c r="F565" s="214">
        <v>141.295</v>
      </c>
      <c r="G565" s="33"/>
      <c r="H565" s="34"/>
    </row>
    <row r="566" spans="1:8" s="2" customFormat="1" ht="16.9" customHeight="1">
      <c r="A566" s="33"/>
      <c r="B566" s="34"/>
      <c r="C566" s="215" t="s">
        <v>1</v>
      </c>
      <c r="D566" s="215" t="s">
        <v>1198</v>
      </c>
      <c r="E566" s="18" t="s">
        <v>1</v>
      </c>
      <c r="F566" s="216">
        <v>0</v>
      </c>
      <c r="G566" s="33"/>
      <c r="H566" s="34"/>
    </row>
    <row r="567" spans="1:8" s="2" customFormat="1" ht="16.9" customHeight="1">
      <c r="A567" s="33"/>
      <c r="B567" s="34"/>
      <c r="C567" s="215" t="s">
        <v>1</v>
      </c>
      <c r="D567" s="215" t="s">
        <v>1804</v>
      </c>
      <c r="E567" s="18" t="s">
        <v>1</v>
      </c>
      <c r="F567" s="216">
        <v>0</v>
      </c>
      <c r="G567" s="33"/>
      <c r="H567" s="34"/>
    </row>
    <row r="568" spans="1:8" s="2" customFormat="1" ht="16.9" customHeight="1">
      <c r="A568" s="33"/>
      <c r="B568" s="34"/>
      <c r="C568" s="215" t="s">
        <v>1</v>
      </c>
      <c r="D568" s="215" t="s">
        <v>1805</v>
      </c>
      <c r="E568" s="18" t="s">
        <v>1</v>
      </c>
      <c r="F568" s="216">
        <v>0</v>
      </c>
      <c r="G568" s="33"/>
      <c r="H568" s="34"/>
    </row>
    <row r="569" spans="1:8" s="2" customFormat="1" ht="16.9" customHeight="1">
      <c r="A569" s="33"/>
      <c r="B569" s="34"/>
      <c r="C569" s="215" t="s">
        <v>1</v>
      </c>
      <c r="D569" s="215" t="s">
        <v>1806</v>
      </c>
      <c r="E569" s="18" t="s">
        <v>1</v>
      </c>
      <c r="F569" s="216">
        <v>244.365</v>
      </c>
      <c r="G569" s="33"/>
      <c r="H569" s="34"/>
    </row>
    <row r="570" spans="1:8" s="2" customFormat="1" ht="16.9" customHeight="1">
      <c r="A570" s="33"/>
      <c r="B570" s="34"/>
      <c r="C570" s="215" t="s">
        <v>1</v>
      </c>
      <c r="D570" s="215" t="s">
        <v>1807</v>
      </c>
      <c r="E570" s="18" t="s">
        <v>1</v>
      </c>
      <c r="F570" s="216">
        <v>-103.07</v>
      </c>
      <c r="G570" s="33"/>
      <c r="H570" s="34"/>
    </row>
    <row r="571" spans="1:8" s="2" customFormat="1" ht="16.9" customHeight="1">
      <c r="A571" s="33"/>
      <c r="B571" s="34"/>
      <c r="C571" s="215" t="s">
        <v>1128</v>
      </c>
      <c r="D571" s="215" t="s">
        <v>239</v>
      </c>
      <c r="E571" s="18" t="s">
        <v>1</v>
      </c>
      <c r="F571" s="216">
        <v>141.295</v>
      </c>
      <c r="G571" s="33"/>
      <c r="H571" s="34"/>
    </row>
    <row r="572" spans="1:8" s="2" customFormat="1" ht="16.9" customHeight="1">
      <c r="A572" s="33"/>
      <c r="B572" s="34"/>
      <c r="C572" s="217" t="s">
        <v>3048</v>
      </c>
      <c r="D572" s="33"/>
      <c r="E572" s="33"/>
      <c r="F572" s="33"/>
      <c r="G572" s="33"/>
      <c r="H572" s="34"/>
    </row>
    <row r="573" spans="1:8" s="2" customFormat="1" ht="16.9" customHeight="1">
      <c r="A573" s="33"/>
      <c r="B573" s="34"/>
      <c r="C573" s="215" t="s">
        <v>1802</v>
      </c>
      <c r="D573" s="215" t="s">
        <v>1803</v>
      </c>
      <c r="E573" s="18" t="s">
        <v>175</v>
      </c>
      <c r="F573" s="216">
        <v>141.295</v>
      </c>
      <c r="G573" s="33"/>
      <c r="H573" s="34"/>
    </row>
    <row r="574" spans="1:8" s="2" customFormat="1" ht="16.9" customHeight="1">
      <c r="A574" s="33"/>
      <c r="B574" s="34"/>
      <c r="C574" s="215" t="s">
        <v>1785</v>
      </c>
      <c r="D574" s="215" t="s">
        <v>1786</v>
      </c>
      <c r="E574" s="18" t="s">
        <v>175</v>
      </c>
      <c r="F574" s="216">
        <v>141.295</v>
      </c>
      <c r="G574" s="33"/>
      <c r="H574" s="34"/>
    </row>
    <row r="575" spans="1:8" s="2" customFormat="1" ht="16.9" customHeight="1">
      <c r="A575" s="33"/>
      <c r="B575" s="34"/>
      <c r="C575" s="215" t="s">
        <v>1839</v>
      </c>
      <c r="D575" s="215" t="s">
        <v>1840</v>
      </c>
      <c r="E575" s="18" t="s">
        <v>222</v>
      </c>
      <c r="F575" s="216">
        <v>123.032</v>
      </c>
      <c r="G575" s="33"/>
      <c r="H575" s="34"/>
    </row>
    <row r="576" spans="1:8" s="2" customFormat="1" ht="16.9" customHeight="1">
      <c r="A576" s="33"/>
      <c r="B576" s="34"/>
      <c r="C576" s="215" t="s">
        <v>1418</v>
      </c>
      <c r="D576" s="215" t="s">
        <v>1419</v>
      </c>
      <c r="E576" s="18" t="s">
        <v>175</v>
      </c>
      <c r="F576" s="216">
        <v>703.175</v>
      </c>
      <c r="G576" s="33"/>
      <c r="H576" s="34"/>
    </row>
    <row r="577" spans="1:8" s="2" customFormat="1" ht="16.9" customHeight="1">
      <c r="A577" s="33"/>
      <c r="B577" s="34"/>
      <c r="C577" s="211" t="s">
        <v>1130</v>
      </c>
      <c r="D577" s="212" t="s">
        <v>1</v>
      </c>
      <c r="E577" s="213" t="s">
        <v>1</v>
      </c>
      <c r="F577" s="214">
        <v>32.78</v>
      </c>
      <c r="G577" s="33"/>
      <c r="H577" s="34"/>
    </row>
    <row r="578" spans="1:8" s="2" customFormat="1" ht="16.9" customHeight="1">
      <c r="A578" s="33"/>
      <c r="B578" s="34"/>
      <c r="C578" s="215" t="s">
        <v>1</v>
      </c>
      <c r="D578" s="215" t="s">
        <v>1187</v>
      </c>
      <c r="E578" s="18" t="s">
        <v>1</v>
      </c>
      <c r="F578" s="216">
        <v>0</v>
      </c>
      <c r="G578" s="33"/>
      <c r="H578" s="34"/>
    </row>
    <row r="579" spans="1:8" s="2" customFormat="1" ht="16.9" customHeight="1">
      <c r="A579" s="33"/>
      <c r="B579" s="34"/>
      <c r="C579" s="215" t="s">
        <v>1</v>
      </c>
      <c r="D579" s="215" t="s">
        <v>1798</v>
      </c>
      <c r="E579" s="18" t="s">
        <v>1</v>
      </c>
      <c r="F579" s="216">
        <v>0</v>
      </c>
      <c r="G579" s="33"/>
      <c r="H579" s="34"/>
    </row>
    <row r="580" spans="1:8" s="2" customFormat="1" ht="16.9" customHeight="1">
      <c r="A580" s="33"/>
      <c r="B580" s="34"/>
      <c r="C580" s="215" t="s">
        <v>1</v>
      </c>
      <c r="D580" s="215" t="s">
        <v>1799</v>
      </c>
      <c r="E580" s="18" t="s">
        <v>1</v>
      </c>
      <c r="F580" s="216">
        <v>32.78</v>
      </c>
      <c r="G580" s="33"/>
      <c r="H580" s="34"/>
    </row>
    <row r="581" spans="1:8" s="2" customFormat="1" ht="16.9" customHeight="1">
      <c r="A581" s="33"/>
      <c r="B581" s="34"/>
      <c r="C581" s="215" t="s">
        <v>1130</v>
      </c>
      <c r="D581" s="215" t="s">
        <v>893</v>
      </c>
      <c r="E581" s="18" t="s">
        <v>1</v>
      </c>
      <c r="F581" s="216">
        <v>32.78</v>
      </c>
      <c r="G581" s="33"/>
      <c r="H581" s="34"/>
    </row>
    <row r="582" spans="1:8" s="2" customFormat="1" ht="16.9" customHeight="1">
      <c r="A582" s="33"/>
      <c r="B582" s="34"/>
      <c r="C582" s="217" t="s">
        <v>3048</v>
      </c>
      <c r="D582" s="33"/>
      <c r="E582" s="33"/>
      <c r="F582" s="33"/>
      <c r="G582" s="33"/>
      <c r="H582" s="34"/>
    </row>
    <row r="583" spans="1:8" s="2" customFormat="1" ht="16.9" customHeight="1">
      <c r="A583" s="33"/>
      <c r="B583" s="34"/>
      <c r="C583" s="215" t="s">
        <v>1790</v>
      </c>
      <c r="D583" s="215" t="s">
        <v>1791</v>
      </c>
      <c r="E583" s="18" t="s">
        <v>175</v>
      </c>
      <c r="F583" s="216">
        <v>103.07</v>
      </c>
      <c r="G583" s="33"/>
      <c r="H583" s="34"/>
    </row>
    <row r="584" spans="1:8" s="2" customFormat="1" ht="16.9" customHeight="1">
      <c r="A584" s="33"/>
      <c r="B584" s="34"/>
      <c r="C584" s="215" t="s">
        <v>1787</v>
      </c>
      <c r="D584" s="215" t="s">
        <v>1788</v>
      </c>
      <c r="E584" s="18" t="s">
        <v>175</v>
      </c>
      <c r="F584" s="216">
        <v>32.78</v>
      </c>
      <c r="G584" s="33"/>
      <c r="H584" s="34"/>
    </row>
    <row r="585" spans="1:8" s="2" customFormat="1" ht="16.9" customHeight="1">
      <c r="A585" s="33"/>
      <c r="B585" s="34"/>
      <c r="C585" s="215" t="s">
        <v>1802</v>
      </c>
      <c r="D585" s="215" t="s">
        <v>1803</v>
      </c>
      <c r="E585" s="18" t="s">
        <v>175</v>
      </c>
      <c r="F585" s="216">
        <v>141.295</v>
      </c>
      <c r="G585" s="33"/>
      <c r="H585" s="34"/>
    </row>
    <row r="586" spans="1:8" s="2" customFormat="1" ht="16.9" customHeight="1">
      <c r="A586" s="33"/>
      <c r="B586" s="34"/>
      <c r="C586" s="215" t="s">
        <v>1839</v>
      </c>
      <c r="D586" s="215" t="s">
        <v>1840</v>
      </c>
      <c r="E586" s="18" t="s">
        <v>222</v>
      </c>
      <c r="F586" s="216">
        <v>123.032</v>
      </c>
      <c r="G586" s="33"/>
      <c r="H586" s="34"/>
    </row>
    <row r="587" spans="1:8" s="2" customFormat="1" ht="16.9" customHeight="1">
      <c r="A587" s="33"/>
      <c r="B587" s="34"/>
      <c r="C587" s="215" t="s">
        <v>1418</v>
      </c>
      <c r="D587" s="215" t="s">
        <v>1419</v>
      </c>
      <c r="E587" s="18" t="s">
        <v>175</v>
      </c>
      <c r="F587" s="216">
        <v>703.175</v>
      </c>
      <c r="G587" s="33"/>
      <c r="H587" s="34"/>
    </row>
    <row r="588" spans="1:8" s="2" customFormat="1" ht="16.9" customHeight="1">
      <c r="A588" s="33"/>
      <c r="B588" s="34"/>
      <c r="C588" s="211" t="s">
        <v>1701</v>
      </c>
      <c r="D588" s="212" t="s">
        <v>1</v>
      </c>
      <c r="E588" s="213" t="s">
        <v>1</v>
      </c>
      <c r="F588" s="214">
        <v>2.75</v>
      </c>
      <c r="G588" s="33"/>
      <c r="H588" s="34"/>
    </row>
    <row r="589" spans="1:8" s="2" customFormat="1" ht="16.9" customHeight="1">
      <c r="A589" s="33"/>
      <c r="B589" s="34"/>
      <c r="C589" s="215" t="s">
        <v>1</v>
      </c>
      <c r="D589" s="215" t="s">
        <v>1772</v>
      </c>
      <c r="E589" s="18" t="s">
        <v>1</v>
      </c>
      <c r="F589" s="216">
        <v>2.75</v>
      </c>
      <c r="G589" s="33"/>
      <c r="H589" s="34"/>
    </row>
    <row r="590" spans="1:8" s="2" customFormat="1" ht="16.9" customHeight="1">
      <c r="A590" s="33"/>
      <c r="B590" s="34"/>
      <c r="C590" s="215" t="s">
        <v>1701</v>
      </c>
      <c r="D590" s="215" t="s">
        <v>239</v>
      </c>
      <c r="E590" s="18" t="s">
        <v>1</v>
      </c>
      <c r="F590" s="216">
        <v>2.75</v>
      </c>
      <c r="G590" s="33"/>
      <c r="H590" s="34"/>
    </row>
    <row r="591" spans="1:8" s="2" customFormat="1" ht="16.9" customHeight="1">
      <c r="A591" s="33"/>
      <c r="B591" s="34"/>
      <c r="C591" s="217" t="s">
        <v>3048</v>
      </c>
      <c r="D591" s="33"/>
      <c r="E591" s="33"/>
      <c r="F591" s="33"/>
      <c r="G591" s="33"/>
      <c r="H591" s="34"/>
    </row>
    <row r="592" spans="1:8" s="2" customFormat="1" ht="16.9" customHeight="1">
      <c r="A592" s="33"/>
      <c r="B592" s="34"/>
      <c r="C592" s="215" t="s">
        <v>1769</v>
      </c>
      <c r="D592" s="215" t="s">
        <v>1770</v>
      </c>
      <c r="E592" s="18" t="s">
        <v>175</v>
      </c>
      <c r="F592" s="216">
        <v>2.75</v>
      </c>
      <c r="G592" s="33"/>
      <c r="H592" s="34"/>
    </row>
    <row r="593" spans="1:8" s="2" customFormat="1" ht="16.9" customHeight="1">
      <c r="A593" s="33"/>
      <c r="B593" s="34"/>
      <c r="C593" s="215" t="s">
        <v>1776</v>
      </c>
      <c r="D593" s="215" t="s">
        <v>1777</v>
      </c>
      <c r="E593" s="18" t="s">
        <v>175</v>
      </c>
      <c r="F593" s="216">
        <v>209.495</v>
      </c>
      <c r="G593" s="33"/>
      <c r="H593" s="34"/>
    </row>
    <row r="594" spans="1:8" s="2" customFormat="1" ht="16.9" customHeight="1">
      <c r="A594" s="33"/>
      <c r="B594" s="34"/>
      <c r="C594" s="215" t="s">
        <v>1839</v>
      </c>
      <c r="D594" s="215" t="s">
        <v>1840</v>
      </c>
      <c r="E594" s="18" t="s">
        <v>222</v>
      </c>
      <c r="F594" s="216">
        <v>123.032</v>
      </c>
      <c r="G594" s="33"/>
      <c r="H594" s="34"/>
    </row>
    <row r="595" spans="1:8" s="2" customFormat="1" ht="16.9" customHeight="1">
      <c r="A595" s="33"/>
      <c r="B595" s="34"/>
      <c r="C595" s="215" t="s">
        <v>1418</v>
      </c>
      <c r="D595" s="215" t="s">
        <v>1419</v>
      </c>
      <c r="E595" s="18" t="s">
        <v>175</v>
      </c>
      <c r="F595" s="216">
        <v>703.175</v>
      </c>
      <c r="G595" s="33"/>
      <c r="H595" s="34"/>
    </row>
    <row r="596" spans="1:8" s="2" customFormat="1" ht="16.9" customHeight="1">
      <c r="A596" s="33"/>
      <c r="B596" s="34"/>
      <c r="C596" s="215" t="s">
        <v>1773</v>
      </c>
      <c r="D596" s="215" t="s">
        <v>1774</v>
      </c>
      <c r="E596" s="18" t="s">
        <v>175</v>
      </c>
      <c r="F596" s="216">
        <v>2.75</v>
      </c>
      <c r="G596" s="33"/>
      <c r="H596" s="34"/>
    </row>
    <row r="597" spans="1:8" s="2" customFormat="1" ht="16.9" customHeight="1">
      <c r="A597" s="33"/>
      <c r="B597" s="34"/>
      <c r="C597" s="211" t="s">
        <v>1703</v>
      </c>
      <c r="D597" s="212" t="s">
        <v>1</v>
      </c>
      <c r="E597" s="213" t="s">
        <v>1</v>
      </c>
      <c r="F597" s="214">
        <v>25.6</v>
      </c>
      <c r="G597" s="33"/>
      <c r="H597" s="34"/>
    </row>
    <row r="598" spans="1:8" s="2" customFormat="1" ht="16.9" customHeight="1">
      <c r="A598" s="33"/>
      <c r="B598" s="34"/>
      <c r="C598" s="215" t="s">
        <v>1703</v>
      </c>
      <c r="D598" s="215" t="s">
        <v>2106</v>
      </c>
      <c r="E598" s="18" t="s">
        <v>1</v>
      </c>
      <c r="F598" s="216">
        <v>25.6</v>
      </c>
      <c r="G598" s="33"/>
      <c r="H598" s="34"/>
    </row>
    <row r="599" spans="1:8" s="2" customFormat="1" ht="16.9" customHeight="1">
      <c r="A599" s="33"/>
      <c r="B599" s="34"/>
      <c r="C599" s="217" t="s">
        <v>3048</v>
      </c>
      <c r="D599" s="33"/>
      <c r="E599" s="33"/>
      <c r="F599" s="33"/>
      <c r="G599" s="33"/>
      <c r="H599" s="34"/>
    </row>
    <row r="600" spans="1:8" s="2" customFormat="1" ht="16.9" customHeight="1">
      <c r="A600" s="33"/>
      <c r="B600" s="34"/>
      <c r="C600" s="215" t="s">
        <v>2103</v>
      </c>
      <c r="D600" s="215" t="s">
        <v>2104</v>
      </c>
      <c r="E600" s="18" t="s">
        <v>185</v>
      </c>
      <c r="F600" s="216">
        <v>320.7</v>
      </c>
      <c r="G600" s="33"/>
      <c r="H600" s="34"/>
    </row>
    <row r="601" spans="1:8" s="2" customFormat="1" ht="16.9" customHeight="1">
      <c r="A601" s="33"/>
      <c r="B601" s="34"/>
      <c r="C601" s="215" t="s">
        <v>1839</v>
      </c>
      <c r="D601" s="215" t="s">
        <v>1840</v>
      </c>
      <c r="E601" s="18" t="s">
        <v>222</v>
      </c>
      <c r="F601" s="216">
        <v>123.032</v>
      </c>
      <c r="G601" s="33"/>
      <c r="H601" s="34"/>
    </row>
    <row r="602" spans="1:8" s="2" customFormat="1" ht="16.9" customHeight="1">
      <c r="A602" s="33"/>
      <c r="B602" s="34"/>
      <c r="C602" s="211" t="s">
        <v>1705</v>
      </c>
      <c r="D602" s="212" t="s">
        <v>1</v>
      </c>
      <c r="E602" s="213" t="s">
        <v>1</v>
      </c>
      <c r="F602" s="214">
        <v>295.1</v>
      </c>
      <c r="G602" s="33"/>
      <c r="H602" s="34"/>
    </row>
    <row r="603" spans="1:8" s="2" customFormat="1" ht="16.9" customHeight="1">
      <c r="A603" s="33"/>
      <c r="B603" s="34"/>
      <c r="C603" s="215" t="s">
        <v>1705</v>
      </c>
      <c r="D603" s="215" t="s">
        <v>2107</v>
      </c>
      <c r="E603" s="18" t="s">
        <v>1</v>
      </c>
      <c r="F603" s="216">
        <v>295.1</v>
      </c>
      <c r="G603" s="33"/>
      <c r="H603" s="34"/>
    </row>
    <row r="604" spans="1:8" s="2" customFormat="1" ht="16.9" customHeight="1">
      <c r="A604" s="33"/>
      <c r="B604" s="34"/>
      <c r="C604" s="217" t="s">
        <v>3048</v>
      </c>
      <c r="D604" s="33"/>
      <c r="E604" s="33"/>
      <c r="F604" s="33"/>
      <c r="G604" s="33"/>
      <c r="H604" s="34"/>
    </row>
    <row r="605" spans="1:8" s="2" customFormat="1" ht="16.9" customHeight="1">
      <c r="A605" s="33"/>
      <c r="B605" s="34"/>
      <c r="C605" s="215" t="s">
        <v>2103</v>
      </c>
      <c r="D605" s="215" t="s">
        <v>2104</v>
      </c>
      <c r="E605" s="18" t="s">
        <v>185</v>
      </c>
      <c r="F605" s="216">
        <v>320.7</v>
      </c>
      <c r="G605" s="33"/>
      <c r="H605" s="34"/>
    </row>
    <row r="606" spans="1:8" s="2" customFormat="1" ht="16.9" customHeight="1">
      <c r="A606" s="33"/>
      <c r="B606" s="34"/>
      <c r="C606" s="215" t="s">
        <v>1839</v>
      </c>
      <c r="D606" s="215" t="s">
        <v>1840</v>
      </c>
      <c r="E606" s="18" t="s">
        <v>222</v>
      </c>
      <c r="F606" s="216">
        <v>123.032</v>
      </c>
      <c r="G606" s="33"/>
      <c r="H606" s="34"/>
    </row>
    <row r="607" spans="1:8" s="2" customFormat="1" ht="16.9" customHeight="1">
      <c r="A607" s="33"/>
      <c r="B607" s="34"/>
      <c r="C607" s="211" t="s">
        <v>1707</v>
      </c>
      <c r="D607" s="212" t="s">
        <v>1</v>
      </c>
      <c r="E607" s="213" t="s">
        <v>1</v>
      </c>
      <c r="F607" s="214">
        <v>76.55</v>
      </c>
      <c r="G607" s="33"/>
      <c r="H607" s="34"/>
    </row>
    <row r="608" spans="1:8" s="2" customFormat="1" ht="16.9" customHeight="1">
      <c r="A608" s="33"/>
      <c r="B608" s="34"/>
      <c r="C608" s="215" t="s">
        <v>1707</v>
      </c>
      <c r="D608" s="215" t="s">
        <v>2111</v>
      </c>
      <c r="E608" s="18" t="s">
        <v>1</v>
      </c>
      <c r="F608" s="216">
        <v>76.55</v>
      </c>
      <c r="G608" s="33"/>
      <c r="H608" s="34"/>
    </row>
    <row r="609" spans="1:8" s="2" customFormat="1" ht="16.9" customHeight="1">
      <c r="A609" s="33"/>
      <c r="B609" s="34"/>
      <c r="C609" s="217" t="s">
        <v>3048</v>
      </c>
      <c r="D609" s="33"/>
      <c r="E609" s="33"/>
      <c r="F609" s="33"/>
      <c r="G609" s="33"/>
      <c r="H609" s="34"/>
    </row>
    <row r="610" spans="1:8" s="2" customFormat="1" ht="16.9" customHeight="1">
      <c r="A610" s="33"/>
      <c r="B610" s="34"/>
      <c r="C610" s="215" t="s">
        <v>2108</v>
      </c>
      <c r="D610" s="215" t="s">
        <v>2109</v>
      </c>
      <c r="E610" s="18" t="s">
        <v>185</v>
      </c>
      <c r="F610" s="216">
        <v>76.55</v>
      </c>
      <c r="G610" s="33"/>
      <c r="H610" s="34"/>
    </row>
    <row r="611" spans="1:8" s="2" customFormat="1" ht="16.9" customHeight="1">
      <c r="A611" s="33"/>
      <c r="B611" s="34"/>
      <c r="C611" s="215" t="s">
        <v>1839</v>
      </c>
      <c r="D611" s="215" t="s">
        <v>1840</v>
      </c>
      <c r="E611" s="18" t="s">
        <v>222</v>
      </c>
      <c r="F611" s="216">
        <v>123.032</v>
      </c>
      <c r="G611" s="33"/>
      <c r="H611" s="34"/>
    </row>
    <row r="612" spans="1:8" s="2" customFormat="1" ht="16.9" customHeight="1">
      <c r="A612" s="33"/>
      <c r="B612" s="34"/>
      <c r="C612" s="211" t="s">
        <v>1710</v>
      </c>
      <c r="D612" s="212" t="s">
        <v>1</v>
      </c>
      <c r="E612" s="213" t="s">
        <v>1</v>
      </c>
      <c r="F612" s="214">
        <v>4.95</v>
      </c>
      <c r="G612" s="33"/>
      <c r="H612" s="34"/>
    </row>
    <row r="613" spans="1:8" s="2" customFormat="1" ht="16.9" customHeight="1">
      <c r="A613" s="33"/>
      <c r="B613" s="34"/>
      <c r="C613" s="215" t="s">
        <v>1</v>
      </c>
      <c r="D613" s="215" t="s">
        <v>1751</v>
      </c>
      <c r="E613" s="18" t="s">
        <v>1</v>
      </c>
      <c r="F613" s="216">
        <v>4.95</v>
      </c>
      <c r="G613" s="33"/>
      <c r="H613" s="34"/>
    </row>
    <row r="614" spans="1:8" s="2" customFormat="1" ht="16.9" customHeight="1">
      <c r="A614" s="33"/>
      <c r="B614" s="34"/>
      <c r="C614" s="215" t="s">
        <v>1710</v>
      </c>
      <c r="D614" s="215" t="s">
        <v>239</v>
      </c>
      <c r="E614" s="18" t="s">
        <v>1</v>
      </c>
      <c r="F614" s="216">
        <v>4.95</v>
      </c>
      <c r="G614" s="33"/>
      <c r="H614" s="34"/>
    </row>
    <row r="615" spans="1:8" s="2" customFormat="1" ht="16.9" customHeight="1">
      <c r="A615" s="33"/>
      <c r="B615" s="34"/>
      <c r="C615" s="217" t="s">
        <v>3048</v>
      </c>
      <c r="D615" s="33"/>
      <c r="E615" s="33"/>
      <c r="F615" s="33"/>
      <c r="G615" s="33"/>
      <c r="H615" s="34"/>
    </row>
    <row r="616" spans="1:8" s="2" customFormat="1" ht="16.9" customHeight="1">
      <c r="A616" s="33"/>
      <c r="B616" s="34"/>
      <c r="C616" s="215" t="s">
        <v>1748</v>
      </c>
      <c r="D616" s="215" t="s">
        <v>1749</v>
      </c>
      <c r="E616" s="18" t="s">
        <v>175</v>
      </c>
      <c r="F616" s="216">
        <v>4.95</v>
      </c>
      <c r="G616" s="33"/>
      <c r="H616" s="34"/>
    </row>
    <row r="617" spans="1:8" s="2" customFormat="1" ht="16.9" customHeight="1">
      <c r="A617" s="33"/>
      <c r="B617" s="34"/>
      <c r="C617" s="215" t="s">
        <v>1776</v>
      </c>
      <c r="D617" s="215" t="s">
        <v>1777</v>
      </c>
      <c r="E617" s="18" t="s">
        <v>175</v>
      </c>
      <c r="F617" s="216">
        <v>209.495</v>
      </c>
      <c r="G617" s="33"/>
      <c r="H617" s="34"/>
    </row>
    <row r="618" spans="1:8" s="2" customFormat="1" ht="16.9" customHeight="1">
      <c r="A618" s="33"/>
      <c r="B618" s="34"/>
      <c r="C618" s="215" t="s">
        <v>1757</v>
      </c>
      <c r="D618" s="215" t="s">
        <v>1758</v>
      </c>
      <c r="E618" s="18" t="s">
        <v>175</v>
      </c>
      <c r="F618" s="216">
        <v>4.95</v>
      </c>
      <c r="G618" s="33"/>
      <c r="H618" s="34"/>
    </row>
    <row r="619" spans="1:8" s="2" customFormat="1" ht="16.9" customHeight="1">
      <c r="A619" s="33"/>
      <c r="B619" s="34"/>
      <c r="C619" s="215" t="s">
        <v>1839</v>
      </c>
      <c r="D619" s="215" t="s">
        <v>1840</v>
      </c>
      <c r="E619" s="18" t="s">
        <v>222</v>
      </c>
      <c r="F619" s="216">
        <v>123.032</v>
      </c>
      <c r="G619" s="33"/>
      <c r="H619" s="34"/>
    </row>
    <row r="620" spans="1:8" s="2" customFormat="1" ht="16.9" customHeight="1">
      <c r="A620" s="33"/>
      <c r="B620" s="34"/>
      <c r="C620" s="215" t="s">
        <v>1418</v>
      </c>
      <c r="D620" s="215" t="s">
        <v>1419</v>
      </c>
      <c r="E620" s="18" t="s">
        <v>175</v>
      </c>
      <c r="F620" s="216">
        <v>703.175</v>
      </c>
      <c r="G620" s="33"/>
      <c r="H620" s="34"/>
    </row>
    <row r="621" spans="1:8" s="2" customFormat="1" ht="16.9" customHeight="1">
      <c r="A621" s="33"/>
      <c r="B621" s="34"/>
      <c r="C621" s="215" t="s">
        <v>1752</v>
      </c>
      <c r="D621" s="215" t="s">
        <v>1753</v>
      </c>
      <c r="E621" s="18" t="s">
        <v>175</v>
      </c>
      <c r="F621" s="216">
        <v>23.87</v>
      </c>
      <c r="G621" s="33"/>
      <c r="H621" s="34"/>
    </row>
    <row r="622" spans="1:8" s="2" customFormat="1" ht="16.9" customHeight="1">
      <c r="A622" s="33"/>
      <c r="B622" s="34"/>
      <c r="C622" s="211" t="s">
        <v>1712</v>
      </c>
      <c r="D622" s="212" t="s">
        <v>1</v>
      </c>
      <c r="E622" s="213" t="s">
        <v>1</v>
      </c>
      <c r="F622" s="214">
        <v>176.44</v>
      </c>
      <c r="G622" s="33"/>
      <c r="H622" s="34"/>
    </row>
    <row r="623" spans="1:8" s="2" customFormat="1" ht="16.9" customHeight="1">
      <c r="A623" s="33"/>
      <c r="B623" s="34"/>
      <c r="C623" s="215" t="s">
        <v>1</v>
      </c>
      <c r="D623" s="215" t="s">
        <v>1793</v>
      </c>
      <c r="E623" s="18" t="s">
        <v>1</v>
      </c>
      <c r="F623" s="216">
        <v>176.44</v>
      </c>
      <c r="G623" s="33"/>
      <c r="H623" s="34"/>
    </row>
    <row r="624" spans="1:8" s="2" customFormat="1" ht="16.9" customHeight="1">
      <c r="A624" s="33"/>
      <c r="B624" s="34"/>
      <c r="C624" s="215" t="s">
        <v>1712</v>
      </c>
      <c r="D624" s="215" t="s">
        <v>239</v>
      </c>
      <c r="E624" s="18" t="s">
        <v>1</v>
      </c>
      <c r="F624" s="216">
        <v>176.44</v>
      </c>
      <c r="G624" s="33"/>
      <c r="H624" s="34"/>
    </row>
    <row r="625" spans="1:8" s="2" customFormat="1" ht="16.9" customHeight="1">
      <c r="A625" s="33"/>
      <c r="B625" s="34"/>
      <c r="C625" s="217" t="s">
        <v>3048</v>
      </c>
      <c r="D625" s="33"/>
      <c r="E625" s="33"/>
      <c r="F625" s="33"/>
      <c r="G625" s="33"/>
      <c r="H625" s="34"/>
    </row>
    <row r="626" spans="1:8" s="2" customFormat="1" ht="16.9" customHeight="1">
      <c r="A626" s="33"/>
      <c r="B626" s="34"/>
      <c r="C626" s="215" t="s">
        <v>1790</v>
      </c>
      <c r="D626" s="215" t="s">
        <v>1791</v>
      </c>
      <c r="E626" s="18" t="s">
        <v>175</v>
      </c>
      <c r="F626" s="216">
        <v>176.44</v>
      </c>
      <c r="G626" s="33"/>
      <c r="H626" s="34"/>
    </row>
    <row r="627" spans="1:8" s="2" customFormat="1" ht="16.9" customHeight="1">
      <c r="A627" s="33"/>
      <c r="B627" s="34"/>
      <c r="C627" s="215" t="s">
        <v>1776</v>
      </c>
      <c r="D627" s="215" t="s">
        <v>1777</v>
      </c>
      <c r="E627" s="18" t="s">
        <v>175</v>
      </c>
      <c r="F627" s="216">
        <v>209.495</v>
      </c>
      <c r="G627" s="33"/>
      <c r="H627" s="34"/>
    </row>
    <row r="628" spans="1:8" s="2" customFormat="1" ht="16.9" customHeight="1">
      <c r="A628" s="33"/>
      <c r="B628" s="34"/>
      <c r="C628" s="215" t="s">
        <v>1839</v>
      </c>
      <c r="D628" s="215" t="s">
        <v>1840</v>
      </c>
      <c r="E628" s="18" t="s">
        <v>222</v>
      </c>
      <c r="F628" s="216">
        <v>123.032</v>
      </c>
      <c r="G628" s="33"/>
      <c r="H628" s="34"/>
    </row>
    <row r="629" spans="1:8" s="2" customFormat="1" ht="16.9" customHeight="1">
      <c r="A629" s="33"/>
      <c r="B629" s="34"/>
      <c r="C629" s="215" t="s">
        <v>1418</v>
      </c>
      <c r="D629" s="215" t="s">
        <v>1419</v>
      </c>
      <c r="E629" s="18" t="s">
        <v>175</v>
      </c>
      <c r="F629" s="216">
        <v>703.175</v>
      </c>
      <c r="G629" s="33"/>
      <c r="H629" s="34"/>
    </row>
    <row r="630" spans="1:8" s="2" customFormat="1" ht="16.9" customHeight="1">
      <c r="A630" s="33"/>
      <c r="B630" s="34"/>
      <c r="C630" s="211" t="s">
        <v>1714</v>
      </c>
      <c r="D630" s="212" t="s">
        <v>1</v>
      </c>
      <c r="E630" s="213" t="s">
        <v>1</v>
      </c>
      <c r="F630" s="214">
        <v>86</v>
      </c>
      <c r="G630" s="33"/>
      <c r="H630" s="34"/>
    </row>
    <row r="631" spans="1:8" s="2" customFormat="1" ht="16.9" customHeight="1">
      <c r="A631" s="33"/>
      <c r="B631" s="34"/>
      <c r="C631" s="215" t="s">
        <v>1</v>
      </c>
      <c r="D631" s="215" t="s">
        <v>1742</v>
      </c>
      <c r="E631" s="18" t="s">
        <v>1</v>
      </c>
      <c r="F631" s="216">
        <v>86</v>
      </c>
      <c r="G631" s="33"/>
      <c r="H631" s="34"/>
    </row>
    <row r="632" spans="1:8" s="2" customFormat="1" ht="16.9" customHeight="1">
      <c r="A632" s="33"/>
      <c r="B632" s="34"/>
      <c r="C632" s="215" t="s">
        <v>1714</v>
      </c>
      <c r="D632" s="215" t="s">
        <v>239</v>
      </c>
      <c r="E632" s="18" t="s">
        <v>1</v>
      </c>
      <c r="F632" s="216">
        <v>86</v>
      </c>
      <c r="G632" s="33"/>
      <c r="H632" s="34"/>
    </row>
    <row r="633" spans="1:8" s="2" customFormat="1" ht="16.9" customHeight="1">
      <c r="A633" s="33"/>
      <c r="B633" s="34"/>
      <c r="C633" s="217" t="s">
        <v>3048</v>
      </c>
      <c r="D633" s="33"/>
      <c r="E633" s="33"/>
      <c r="F633" s="33"/>
      <c r="G633" s="33"/>
      <c r="H633" s="34"/>
    </row>
    <row r="634" spans="1:8" s="2" customFormat="1" ht="16.9" customHeight="1">
      <c r="A634" s="33"/>
      <c r="B634" s="34"/>
      <c r="C634" s="215" t="s">
        <v>183</v>
      </c>
      <c r="D634" s="215" t="s">
        <v>184</v>
      </c>
      <c r="E634" s="18" t="s">
        <v>185</v>
      </c>
      <c r="F634" s="216">
        <v>86</v>
      </c>
      <c r="G634" s="33"/>
      <c r="H634" s="34"/>
    </row>
    <row r="635" spans="1:8" s="2" customFormat="1" ht="16.9" customHeight="1">
      <c r="A635" s="33"/>
      <c r="B635" s="34"/>
      <c r="C635" s="215" t="s">
        <v>1744</v>
      </c>
      <c r="D635" s="215" t="s">
        <v>1745</v>
      </c>
      <c r="E635" s="18" t="s">
        <v>185</v>
      </c>
      <c r="F635" s="216">
        <v>172</v>
      </c>
      <c r="G635" s="33"/>
      <c r="H635" s="34"/>
    </row>
    <row r="636" spans="1:8" s="2" customFormat="1" ht="16.9" customHeight="1">
      <c r="A636" s="33"/>
      <c r="B636" s="34"/>
      <c r="C636" s="215" t="s">
        <v>197</v>
      </c>
      <c r="D636" s="215" t="s">
        <v>198</v>
      </c>
      <c r="E636" s="18" t="s">
        <v>185</v>
      </c>
      <c r="F636" s="216">
        <v>86</v>
      </c>
      <c r="G636" s="33"/>
      <c r="H636" s="34"/>
    </row>
    <row r="637" spans="1:8" s="2" customFormat="1" ht="16.9" customHeight="1">
      <c r="A637" s="33"/>
      <c r="B637" s="34"/>
      <c r="C637" s="215" t="s">
        <v>1752</v>
      </c>
      <c r="D637" s="215" t="s">
        <v>1753</v>
      </c>
      <c r="E637" s="18" t="s">
        <v>175</v>
      </c>
      <c r="F637" s="216">
        <v>23.87</v>
      </c>
      <c r="G637" s="33"/>
      <c r="H637" s="34"/>
    </row>
    <row r="638" spans="1:8" s="2" customFormat="1" ht="16.9" customHeight="1">
      <c r="A638" s="33"/>
      <c r="B638" s="34"/>
      <c r="C638" s="211" t="s">
        <v>1715</v>
      </c>
      <c r="D638" s="212" t="s">
        <v>1</v>
      </c>
      <c r="E638" s="213" t="s">
        <v>1</v>
      </c>
      <c r="F638" s="214">
        <v>25.355</v>
      </c>
      <c r="G638" s="33"/>
      <c r="H638" s="34"/>
    </row>
    <row r="639" spans="1:8" s="2" customFormat="1" ht="16.9" customHeight="1">
      <c r="A639" s="33"/>
      <c r="B639" s="34"/>
      <c r="C639" s="215" t="s">
        <v>1</v>
      </c>
      <c r="D639" s="215" t="s">
        <v>1765</v>
      </c>
      <c r="E639" s="18" t="s">
        <v>1</v>
      </c>
      <c r="F639" s="216">
        <v>25.355</v>
      </c>
      <c r="G639" s="33"/>
      <c r="H639" s="34"/>
    </row>
    <row r="640" spans="1:8" s="2" customFormat="1" ht="16.9" customHeight="1">
      <c r="A640" s="33"/>
      <c r="B640" s="34"/>
      <c r="C640" s="215" t="s">
        <v>1715</v>
      </c>
      <c r="D640" s="215" t="s">
        <v>239</v>
      </c>
      <c r="E640" s="18" t="s">
        <v>1</v>
      </c>
      <c r="F640" s="216">
        <v>25.355</v>
      </c>
      <c r="G640" s="33"/>
      <c r="H640" s="34"/>
    </row>
    <row r="641" spans="1:8" s="2" customFormat="1" ht="16.9" customHeight="1">
      <c r="A641" s="33"/>
      <c r="B641" s="34"/>
      <c r="C641" s="217" t="s">
        <v>3048</v>
      </c>
      <c r="D641" s="33"/>
      <c r="E641" s="33"/>
      <c r="F641" s="33"/>
      <c r="G641" s="33"/>
      <c r="H641" s="34"/>
    </row>
    <row r="642" spans="1:8" s="2" customFormat="1" ht="16.9" customHeight="1">
      <c r="A642" s="33"/>
      <c r="B642" s="34"/>
      <c r="C642" s="215" t="s">
        <v>1762</v>
      </c>
      <c r="D642" s="215" t="s">
        <v>1763</v>
      </c>
      <c r="E642" s="18" t="s">
        <v>175</v>
      </c>
      <c r="F642" s="216">
        <v>25.355</v>
      </c>
      <c r="G642" s="33"/>
      <c r="H642" s="34"/>
    </row>
    <row r="643" spans="1:8" s="2" customFormat="1" ht="16.9" customHeight="1">
      <c r="A643" s="33"/>
      <c r="B643" s="34"/>
      <c r="C643" s="215" t="s">
        <v>1776</v>
      </c>
      <c r="D643" s="215" t="s">
        <v>1777</v>
      </c>
      <c r="E643" s="18" t="s">
        <v>175</v>
      </c>
      <c r="F643" s="216">
        <v>209.495</v>
      </c>
      <c r="G643" s="33"/>
      <c r="H643" s="34"/>
    </row>
    <row r="644" spans="1:8" s="2" customFormat="1" ht="16.9" customHeight="1">
      <c r="A644" s="33"/>
      <c r="B644" s="34"/>
      <c r="C644" s="215" t="s">
        <v>1839</v>
      </c>
      <c r="D644" s="215" t="s">
        <v>1840</v>
      </c>
      <c r="E644" s="18" t="s">
        <v>222</v>
      </c>
      <c r="F644" s="216">
        <v>123.032</v>
      </c>
      <c r="G644" s="33"/>
      <c r="H644" s="34"/>
    </row>
    <row r="645" spans="1:8" s="2" customFormat="1" ht="16.9" customHeight="1">
      <c r="A645" s="33"/>
      <c r="B645" s="34"/>
      <c r="C645" s="215" t="s">
        <v>1418</v>
      </c>
      <c r="D645" s="215" t="s">
        <v>1419</v>
      </c>
      <c r="E645" s="18" t="s">
        <v>175</v>
      </c>
      <c r="F645" s="216">
        <v>703.175</v>
      </c>
      <c r="G645" s="33"/>
      <c r="H645" s="34"/>
    </row>
    <row r="646" spans="1:8" s="2" customFormat="1" ht="16.9" customHeight="1">
      <c r="A646" s="33"/>
      <c r="B646" s="34"/>
      <c r="C646" s="215" t="s">
        <v>1766</v>
      </c>
      <c r="D646" s="215" t="s">
        <v>1767</v>
      </c>
      <c r="E646" s="18" t="s">
        <v>175</v>
      </c>
      <c r="F646" s="216">
        <v>25.355</v>
      </c>
      <c r="G646" s="33"/>
      <c r="H646" s="34"/>
    </row>
    <row r="647" spans="1:8" s="2" customFormat="1" ht="16.9" customHeight="1">
      <c r="A647" s="33"/>
      <c r="B647" s="34"/>
      <c r="C647" s="211" t="s">
        <v>1717</v>
      </c>
      <c r="D647" s="212" t="s">
        <v>1</v>
      </c>
      <c r="E647" s="213" t="s">
        <v>1</v>
      </c>
      <c r="F647" s="214">
        <v>25.6</v>
      </c>
      <c r="G647" s="33"/>
      <c r="H647" s="34"/>
    </row>
    <row r="648" spans="1:8" s="2" customFormat="1" ht="16.9" customHeight="1">
      <c r="A648" s="33"/>
      <c r="B648" s="34"/>
      <c r="C648" s="215" t="s">
        <v>1</v>
      </c>
      <c r="D648" s="215" t="s">
        <v>1704</v>
      </c>
      <c r="E648" s="18" t="s">
        <v>1</v>
      </c>
      <c r="F648" s="216">
        <v>25.6</v>
      </c>
      <c r="G648" s="33"/>
      <c r="H648" s="34"/>
    </row>
    <row r="649" spans="1:8" s="2" customFormat="1" ht="16.9" customHeight="1">
      <c r="A649" s="33"/>
      <c r="B649" s="34"/>
      <c r="C649" s="215" t="s">
        <v>1717</v>
      </c>
      <c r="D649" s="215" t="s">
        <v>239</v>
      </c>
      <c r="E649" s="18" t="s">
        <v>1</v>
      </c>
      <c r="F649" s="216">
        <v>25.6</v>
      </c>
      <c r="G649" s="33"/>
      <c r="H649" s="34"/>
    </row>
    <row r="650" spans="1:8" s="2" customFormat="1" ht="16.9" customHeight="1">
      <c r="A650" s="33"/>
      <c r="B650" s="34"/>
      <c r="C650" s="217" t="s">
        <v>3048</v>
      </c>
      <c r="D650" s="33"/>
      <c r="E650" s="33"/>
      <c r="F650" s="33"/>
      <c r="G650" s="33"/>
      <c r="H650" s="34"/>
    </row>
    <row r="651" spans="1:8" s="2" customFormat="1" ht="16.9" customHeight="1">
      <c r="A651" s="33"/>
      <c r="B651" s="34"/>
      <c r="C651" s="215" t="s">
        <v>2017</v>
      </c>
      <c r="D651" s="215" t="s">
        <v>2018</v>
      </c>
      <c r="E651" s="18" t="s">
        <v>185</v>
      </c>
      <c r="F651" s="216">
        <v>25.6</v>
      </c>
      <c r="G651" s="33"/>
      <c r="H651" s="34"/>
    </row>
    <row r="652" spans="1:8" s="2" customFormat="1" ht="16.9" customHeight="1">
      <c r="A652" s="33"/>
      <c r="B652" s="34"/>
      <c r="C652" s="215" t="s">
        <v>372</v>
      </c>
      <c r="D652" s="215" t="s">
        <v>373</v>
      </c>
      <c r="E652" s="18" t="s">
        <v>222</v>
      </c>
      <c r="F652" s="216">
        <v>617.465</v>
      </c>
      <c r="G652" s="33"/>
      <c r="H652" s="34"/>
    </row>
    <row r="653" spans="1:8" s="2" customFormat="1" ht="16.9" customHeight="1">
      <c r="A653" s="33"/>
      <c r="B653" s="34"/>
      <c r="C653" s="215" t="s">
        <v>1009</v>
      </c>
      <c r="D653" s="215" t="s">
        <v>1010</v>
      </c>
      <c r="E653" s="18" t="s">
        <v>185</v>
      </c>
      <c r="F653" s="216">
        <v>25.6</v>
      </c>
      <c r="G653" s="33"/>
      <c r="H653" s="34"/>
    </row>
    <row r="654" spans="1:8" s="2" customFormat="1" ht="16.9" customHeight="1">
      <c r="A654" s="33"/>
      <c r="B654" s="34"/>
      <c r="C654" s="215" t="s">
        <v>1073</v>
      </c>
      <c r="D654" s="215" t="s">
        <v>1074</v>
      </c>
      <c r="E654" s="18" t="s">
        <v>222</v>
      </c>
      <c r="F654" s="216">
        <v>162.005</v>
      </c>
      <c r="G654" s="33"/>
      <c r="H654" s="34"/>
    </row>
    <row r="655" spans="1:8" s="2" customFormat="1" ht="16.9" customHeight="1">
      <c r="A655" s="33"/>
      <c r="B655" s="34"/>
      <c r="C655" s="215" t="s">
        <v>1077</v>
      </c>
      <c r="D655" s="215" t="s">
        <v>1078</v>
      </c>
      <c r="E655" s="18" t="s">
        <v>175</v>
      </c>
      <c r="F655" s="216">
        <v>168.271</v>
      </c>
      <c r="G655" s="33"/>
      <c r="H655" s="34"/>
    </row>
    <row r="656" spans="1:8" s="2" customFormat="1" ht="16.9" customHeight="1">
      <c r="A656" s="33"/>
      <c r="B656" s="34"/>
      <c r="C656" s="215" t="s">
        <v>2098</v>
      </c>
      <c r="D656" s="215" t="s">
        <v>2099</v>
      </c>
      <c r="E656" s="18" t="s">
        <v>175</v>
      </c>
      <c r="F656" s="216">
        <v>27.28</v>
      </c>
      <c r="G656" s="33"/>
      <c r="H656" s="34"/>
    </row>
    <row r="657" spans="1:8" s="2" customFormat="1" ht="16.9" customHeight="1">
      <c r="A657" s="33"/>
      <c r="B657" s="34"/>
      <c r="C657" s="215" t="s">
        <v>2020</v>
      </c>
      <c r="D657" s="215" t="s">
        <v>2021</v>
      </c>
      <c r="E657" s="18" t="s">
        <v>185</v>
      </c>
      <c r="F657" s="216">
        <v>25.984</v>
      </c>
      <c r="G657" s="33"/>
      <c r="H657" s="34"/>
    </row>
    <row r="658" spans="1:8" s="2" customFormat="1" ht="16.9" customHeight="1">
      <c r="A658" s="33"/>
      <c r="B658" s="34"/>
      <c r="C658" s="211" t="s">
        <v>814</v>
      </c>
      <c r="D658" s="212" t="s">
        <v>1</v>
      </c>
      <c r="E658" s="213" t="s">
        <v>1</v>
      </c>
      <c r="F658" s="214">
        <v>341.25</v>
      </c>
      <c r="G658" s="33"/>
      <c r="H658" s="34"/>
    </row>
    <row r="659" spans="1:8" s="2" customFormat="1" ht="16.9" customHeight="1">
      <c r="A659" s="33"/>
      <c r="B659" s="34"/>
      <c r="C659" s="215" t="s">
        <v>1</v>
      </c>
      <c r="D659" s="215" t="s">
        <v>1718</v>
      </c>
      <c r="E659" s="18" t="s">
        <v>1</v>
      </c>
      <c r="F659" s="216">
        <v>341.25</v>
      </c>
      <c r="G659" s="33"/>
      <c r="H659" s="34"/>
    </row>
    <row r="660" spans="1:8" s="2" customFormat="1" ht="16.9" customHeight="1">
      <c r="A660" s="33"/>
      <c r="B660" s="34"/>
      <c r="C660" s="215" t="s">
        <v>814</v>
      </c>
      <c r="D660" s="215" t="s">
        <v>239</v>
      </c>
      <c r="E660" s="18" t="s">
        <v>1</v>
      </c>
      <c r="F660" s="216">
        <v>341.25</v>
      </c>
      <c r="G660" s="33"/>
      <c r="H660" s="34"/>
    </row>
    <row r="661" spans="1:8" s="2" customFormat="1" ht="16.9" customHeight="1">
      <c r="A661" s="33"/>
      <c r="B661" s="34"/>
      <c r="C661" s="217" t="s">
        <v>3048</v>
      </c>
      <c r="D661" s="33"/>
      <c r="E661" s="33"/>
      <c r="F661" s="33"/>
      <c r="G661" s="33"/>
      <c r="H661" s="34"/>
    </row>
    <row r="662" spans="1:8" s="2" customFormat="1" ht="16.9" customHeight="1">
      <c r="A662" s="33"/>
      <c r="B662" s="34"/>
      <c r="C662" s="215" t="s">
        <v>998</v>
      </c>
      <c r="D662" s="215" t="s">
        <v>999</v>
      </c>
      <c r="E662" s="18" t="s">
        <v>185</v>
      </c>
      <c r="F662" s="216">
        <v>341.25</v>
      </c>
      <c r="G662" s="33"/>
      <c r="H662" s="34"/>
    </row>
    <row r="663" spans="1:8" s="2" customFormat="1" ht="16.9" customHeight="1">
      <c r="A663" s="33"/>
      <c r="B663" s="34"/>
      <c r="C663" s="215" t="s">
        <v>372</v>
      </c>
      <c r="D663" s="215" t="s">
        <v>373</v>
      </c>
      <c r="E663" s="18" t="s">
        <v>222</v>
      </c>
      <c r="F663" s="216">
        <v>617.465</v>
      </c>
      <c r="G663" s="33"/>
      <c r="H663" s="34"/>
    </row>
    <row r="664" spans="1:8" s="2" customFormat="1" ht="16.9" customHeight="1">
      <c r="A664" s="33"/>
      <c r="B664" s="34"/>
      <c r="C664" s="215" t="s">
        <v>960</v>
      </c>
      <c r="D664" s="215" t="s">
        <v>961</v>
      </c>
      <c r="E664" s="18" t="s">
        <v>222</v>
      </c>
      <c r="F664" s="216">
        <v>28.842</v>
      </c>
      <c r="G664" s="33"/>
      <c r="H664" s="34"/>
    </row>
    <row r="665" spans="1:8" s="2" customFormat="1" ht="16.9" customHeight="1">
      <c r="A665" s="33"/>
      <c r="B665" s="34"/>
      <c r="C665" s="215" t="s">
        <v>970</v>
      </c>
      <c r="D665" s="215" t="s">
        <v>971</v>
      </c>
      <c r="E665" s="18" t="s">
        <v>642</v>
      </c>
      <c r="F665" s="216">
        <v>585</v>
      </c>
      <c r="G665" s="33"/>
      <c r="H665" s="34"/>
    </row>
    <row r="666" spans="1:8" s="2" customFormat="1" ht="16.9" customHeight="1">
      <c r="A666" s="33"/>
      <c r="B666" s="34"/>
      <c r="C666" s="215" t="s">
        <v>1403</v>
      </c>
      <c r="D666" s="215" t="s">
        <v>1404</v>
      </c>
      <c r="E666" s="18" t="s">
        <v>222</v>
      </c>
      <c r="F666" s="216">
        <v>38.456</v>
      </c>
      <c r="G666" s="33"/>
      <c r="H666" s="34"/>
    </row>
    <row r="667" spans="1:8" s="2" customFormat="1" ht="16.9" customHeight="1">
      <c r="A667" s="33"/>
      <c r="B667" s="34"/>
      <c r="C667" s="215" t="s">
        <v>1073</v>
      </c>
      <c r="D667" s="215" t="s">
        <v>1074</v>
      </c>
      <c r="E667" s="18" t="s">
        <v>222</v>
      </c>
      <c r="F667" s="216">
        <v>162.005</v>
      </c>
      <c r="G667" s="33"/>
      <c r="H667" s="34"/>
    </row>
    <row r="668" spans="1:8" s="2" customFormat="1" ht="16.9" customHeight="1">
      <c r="A668" s="33"/>
      <c r="B668" s="34"/>
      <c r="C668" s="215" t="s">
        <v>1077</v>
      </c>
      <c r="D668" s="215" t="s">
        <v>1078</v>
      </c>
      <c r="E668" s="18" t="s">
        <v>175</v>
      </c>
      <c r="F668" s="216">
        <v>168.271</v>
      </c>
      <c r="G668" s="33"/>
      <c r="H668" s="34"/>
    </row>
    <row r="669" spans="1:8" s="2" customFormat="1" ht="16.9" customHeight="1">
      <c r="A669" s="33"/>
      <c r="B669" s="34"/>
      <c r="C669" s="215" t="s">
        <v>1005</v>
      </c>
      <c r="D669" s="215" t="s">
        <v>1006</v>
      </c>
      <c r="E669" s="18" t="s">
        <v>185</v>
      </c>
      <c r="F669" s="216">
        <v>346.369</v>
      </c>
      <c r="G669" s="33"/>
      <c r="H669" s="34"/>
    </row>
    <row r="670" spans="1:8" s="2" customFormat="1" ht="16.9" customHeight="1">
      <c r="A670" s="33"/>
      <c r="B670" s="34"/>
      <c r="C670" s="211" t="s">
        <v>1719</v>
      </c>
      <c r="D670" s="212" t="s">
        <v>1</v>
      </c>
      <c r="E670" s="213" t="s">
        <v>1</v>
      </c>
      <c r="F670" s="214">
        <v>76.55</v>
      </c>
      <c r="G670" s="33"/>
      <c r="H670" s="34"/>
    </row>
    <row r="671" spans="1:8" s="2" customFormat="1" ht="16.9" customHeight="1">
      <c r="A671" s="33"/>
      <c r="B671" s="34"/>
      <c r="C671" s="215" t="s">
        <v>1</v>
      </c>
      <c r="D671" s="215" t="s">
        <v>1708</v>
      </c>
      <c r="E671" s="18" t="s">
        <v>1</v>
      </c>
      <c r="F671" s="216">
        <v>76.55</v>
      </c>
      <c r="G671" s="33"/>
      <c r="H671" s="34"/>
    </row>
    <row r="672" spans="1:8" s="2" customFormat="1" ht="16.9" customHeight="1">
      <c r="A672" s="33"/>
      <c r="B672" s="34"/>
      <c r="C672" s="215" t="s">
        <v>1719</v>
      </c>
      <c r="D672" s="215" t="s">
        <v>239</v>
      </c>
      <c r="E672" s="18" t="s">
        <v>1</v>
      </c>
      <c r="F672" s="216">
        <v>76.55</v>
      </c>
      <c r="G672" s="33"/>
      <c r="H672" s="34"/>
    </row>
    <row r="673" spans="1:8" s="2" customFormat="1" ht="16.9" customHeight="1">
      <c r="A673" s="33"/>
      <c r="B673" s="34"/>
      <c r="C673" s="217" t="s">
        <v>3048</v>
      </c>
      <c r="D673" s="33"/>
      <c r="E673" s="33"/>
      <c r="F673" s="33"/>
      <c r="G673" s="33"/>
      <c r="H673" s="34"/>
    </row>
    <row r="674" spans="1:8" s="2" customFormat="1" ht="16.9" customHeight="1">
      <c r="A674" s="33"/>
      <c r="B674" s="34"/>
      <c r="C674" s="215" t="s">
        <v>2030</v>
      </c>
      <c r="D674" s="215" t="s">
        <v>2031</v>
      </c>
      <c r="E674" s="18" t="s">
        <v>185</v>
      </c>
      <c r="F674" s="216">
        <v>76.55</v>
      </c>
      <c r="G674" s="33"/>
      <c r="H674" s="34"/>
    </row>
    <row r="675" spans="1:8" s="2" customFormat="1" ht="16.9" customHeight="1">
      <c r="A675" s="33"/>
      <c r="B675" s="34"/>
      <c r="C675" s="215" t="s">
        <v>372</v>
      </c>
      <c r="D675" s="215" t="s">
        <v>373</v>
      </c>
      <c r="E675" s="18" t="s">
        <v>222</v>
      </c>
      <c r="F675" s="216">
        <v>617.465</v>
      </c>
      <c r="G675" s="33"/>
      <c r="H675" s="34"/>
    </row>
    <row r="676" spans="1:8" s="2" customFormat="1" ht="16.9" customHeight="1">
      <c r="A676" s="33"/>
      <c r="B676" s="34"/>
      <c r="C676" s="215" t="s">
        <v>960</v>
      </c>
      <c r="D676" s="215" t="s">
        <v>961</v>
      </c>
      <c r="E676" s="18" t="s">
        <v>222</v>
      </c>
      <c r="F676" s="216">
        <v>28.842</v>
      </c>
      <c r="G676" s="33"/>
      <c r="H676" s="34"/>
    </row>
    <row r="677" spans="1:8" s="2" customFormat="1" ht="16.9" customHeight="1">
      <c r="A677" s="33"/>
      <c r="B677" s="34"/>
      <c r="C677" s="215" t="s">
        <v>970</v>
      </c>
      <c r="D677" s="215" t="s">
        <v>971</v>
      </c>
      <c r="E677" s="18" t="s">
        <v>642</v>
      </c>
      <c r="F677" s="216">
        <v>585</v>
      </c>
      <c r="G677" s="33"/>
      <c r="H677" s="34"/>
    </row>
    <row r="678" spans="1:8" s="2" customFormat="1" ht="16.9" customHeight="1">
      <c r="A678" s="33"/>
      <c r="B678" s="34"/>
      <c r="C678" s="215" t="s">
        <v>1403</v>
      </c>
      <c r="D678" s="215" t="s">
        <v>1404</v>
      </c>
      <c r="E678" s="18" t="s">
        <v>222</v>
      </c>
      <c r="F678" s="216">
        <v>38.456</v>
      </c>
      <c r="G678" s="33"/>
      <c r="H678" s="34"/>
    </row>
    <row r="679" spans="1:8" s="2" customFormat="1" ht="16.9" customHeight="1">
      <c r="A679" s="33"/>
      <c r="B679" s="34"/>
      <c r="C679" s="215" t="s">
        <v>1073</v>
      </c>
      <c r="D679" s="215" t="s">
        <v>1074</v>
      </c>
      <c r="E679" s="18" t="s">
        <v>222</v>
      </c>
      <c r="F679" s="216">
        <v>162.005</v>
      </c>
      <c r="G679" s="33"/>
      <c r="H679" s="34"/>
    </row>
    <row r="680" spans="1:8" s="2" customFormat="1" ht="16.9" customHeight="1">
      <c r="A680" s="33"/>
      <c r="B680" s="34"/>
      <c r="C680" s="215" t="s">
        <v>1077</v>
      </c>
      <c r="D680" s="215" t="s">
        <v>1078</v>
      </c>
      <c r="E680" s="18" t="s">
        <v>175</v>
      </c>
      <c r="F680" s="216">
        <v>168.271</v>
      </c>
      <c r="G680" s="33"/>
      <c r="H680" s="34"/>
    </row>
    <row r="681" spans="1:8" s="2" customFormat="1" ht="16.9" customHeight="1">
      <c r="A681" s="33"/>
      <c r="B681" s="34"/>
      <c r="C681" s="215" t="s">
        <v>2033</v>
      </c>
      <c r="D681" s="215" t="s">
        <v>2034</v>
      </c>
      <c r="E681" s="18" t="s">
        <v>185</v>
      </c>
      <c r="F681" s="216">
        <v>77.698</v>
      </c>
      <c r="G681" s="33"/>
      <c r="H681" s="34"/>
    </row>
    <row r="682" spans="1:8" s="2" customFormat="1" ht="16.9" customHeight="1">
      <c r="A682" s="33"/>
      <c r="B682" s="34"/>
      <c r="C682" s="211" t="s">
        <v>817</v>
      </c>
      <c r="D682" s="212" t="s">
        <v>1</v>
      </c>
      <c r="E682" s="213" t="s">
        <v>1</v>
      </c>
      <c r="F682" s="214">
        <v>851.9</v>
      </c>
      <c r="G682" s="33"/>
      <c r="H682" s="34"/>
    </row>
    <row r="683" spans="1:8" s="2" customFormat="1" ht="16.9" customHeight="1">
      <c r="A683" s="33"/>
      <c r="B683" s="34"/>
      <c r="C683" s="215" t="s">
        <v>1</v>
      </c>
      <c r="D683" s="215" t="s">
        <v>1819</v>
      </c>
      <c r="E683" s="18" t="s">
        <v>1</v>
      </c>
      <c r="F683" s="216">
        <v>222.2</v>
      </c>
      <c r="G683" s="33"/>
      <c r="H683" s="34"/>
    </row>
    <row r="684" spans="1:8" s="2" customFormat="1" ht="16.9" customHeight="1">
      <c r="A684" s="33"/>
      <c r="B684" s="34"/>
      <c r="C684" s="215" t="s">
        <v>1</v>
      </c>
      <c r="D684" s="215" t="s">
        <v>1820</v>
      </c>
      <c r="E684" s="18" t="s">
        <v>1</v>
      </c>
      <c r="F684" s="216">
        <v>0</v>
      </c>
      <c r="G684" s="33"/>
      <c r="H684" s="34"/>
    </row>
    <row r="685" spans="1:8" s="2" customFormat="1" ht="16.9" customHeight="1">
      <c r="A685" s="33"/>
      <c r="B685" s="34"/>
      <c r="C685" s="215" t="s">
        <v>1</v>
      </c>
      <c r="D685" s="215" t="s">
        <v>1821</v>
      </c>
      <c r="E685" s="18" t="s">
        <v>1</v>
      </c>
      <c r="F685" s="216">
        <v>17.2</v>
      </c>
      <c r="G685" s="33"/>
      <c r="H685" s="34"/>
    </row>
    <row r="686" spans="1:8" s="2" customFormat="1" ht="16.9" customHeight="1">
      <c r="A686" s="33"/>
      <c r="B686" s="34"/>
      <c r="C686" s="215" t="s">
        <v>1</v>
      </c>
      <c r="D686" s="215" t="s">
        <v>1822</v>
      </c>
      <c r="E686" s="18" t="s">
        <v>1</v>
      </c>
      <c r="F686" s="216">
        <v>111.15</v>
      </c>
      <c r="G686" s="33"/>
      <c r="H686" s="34"/>
    </row>
    <row r="687" spans="1:8" s="2" customFormat="1" ht="16.9" customHeight="1">
      <c r="A687" s="33"/>
      <c r="B687" s="34"/>
      <c r="C687" s="215" t="s">
        <v>1</v>
      </c>
      <c r="D687" s="215" t="s">
        <v>1823</v>
      </c>
      <c r="E687" s="18" t="s">
        <v>1</v>
      </c>
      <c r="F687" s="216">
        <v>482.6</v>
      </c>
      <c r="G687" s="33"/>
      <c r="H687" s="34"/>
    </row>
    <row r="688" spans="1:8" s="2" customFormat="1" ht="16.9" customHeight="1">
      <c r="A688" s="33"/>
      <c r="B688" s="34"/>
      <c r="C688" s="215" t="s">
        <v>1</v>
      </c>
      <c r="D688" s="215" t="s">
        <v>1824</v>
      </c>
      <c r="E688" s="18" t="s">
        <v>1</v>
      </c>
      <c r="F688" s="216">
        <v>18.75</v>
      </c>
      <c r="G688" s="33"/>
      <c r="H688" s="34"/>
    </row>
    <row r="689" spans="1:8" s="2" customFormat="1" ht="16.9" customHeight="1">
      <c r="A689" s="33"/>
      <c r="B689" s="34"/>
      <c r="C689" s="215" t="s">
        <v>817</v>
      </c>
      <c r="D689" s="215" t="s">
        <v>239</v>
      </c>
      <c r="E689" s="18" t="s">
        <v>1</v>
      </c>
      <c r="F689" s="216">
        <v>851.9</v>
      </c>
      <c r="G689" s="33"/>
      <c r="H689" s="34"/>
    </row>
    <row r="690" spans="1:8" s="2" customFormat="1" ht="16.9" customHeight="1">
      <c r="A690" s="33"/>
      <c r="B690" s="34"/>
      <c r="C690" s="217" t="s">
        <v>3048</v>
      </c>
      <c r="D690" s="33"/>
      <c r="E690" s="33"/>
      <c r="F690" s="33"/>
      <c r="G690" s="33"/>
      <c r="H690" s="34"/>
    </row>
    <row r="691" spans="1:8" s="2" customFormat="1" ht="16.9" customHeight="1">
      <c r="A691" s="33"/>
      <c r="B691" s="34"/>
      <c r="C691" s="215" t="s">
        <v>844</v>
      </c>
      <c r="D691" s="215" t="s">
        <v>845</v>
      </c>
      <c r="E691" s="18" t="s">
        <v>185</v>
      </c>
      <c r="F691" s="216">
        <v>851.9</v>
      </c>
      <c r="G691" s="33"/>
      <c r="H691" s="34"/>
    </row>
    <row r="692" spans="1:8" s="2" customFormat="1" ht="16.9" customHeight="1">
      <c r="A692" s="33"/>
      <c r="B692" s="34"/>
      <c r="C692" s="215" t="s">
        <v>1122</v>
      </c>
      <c r="D692" s="215" t="s">
        <v>1123</v>
      </c>
      <c r="E692" s="18" t="s">
        <v>642</v>
      </c>
      <c r="F692" s="216">
        <v>927.8</v>
      </c>
      <c r="G692" s="33"/>
      <c r="H692" s="34"/>
    </row>
    <row r="693" spans="1:8" s="2" customFormat="1" ht="16.9" customHeight="1">
      <c r="A693" s="33"/>
      <c r="B693" s="34"/>
      <c r="C693" s="215" t="s">
        <v>1116</v>
      </c>
      <c r="D693" s="215" t="s">
        <v>1117</v>
      </c>
      <c r="E693" s="18" t="s">
        <v>185</v>
      </c>
      <c r="F693" s="216">
        <v>851.9</v>
      </c>
      <c r="G693" s="33"/>
      <c r="H693" s="34"/>
    </row>
    <row r="694" spans="1:8" s="2" customFormat="1" ht="16.9" customHeight="1">
      <c r="A694" s="33"/>
      <c r="B694" s="34"/>
      <c r="C694" s="211" t="s">
        <v>819</v>
      </c>
      <c r="D694" s="212" t="s">
        <v>1</v>
      </c>
      <c r="E694" s="213" t="s">
        <v>1</v>
      </c>
      <c r="F694" s="214">
        <v>28.842</v>
      </c>
      <c r="G694" s="33"/>
      <c r="H694" s="34"/>
    </row>
    <row r="695" spans="1:8" s="2" customFormat="1" ht="16.9" customHeight="1">
      <c r="A695" s="33"/>
      <c r="B695" s="34"/>
      <c r="C695" s="215" t="s">
        <v>1</v>
      </c>
      <c r="D695" s="215" t="s">
        <v>2003</v>
      </c>
      <c r="E695" s="18" t="s">
        <v>1</v>
      </c>
      <c r="F695" s="216">
        <v>28.842</v>
      </c>
      <c r="G695" s="33"/>
      <c r="H695" s="34"/>
    </row>
    <row r="696" spans="1:8" s="2" customFormat="1" ht="16.9" customHeight="1">
      <c r="A696" s="33"/>
      <c r="B696" s="34"/>
      <c r="C696" s="215" t="s">
        <v>819</v>
      </c>
      <c r="D696" s="215" t="s">
        <v>239</v>
      </c>
      <c r="E696" s="18" t="s">
        <v>1</v>
      </c>
      <c r="F696" s="216">
        <v>28.842</v>
      </c>
      <c r="G696" s="33"/>
      <c r="H696" s="34"/>
    </row>
    <row r="697" spans="1:8" s="2" customFormat="1" ht="16.9" customHeight="1">
      <c r="A697" s="33"/>
      <c r="B697" s="34"/>
      <c r="C697" s="217" t="s">
        <v>3048</v>
      </c>
      <c r="D697" s="33"/>
      <c r="E697" s="33"/>
      <c r="F697" s="33"/>
      <c r="G697" s="33"/>
      <c r="H697" s="34"/>
    </row>
    <row r="698" spans="1:8" s="2" customFormat="1" ht="16.9" customHeight="1">
      <c r="A698" s="33"/>
      <c r="B698" s="34"/>
      <c r="C698" s="215" t="s">
        <v>960</v>
      </c>
      <c r="D698" s="215" t="s">
        <v>961</v>
      </c>
      <c r="E698" s="18" t="s">
        <v>222</v>
      </c>
      <c r="F698" s="216">
        <v>28.842</v>
      </c>
      <c r="G698" s="33"/>
      <c r="H698" s="34"/>
    </row>
    <row r="699" spans="1:8" s="2" customFormat="1" ht="16.9" customHeight="1">
      <c r="A699" s="33"/>
      <c r="B699" s="34"/>
      <c r="C699" s="215" t="s">
        <v>965</v>
      </c>
      <c r="D699" s="215" t="s">
        <v>966</v>
      </c>
      <c r="E699" s="18" t="s">
        <v>222</v>
      </c>
      <c r="F699" s="216">
        <v>28.842</v>
      </c>
      <c r="G699" s="33"/>
      <c r="H699" s="34"/>
    </row>
    <row r="700" spans="1:8" s="2" customFormat="1" ht="16.9" customHeight="1">
      <c r="A700" s="33"/>
      <c r="B700" s="34"/>
      <c r="C700" s="215" t="s">
        <v>372</v>
      </c>
      <c r="D700" s="215" t="s">
        <v>373</v>
      </c>
      <c r="E700" s="18" t="s">
        <v>222</v>
      </c>
      <c r="F700" s="216">
        <v>617.465</v>
      </c>
      <c r="G700" s="33"/>
      <c r="H700" s="34"/>
    </row>
    <row r="701" spans="1:8" s="2" customFormat="1" ht="16.9" customHeight="1">
      <c r="A701" s="33"/>
      <c r="B701" s="34"/>
      <c r="C701" s="211" t="s">
        <v>821</v>
      </c>
      <c r="D701" s="212" t="s">
        <v>1</v>
      </c>
      <c r="E701" s="213" t="s">
        <v>1</v>
      </c>
      <c r="F701" s="214">
        <v>38.456</v>
      </c>
      <c r="G701" s="33"/>
      <c r="H701" s="34"/>
    </row>
    <row r="702" spans="1:8" s="2" customFormat="1" ht="16.9" customHeight="1">
      <c r="A702" s="33"/>
      <c r="B702" s="34"/>
      <c r="C702" s="215" t="s">
        <v>1</v>
      </c>
      <c r="D702" s="215" t="s">
        <v>2012</v>
      </c>
      <c r="E702" s="18" t="s">
        <v>1</v>
      </c>
      <c r="F702" s="216">
        <v>38.456</v>
      </c>
      <c r="G702" s="33"/>
      <c r="H702" s="34"/>
    </row>
    <row r="703" spans="1:8" s="2" customFormat="1" ht="16.9" customHeight="1">
      <c r="A703" s="33"/>
      <c r="B703" s="34"/>
      <c r="C703" s="215" t="s">
        <v>821</v>
      </c>
      <c r="D703" s="215" t="s">
        <v>239</v>
      </c>
      <c r="E703" s="18" t="s">
        <v>1</v>
      </c>
      <c r="F703" s="216">
        <v>38.456</v>
      </c>
      <c r="G703" s="33"/>
      <c r="H703" s="34"/>
    </row>
    <row r="704" spans="1:8" s="2" customFormat="1" ht="16.9" customHeight="1">
      <c r="A704" s="33"/>
      <c r="B704" s="34"/>
      <c r="C704" s="217" t="s">
        <v>3048</v>
      </c>
      <c r="D704" s="33"/>
      <c r="E704" s="33"/>
      <c r="F704" s="33"/>
      <c r="G704" s="33"/>
      <c r="H704" s="34"/>
    </row>
    <row r="705" spans="1:8" s="2" customFormat="1" ht="16.9" customHeight="1">
      <c r="A705" s="33"/>
      <c r="B705" s="34"/>
      <c r="C705" s="215" t="s">
        <v>1403</v>
      </c>
      <c r="D705" s="215" t="s">
        <v>1404</v>
      </c>
      <c r="E705" s="18" t="s">
        <v>222</v>
      </c>
      <c r="F705" s="216">
        <v>38.456</v>
      </c>
      <c r="G705" s="33"/>
      <c r="H705" s="34"/>
    </row>
    <row r="706" spans="1:8" s="2" customFormat="1" ht="16.9" customHeight="1">
      <c r="A706" s="33"/>
      <c r="B706" s="34"/>
      <c r="C706" s="215" t="s">
        <v>372</v>
      </c>
      <c r="D706" s="215" t="s">
        <v>373</v>
      </c>
      <c r="E706" s="18" t="s">
        <v>222</v>
      </c>
      <c r="F706" s="216">
        <v>617.465</v>
      </c>
      <c r="G706" s="33"/>
      <c r="H706" s="34"/>
    </row>
    <row r="707" spans="1:8" s="2" customFormat="1" ht="16.9" customHeight="1">
      <c r="A707" s="33"/>
      <c r="B707" s="34"/>
      <c r="C707" s="211" t="s">
        <v>823</v>
      </c>
      <c r="D707" s="212" t="s">
        <v>1</v>
      </c>
      <c r="E707" s="213" t="s">
        <v>1</v>
      </c>
      <c r="F707" s="214">
        <v>162.005</v>
      </c>
      <c r="G707" s="33"/>
      <c r="H707" s="34"/>
    </row>
    <row r="708" spans="1:8" s="2" customFormat="1" ht="16.9" customHeight="1">
      <c r="A708" s="33"/>
      <c r="B708" s="34"/>
      <c r="C708" s="215" t="s">
        <v>1</v>
      </c>
      <c r="D708" s="215" t="s">
        <v>2082</v>
      </c>
      <c r="E708" s="18" t="s">
        <v>1</v>
      </c>
      <c r="F708" s="216">
        <v>0</v>
      </c>
      <c r="G708" s="33"/>
      <c r="H708" s="34"/>
    </row>
    <row r="709" spans="1:8" s="2" customFormat="1" ht="16.9" customHeight="1">
      <c r="A709" s="33"/>
      <c r="B709" s="34"/>
      <c r="C709" s="215" t="s">
        <v>1</v>
      </c>
      <c r="D709" s="215" t="s">
        <v>2083</v>
      </c>
      <c r="E709" s="18" t="s">
        <v>1</v>
      </c>
      <c r="F709" s="216">
        <v>35.831</v>
      </c>
      <c r="G709" s="33"/>
      <c r="H709" s="34"/>
    </row>
    <row r="710" spans="1:8" s="2" customFormat="1" ht="16.9" customHeight="1">
      <c r="A710" s="33"/>
      <c r="B710" s="34"/>
      <c r="C710" s="215" t="s">
        <v>1</v>
      </c>
      <c r="D710" s="215" t="s">
        <v>2084</v>
      </c>
      <c r="E710" s="18" t="s">
        <v>1</v>
      </c>
      <c r="F710" s="216">
        <v>69.711</v>
      </c>
      <c r="G710" s="33"/>
      <c r="H710" s="34"/>
    </row>
    <row r="711" spans="1:8" s="2" customFormat="1" ht="16.9" customHeight="1">
      <c r="A711" s="33"/>
      <c r="B711" s="34"/>
      <c r="C711" s="215" t="s">
        <v>1</v>
      </c>
      <c r="D711" s="215" t="s">
        <v>2085</v>
      </c>
      <c r="E711" s="18" t="s">
        <v>1</v>
      </c>
      <c r="F711" s="216">
        <v>16.534</v>
      </c>
      <c r="G711" s="33"/>
      <c r="H711" s="34"/>
    </row>
    <row r="712" spans="1:8" s="2" customFormat="1" ht="16.9" customHeight="1">
      <c r="A712" s="33"/>
      <c r="B712" s="34"/>
      <c r="C712" s="215" t="s">
        <v>1</v>
      </c>
      <c r="D712" s="215" t="s">
        <v>2086</v>
      </c>
      <c r="E712" s="18" t="s">
        <v>1</v>
      </c>
      <c r="F712" s="216">
        <v>-9.173</v>
      </c>
      <c r="G712" s="33"/>
      <c r="H712" s="34"/>
    </row>
    <row r="713" spans="1:8" s="2" customFormat="1" ht="16.9" customHeight="1">
      <c r="A713" s="33"/>
      <c r="B713" s="34"/>
      <c r="C713" s="215" t="s">
        <v>1</v>
      </c>
      <c r="D713" s="215" t="s">
        <v>2087</v>
      </c>
      <c r="E713" s="18" t="s">
        <v>1</v>
      </c>
      <c r="F713" s="216">
        <v>0</v>
      </c>
      <c r="G713" s="33"/>
      <c r="H713" s="34"/>
    </row>
    <row r="714" spans="1:8" s="2" customFormat="1" ht="16.9" customHeight="1">
      <c r="A714" s="33"/>
      <c r="B714" s="34"/>
      <c r="C714" s="215" t="s">
        <v>1</v>
      </c>
      <c r="D714" s="215" t="s">
        <v>2088</v>
      </c>
      <c r="E714" s="18" t="s">
        <v>1</v>
      </c>
      <c r="F714" s="216">
        <v>8.038</v>
      </c>
      <c r="G714" s="33"/>
      <c r="H714" s="34"/>
    </row>
    <row r="715" spans="1:8" s="2" customFormat="1" ht="16.9" customHeight="1">
      <c r="A715" s="33"/>
      <c r="B715" s="34"/>
      <c r="C715" s="215" t="s">
        <v>1</v>
      </c>
      <c r="D715" s="215" t="s">
        <v>2089</v>
      </c>
      <c r="E715" s="18" t="s">
        <v>1</v>
      </c>
      <c r="F715" s="216">
        <v>23.41</v>
      </c>
      <c r="G715" s="33"/>
      <c r="H715" s="34"/>
    </row>
    <row r="716" spans="1:8" s="2" customFormat="1" ht="16.9" customHeight="1">
      <c r="A716" s="33"/>
      <c r="B716" s="34"/>
      <c r="C716" s="215" t="s">
        <v>1</v>
      </c>
      <c r="D716" s="215" t="s">
        <v>2090</v>
      </c>
      <c r="E716" s="18" t="s">
        <v>1</v>
      </c>
      <c r="F716" s="216">
        <v>1.815</v>
      </c>
      <c r="G716" s="33"/>
      <c r="H716" s="34"/>
    </row>
    <row r="717" spans="1:8" s="2" customFormat="1" ht="16.9" customHeight="1">
      <c r="A717" s="33"/>
      <c r="B717" s="34"/>
      <c r="C717" s="215" t="s">
        <v>1</v>
      </c>
      <c r="D717" s="215" t="s">
        <v>2091</v>
      </c>
      <c r="E717" s="18" t="s">
        <v>1</v>
      </c>
      <c r="F717" s="216">
        <v>-3.521</v>
      </c>
      <c r="G717" s="33"/>
      <c r="H717" s="34"/>
    </row>
    <row r="718" spans="1:8" s="2" customFormat="1" ht="16.9" customHeight="1">
      <c r="A718" s="33"/>
      <c r="B718" s="34"/>
      <c r="C718" s="215" t="s">
        <v>1</v>
      </c>
      <c r="D718" s="215" t="s">
        <v>2092</v>
      </c>
      <c r="E718" s="18" t="s">
        <v>1</v>
      </c>
      <c r="F718" s="216">
        <v>0</v>
      </c>
      <c r="G718" s="33"/>
      <c r="H718" s="34"/>
    </row>
    <row r="719" spans="1:8" s="2" customFormat="1" ht="16.9" customHeight="1">
      <c r="A719" s="33"/>
      <c r="B719" s="34"/>
      <c r="C719" s="215" t="s">
        <v>1</v>
      </c>
      <c r="D719" s="215" t="s">
        <v>2093</v>
      </c>
      <c r="E719" s="18" t="s">
        <v>1</v>
      </c>
      <c r="F719" s="216">
        <v>19.36</v>
      </c>
      <c r="G719" s="33"/>
      <c r="H719" s="34"/>
    </row>
    <row r="720" spans="1:8" s="2" customFormat="1" ht="16.9" customHeight="1">
      <c r="A720" s="33"/>
      <c r="B720" s="34"/>
      <c r="C720" s="215" t="s">
        <v>823</v>
      </c>
      <c r="D720" s="215" t="s">
        <v>239</v>
      </c>
      <c r="E720" s="18" t="s">
        <v>1</v>
      </c>
      <c r="F720" s="216">
        <v>162.005</v>
      </c>
      <c r="G720" s="33"/>
      <c r="H720" s="34"/>
    </row>
    <row r="721" spans="1:8" s="2" customFormat="1" ht="16.9" customHeight="1">
      <c r="A721" s="33"/>
      <c r="B721" s="34"/>
      <c r="C721" s="217" t="s">
        <v>3048</v>
      </c>
      <c r="D721" s="33"/>
      <c r="E721" s="33"/>
      <c r="F721" s="33"/>
      <c r="G721" s="33"/>
      <c r="H721" s="34"/>
    </row>
    <row r="722" spans="1:8" s="2" customFormat="1" ht="16.9" customHeight="1">
      <c r="A722" s="33"/>
      <c r="B722" s="34"/>
      <c r="C722" s="215" t="s">
        <v>1073</v>
      </c>
      <c r="D722" s="215" t="s">
        <v>1074</v>
      </c>
      <c r="E722" s="18" t="s">
        <v>222</v>
      </c>
      <c r="F722" s="216">
        <v>162.005</v>
      </c>
      <c r="G722" s="33"/>
      <c r="H722" s="34"/>
    </row>
    <row r="723" spans="1:8" s="2" customFormat="1" ht="16.9" customHeight="1">
      <c r="A723" s="33"/>
      <c r="B723" s="34"/>
      <c r="C723" s="215" t="s">
        <v>372</v>
      </c>
      <c r="D723" s="215" t="s">
        <v>373</v>
      </c>
      <c r="E723" s="18" t="s">
        <v>222</v>
      </c>
      <c r="F723" s="216">
        <v>617.465</v>
      </c>
      <c r="G723" s="33"/>
      <c r="H723" s="34"/>
    </row>
    <row r="724" spans="1:8" s="2" customFormat="1" ht="16.9" customHeight="1">
      <c r="A724" s="33"/>
      <c r="B724" s="34"/>
      <c r="C724" s="211" t="s">
        <v>825</v>
      </c>
      <c r="D724" s="212" t="s">
        <v>1</v>
      </c>
      <c r="E724" s="213" t="s">
        <v>1</v>
      </c>
      <c r="F724" s="214">
        <v>792.474</v>
      </c>
      <c r="G724" s="33"/>
      <c r="H724" s="34"/>
    </row>
    <row r="725" spans="1:8" s="2" customFormat="1" ht="16.9" customHeight="1">
      <c r="A725" s="33"/>
      <c r="B725" s="34"/>
      <c r="C725" s="215" t="s">
        <v>1</v>
      </c>
      <c r="D725" s="215" t="s">
        <v>1321</v>
      </c>
      <c r="E725" s="18" t="s">
        <v>1</v>
      </c>
      <c r="F725" s="216">
        <v>0</v>
      </c>
      <c r="G725" s="33"/>
      <c r="H725" s="34"/>
    </row>
    <row r="726" spans="1:8" s="2" customFormat="1" ht="16.9" customHeight="1">
      <c r="A726" s="33"/>
      <c r="B726" s="34"/>
      <c r="C726" s="215" t="s">
        <v>1</v>
      </c>
      <c r="D726" s="215" t="s">
        <v>1991</v>
      </c>
      <c r="E726" s="18" t="s">
        <v>1</v>
      </c>
      <c r="F726" s="216">
        <v>792.474</v>
      </c>
      <c r="G726" s="33"/>
      <c r="H726" s="34"/>
    </row>
    <row r="727" spans="1:8" s="2" customFormat="1" ht="16.9" customHeight="1">
      <c r="A727" s="33"/>
      <c r="B727" s="34"/>
      <c r="C727" s="215" t="s">
        <v>825</v>
      </c>
      <c r="D727" s="215" t="s">
        <v>239</v>
      </c>
      <c r="E727" s="18" t="s">
        <v>1</v>
      </c>
      <c r="F727" s="216">
        <v>792.474</v>
      </c>
      <c r="G727" s="33"/>
      <c r="H727" s="34"/>
    </row>
    <row r="728" spans="1:8" s="2" customFormat="1" ht="16.9" customHeight="1">
      <c r="A728" s="33"/>
      <c r="B728" s="34"/>
      <c r="C728" s="217" t="s">
        <v>3048</v>
      </c>
      <c r="D728" s="33"/>
      <c r="E728" s="33"/>
      <c r="F728" s="33"/>
      <c r="G728" s="33"/>
      <c r="H728" s="34"/>
    </row>
    <row r="729" spans="1:8" s="2" customFormat="1" ht="16.9" customHeight="1">
      <c r="A729" s="33"/>
      <c r="B729" s="34"/>
      <c r="C729" s="215" t="s">
        <v>316</v>
      </c>
      <c r="D729" s="215" t="s">
        <v>317</v>
      </c>
      <c r="E729" s="18" t="s">
        <v>222</v>
      </c>
      <c r="F729" s="216">
        <v>515.108</v>
      </c>
      <c r="G729" s="33"/>
      <c r="H729" s="34"/>
    </row>
    <row r="730" spans="1:8" s="2" customFormat="1" ht="16.9" customHeight="1">
      <c r="A730" s="33"/>
      <c r="B730" s="34"/>
      <c r="C730" s="215" t="s">
        <v>326</v>
      </c>
      <c r="D730" s="215" t="s">
        <v>327</v>
      </c>
      <c r="E730" s="18" t="s">
        <v>222</v>
      </c>
      <c r="F730" s="216">
        <v>1545.324</v>
      </c>
      <c r="G730" s="33"/>
      <c r="H730" s="34"/>
    </row>
    <row r="731" spans="1:8" s="2" customFormat="1" ht="16.9" customHeight="1">
      <c r="A731" s="33"/>
      <c r="B731" s="34"/>
      <c r="C731" s="215" t="s">
        <v>331</v>
      </c>
      <c r="D731" s="215" t="s">
        <v>332</v>
      </c>
      <c r="E731" s="18" t="s">
        <v>222</v>
      </c>
      <c r="F731" s="216">
        <v>277.366</v>
      </c>
      <c r="G731" s="33"/>
      <c r="H731" s="34"/>
    </row>
    <row r="732" spans="1:8" s="2" customFormat="1" ht="16.9" customHeight="1">
      <c r="A732" s="33"/>
      <c r="B732" s="34"/>
      <c r="C732" s="215" t="s">
        <v>336</v>
      </c>
      <c r="D732" s="215" t="s">
        <v>337</v>
      </c>
      <c r="E732" s="18" t="s">
        <v>222</v>
      </c>
      <c r="F732" s="216">
        <v>832.098</v>
      </c>
      <c r="G732" s="33"/>
      <c r="H732" s="34"/>
    </row>
    <row r="733" spans="1:8" s="2" customFormat="1" ht="16.9" customHeight="1">
      <c r="A733" s="33"/>
      <c r="B733" s="34"/>
      <c r="C733" s="215" t="s">
        <v>345</v>
      </c>
      <c r="D733" s="215" t="s">
        <v>346</v>
      </c>
      <c r="E733" s="18" t="s">
        <v>222</v>
      </c>
      <c r="F733" s="216">
        <v>515.108</v>
      </c>
      <c r="G733" s="33"/>
      <c r="H733" s="34"/>
    </row>
    <row r="734" spans="1:8" s="2" customFormat="1" ht="16.9" customHeight="1">
      <c r="A734" s="33"/>
      <c r="B734" s="34"/>
      <c r="C734" s="215" t="s">
        <v>349</v>
      </c>
      <c r="D734" s="215" t="s">
        <v>350</v>
      </c>
      <c r="E734" s="18" t="s">
        <v>222</v>
      </c>
      <c r="F734" s="216">
        <v>277.366</v>
      </c>
      <c r="G734" s="33"/>
      <c r="H734" s="34"/>
    </row>
    <row r="735" spans="1:8" s="2" customFormat="1" ht="16.9" customHeight="1">
      <c r="A735" s="33"/>
      <c r="B735" s="34"/>
      <c r="C735" s="215" t="s">
        <v>341</v>
      </c>
      <c r="D735" s="215" t="s">
        <v>342</v>
      </c>
      <c r="E735" s="18" t="s">
        <v>222</v>
      </c>
      <c r="F735" s="216">
        <v>792.474</v>
      </c>
      <c r="G735" s="33"/>
      <c r="H735" s="34"/>
    </row>
    <row r="736" spans="1:8" s="2" customFormat="1" ht="16.9" customHeight="1">
      <c r="A736" s="33"/>
      <c r="B736" s="34"/>
      <c r="C736" s="211" t="s">
        <v>1725</v>
      </c>
      <c r="D736" s="212" t="s">
        <v>1</v>
      </c>
      <c r="E736" s="213" t="s">
        <v>1</v>
      </c>
      <c r="F736" s="214">
        <v>186.067</v>
      </c>
      <c r="G736" s="33"/>
      <c r="H736" s="34"/>
    </row>
    <row r="737" spans="1:8" s="2" customFormat="1" ht="16.9" customHeight="1">
      <c r="A737" s="33"/>
      <c r="B737" s="34"/>
      <c r="C737" s="215" t="s">
        <v>1</v>
      </c>
      <c r="D737" s="215" t="s">
        <v>1966</v>
      </c>
      <c r="E737" s="18" t="s">
        <v>1</v>
      </c>
      <c r="F737" s="216">
        <v>22.95</v>
      </c>
      <c r="G737" s="33"/>
      <c r="H737" s="34"/>
    </row>
    <row r="738" spans="1:8" s="2" customFormat="1" ht="16.9" customHeight="1">
      <c r="A738" s="33"/>
      <c r="B738" s="34"/>
      <c r="C738" s="215" t="s">
        <v>1</v>
      </c>
      <c r="D738" s="215" t="s">
        <v>1967</v>
      </c>
      <c r="E738" s="18" t="s">
        <v>1</v>
      </c>
      <c r="F738" s="216">
        <v>12.087</v>
      </c>
      <c r="G738" s="33"/>
      <c r="H738" s="34"/>
    </row>
    <row r="739" spans="1:8" s="2" customFormat="1" ht="16.9" customHeight="1">
      <c r="A739" s="33"/>
      <c r="B739" s="34"/>
      <c r="C739" s="215" t="s">
        <v>1</v>
      </c>
      <c r="D739" s="215" t="s">
        <v>1968</v>
      </c>
      <c r="E739" s="18" t="s">
        <v>1</v>
      </c>
      <c r="F739" s="216">
        <v>12.56</v>
      </c>
      <c r="G739" s="33"/>
      <c r="H739" s="34"/>
    </row>
    <row r="740" spans="1:8" s="2" customFormat="1" ht="16.9" customHeight="1">
      <c r="A740" s="33"/>
      <c r="B740" s="34"/>
      <c r="C740" s="215" t="s">
        <v>1</v>
      </c>
      <c r="D740" s="215" t="s">
        <v>1969</v>
      </c>
      <c r="E740" s="18" t="s">
        <v>1</v>
      </c>
      <c r="F740" s="216">
        <v>2.025</v>
      </c>
      <c r="G740" s="33"/>
      <c r="H740" s="34"/>
    </row>
    <row r="741" spans="1:8" s="2" customFormat="1" ht="16.9" customHeight="1">
      <c r="A741" s="33"/>
      <c r="B741" s="34"/>
      <c r="C741" s="215" t="s">
        <v>1</v>
      </c>
      <c r="D741" s="215" t="s">
        <v>1970</v>
      </c>
      <c r="E741" s="18" t="s">
        <v>1</v>
      </c>
      <c r="F741" s="216">
        <v>9.646</v>
      </c>
      <c r="G741" s="33"/>
      <c r="H741" s="34"/>
    </row>
    <row r="742" spans="1:8" s="2" customFormat="1" ht="16.9" customHeight="1">
      <c r="A742" s="33"/>
      <c r="B742" s="34"/>
      <c r="C742" s="215" t="s">
        <v>1</v>
      </c>
      <c r="D742" s="215" t="s">
        <v>1971</v>
      </c>
      <c r="E742" s="18" t="s">
        <v>1</v>
      </c>
      <c r="F742" s="216">
        <v>5.432</v>
      </c>
      <c r="G742" s="33"/>
      <c r="H742" s="34"/>
    </row>
    <row r="743" spans="1:8" s="2" customFormat="1" ht="16.9" customHeight="1">
      <c r="A743" s="33"/>
      <c r="B743" s="34"/>
      <c r="C743" s="215" t="s">
        <v>1</v>
      </c>
      <c r="D743" s="215" t="s">
        <v>1972</v>
      </c>
      <c r="E743" s="18" t="s">
        <v>1</v>
      </c>
      <c r="F743" s="216">
        <v>18.042</v>
      </c>
      <c r="G743" s="33"/>
      <c r="H743" s="34"/>
    </row>
    <row r="744" spans="1:8" s="2" customFormat="1" ht="16.9" customHeight="1">
      <c r="A744" s="33"/>
      <c r="B744" s="34"/>
      <c r="C744" s="215" t="s">
        <v>1</v>
      </c>
      <c r="D744" s="215" t="s">
        <v>1973</v>
      </c>
      <c r="E744" s="18" t="s">
        <v>1</v>
      </c>
      <c r="F744" s="216">
        <v>8.502</v>
      </c>
      <c r="G744" s="33"/>
      <c r="H744" s="34"/>
    </row>
    <row r="745" spans="1:8" s="2" customFormat="1" ht="16.9" customHeight="1">
      <c r="A745" s="33"/>
      <c r="B745" s="34"/>
      <c r="C745" s="215" t="s">
        <v>1</v>
      </c>
      <c r="D745" s="215" t="s">
        <v>1974</v>
      </c>
      <c r="E745" s="18" t="s">
        <v>1</v>
      </c>
      <c r="F745" s="216">
        <v>10.985</v>
      </c>
      <c r="G745" s="33"/>
      <c r="H745" s="34"/>
    </row>
    <row r="746" spans="1:8" s="2" customFormat="1" ht="16.9" customHeight="1">
      <c r="A746" s="33"/>
      <c r="B746" s="34"/>
      <c r="C746" s="215" t="s">
        <v>1</v>
      </c>
      <c r="D746" s="215" t="s">
        <v>1975</v>
      </c>
      <c r="E746" s="18" t="s">
        <v>1</v>
      </c>
      <c r="F746" s="216">
        <v>20.93</v>
      </c>
      <c r="G746" s="33"/>
      <c r="H746" s="34"/>
    </row>
    <row r="747" spans="1:8" s="2" customFormat="1" ht="16.9" customHeight="1">
      <c r="A747" s="33"/>
      <c r="B747" s="34"/>
      <c r="C747" s="215" t="s">
        <v>1</v>
      </c>
      <c r="D747" s="215" t="s">
        <v>1976</v>
      </c>
      <c r="E747" s="18" t="s">
        <v>1</v>
      </c>
      <c r="F747" s="216">
        <v>7.22</v>
      </c>
      <c r="G747" s="33"/>
      <c r="H747" s="34"/>
    </row>
    <row r="748" spans="1:8" s="2" customFormat="1" ht="16.9" customHeight="1">
      <c r="A748" s="33"/>
      <c r="B748" s="34"/>
      <c r="C748" s="215" t="s">
        <v>1</v>
      </c>
      <c r="D748" s="215" t="s">
        <v>1977</v>
      </c>
      <c r="E748" s="18" t="s">
        <v>1</v>
      </c>
      <c r="F748" s="216">
        <v>8.84</v>
      </c>
      <c r="G748" s="33"/>
      <c r="H748" s="34"/>
    </row>
    <row r="749" spans="1:8" s="2" customFormat="1" ht="16.9" customHeight="1">
      <c r="A749" s="33"/>
      <c r="B749" s="34"/>
      <c r="C749" s="215" t="s">
        <v>1</v>
      </c>
      <c r="D749" s="215" t="s">
        <v>1978</v>
      </c>
      <c r="E749" s="18" t="s">
        <v>1</v>
      </c>
      <c r="F749" s="216">
        <v>18.375</v>
      </c>
      <c r="G749" s="33"/>
      <c r="H749" s="34"/>
    </row>
    <row r="750" spans="1:8" s="2" customFormat="1" ht="16.9" customHeight="1">
      <c r="A750" s="33"/>
      <c r="B750" s="34"/>
      <c r="C750" s="215" t="s">
        <v>1</v>
      </c>
      <c r="D750" s="215" t="s">
        <v>1979</v>
      </c>
      <c r="E750" s="18" t="s">
        <v>1</v>
      </c>
      <c r="F750" s="216">
        <v>6.498</v>
      </c>
      <c r="G750" s="33"/>
      <c r="H750" s="34"/>
    </row>
    <row r="751" spans="1:8" s="2" customFormat="1" ht="16.9" customHeight="1">
      <c r="A751" s="33"/>
      <c r="B751" s="34"/>
      <c r="C751" s="215" t="s">
        <v>1</v>
      </c>
      <c r="D751" s="215" t="s">
        <v>1980</v>
      </c>
      <c r="E751" s="18" t="s">
        <v>1</v>
      </c>
      <c r="F751" s="216">
        <v>9.393</v>
      </c>
      <c r="G751" s="33"/>
      <c r="H751" s="34"/>
    </row>
    <row r="752" spans="1:8" s="2" customFormat="1" ht="16.9" customHeight="1">
      <c r="A752" s="33"/>
      <c r="B752" s="34"/>
      <c r="C752" s="215" t="s">
        <v>1</v>
      </c>
      <c r="D752" s="215" t="s">
        <v>1981</v>
      </c>
      <c r="E752" s="18" t="s">
        <v>1</v>
      </c>
      <c r="F752" s="216">
        <v>6.272</v>
      </c>
      <c r="G752" s="33"/>
      <c r="H752" s="34"/>
    </row>
    <row r="753" spans="1:8" s="2" customFormat="1" ht="16.9" customHeight="1">
      <c r="A753" s="33"/>
      <c r="B753" s="34"/>
      <c r="C753" s="215" t="s">
        <v>1</v>
      </c>
      <c r="D753" s="215" t="s">
        <v>1982</v>
      </c>
      <c r="E753" s="18" t="s">
        <v>1</v>
      </c>
      <c r="F753" s="216">
        <v>5.831</v>
      </c>
      <c r="G753" s="33"/>
      <c r="H753" s="34"/>
    </row>
    <row r="754" spans="1:8" s="2" customFormat="1" ht="16.9" customHeight="1">
      <c r="A754" s="33"/>
      <c r="B754" s="34"/>
      <c r="C754" s="215" t="s">
        <v>1</v>
      </c>
      <c r="D754" s="215" t="s">
        <v>1983</v>
      </c>
      <c r="E754" s="18" t="s">
        <v>1</v>
      </c>
      <c r="F754" s="216">
        <v>0.479</v>
      </c>
      <c r="G754" s="33"/>
      <c r="H754" s="34"/>
    </row>
    <row r="755" spans="1:8" s="2" customFormat="1" ht="16.9" customHeight="1">
      <c r="A755" s="33"/>
      <c r="B755" s="34"/>
      <c r="C755" s="215" t="s">
        <v>1725</v>
      </c>
      <c r="D755" s="215" t="s">
        <v>239</v>
      </c>
      <c r="E755" s="18" t="s">
        <v>1</v>
      </c>
      <c r="F755" s="216">
        <v>186.067</v>
      </c>
      <c r="G755" s="33"/>
      <c r="H755" s="34"/>
    </row>
    <row r="756" spans="1:8" s="2" customFormat="1" ht="16.9" customHeight="1">
      <c r="A756" s="33"/>
      <c r="B756" s="34"/>
      <c r="C756" s="217" t="s">
        <v>3048</v>
      </c>
      <c r="D756" s="33"/>
      <c r="E756" s="33"/>
      <c r="F756" s="33"/>
      <c r="G756" s="33"/>
      <c r="H756" s="34"/>
    </row>
    <row r="757" spans="1:8" s="2" customFormat="1" ht="16.9" customHeight="1">
      <c r="A757" s="33"/>
      <c r="B757" s="34"/>
      <c r="C757" s="215" t="s">
        <v>1963</v>
      </c>
      <c r="D757" s="215" t="s">
        <v>1964</v>
      </c>
      <c r="E757" s="18" t="s">
        <v>175</v>
      </c>
      <c r="F757" s="216">
        <v>186.067</v>
      </c>
      <c r="G757" s="33"/>
      <c r="H757" s="34"/>
    </row>
    <row r="758" spans="1:8" s="2" customFormat="1" ht="16.9" customHeight="1">
      <c r="A758" s="33"/>
      <c r="B758" s="34"/>
      <c r="C758" s="215" t="s">
        <v>900</v>
      </c>
      <c r="D758" s="215" t="s">
        <v>901</v>
      </c>
      <c r="E758" s="18" t="s">
        <v>175</v>
      </c>
      <c r="F758" s="216">
        <v>1697.14</v>
      </c>
      <c r="G758" s="33"/>
      <c r="H758" s="34"/>
    </row>
    <row r="759" spans="1:8" s="2" customFormat="1" ht="16.9" customHeight="1">
      <c r="A759" s="33"/>
      <c r="B759" s="34"/>
      <c r="C759" s="211" t="s">
        <v>1727</v>
      </c>
      <c r="D759" s="212" t="s">
        <v>1</v>
      </c>
      <c r="E759" s="213" t="s">
        <v>1</v>
      </c>
      <c r="F759" s="214">
        <v>204.545</v>
      </c>
      <c r="G759" s="33"/>
      <c r="H759" s="34"/>
    </row>
    <row r="760" spans="1:8" s="2" customFormat="1" ht="16.9" customHeight="1">
      <c r="A760" s="33"/>
      <c r="B760" s="34"/>
      <c r="C760" s="215" t="s">
        <v>1</v>
      </c>
      <c r="D760" s="215" t="s">
        <v>2014</v>
      </c>
      <c r="E760" s="18" t="s">
        <v>1</v>
      </c>
      <c r="F760" s="216">
        <v>0</v>
      </c>
      <c r="G760" s="33"/>
      <c r="H760" s="34"/>
    </row>
    <row r="761" spans="1:8" s="2" customFormat="1" ht="16.9" customHeight="1">
      <c r="A761" s="33"/>
      <c r="B761" s="34"/>
      <c r="C761" s="215" t="s">
        <v>1</v>
      </c>
      <c r="D761" s="215" t="s">
        <v>2015</v>
      </c>
      <c r="E761" s="18" t="s">
        <v>1</v>
      </c>
      <c r="F761" s="216">
        <v>204.545</v>
      </c>
      <c r="G761" s="33"/>
      <c r="H761" s="34"/>
    </row>
    <row r="762" spans="1:8" s="2" customFormat="1" ht="16.9" customHeight="1">
      <c r="A762" s="33"/>
      <c r="B762" s="34"/>
      <c r="C762" s="215" t="s">
        <v>1727</v>
      </c>
      <c r="D762" s="215" t="s">
        <v>893</v>
      </c>
      <c r="E762" s="18" t="s">
        <v>1</v>
      </c>
      <c r="F762" s="216">
        <v>204.545</v>
      </c>
      <c r="G762" s="33"/>
      <c r="H762" s="34"/>
    </row>
    <row r="763" spans="1:8" s="2" customFormat="1" ht="16.9" customHeight="1">
      <c r="A763" s="33"/>
      <c r="B763" s="34"/>
      <c r="C763" s="217" t="s">
        <v>3048</v>
      </c>
      <c r="D763" s="33"/>
      <c r="E763" s="33"/>
      <c r="F763" s="33"/>
      <c r="G763" s="33"/>
      <c r="H763" s="34"/>
    </row>
    <row r="764" spans="1:8" s="2" customFormat="1" ht="16.9" customHeight="1">
      <c r="A764" s="33"/>
      <c r="B764" s="34"/>
      <c r="C764" s="215" t="s">
        <v>1418</v>
      </c>
      <c r="D764" s="215" t="s">
        <v>1419</v>
      </c>
      <c r="E764" s="18" t="s">
        <v>175</v>
      </c>
      <c r="F764" s="216">
        <v>703.175</v>
      </c>
      <c r="G764" s="33"/>
      <c r="H764" s="34"/>
    </row>
    <row r="765" spans="1:8" s="2" customFormat="1" ht="16.9" customHeight="1">
      <c r="A765" s="33"/>
      <c r="B765" s="34"/>
      <c r="C765" s="215" t="s">
        <v>385</v>
      </c>
      <c r="D765" s="215" t="s">
        <v>386</v>
      </c>
      <c r="E765" s="18" t="s">
        <v>222</v>
      </c>
      <c r="F765" s="216">
        <v>175.794</v>
      </c>
      <c r="G765" s="33"/>
      <c r="H765" s="34"/>
    </row>
    <row r="766" spans="1:8" s="2" customFormat="1" ht="16.9" customHeight="1">
      <c r="A766" s="33"/>
      <c r="B766" s="34"/>
      <c r="C766" s="215" t="s">
        <v>372</v>
      </c>
      <c r="D766" s="215" t="s">
        <v>373</v>
      </c>
      <c r="E766" s="18" t="s">
        <v>222</v>
      </c>
      <c r="F766" s="216">
        <v>617.465</v>
      </c>
      <c r="G766" s="33"/>
      <c r="H766" s="34"/>
    </row>
    <row r="767" spans="1:8" s="2" customFormat="1" ht="16.9" customHeight="1">
      <c r="A767" s="33"/>
      <c r="B767" s="34"/>
      <c r="C767" s="211" t="s">
        <v>1149</v>
      </c>
      <c r="D767" s="212" t="s">
        <v>1</v>
      </c>
      <c r="E767" s="213" t="s">
        <v>1</v>
      </c>
      <c r="F767" s="214">
        <v>249.315</v>
      </c>
      <c r="G767" s="33"/>
      <c r="H767" s="34"/>
    </row>
    <row r="768" spans="1:8" s="2" customFormat="1" ht="16.9" customHeight="1">
      <c r="A768" s="33"/>
      <c r="B768" s="34"/>
      <c r="C768" s="215" t="s">
        <v>1</v>
      </c>
      <c r="D768" s="215" t="s">
        <v>1421</v>
      </c>
      <c r="E768" s="18" t="s">
        <v>1</v>
      </c>
      <c r="F768" s="216">
        <v>0</v>
      </c>
      <c r="G768" s="33"/>
      <c r="H768" s="34"/>
    </row>
    <row r="769" spans="1:8" s="2" customFormat="1" ht="16.9" customHeight="1">
      <c r="A769" s="33"/>
      <c r="B769" s="34"/>
      <c r="C769" s="215" t="s">
        <v>1</v>
      </c>
      <c r="D769" s="215" t="s">
        <v>1422</v>
      </c>
      <c r="E769" s="18" t="s">
        <v>1</v>
      </c>
      <c r="F769" s="216">
        <v>0</v>
      </c>
      <c r="G769" s="33"/>
      <c r="H769" s="34"/>
    </row>
    <row r="770" spans="1:8" s="2" customFormat="1" ht="16.9" customHeight="1">
      <c r="A770" s="33"/>
      <c r="B770" s="34"/>
      <c r="C770" s="215" t="s">
        <v>1</v>
      </c>
      <c r="D770" s="215" t="s">
        <v>1423</v>
      </c>
      <c r="E770" s="18" t="s">
        <v>1</v>
      </c>
      <c r="F770" s="216">
        <v>244.365</v>
      </c>
      <c r="G770" s="33"/>
      <c r="H770" s="34"/>
    </row>
    <row r="771" spans="1:8" s="2" customFormat="1" ht="16.9" customHeight="1">
      <c r="A771" s="33"/>
      <c r="B771" s="34"/>
      <c r="C771" s="215" t="s">
        <v>1</v>
      </c>
      <c r="D771" s="215" t="s">
        <v>1782</v>
      </c>
      <c r="E771" s="18" t="s">
        <v>1</v>
      </c>
      <c r="F771" s="216">
        <v>4.95</v>
      </c>
      <c r="G771" s="33"/>
      <c r="H771" s="34"/>
    </row>
    <row r="772" spans="1:8" s="2" customFormat="1" ht="16.9" customHeight="1">
      <c r="A772" s="33"/>
      <c r="B772" s="34"/>
      <c r="C772" s="215" t="s">
        <v>1149</v>
      </c>
      <c r="D772" s="215" t="s">
        <v>893</v>
      </c>
      <c r="E772" s="18" t="s">
        <v>1</v>
      </c>
      <c r="F772" s="216">
        <v>249.315</v>
      </c>
      <c r="G772" s="33"/>
      <c r="H772" s="34"/>
    </row>
    <row r="773" spans="1:8" s="2" customFormat="1" ht="16.9" customHeight="1">
      <c r="A773" s="33"/>
      <c r="B773" s="34"/>
      <c r="C773" s="217" t="s">
        <v>3048</v>
      </c>
      <c r="D773" s="33"/>
      <c r="E773" s="33"/>
      <c r="F773" s="33"/>
      <c r="G773" s="33"/>
      <c r="H773" s="34"/>
    </row>
    <row r="774" spans="1:8" s="2" customFormat="1" ht="16.9" customHeight="1">
      <c r="A774" s="33"/>
      <c r="B774" s="34"/>
      <c r="C774" s="215" t="s">
        <v>1418</v>
      </c>
      <c r="D774" s="215" t="s">
        <v>1419</v>
      </c>
      <c r="E774" s="18" t="s">
        <v>175</v>
      </c>
      <c r="F774" s="216">
        <v>703.175</v>
      </c>
      <c r="G774" s="33"/>
      <c r="H774" s="34"/>
    </row>
    <row r="775" spans="1:8" s="2" customFormat="1" ht="16.9" customHeight="1">
      <c r="A775" s="33"/>
      <c r="B775" s="34"/>
      <c r="C775" s="215" t="s">
        <v>385</v>
      </c>
      <c r="D775" s="215" t="s">
        <v>386</v>
      </c>
      <c r="E775" s="18" t="s">
        <v>222</v>
      </c>
      <c r="F775" s="216">
        <v>175.794</v>
      </c>
      <c r="G775" s="33"/>
      <c r="H775" s="34"/>
    </row>
    <row r="776" spans="1:8" s="2" customFormat="1" ht="16.9" customHeight="1">
      <c r="A776" s="33"/>
      <c r="B776" s="34"/>
      <c r="C776" s="215" t="s">
        <v>372</v>
      </c>
      <c r="D776" s="215" t="s">
        <v>373</v>
      </c>
      <c r="E776" s="18" t="s">
        <v>222</v>
      </c>
      <c r="F776" s="216">
        <v>617.465</v>
      </c>
      <c r="G776" s="33"/>
      <c r="H776" s="34"/>
    </row>
    <row r="777" spans="1:8" s="2" customFormat="1" ht="16.9" customHeight="1">
      <c r="A777" s="33"/>
      <c r="B777" s="34"/>
      <c r="C777" s="211" t="s">
        <v>827</v>
      </c>
      <c r="D777" s="212" t="s">
        <v>1</v>
      </c>
      <c r="E777" s="213" t="s">
        <v>1</v>
      </c>
      <c r="F777" s="214">
        <v>75.9</v>
      </c>
      <c r="G777" s="33"/>
      <c r="H777" s="34"/>
    </row>
    <row r="778" spans="1:8" s="2" customFormat="1" ht="16.9" customHeight="1">
      <c r="A778" s="33"/>
      <c r="B778" s="34"/>
      <c r="C778" s="215" t="s">
        <v>1</v>
      </c>
      <c r="D778" s="215" t="s">
        <v>1817</v>
      </c>
      <c r="E778" s="18" t="s">
        <v>1</v>
      </c>
      <c r="F778" s="216">
        <v>34.1</v>
      </c>
      <c r="G778" s="33"/>
      <c r="H778" s="34"/>
    </row>
    <row r="779" spans="1:8" s="2" customFormat="1" ht="16.9" customHeight="1">
      <c r="A779" s="33"/>
      <c r="B779" s="34"/>
      <c r="C779" s="215" t="s">
        <v>1</v>
      </c>
      <c r="D779" s="215" t="s">
        <v>1818</v>
      </c>
      <c r="E779" s="18" t="s">
        <v>1</v>
      </c>
      <c r="F779" s="216">
        <v>41.8</v>
      </c>
      <c r="G779" s="33"/>
      <c r="H779" s="34"/>
    </row>
    <row r="780" spans="1:8" s="2" customFormat="1" ht="16.9" customHeight="1">
      <c r="A780" s="33"/>
      <c r="B780" s="34"/>
      <c r="C780" s="215" t="s">
        <v>827</v>
      </c>
      <c r="D780" s="215" t="s">
        <v>239</v>
      </c>
      <c r="E780" s="18" t="s">
        <v>1</v>
      </c>
      <c r="F780" s="216">
        <v>75.9</v>
      </c>
      <c r="G780" s="33"/>
      <c r="H780" s="34"/>
    </row>
    <row r="781" spans="1:8" s="2" customFormat="1" ht="16.9" customHeight="1">
      <c r="A781" s="33"/>
      <c r="B781" s="34"/>
      <c r="C781" s="217" t="s">
        <v>3048</v>
      </c>
      <c r="D781" s="33"/>
      <c r="E781" s="33"/>
      <c r="F781" s="33"/>
      <c r="G781" s="33"/>
      <c r="H781" s="34"/>
    </row>
    <row r="782" spans="1:8" s="2" customFormat="1" ht="16.9" customHeight="1">
      <c r="A782" s="33"/>
      <c r="B782" s="34"/>
      <c r="C782" s="215" t="s">
        <v>839</v>
      </c>
      <c r="D782" s="215" t="s">
        <v>840</v>
      </c>
      <c r="E782" s="18" t="s">
        <v>185</v>
      </c>
      <c r="F782" s="216">
        <v>75.9</v>
      </c>
      <c r="G782" s="33"/>
      <c r="H782" s="34"/>
    </row>
    <row r="783" spans="1:8" s="2" customFormat="1" ht="16.9" customHeight="1">
      <c r="A783" s="33"/>
      <c r="B783" s="34"/>
      <c r="C783" s="215" t="s">
        <v>854</v>
      </c>
      <c r="D783" s="215" t="s">
        <v>855</v>
      </c>
      <c r="E783" s="18" t="s">
        <v>222</v>
      </c>
      <c r="F783" s="216">
        <v>392.076</v>
      </c>
      <c r="G783" s="33"/>
      <c r="H783" s="34"/>
    </row>
    <row r="784" spans="1:8" s="2" customFormat="1" ht="16.9" customHeight="1">
      <c r="A784" s="33"/>
      <c r="B784" s="34"/>
      <c r="C784" s="215" t="s">
        <v>1122</v>
      </c>
      <c r="D784" s="215" t="s">
        <v>1123</v>
      </c>
      <c r="E784" s="18" t="s">
        <v>642</v>
      </c>
      <c r="F784" s="216">
        <v>927.8</v>
      </c>
      <c r="G784" s="33"/>
      <c r="H784" s="34"/>
    </row>
    <row r="785" spans="1:8" s="2" customFormat="1" ht="16.9" customHeight="1">
      <c r="A785" s="33"/>
      <c r="B785" s="34"/>
      <c r="C785" s="211" t="s">
        <v>1731</v>
      </c>
      <c r="D785" s="212" t="s">
        <v>1</v>
      </c>
      <c r="E785" s="213" t="s">
        <v>1</v>
      </c>
      <c r="F785" s="214">
        <v>-231.506</v>
      </c>
      <c r="G785" s="33"/>
      <c r="H785" s="34"/>
    </row>
    <row r="786" spans="1:8" s="2" customFormat="1" ht="16.9" customHeight="1">
      <c r="A786" s="33"/>
      <c r="B786" s="34"/>
      <c r="C786" s="215" t="s">
        <v>1</v>
      </c>
      <c r="D786" s="215" t="s">
        <v>1284</v>
      </c>
      <c r="E786" s="18" t="s">
        <v>1</v>
      </c>
      <c r="F786" s="216">
        <v>0</v>
      </c>
      <c r="G786" s="33"/>
      <c r="H786" s="34"/>
    </row>
    <row r="787" spans="1:8" s="2" customFormat="1" ht="16.9" customHeight="1">
      <c r="A787" s="33"/>
      <c r="B787" s="34"/>
      <c r="C787" s="215" t="s">
        <v>1</v>
      </c>
      <c r="D787" s="215" t="s">
        <v>1285</v>
      </c>
      <c r="E787" s="18" t="s">
        <v>1</v>
      </c>
      <c r="F787" s="216">
        <v>-56.232</v>
      </c>
      <c r="G787" s="33"/>
      <c r="H787" s="34"/>
    </row>
    <row r="788" spans="1:8" s="2" customFormat="1" ht="16.9" customHeight="1">
      <c r="A788" s="33"/>
      <c r="B788" s="34"/>
      <c r="C788" s="215" t="s">
        <v>1</v>
      </c>
      <c r="D788" s="215" t="s">
        <v>1286</v>
      </c>
      <c r="E788" s="18" t="s">
        <v>1</v>
      </c>
      <c r="F788" s="216">
        <v>-84.777</v>
      </c>
      <c r="G788" s="33"/>
      <c r="H788" s="34"/>
    </row>
    <row r="789" spans="1:8" s="2" customFormat="1" ht="16.9" customHeight="1">
      <c r="A789" s="33"/>
      <c r="B789" s="34"/>
      <c r="C789" s="215" t="s">
        <v>1</v>
      </c>
      <c r="D789" s="215" t="s">
        <v>1287</v>
      </c>
      <c r="E789" s="18" t="s">
        <v>1</v>
      </c>
      <c r="F789" s="216">
        <v>-22.946</v>
      </c>
      <c r="G789" s="33"/>
      <c r="H789" s="34"/>
    </row>
    <row r="790" spans="1:8" s="2" customFormat="1" ht="16.9" customHeight="1">
      <c r="A790" s="33"/>
      <c r="B790" s="34"/>
      <c r="C790" s="215" t="s">
        <v>1</v>
      </c>
      <c r="D790" s="215" t="s">
        <v>1955</v>
      </c>
      <c r="E790" s="18" t="s">
        <v>1</v>
      </c>
      <c r="F790" s="216">
        <v>-58.225</v>
      </c>
      <c r="G790" s="33"/>
      <c r="H790" s="34"/>
    </row>
    <row r="791" spans="1:8" s="2" customFormat="1" ht="16.9" customHeight="1">
      <c r="A791" s="33"/>
      <c r="B791" s="34"/>
      <c r="C791" s="215" t="s">
        <v>1</v>
      </c>
      <c r="D791" s="215" t="s">
        <v>1956</v>
      </c>
      <c r="E791" s="18" t="s">
        <v>1</v>
      </c>
      <c r="F791" s="216">
        <v>-6.339</v>
      </c>
      <c r="G791" s="33"/>
      <c r="H791" s="34"/>
    </row>
    <row r="792" spans="1:8" s="2" customFormat="1" ht="16.9" customHeight="1">
      <c r="A792" s="33"/>
      <c r="B792" s="34"/>
      <c r="C792" s="215" t="s">
        <v>1</v>
      </c>
      <c r="D792" s="215" t="s">
        <v>1957</v>
      </c>
      <c r="E792" s="18" t="s">
        <v>1</v>
      </c>
      <c r="F792" s="216">
        <v>-0.66</v>
      </c>
      <c r="G792" s="33"/>
      <c r="H792" s="34"/>
    </row>
    <row r="793" spans="1:8" s="2" customFormat="1" ht="16.9" customHeight="1">
      <c r="A793" s="33"/>
      <c r="B793" s="34"/>
      <c r="C793" s="215" t="s">
        <v>1</v>
      </c>
      <c r="D793" s="215" t="s">
        <v>1958</v>
      </c>
      <c r="E793" s="18" t="s">
        <v>1</v>
      </c>
      <c r="F793" s="216">
        <v>-2.327</v>
      </c>
      <c r="G793" s="33"/>
      <c r="H793" s="34"/>
    </row>
    <row r="794" spans="1:8" s="2" customFormat="1" ht="16.9" customHeight="1">
      <c r="A794" s="33"/>
      <c r="B794" s="34"/>
      <c r="C794" s="215" t="s">
        <v>1731</v>
      </c>
      <c r="D794" s="215" t="s">
        <v>893</v>
      </c>
      <c r="E794" s="18" t="s">
        <v>1</v>
      </c>
      <c r="F794" s="216">
        <v>-231.506</v>
      </c>
      <c r="G794" s="33"/>
      <c r="H794" s="34"/>
    </row>
    <row r="795" spans="1:8" s="2" customFormat="1" ht="16.9" customHeight="1">
      <c r="A795" s="33"/>
      <c r="B795" s="34"/>
      <c r="C795" s="217" t="s">
        <v>3048</v>
      </c>
      <c r="D795" s="33"/>
      <c r="E795" s="33"/>
      <c r="F795" s="33"/>
      <c r="G795" s="33"/>
      <c r="H795" s="34"/>
    </row>
    <row r="796" spans="1:8" s="2" customFormat="1" ht="16.9" customHeight="1">
      <c r="A796" s="33"/>
      <c r="B796" s="34"/>
      <c r="C796" s="215" t="s">
        <v>1839</v>
      </c>
      <c r="D796" s="215" t="s">
        <v>1840</v>
      </c>
      <c r="E796" s="18" t="s">
        <v>222</v>
      </c>
      <c r="F796" s="216">
        <v>123.032</v>
      </c>
      <c r="G796" s="33"/>
      <c r="H796" s="34"/>
    </row>
    <row r="797" spans="1:8" s="2" customFormat="1" ht="16.9" customHeight="1">
      <c r="A797" s="33"/>
      <c r="B797" s="34"/>
      <c r="C797" s="215" t="s">
        <v>854</v>
      </c>
      <c r="D797" s="215" t="s">
        <v>855</v>
      </c>
      <c r="E797" s="18" t="s">
        <v>222</v>
      </c>
      <c r="F797" s="216">
        <v>392.076</v>
      </c>
      <c r="G797" s="33"/>
      <c r="H797" s="34"/>
    </row>
    <row r="798" spans="1:8" s="2" customFormat="1" ht="16.9" customHeight="1">
      <c r="A798" s="33"/>
      <c r="B798" s="34"/>
      <c r="C798" s="211" t="s">
        <v>1152</v>
      </c>
      <c r="D798" s="212" t="s">
        <v>1</v>
      </c>
      <c r="E798" s="213" t="s">
        <v>1</v>
      </c>
      <c r="F798" s="214">
        <v>127.8</v>
      </c>
      <c r="G798" s="33"/>
      <c r="H798" s="34"/>
    </row>
    <row r="799" spans="1:8" s="2" customFormat="1" ht="16.9" customHeight="1">
      <c r="A799" s="33"/>
      <c r="B799" s="34"/>
      <c r="C799" s="215" t="s">
        <v>1</v>
      </c>
      <c r="D799" s="215" t="s">
        <v>868</v>
      </c>
      <c r="E799" s="18" t="s">
        <v>1</v>
      </c>
      <c r="F799" s="216">
        <v>0</v>
      </c>
      <c r="G799" s="33"/>
      <c r="H799" s="34"/>
    </row>
    <row r="800" spans="1:8" s="2" customFormat="1" ht="16.9" customHeight="1">
      <c r="A800" s="33"/>
      <c r="B800" s="34"/>
      <c r="C800" s="215" t="s">
        <v>1</v>
      </c>
      <c r="D800" s="215" t="s">
        <v>1796</v>
      </c>
      <c r="E800" s="18" t="s">
        <v>1</v>
      </c>
      <c r="F800" s="216">
        <v>0</v>
      </c>
      <c r="G800" s="33"/>
      <c r="H800" s="34"/>
    </row>
    <row r="801" spans="1:8" s="2" customFormat="1" ht="16.9" customHeight="1">
      <c r="A801" s="33"/>
      <c r="B801" s="34"/>
      <c r="C801" s="215" t="s">
        <v>1</v>
      </c>
      <c r="D801" s="215" t="s">
        <v>1800</v>
      </c>
      <c r="E801" s="18" t="s">
        <v>1</v>
      </c>
      <c r="F801" s="216">
        <v>127.8</v>
      </c>
      <c r="G801" s="33"/>
      <c r="H801" s="34"/>
    </row>
    <row r="802" spans="1:8" s="2" customFormat="1" ht="16.9" customHeight="1">
      <c r="A802" s="33"/>
      <c r="B802" s="34"/>
      <c r="C802" s="215" t="s">
        <v>1152</v>
      </c>
      <c r="D802" s="215" t="s">
        <v>893</v>
      </c>
      <c r="E802" s="18" t="s">
        <v>1</v>
      </c>
      <c r="F802" s="216">
        <v>127.8</v>
      </c>
      <c r="G802" s="33"/>
      <c r="H802" s="34"/>
    </row>
    <row r="803" spans="1:8" s="2" customFormat="1" ht="16.9" customHeight="1">
      <c r="A803" s="33"/>
      <c r="B803" s="34"/>
      <c r="C803" s="217" t="s">
        <v>3048</v>
      </c>
      <c r="D803" s="33"/>
      <c r="E803" s="33"/>
      <c r="F803" s="33"/>
      <c r="G803" s="33"/>
      <c r="H803" s="34"/>
    </row>
    <row r="804" spans="1:8" s="2" customFormat="1" ht="16.9" customHeight="1">
      <c r="A804" s="33"/>
      <c r="B804" s="34"/>
      <c r="C804" s="215" t="s">
        <v>261</v>
      </c>
      <c r="D804" s="215" t="s">
        <v>262</v>
      </c>
      <c r="E804" s="18" t="s">
        <v>185</v>
      </c>
      <c r="F804" s="216">
        <v>187.4</v>
      </c>
      <c r="G804" s="33"/>
      <c r="H804" s="34"/>
    </row>
    <row r="805" spans="1:8" s="2" customFormat="1" ht="16.9" customHeight="1">
      <c r="A805" s="33"/>
      <c r="B805" s="34"/>
      <c r="C805" s="215" t="s">
        <v>1206</v>
      </c>
      <c r="D805" s="215" t="s">
        <v>1207</v>
      </c>
      <c r="E805" s="18" t="s">
        <v>185</v>
      </c>
      <c r="F805" s="216">
        <v>256.9</v>
      </c>
      <c r="G805" s="33"/>
      <c r="H805" s="34"/>
    </row>
    <row r="806" spans="1:8" s="2" customFormat="1" ht="16.9" customHeight="1">
      <c r="A806" s="33"/>
      <c r="B806" s="34"/>
      <c r="C806" s="215" t="s">
        <v>1179</v>
      </c>
      <c r="D806" s="215" t="s">
        <v>1180</v>
      </c>
      <c r="E806" s="18" t="s">
        <v>185</v>
      </c>
      <c r="F806" s="216">
        <v>444.3</v>
      </c>
      <c r="G806" s="33"/>
      <c r="H806" s="34"/>
    </row>
    <row r="807" spans="1:8" s="2" customFormat="1" ht="16.9" customHeight="1">
      <c r="A807" s="33"/>
      <c r="B807" s="34"/>
      <c r="C807" s="211" t="s">
        <v>1154</v>
      </c>
      <c r="D807" s="212" t="s">
        <v>1</v>
      </c>
      <c r="E807" s="213" t="s">
        <v>1</v>
      </c>
      <c r="F807" s="214">
        <v>256.9</v>
      </c>
      <c r="G807" s="33"/>
      <c r="H807" s="34"/>
    </row>
    <row r="808" spans="1:8" s="2" customFormat="1" ht="16.9" customHeight="1">
      <c r="A808" s="33"/>
      <c r="B808" s="34"/>
      <c r="C808" s="215" t="s">
        <v>1</v>
      </c>
      <c r="D808" s="215" t="s">
        <v>1198</v>
      </c>
      <c r="E808" s="18" t="s">
        <v>1</v>
      </c>
      <c r="F808" s="216">
        <v>0</v>
      </c>
      <c r="G808" s="33"/>
      <c r="H808" s="34"/>
    </row>
    <row r="809" spans="1:8" s="2" customFormat="1" ht="16.9" customHeight="1">
      <c r="A809" s="33"/>
      <c r="B809" s="34"/>
      <c r="C809" s="215" t="s">
        <v>1</v>
      </c>
      <c r="D809" s="215" t="s">
        <v>1804</v>
      </c>
      <c r="E809" s="18" t="s">
        <v>1</v>
      </c>
      <c r="F809" s="216">
        <v>0</v>
      </c>
      <c r="G809" s="33"/>
      <c r="H809" s="34"/>
    </row>
    <row r="810" spans="1:8" s="2" customFormat="1" ht="16.9" customHeight="1">
      <c r="A810" s="33"/>
      <c r="B810" s="34"/>
      <c r="C810" s="215" t="s">
        <v>1</v>
      </c>
      <c r="D810" s="215" t="s">
        <v>1805</v>
      </c>
      <c r="E810" s="18" t="s">
        <v>1</v>
      </c>
      <c r="F810" s="216">
        <v>0</v>
      </c>
      <c r="G810" s="33"/>
      <c r="H810" s="34"/>
    </row>
    <row r="811" spans="1:8" s="2" customFormat="1" ht="16.9" customHeight="1">
      <c r="A811" s="33"/>
      <c r="B811" s="34"/>
      <c r="C811" s="215" t="s">
        <v>1</v>
      </c>
      <c r="D811" s="215" t="s">
        <v>1808</v>
      </c>
      <c r="E811" s="18" t="s">
        <v>1</v>
      </c>
      <c r="F811" s="216">
        <v>444.3</v>
      </c>
      <c r="G811" s="33"/>
      <c r="H811" s="34"/>
    </row>
    <row r="812" spans="1:8" s="2" customFormat="1" ht="16.9" customHeight="1">
      <c r="A812" s="33"/>
      <c r="B812" s="34"/>
      <c r="C812" s="215" t="s">
        <v>1</v>
      </c>
      <c r="D812" s="215" t="s">
        <v>1809</v>
      </c>
      <c r="E812" s="18" t="s">
        <v>1</v>
      </c>
      <c r="F812" s="216">
        <v>-187.4</v>
      </c>
      <c r="G812" s="33"/>
      <c r="H812" s="34"/>
    </row>
    <row r="813" spans="1:8" s="2" customFormat="1" ht="16.9" customHeight="1">
      <c r="A813" s="33"/>
      <c r="B813" s="34"/>
      <c r="C813" s="215" t="s">
        <v>1154</v>
      </c>
      <c r="D813" s="215" t="s">
        <v>239</v>
      </c>
      <c r="E813" s="18" t="s">
        <v>1</v>
      </c>
      <c r="F813" s="216">
        <v>256.9</v>
      </c>
      <c r="G813" s="33"/>
      <c r="H813" s="34"/>
    </row>
    <row r="814" spans="1:8" s="2" customFormat="1" ht="16.9" customHeight="1">
      <c r="A814" s="33"/>
      <c r="B814" s="34"/>
      <c r="C814" s="217" t="s">
        <v>3048</v>
      </c>
      <c r="D814" s="33"/>
      <c r="E814" s="33"/>
      <c r="F814" s="33"/>
      <c r="G814" s="33"/>
      <c r="H814" s="34"/>
    </row>
    <row r="815" spans="1:8" s="2" customFormat="1" ht="16.9" customHeight="1">
      <c r="A815" s="33"/>
      <c r="B815" s="34"/>
      <c r="C815" s="215" t="s">
        <v>1206</v>
      </c>
      <c r="D815" s="215" t="s">
        <v>1207</v>
      </c>
      <c r="E815" s="18" t="s">
        <v>185</v>
      </c>
      <c r="F815" s="216">
        <v>256.9</v>
      </c>
      <c r="G815" s="33"/>
      <c r="H815" s="34"/>
    </row>
    <row r="816" spans="1:8" s="2" customFormat="1" ht="16.9" customHeight="1">
      <c r="A816" s="33"/>
      <c r="B816" s="34"/>
      <c r="C816" s="215" t="s">
        <v>1179</v>
      </c>
      <c r="D816" s="215" t="s">
        <v>1180</v>
      </c>
      <c r="E816" s="18" t="s">
        <v>185</v>
      </c>
      <c r="F816" s="216">
        <v>444.3</v>
      </c>
      <c r="G816" s="33"/>
      <c r="H816" s="34"/>
    </row>
    <row r="817" spans="1:8" s="2" customFormat="1" ht="16.9" customHeight="1">
      <c r="A817" s="33"/>
      <c r="B817" s="34"/>
      <c r="C817" s="211" t="s">
        <v>1156</v>
      </c>
      <c r="D817" s="212" t="s">
        <v>1</v>
      </c>
      <c r="E817" s="213" t="s">
        <v>1</v>
      </c>
      <c r="F817" s="214">
        <v>59.6</v>
      </c>
      <c r="G817" s="33"/>
      <c r="H817" s="34"/>
    </row>
    <row r="818" spans="1:8" s="2" customFormat="1" ht="16.9" customHeight="1">
      <c r="A818" s="33"/>
      <c r="B818" s="34"/>
      <c r="C818" s="215" t="s">
        <v>1</v>
      </c>
      <c r="D818" s="215" t="s">
        <v>1187</v>
      </c>
      <c r="E818" s="18" t="s">
        <v>1</v>
      </c>
      <c r="F818" s="216">
        <v>0</v>
      </c>
      <c r="G818" s="33"/>
      <c r="H818" s="34"/>
    </row>
    <row r="819" spans="1:8" s="2" customFormat="1" ht="16.9" customHeight="1">
      <c r="A819" s="33"/>
      <c r="B819" s="34"/>
      <c r="C819" s="215" t="s">
        <v>1</v>
      </c>
      <c r="D819" s="215" t="s">
        <v>1798</v>
      </c>
      <c r="E819" s="18" t="s">
        <v>1</v>
      </c>
      <c r="F819" s="216">
        <v>0</v>
      </c>
      <c r="G819" s="33"/>
      <c r="H819" s="34"/>
    </row>
    <row r="820" spans="1:8" s="2" customFormat="1" ht="16.9" customHeight="1">
      <c r="A820" s="33"/>
      <c r="B820" s="34"/>
      <c r="C820" s="215" t="s">
        <v>1</v>
      </c>
      <c r="D820" s="215" t="s">
        <v>1801</v>
      </c>
      <c r="E820" s="18" t="s">
        <v>1</v>
      </c>
      <c r="F820" s="216">
        <v>59.6</v>
      </c>
      <c r="G820" s="33"/>
      <c r="H820" s="34"/>
    </row>
    <row r="821" spans="1:8" s="2" customFormat="1" ht="16.9" customHeight="1">
      <c r="A821" s="33"/>
      <c r="B821" s="34"/>
      <c r="C821" s="215" t="s">
        <v>1156</v>
      </c>
      <c r="D821" s="215" t="s">
        <v>893</v>
      </c>
      <c r="E821" s="18" t="s">
        <v>1</v>
      </c>
      <c r="F821" s="216">
        <v>59.6</v>
      </c>
      <c r="G821" s="33"/>
      <c r="H821" s="34"/>
    </row>
    <row r="822" spans="1:8" s="2" customFormat="1" ht="16.9" customHeight="1">
      <c r="A822" s="33"/>
      <c r="B822" s="34"/>
      <c r="C822" s="217" t="s">
        <v>3048</v>
      </c>
      <c r="D822" s="33"/>
      <c r="E822" s="33"/>
      <c r="F822" s="33"/>
      <c r="G822" s="33"/>
      <c r="H822" s="34"/>
    </row>
    <row r="823" spans="1:8" s="2" customFormat="1" ht="16.9" customHeight="1">
      <c r="A823" s="33"/>
      <c r="B823" s="34"/>
      <c r="C823" s="215" t="s">
        <v>261</v>
      </c>
      <c r="D823" s="215" t="s">
        <v>262</v>
      </c>
      <c r="E823" s="18" t="s">
        <v>185</v>
      </c>
      <c r="F823" s="216">
        <v>187.4</v>
      </c>
      <c r="G823" s="33"/>
      <c r="H823" s="34"/>
    </row>
    <row r="824" spans="1:8" s="2" customFormat="1" ht="16.9" customHeight="1">
      <c r="A824" s="33"/>
      <c r="B824" s="34"/>
      <c r="C824" s="215" t="s">
        <v>1206</v>
      </c>
      <c r="D824" s="215" t="s">
        <v>1207</v>
      </c>
      <c r="E824" s="18" t="s">
        <v>185</v>
      </c>
      <c r="F824" s="216">
        <v>256.9</v>
      </c>
      <c r="G824" s="33"/>
      <c r="H824" s="34"/>
    </row>
    <row r="825" spans="1:8" s="2" customFormat="1" ht="16.9" customHeight="1">
      <c r="A825" s="33"/>
      <c r="B825" s="34"/>
      <c r="C825" s="215" t="s">
        <v>1179</v>
      </c>
      <c r="D825" s="215" t="s">
        <v>1180</v>
      </c>
      <c r="E825" s="18" t="s">
        <v>185</v>
      </c>
      <c r="F825" s="216">
        <v>444.3</v>
      </c>
      <c r="G825" s="33"/>
      <c r="H825" s="34"/>
    </row>
    <row r="826" spans="1:8" s="2" customFormat="1" ht="16.9" customHeight="1">
      <c r="A826" s="33"/>
      <c r="B826" s="34"/>
      <c r="C826" s="211" t="s">
        <v>830</v>
      </c>
      <c r="D826" s="212" t="s">
        <v>1</v>
      </c>
      <c r="E826" s="213" t="s">
        <v>1</v>
      </c>
      <c r="F826" s="214">
        <v>189.28</v>
      </c>
      <c r="G826" s="33"/>
      <c r="H826" s="34"/>
    </row>
    <row r="827" spans="1:8" s="2" customFormat="1" ht="16.9" customHeight="1">
      <c r="A827" s="33"/>
      <c r="B827" s="34"/>
      <c r="C827" s="215" t="s">
        <v>1</v>
      </c>
      <c r="D827" s="215" t="s">
        <v>1841</v>
      </c>
      <c r="E827" s="18" t="s">
        <v>1</v>
      </c>
      <c r="F827" s="216">
        <v>19.591</v>
      </c>
      <c r="G827" s="33"/>
      <c r="H827" s="34"/>
    </row>
    <row r="828" spans="1:8" s="2" customFormat="1" ht="16.9" customHeight="1">
      <c r="A828" s="33"/>
      <c r="B828" s="34"/>
      <c r="C828" s="215" t="s">
        <v>1</v>
      </c>
      <c r="D828" s="215" t="s">
        <v>1842</v>
      </c>
      <c r="E828" s="18" t="s">
        <v>1</v>
      </c>
      <c r="F828" s="216">
        <v>9.95</v>
      </c>
      <c r="G828" s="33"/>
      <c r="H828" s="34"/>
    </row>
    <row r="829" spans="1:8" s="2" customFormat="1" ht="16.9" customHeight="1">
      <c r="A829" s="33"/>
      <c r="B829" s="34"/>
      <c r="C829" s="215" t="s">
        <v>1</v>
      </c>
      <c r="D829" s="215" t="s">
        <v>1843</v>
      </c>
      <c r="E829" s="18" t="s">
        <v>1</v>
      </c>
      <c r="F829" s="216">
        <v>9.723</v>
      </c>
      <c r="G829" s="33"/>
      <c r="H829" s="34"/>
    </row>
    <row r="830" spans="1:8" s="2" customFormat="1" ht="16.9" customHeight="1">
      <c r="A830" s="33"/>
      <c r="B830" s="34"/>
      <c r="C830" s="215" t="s">
        <v>1</v>
      </c>
      <c r="D830" s="215" t="s">
        <v>1844</v>
      </c>
      <c r="E830" s="18" t="s">
        <v>1</v>
      </c>
      <c r="F830" s="216">
        <v>8.951</v>
      </c>
      <c r="G830" s="33"/>
      <c r="H830" s="34"/>
    </row>
    <row r="831" spans="1:8" s="2" customFormat="1" ht="16.9" customHeight="1">
      <c r="A831" s="33"/>
      <c r="B831" s="34"/>
      <c r="C831" s="215" t="s">
        <v>1</v>
      </c>
      <c r="D831" s="215" t="s">
        <v>1845</v>
      </c>
      <c r="E831" s="18" t="s">
        <v>1</v>
      </c>
      <c r="F831" s="216">
        <v>12.623</v>
      </c>
      <c r="G831" s="33"/>
      <c r="H831" s="34"/>
    </row>
    <row r="832" spans="1:8" s="2" customFormat="1" ht="16.9" customHeight="1">
      <c r="A832" s="33"/>
      <c r="B832" s="34"/>
      <c r="C832" s="215" t="s">
        <v>1</v>
      </c>
      <c r="D832" s="215" t="s">
        <v>1846</v>
      </c>
      <c r="E832" s="18" t="s">
        <v>1</v>
      </c>
      <c r="F832" s="216">
        <v>10.358</v>
      </c>
      <c r="G832" s="33"/>
      <c r="H832" s="34"/>
    </row>
    <row r="833" spans="1:8" s="2" customFormat="1" ht="16.9" customHeight="1">
      <c r="A833" s="33"/>
      <c r="B833" s="34"/>
      <c r="C833" s="215" t="s">
        <v>1</v>
      </c>
      <c r="D833" s="215" t="s">
        <v>1847</v>
      </c>
      <c r="E833" s="18" t="s">
        <v>1</v>
      </c>
      <c r="F833" s="216">
        <v>6.146</v>
      </c>
      <c r="G833" s="33"/>
      <c r="H833" s="34"/>
    </row>
    <row r="834" spans="1:8" s="2" customFormat="1" ht="16.9" customHeight="1">
      <c r="A834" s="33"/>
      <c r="B834" s="34"/>
      <c r="C834" s="215" t="s">
        <v>1</v>
      </c>
      <c r="D834" s="215" t="s">
        <v>1848</v>
      </c>
      <c r="E834" s="18" t="s">
        <v>1</v>
      </c>
      <c r="F834" s="216">
        <v>9.849</v>
      </c>
      <c r="G834" s="33"/>
      <c r="H834" s="34"/>
    </row>
    <row r="835" spans="1:8" s="2" customFormat="1" ht="16.9" customHeight="1">
      <c r="A835" s="33"/>
      <c r="B835" s="34"/>
      <c r="C835" s="215" t="s">
        <v>1</v>
      </c>
      <c r="D835" s="215" t="s">
        <v>1849</v>
      </c>
      <c r="E835" s="18" t="s">
        <v>1</v>
      </c>
      <c r="F835" s="216">
        <v>5.539</v>
      </c>
      <c r="G835" s="33"/>
      <c r="H835" s="34"/>
    </row>
    <row r="836" spans="1:8" s="2" customFormat="1" ht="16.9" customHeight="1">
      <c r="A836" s="33"/>
      <c r="B836" s="34"/>
      <c r="C836" s="215" t="s">
        <v>1</v>
      </c>
      <c r="D836" s="215" t="s">
        <v>1850</v>
      </c>
      <c r="E836" s="18" t="s">
        <v>1</v>
      </c>
      <c r="F836" s="216">
        <v>10.155</v>
      </c>
      <c r="G836" s="33"/>
      <c r="H836" s="34"/>
    </row>
    <row r="837" spans="1:8" s="2" customFormat="1" ht="16.9" customHeight="1">
      <c r="A837" s="33"/>
      <c r="B837" s="34"/>
      <c r="C837" s="215" t="s">
        <v>1</v>
      </c>
      <c r="D837" s="215" t="s">
        <v>1851</v>
      </c>
      <c r="E837" s="18" t="s">
        <v>1</v>
      </c>
      <c r="F837" s="216">
        <v>6.32</v>
      </c>
      <c r="G837" s="33"/>
      <c r="H837" s="34"/>
    </row>
    <row r="838" spans="1:8" s="2" customFormat="1" ht="16.9" customHeight="1">
      <c r="A838" s="33"/>
      <c r="B838" s="34"/>
      <c r="C838" s="215" t="s">
        <v>1</v>
      </c>
      <c r="D838" s="215" t="s">
        <v>1852</v>
      </c>
      <c r="E838" s="18" t="s">
        <v>1</v>
      </c>
      <c r="F838" s="216">
        <v>10.134</v>
      </c>
      <c r="G838" s="33"/>
      <c r="H838" s="34"/>
    </row>
    <row r="839" spans="1:8" s="2" customFormat="1" ht="16.9" customHeight="1">
      <c r="A839" s="33"/>
      <c r="B839" s="34"/>
      <c r="C839" s="215" t="s">
        <v>1</v>
      </c>
      <c r="D839" s="215" t="s">
        <v>1853</v>
      </c>
      <c r="E839" s="18" t="s">
        <v>1</v>
      </c>
      <c r="F839" s="216">
        <v>10.477</v>
      </c>
      <c r="G839" s="33"/>
      <c r="H839" s="34"/>
    </row>
    <row r="840" spans="1:8" s="2" customFormat="1" ht="16.9" customHeight="1">
      <c r="A840" s="33"/>
      <c r="B840" s="34"/>
      <c r="C840" s="215" t="s">
        <v>1</v>
      </c>
      <c r="D840" s="215" t="s">
        <v>1854</v>
      </c>
      <c r="E840" s="18" t="s">
        <v>1</v>
      </c>
      <c r="F840" s="216">
        <v>9.199</v>
      </c>
      <c r="G840" s="33"/>
      <c r="H840" s="34"/>
    </row>
    <row r="841" spans="1:8" s="2" customFormat="1" ht="16.9" customHeight="1">
      <c r="A841" s="33"/>
      <c r="B841" s="34"/>
      <c r="C841" s="215" t="s">
        <v>1</v>
      </c>
      <c r="D841" s="215" t="s">
        <v>1855</v>
      </c>
      <c r="E841" s="18" t="s">
        <v>1</v>
      </c>
      <c r="F841" s="216">
        <v>6.648</v>
      </c>
      <c r="G841" s="33"/>
      <c r="H841" s="34"/>
    </row>
    <row r="842" spans="1:8" s="2" customFormat="1" ht="16.9" customHeight="1">
      <c r="A842" s="33"/>
      <c r="B842" s="34"/>
      <c r="C842" s="215" t="s">
        <v>1</v>
      </c>
      <c r="D842" s="215" t="s">
        <v>1856</v>
      </c>
      <c r="E842" s="18" t="s">
        <v>1</v>
      </c>
      <c r="F842" s="216">
        <v>16.335</v>
      </c>
      <c r="G842" s="33"/>
      <c r="H842" s="34"/>
    </row>
    <row r="843" spans="1:8" s="2" customFormat="1" ht="16.9" customHeight="1">
      <c r="A843" s="33"/>
      <c r="B843" s="34"/>
      <c r="C843" s="215" t="s">
        <v>1</v>
      </c>
      <c r="D843" s="215" t="s">
        <v>1857</v>
      </c>
      <c r="E843" s="18" t="s">
        <v>1</v>
      </c>
      <c r="F843" s="216">
        <v>5.789</v>
      </c>
      <c r="G843" s="33"/>
      <c r="H843" s="34"/>
    </row>
    <row r="844" spans="1:8" s="2" customFormat="1" ht="16.9" customHeight="1">
      <c r="A844" s="33"/>
      <c r="B844" s="34"/>
      <c r="C844" s="215" t="s">
        <v>1</v>
      </c>
      <c r="D844" s="215" t="s">
        <v>1858</v>
      </c>
      <c r="E844" s="18" t="s">
        <v>1</v>
      </c>
      <c r="F844" s="216">
        <v>15.28</v>
      </c>
      <c r="G844" s="33"/>
      <c r="H844" s="34"/>
    </row>
    <row r="845" spans="1:8" s="2" customFormat="1" ht="16.9" customHeight="1">
      <c r="A845" s="33"/>
      <c r="B845" s="34"/>
      <c r="C845" s="215" t="s">
        <v>1</v>
      </c>
      <c r="D845" s="215" t="s">
        <v>1859</v>
      </c>
      <c r="E845" s="18" t="s">
        <v>1</v>
      </c>
      <c r="F845" s="216">
        <v>5.62</v>
      </c>
      <c r="G845" s="33"/>
      <c r="H845" s="34"/>
    </row>
    <row r="846" spans="1:8" s="2" customFormat="1" ht="16.9" customHeight="1">
      <c r="A846" s="33"/>
      <c r="B846" s="34"/>
      <c r="C846" s="215" t="s">
        <v>1</v>
      </c>
      <c r="D846" s="215" t="s">
        <v>1860</v>
      </c>
      <c r="E846" s="18" t="s">
        <v>1</v>
      </c>
      <c r="F846" s="216">
        <v>9.178</v>
      </c>
      <c r="G846" s="33"/>
      <c r="H846" s="34"/>
    </row>
    <row r="847" spans="1:8" s="2" customFormat="1" ht="16.9" customHeight="1">
      <c r="A847" s="33"/>
      <c r="B847" s="34"/>
      <c r="C847" s="215" t="s">
        <v>1</v>
      </c>
      <c r="D847" s="215" t="s">
        <v>1861</v>
      </c>
      <c r="E847" s="18" t="s">
        <v>1</v>
      </c>
      <c r="F847" s="216">
        <v>6.908</v>
      </c>
      <c r="G847" s="33"/>
      <c r="H847" s="34"/>
    </row>
    <row r="848" spans="1:8" s="2" customFormat="1" ht="16.9" customHeight="1">
      <c r="A848" s="33"/>
      <c r="B848" s="34"/>
      <c r="C848" s="215" t="s">
        <v>1</v>
      </c>
      <c r="D848" s="215" t="s">
        <v>1862</v>
      </c>
      <c r="E848" s="18" t="s">
        <v>1</v>
      </c>
      <c r="F848" s="216">
        <v>1.114</v>
      </c>
      <c r="G848" s="33"/>
      <c r="H848" s="34"/>
    </row>
    <row r="849" spans="1:8" s="2" customFormat="1" ht="16.9" customHeight="1">
      <c r="A849" s="33"/>
      <c r="B849" s="34"/>
      <c r="C849" s="215" t="s">
        <v>1</v>
      </c>
      <c r="D849" s="215" t="s">
        <v>1863</v>
      </c>
      <c r="E849" s="18" t="s">
        <v>1</v>
      </c>
      <c r="F849" s="216">
        <v>16.237</v>
      </c>
      <c r="G849" s="33"/>
      <c r="H849" s="34"/>
    </row>
    <row r="850" spans="1:8" s="2" customFormat="1" ht="16.9" customHeight="1">
      <c r="A850" s="33"/>
      <c r="B850" s="34"/>
      <c r="C850" s="215" t="s">
        <v>1</v>
      </c>
      <c r="D850" s="215" t="s">
        <v>1864</v>
      </c>
      <c r="E850" s="18" t="s">
        <v>1</v>
      </c>
      <c r="F850" s="216">
        <v>6.836</v>
      </c>
      <c r="G850" s="33"/>
      <c r="H850" s="34"/>
    </row>
    <row r="851" spans="1:8" s="2" customFormat="1" ht="16.9" customHeight="1">
      <c r="A851" s="33"/>
      <c r="B851" s="34"/>
      <c r="C851" s="215" t="s">
        <v>1</v>
      </c>
      <c r="D851" s="215" t="s">
        <v>1865</v>
      </c>
      <c r="E851" s="18" t="s">
        <v>1</v>
      </c>
      <c r="F851" s="216">
        <v>14.233</v>
      </c>
      <c r="G851" s="33"/>
      <c r="H851" s="34"/>
    </row>
    <row r="852" spans="1:8" s="2" customFormat="1" ht="16.9" customHeight="1">
      <c r="A852" s="33"/>
      <c r="B852" s="34"/>
      <c r="C852" s="215" t="s">
        <v>1</v>
      </c>
      <c r="D852" s="215" t="s">
        <v>1866</v>
      </c>
      <c r="E852" s="18" t="s">
        <v>1</v>
      </c>
      <c r="F852" s="216">
        <v>5.305</v>
      </c>
      <c r="G852" s="33"/>
      <c r="H852" s="34"/>
    </row>
    <row r="853" spans="1:8" s="2" customFormat="1" ht="16.9" customHeight="1">
      <c r="A853" s="33"/>
      <c r="B853" s="34"/>
      <c r="C853" s="215" t="s">
        <v>1</v>
      </c>
      <c r="D853" s="215" t="s">
        <v>1867</v>
      </c>
      <c r="E853" s="18" t="s">
        <v>1</v>
      </c>
      <c r="F853" s="216">
        <v>10.086</v>
      </c>
      <c r="G853" s="33"/>
      <c r="H853" s="34"/>
    </row>
    <row r="854" spans="1:8" s="2" customFormat="1" ht="16.9" customHeight="1">
      <c r="A854" s="33"/>
      <c r="B854" s="34"/>
      <c r="C854" s="215" t="s">
        <v>1</v>
      </c>
      <c r="D854" s="215" t="s">
        <v>1868</v>
      </c>
      <c r="E854" s="18" t="s">
        <v>1</v>
      </c>
      <c r="F854" s="216">
        <v>9.928</v>
      </c>
      <c r="G854" s="33"/>
      <c r="H854" s="34"/>
    </row>
    <row r="855" spans="1:8" s="2" customFormat="1" ht="16.9" customHeight="1">
      <c r="A855" s="33"/>
      <c r="B855" s="34"/>
      <c r="C855" s="215" t="s">
        <v>1</v>
      </c>
      <c r="D855" s="215" t="s">
        <v>1869</v>
      </c>
      <c r="E855" s="18" t="s">
        <v>1</v>
      </c>
      <c r="F855" s="216">
        <v>14.17</v>
      </c>
      <c r="G855" s="33"/>
      <c r="H855" s="34"/>
    </row>
    <row r="856" spans="1:8" s="2" customFormat="1" ht="16.9" customHeight="1">
      <c r="A856" s="33"/>
      <c r="B856" s="34"/>
      <c r="C856" s="215" t="s">
        <v>1</v>
      </c>
      <c r="D856" s="215" t="s">
        <v>1870</v>
      </c>
      <c r="E856" s="18" t="s">
        <v>1</v>
      </c>
      <c r="F856" s="216">
        <v>15.965</v>
      </c>
      <c r="G856" s="33"/>
      <c r="H856" s="34"/>
    </row>
    <row r="857" spans="1:8" s="2" customFormat="1" ht="16.9" customHeight="1">
      <c r="A857" s="33"/>
      <c r="B857" s="34"/>
      <c r="C857" s="215" t="s">
        <v>1</v>
      </c>
      <c r="D857" s="215" t="s">
        <v>1871</v>
      </c>
      <c r="E857" s="18" t="s">
        <v>1</v>
      </c>
      <c r="F857" s="216">
        <v>6.573</v>
      </c>
      <c r="G857" s="33"/>
      <c r="H857" s="34"/>
    </row>
    <row r="858" spans="1:8" s="2" customFormat="1" ht="16.9" customHeight="1">
      <c r="A858" s="33"/>
      <c r="B858" s="34"/>
      <c r="C858" s="215" t="s">
        <v>1</v>
      </c>
      <c r="D858" s="215" t="s">
        <v>1872</v>
      </c>
      <c r="E858" s="18" t="s">
        <v>1</v>
      </c>
      <c r="F858" s="216">
        <v>10.779</v>
      </c>
      <c r="G858" s="33"/>
      <c r="H858" s="34"/>
    </row>
    <row r="859" spans="1:8" s="2" customFormat="1" ht="16.9" customHeight="1">
      <c r="A859" s="33"/>
      <c r="B859" s="34"/>
      <c r="C859" s="215" t="s">
        <v>1</v>
      </c>
      <c r="D859" s="215" t="s">
        <v>1873</v>
      </c>
      <c r="E859" s="18" t="s">
        <v>1</v>
      </c>
      <c r="F859" s="216">
        <v>10.38</v>
      </c>
      <c r="G859" s="33"/>
      <c r="H859" s="34"/>
    </row>
    <row r="860" spans="1:8" s="2" customFormat="1" ht="16.9" customHeight="1">
      <c r="A860" s="33"/>
      <c r="B860" s="34"/>
      <c r="C860" s="215" t="s">
        <v>1</v>
      </c>
      <c r="D860" s="215" t="s">
        <v>1874</v>
      </c>
      <c r="E860" s="18" t="s">
        <v>1</v>
      </c>
      <c r="F860" s="216">
        <v>7.816</v>
      </c>
      <c r="G860" s="33"/>
      <c r="H860" s="34"/>
    </row>
    <row r="861" spans="1:8" s="2" customFormat="1" ht="16.9" customHeight="1">
      <c r="A861" s="33"/>
      <c r="B861" s="34"/>
      <c r="C861" s="215" t="s">
        <v>1</v>
      </c>
      <c r="D861" s="215" t="s">
        <v>1875</v>
      </c>
      <c r="E861" s="18" t="s">
        <v>1</v>
      </c>
      <c r="F861" s="216">
        <v>2.988</v>
      </c>
      <c r="G861" s="33"/>
      <c r="H861" s="34"/>
    </row>
    <row r="862" spans="1:8" s="2" customFormat="1" ht="16.9" customHeight="1">
      <c r="A862" s="33"/>
      <c r="B862" s="34"/>
      <c r="C862" s="215" t="s">
        <v>1</v>
      </c>
      <c r="D862" s="215" t="s">
        <v>1876</v>
      </c>
      <c r="E862" s="18" t="s">
        <v>1</v>
      </c>
      <c r="F862" s="216">
        <v>15.556</v>
      </c>
      <c r="G862" s="33"/>
      <c r="H862" s="34"/>
    </row>
    <row r="863" spans="1:8" s="2" customFormat="1" ht="16.9" customHeight="1">
      <c r="A863" s="33"/>
      <c r="B863" s="34"/>
      <c r="C863" s="215" t="s">
        <v>1</v>
      </c>
      <c r="D863" s="215" t="s">
        <v>1877</v>
      </c>
      <c r="E863" s="18" t="s">
        <v>1</v>
      </c>
      <c r="F863" s="216">
        <v>5.996</v>
      </c>
      <c r="G863" s="33"/>
      <c r="H863" s="34"/>
    </row>
    <row r="864" spans="1:8" s="2" customFormat="1" ht="16.9" customHeight="1">
      <c r="A864" s="33"/>
      <c r="B864" s="34"/>
      <c r="C864" s="215" t="s">
        <v>1</v>
      </c>
      <c r="D864" s="215" t="s">
        <v>1878</v>
      </c>
      <c r="E864" s="18" t="s">
        <v>1</v>
      </c>
      <c r="F864" s="216">
        <v>12.397</v>
      </c>
      <c r="G864" s="33"/>
      <c r="H864" s="34"/>
    </row>
    <row r="865" spans="1:8" s="2" customFormat="1" ht="16.9" customHeight="1">
      <c r="A865" s="33"/>
      <c r="B865" s="34"/>
      <c r="C865" s="215" t="s">
        <v>1</v>
      </c>
      <c r="D865" s="215" t="s">
        <v>1879</v>
      </c>
      <c r="E865" s="18" t="s">
        <v>1</v>
      </c>
      <c r="F865" s="216">
        <v>11.276</v>
      </c>
      <c r="G865" s="33"/>
      <c r="H865" s="34"/>
    </row>
    <row r="866" spans="1:8" s="2" customFormat="1" ht="16.9" customHeight="1">
      <c r="A866" s="33"/>
      <c r="B866" s="34"/>
      <c r="C866" s="215" t="s">
        <v>1</v>
      </c>
      <c r="D866" s="215" t="s">
        <v>1880</v>
      </c>
      <c r="E866" s="18" t="s">
        <v>1</v>
      </c>
      <c r="F866" s="216">
        <v>8.641</v>
      </c>
      <c r="G866" s="33"/>
      <c r="H866" s="34"/>
    </row>
    <row r="867" spans="1:8" s="2" customFormat="1" ht="16.9" customHeight="1">
      <c r="A867" s="33"/>
      <c r="B867" s="34"/>
      <c r="C867" s="215" t="s">
        <v>1</v>
      </c>
      <c r="D867" s="215" t="s">
        <v>1881</v>
      </c>
      <c r="E867" s="18" t="s">
        <v>1</v>
      </c>
      <c r="F867" s="216">
        <v>9.653</v>
      </c>
      <c r="G867" s="33"/>
      <c r="H867" s="34"/>
    </row>
    <row r="868" spans="1:8" s="2" customFormat="1" ht="16.9" customHeight="1">
      <c r="A868" s="33"/>
      <c r="B868" s="34"/>
      <c r="C868" s="215" t="s">
        <v>1</v>
      </c>
      <c r="D868" s="215" t="s">
        <v>1882</v>
      </c>
      <c r="E868" s="18" t="s">
        <v>1</v>
      </c>
      <c r="F868" s="216">
        <v>4.428</v>
      </c>
      <c r="G868" s="33"/>
      <c r="H868" s="34"/>
    </row>
    <row r="869" spans="1:8" s="2" customFormat="1" ht="16.9" customHeight="1">
      <c r="A869" s="33"/>
      <c r="B869" s="34"/>
      <c r="C869" s="215" t="s">
        <v>1</v>
      </c>
      <c r="D869" s="215" t="s">
        <v>1883</v>
      </c>
      <c r="E869" s="18" t="s">
        <v>1</v>
      </c>
      <c r="F869" s="216">
        <v>10.076</v>
      </c>
      <c r="G869" s="33"/>
      <c r="H869" s="34"/>
    </row>
    <row r="870" spans="1:8" s="2" customFormat="1" ht="16.9" customHeight="1">
      <c r="A870" s="33"/>
      <c r="B870" s="34"/>
      <c r="C870" s="215" t="s">
        <v>1</v>
      </c>
      <c r="D870" s="215" t="s">
        <v>1884</v>
      </c>
      <c r="E870" s="18" t="s">
        <v>1</v>
      </c>
      <c r="F870" s="216">
        <v>6.756</v>
      </c>
      <c r="G870" s="33"/>
      <c r="H870" s="34"/>
    </row>
    <row r="871" spans="1:8" s="2" customFormat="1" ht="16.9" customHeight="1">
      <c r="A871" s="33"/>
      <c r="B871" s="34"/>
      <c r="C871" s="215" t="s">
        <v>1</v>
      </c>
      <c r="D871" s="215" t="s">
        <v>1885</v>
      </c>
      <c r="E871" s="18" t="s">
        <v>1</v>
      </c>
      <c r="F871" s="216">
        <v>15.167</v>
      </c>
      <c r="G871" s="33"/>
      <c r="H871" s="34"/>
    </row>
    <row r="872" spans="1:8" s="2" customFormat="1" ht="16.9" customHeight="1">
      <c r="A872" s="33"/>
      <c r="B872" s="34"/>
      <c r="C872" s="215" t="s">
        <v>1</v>
      </c>
      <c r="D872" s="215" t="s">
        <v>1886</v>
      </c>
      <c r="E872" s="18" t="s">
        <v>1</v>
      </c>
      <c r="F872" s="216">
        <v>5.78</v>
      </c>
      <c r="G872" s="33"/>
      <c r="H872" s="34"/>
    </row>
    <row r="873" spans="1:8" s="2" customFormat="1" ht="16.9" customHeight="1">
      <c r="A873" s="33"/>
      <c r="B873" s="34"/>
      <c r="C873" s="215" t="s">
        <v>1</v>
      </c>
      <c r="D873" s="215" t="s">
        <v>1887</v>
      </c>
      <c r="E873" s="18" t="s">
        <v>1</v>
      </c>
      <c r="F873" s="216">
        <v>2.247</v>
      </c>
      <c r="G873" s="33"/>
      <c r="H873" s="34"/>
    </row>
    <row r="874" spans="1:8" s="2" customFormat="1" ht="16.9" customHeight="1">
      <c r="A874" s="33"/>
      <c r="B874" s="34"/>
      <c r="C874" s="215" t="s">
        <v>1</v>
      </c>
      <c r="D874" s="215" t="s">
        <v>1888</v>
      </c>
      <c r="E874" s="18" t="s">
        <v>1</v>
      </c>
      <c r="F874" s="216">
        <v>11.284</v>
      </c>
      <c r="G874" s="33"/>
      <c r="H874" s="34"/>
    </row>
    <row r="875" spans="1:8" s="2" customFormat="1" ht="16.9" customHeight="1">
      <c r="A875" s="33"/>
      <c r="B875" s="34"/>
      <c r="C875" s="215" t="s">
        <v>1</v>
      </c>
      <c r="D875" s="215" t="s">
        <v>1889</v>
      </c>
      <c r="E875" s="18" t="s">
        <v>1</v>
      </c>
      <c r="F875" s="216">
        <v>7.877</v>
      </c>
      <c r="G875" s="33"/>
      <c r="H875" s="34"/>
    </row>
    <row r="876" spans="1:8" s="2" customFormat="1" ht="16.9" customHeight="1">
      <c r="A876" s="33"/>
      <c r="B876" s="34"/>
      <c r="C876" s="215" t="s">
        <v>1</v>
      </c>
      <c r="D876" s="215" t="s">
        <v>1890</v>
      </c>
      <c r="E876" s="18" t="s">
        <v>1</v>
      </c>
      <c r="F876" s="216">
        <v>8.045</v>
      </c>
      <c r="G876" s="33"/>
      <c r="H876" s="34"/>
    </row>
    <row r="877" spans="1:8" s="2" customFormat="1" ht="16.9" customHeight="1">
      <c r="A877" s="33"/>
      <c r="B877" s="34"/>
      <c r="C877" s="215" t="s">
        <v>1</v>
      </c>
      <c r="D877" s="215" t="s">
        <v>1891</v>
      </c>
      <c r="E877" s="18" t="s">
        <v>1</v>
      </c>
      <c r="F877" s="216">
        <v>11.756</v>
      </c>
      <c r="G877" s="33"/>
      <c r="H877" s="34"/>
    </row>
    <row r="878" spans="1:8" s="2" customFormat="1" ht="16.9" customHeight="1">
      <c r="A878" s="33"/>
      <c r="B878" s="34"/>
      <c r="C878" s="215" t="s">
        <v>1</v>
      </c>
      <c r="D878" s="215" t="s">
        <v>1892</v>
      </c>
      <c r="E878" s="18" t="s">
        <v>1</v>
      </c>
      <c r="F878" s="216">
        <v>7.602</v>
      </c>
      <c r="G878" s="33"/>
      <c r="H878" s="34"/>
    </row>
    <row r="879" spans="1:8" s="2" customFormat="1" ht="16.9" customHeight="1">
      <c r="A879" s="33"/>
      <c r="B879" s="34"/>
      <c r="C879" s="215" t="s">
        <v>1</v>
      </c>
      <c r="D879" s="215" t="s">
        <v>1893</v>
      </c>
      <c r="E879" s="18" t="s">
        <v>1</v>
      </c>
      <c r="F879" s="216">
        <v>0</v>
      </c>
      <c r="G879" s="33"/>
      <c r="H879" s="34"/>
    </row>
    <row r="880" spans="1:8" s="2" customFormat="1" ht="16.9" customHeight="1">
      <c r="A880" s="33"/>
      <c r="B880" s="34"/>
      <c r="C880" s="215" t="s">
        <v>1</v>
      </c>
      <c r="D880" s="215" t="s">
        <v>1894</v>
      </c>
      <c r="E880" s="18" t="s">
        <v>1</v>
      </c>
      <c r="F880" s="216">
        <v>15.408</v>
      </c>
      <c r="G880" s="33"/>
      <c r="H880" s="34"/>
    </row>
    <row r="881" spans="1:8" s="2" customFormat="1" ht="16.9" customHeight="1">
      <c r="A881" s="33"/>
      <c r="B881" s="34"/>
      <c r="C881" s="215" t="s">
        <v>1</v>
      </c>
      <c r="D881" s="215" t="s">
        <v>1895</v>
      </c>
      <c r="E881" s="18" t="s">
        <v>1</v>
      </c>
      <c r="F881" s="216">
        <v>5.971</v>
      </c>
      <c r="G881" s="33"/>
      <c r="H881" s="34"/>
    </row>
    <row r="882" spans="1:8" s="2" customFormat="1" ht="16.9" customHeight="1">
      <c r="A882" s="33"/>
      <c r="B882" s="34"/>
      <c r="C882" s="215" t="s">
        <v>1</v>
      </c>
      <c r="D882" s="215" t="s">
        <v>1896</v>
      </c>
      <c r="E882" s="18" t="s">
        <v>1</v>
      </c>
      <c r="F882" s="216">
        <v>5.44</v>
      </c>
      <c r="G882" s="33"/>
      <c r="H882" s="34"/>
    </row>
    <row r="883" spans="1:8" s="2" customFormat="1" ht="16.9" customHeight="1">
      <c r="A883" s="33"/>
      <c r="B883" s="34"/>
      <c r="C883" s="215" t="s">
        <v>1</v>
      </c>
      <c r="D883" s="215" t="s">
        <v>1897</v>
      </c>
      <c r="E883" s="18" t="s">
        <v>1</v>
      </c>
      <c r="F883" s="216">
        <v>12.318</v>
      </c>
      <c r="G883" s="33"/>
      <c r="H883" s="34"/>
    </row>
    <row r="884" spans="1:8" s="2" customFormat="1" ht="16.9" customHeight="1">
      <c r="A884" s="33"/>
      <c r="B884" s="34"/>
      <c r="C884" s="215" t="s">
        <v>1</v>
      </c>
      <c r="D884" s="215" t="s">
        <v>1898</v>
      </c>
      <c r="E884" s="18" t="s">
        <v>1</v>
      </c>
      <c r="F884" s="216">
        <v>8.642</v>
      </c>
      <c r="G884" s="33"/>
      <c r="H884" s="34"/>
    </row>
    <row r="885" spans="1:8" s="2" customFormat="1" ht="16.9" customHeight="1">
      <c r="A885" s="33"/>
      <c r="B885" s="34"/>
      <c r="C885" s="215" t="s">
        <v>1</v>
      </c>
      <c r="D885" s="215" t="s">
        <v>1899</v>
      </c>
      <c r="E885" s="18" t="s">
        <v>1</v>
      </c>
      <c r="F885" s="216">
        <v>2.55</v>
      </c>
      <c r="G885" s="33"/>
      <c r="H885" s="34"/>
    </row>
    <row r="886" spans="1:8" s="2" customFormat="1" ht="16.9" customHeight="1">
      <c r="A886" s="33"/>
      <c r="B886" s="34"/>
      <c r="C886" s="215" t="s">
        <v>1</v>
      </c>
      <c r="D886" s="215" t="s">
        <v>1900</v>
      </c>
      <c r="E886" s="18" t="s">
        <v>1</v>
      </c>
      <c r="F886" s="216">
        <v>13.063</v>
      </c>
      <c r="G886" s="33"/>
      <c r="H886" s="34"/>
    </row>
    <row r="887" spans="1:8" s="2" customFormat="1" ht="16.9" customHeight="1">
      <c r="A887" s="33"/>
      <c r="B887" s="34"/>
      <c r="C887" s="215" t="s">
        <v>1</v>
      </c>
      <c r="D887" s="215" t="s">
        <v>1901</v>
      </c>
      <c r="E887" s="18" t="s">
        <v>1</v>
      </c>
      <c r="F887" s="216">
        <v>9.431</v>
      </c>
      <c r="G887" s="33"/>
      <c r="H887" s="34"/>
    </row>
    <row r="888" spans="1:8" s="2" customFormat="1" ht="16.9" customHeight="1">
      <c r="A888" s="33"/>
      <c r="B888" s="34"/>
      <c r="C888" s="215" t="s">
        <v>1</v>
      </c>
      <c r="D888" s="215" t="s">
        <v>1902</v>
      </c>
      <c r="E888" s="18" t="s">
        <v>1</v>
      </c>
      <c r="F888" s="216">
        <v>13.913</v>
      </c>
      <c r="G888" s="33"/>
      <c r="H888" s="34"/>
    </row>
    <row r="889" spans="1:8" s="2" customFormat="1" ht="16.9" customHeight="1">
      <c r="A889" s="33"/>
      <c r="B889" s="34"/>
      <c r="C889" s="215" t="s">
        <v>1</v>
      </c>
      <c r="D889" s="215" t="s">
        <v>1903</v>
      </c>
      <c r="E889" s="18" t="s">
        <v>1</v>
      </c>
      <c r="F889" s="216">
        <v>12.944</v>
      </c>
      <c r="G889" s="33"/>
      <c r="H889" s="34"/>
    </row>
    <row r="890" spans="1:8" s="2" customFormat="1" ht="16.9" customHeight="1">
      <c r="A890" s="33"/>
      <c r="B890" s="34"/>
      <c r="C890" s="215" t="s">
        <v>1</v>
      </c>
      <c r="D890" s="215" t="s">
        <v>1904</v>
      </c>
      <c r="E890" s="18" t="s">
        <v>1</v>
      </c>
      <c r="F890" s="216">
        <v>8.818</v>
      </c>
      <c r="G890" s="33"/>
      <c r="H890" s="34"/>
    </row>
    <row r="891" spans="1:8" s="2" customFormat="1" ht="16.9" customHeight="1">
      <c r="A891" s="33"/>
      <c r="B891" s="34"/>
      <c r="C891" s="215" t="s">
        <v>1</v>
      </c>
      <c r="D891" s="215" t="s">
        <v>1905</v>
      </c>
      <c r="E891" s="18" t="s">
        <v>1</v>
      </c>
      <c r="F891" s="216">
        <v>8.902</v>
      </c>
      <c r="G891" s="33"/>
      <c r="H891" s="34"/>
    </row>
    <row r="892" spans="1:8" s="2" customFormat="1" ht="16.9" customHeight="1">
      <c r="A892" s="33"/>
      <c r="B892" s="34"/>
      <c r="C892" s="215" t="s">
        <v>1</v>
      </c>
      <c r="D892" s="215" t="s">
        <v>1906</v>
      </c>
      <c r="E892" s="18" t="s">
        <v>1</v>
      </c>
      <c r="F892" s="216">
        <v>14.985</v>
      </c>
      <c r="G892" s="33"/>
      <c r="H892" s="34"/>
    </row>
    <row r="893" spans="1:8" s="2" customFormat="1" ht="16.9" customHeight="1">
      <c r="A893" s="33"/>
      <c r="B893" s="34"/>
      <c r="C893" s="215" t="s">
        <v>1</v>
      </c>
      <c r="D893" s="215" t="s">
        <v>1907</v>
      </c>
      <c r="E893" s="18" t="s">
        <v>1</v>
      </c>
      <c r="F893" s="216">
        <v>5.848</v>
      </c>
      <c r="G893" s="33"/>
      <c r="H893" s="34"/>
    </row>
    <row r="894" spans="1:8" s="2" customFormat="1" ht="16.9" customHeight="1">
      <c r="A894" s="33"/>
      <c r="B894" s="34"/>
      <c r="C894" s="215" t="s">
        <v>1</v>
      </c>
      <c r="D894" s="215" t="s">
        <v>1908</v>
      </c>
      <c r="E894" s="18" t="s">
        <v>1</v>
      </c>
      <c r="F894" s="216">
        <v>4.356</v>
      </c>
      <c r="G894" s="33"/>
      <c r="H894" s="34"/>
    </row>
    <row r="895" spans="1:8" s="2" customFormat="1" ht="16.9" customHeight="1">
      <c r="A895" s="33"/>
      <c r="B895" s="34"/>
      <c r="C895" s="215" t="s">
        <v>1</v>
      </c>
      <c r="D895" s="215" t="s">
        <v>1909</v>
      </c>
      <c r="E895" s="18" t="s">
        <v>1</v>
      </c>
      <c r="F895" s="216">
        <v>12.376</v>
      </c>
      <c r="G895" s="33"/>
      <c r="H895" s="34"/>
    </row>
    <row r="896" spans="1:8" s="2" customFormat="1" ht="16.9" customHeight="1">
      <c r="A896" s="33"/>
      <c r="B896" s="34"/>
      <c r="C896" s="215" t="s">
        <v>1</v>
      </c>
      <c r="D896" s="215" t="s">
        <v>1910</v>
      </c>
      <c r="E896" s="18" t="s">
        <v>1</v>
      </c>
      <c r="F896" s="216">
        <v>7.266</v>
      </c>
      <c r="G896" s="33"/>
      <c r="H896" s="34"/>
    </row>
    <row r="897" spans="1:8" s="2" customFormat="1" ht="16.9" customHeight="1">
      <c r="A897" s="33"/>
      <c r="B897" s="34"/>
      <c r="C897" s="215" t="s">
        <v>1</v>
      </c>
      <c r="D897" s="215" t="s">
        <v>1911</v>
      </c>
      <c r="E897" s="18" t="s">
        <v>1</v>
      </c>
      <c r="F897" s="216">
        <v>9.923</v>
      </c>
      <c r="G897" s="33"/>
      <c r="H897" s="34"/>
    </row>
    <row r="898" spans="1:8" s="2" customFormat="1" ht="16.9" customHeight="1">
      <c r="A898" s="33"/>
      <c r="B898" s="34"/>
      <c r="C898" s="215" t="s">
        <v>1</v>
      </c>
      <c r="D898" s="215" t="s">
        <v>1912</v>
      </c>
      <c r="E898" s="18" t="s">
        <v>1</v>
      </c>
      <c r="F898" s="216">
        <v>13.82</v>
      </c>
      <c r="G898" s="33"/>
      <c r="H898" s="34"/>
    </row>
    <row r="899" spans="1:8" s="2" customFormat="1" ht="16.9" customHeight="1">
      <c r="A899" s="33"/>
      <c r="B899" s="34"/>
      <c r="C899" s="215" t="s">
        <v>1</v>
      </c>
      <c r="D899" s="215" t="s">
        <v>1913</v>
      </c>
      <c r="E899" s="18" t="s">
        <v>1</v>
      </c>
      <c r="F899" s="216">
        <v>9.099</v>
      </c>
      <c r="G899" s="33"/>
      <c r="H899" s="34"/>
    </row>
    <row r="900" spans="1:8" s="2" customFormat="1" ht="16.9" customHeight="1">
      <c r="A900" s="33"/>
      <c r="B900" s="34"/>
      <c r="C900" s="215" t="s">
        <v>1</v>
      </c>
      <c r="D900" s="215" t="s">
        <v>1914</v>
      </c>
      <c r="E900" s="18" t="s">
        <v>1</v>
      </c>
      <c r="F900" s="216">
        <v>18.589</v>
      </c>
      <c r="G900" s="33"/>
      <c r="H900" s="34"/>
    </row>
    <row r="901" spans="1:8" s="2" customFormat="1" ht="16.9" customHeight="1">
      <c r="A901" s="33"/>
      <c r="B901" s="34"/>
      <c r="C901" s="215" t="s">
        <v>1</v>
      </c>
      <c r="D901" s="215" t="s">
        <v>1915</v>
      </c>
      <c r="E901" s="18" t="s">
        <v>1</v>
      </c>
      <c r="F901" s="216">
        <v>13.49</v>
      </c>
      <c r="G901" s="33"/>
      <c r="H901" s="34"/>
    </row>
    <row r="902" spans="1:8" s="2" customFormat="1" ht="16.9" customHeight="1">
      <c r="A902" s="33"/>
      <c r="B902" s="34"/>
      <c r="C902" s="215" t="s">
        <v>1</v>
      </c>
      <c r="D902" s="215" t="s">
        <v>1916</v>
      </c>
      <c r="E902" s="18" t="s">
        <v>1</v>
      </c>
      <c r="F902" s="216">
        <v>4.676</v>
      </c>
      <c r="G902" s="33"/>
      <c r="H902" s="34"/>
    </row>
    <row r="903" spans="1:8" s="2" customFormat="1" ht="16.9" customHeight="1">
      <c r="A903" s="33"/>
      <c r="B903" s="34"/>
      <c r="C903" s="215" t="s">
        <v>1</v>
      </c>
      <c r="D903" s="215" t="s">
        <v>1917</v>
      </c>
      <c r="E903" s="18" t="s">
        <v>1</v>
      </c>
      <c r="F903" s="216">
        <v>12.651</v>
      </c>
      <c r="G903" s="33"/>
      <c r="H903" s="34"/>
    </row>
    <row r="904" spans="1:8" s="2" customFormat="1" ht="16.9" customHeight="1">
      <c r="A904" s="33"/>
      <c r="B904" s="34"/>
      <c r="C904" s="215" t="s">
        <v>1</v>
      </c>
      <c r="D904" s="215" t="s">
        <v>1918</v>
      </c>
      <c r="E904" s="18" t="s">
        <v>1</v>
      </c>
      <c r="F904" s="216">
        <v>6.042</v>
      </c>
      <c r="G904" s="33"/>
      <c r="H904" s="34"/>
    </row>
    <row r="905" spans="1:8" s="2" customFormat="1" ht="16.9" customHeight="1">
      <c r="A905" s="33"/>
      <c r="B905" s="34"/>
      <c r="C905" s="215" t="s">
        <v>1</v>
      </c>
      <c r="D905" s="215" t="s">
        <v>1919</v>
      </c>
      <c r="E905" s="18" t="s">
        <v>1</v>
      </c>
      <c r="F905" s="216">
        <v>11.512</v>
      </c>
      <c r="G905" s="33"/>
      <c r="H905" s="34"/>
    </row>
    <row r="906" spans="1:8" s="2" customFormat="1" ht="16.9" customHeight="1">
      <c r="A906" s="33"/>
      <c r="B906" s="34"/>
      <c r="C906" s="215" t="s">
        <v>1</v>
      </c>
      <c r="D906" s="215" t="s">
        <v>1920</v>
      </c>
      <c r="E906" s="18" t="s">
        <v>1</v>
      </c>
      <c r="F906" s="216">
        <v>14.862</v>
      </c>
      <c r="G906" s="33"/>
      <c r="H906" s="34"/>
    </row>
    <row r="907" spans="1:8" s="2" customFormat="1" ht="16.9" customHeight="1">
      <c r="A907" s="33"/>
      <c r="B907" s="34"/>
      <c r="C907" s="215" t="s">
        <v>1</v>
      </c>
      <c r="D907" s="215" t="s">
        <v>1921</v>
      </c>
      <c r="E907" s="18" t="s">
        <v>1</v>
      </c>
      <c r="F907" s="216">
        <v>3.971</v>
      </c>
      <c r="G907" s="33"/>
      <c r="H907" s="34"/>
    </row>
    <row r="908" spans="1:8" s="2" customFormat="1" ht="16.9" customHeight="1">
      <c r="A908" s="33"/>
      <c r="B908" s="34"/>
      <c r="C908" s="215" t="s">
        <v>1</v>
      </c>
      <c r="D908" s="215" t="s">
        <v>1922</v>
      </c>
      <c r="E908" s="18" t="s">
        <v>1</v>
      </c>
      <c r="F908" s="216">
        <v>11.981</v>
      </c>
      <c r="G908" s="33"/>
      <c r="H908" s="34"/>
    </row>
    <row r="909" spans="1:8" s="2" customFormat="1" ht="16.9" customHeight="1">
      <c r="A909" s="33"/>
      <c r="B909" s="34"/>
      <c r="C909" s="215" t="s">
        <v>1</v>
      </c>
      <c r="D909" s="215" t="s">
        <v>1923</v>
      </c>
      <c r="E909" s="18" t="s">
        <v>1</v>
      </c>
      <c r="F909" s="216">
        <v>4.862</v>
      </c>
      <c r="G909" s="33"/>
      <c r="H909" s="34"/>
    </row>
    <row r="910" spans="1:8" s="2" customFormat="1" ht="16.9" customHeight="1">
      <c r="A910" s="33"/>
      <c r="B910" s="34"/>
      <c r="C910" s="215" t="s">
        <v>1</v>
      </c>
      <c r="D910" s="215" t="s">
        <v>1924</v>
      </c>
      <c r="E910" s="18" t="s">
        <v>1</v>
      </c>
      <c r="F910" s="216">
        <v>10.106</v>
      </c>
      <c r="G910" s="33"/>
      <c r="H910" s="34"/>
    </row>
    <row r="911" spans="1:8" s="2" customFormat="1" ht="16.9" customHeight="1">
      <c r="A911" s="33"/>
      <c r="B911" s="34"/>
      <c r="C911" s="215" t="s">
        <v>1</v>
      </c>
      <c r="D911" s="215" t="s">
        <v>1925</v>
      </c>
      <c r="E911" s="18" t="s">
        <v>1</v>
      </c>
      <c r="F911" s="216">
        <v>14.57</v>
      </c>
      <c r="G911" s="33"/>
      <c r="H911" s="34"/>
    </row>
    <row r="912" spans="1:8" s="2" customFormat="1" ht="16.9" customHeight="1">
      <c r="A912" s="33"/>
      <c r="B912" s="34"/>
      <c r="C912" s="215" t="s">
        <v>1</v>
      </c>
      <c r="D912" s="215" t="s">
        <v>1926</v>
      </c>
      <c r="E912" s="18" t="s">
        <v>1</v>
      </c>
      <c r="F912" s="216">
        <v>3.574</v>
      </c>
      <c r="G912" s="33"/>
      <c r="H912" s="34"/>
    </row>
    <row r="913" spans="1:8" s="2" customFormat="1" ht="16.9" customHeight="1">
      <c r="A913" s="33"/>
      <c r="B913" s="34"/>
      <c r="C913" s="215" t="s">
        <v>1</v>
      </c>
      <c r="D913" s="215" t="s">
        <v>1927</v>
      </c>
      <c r="E913" s="18" t="s">
        <v>1</v>
      </c>
      <c r="F913" s="216">
        <v>14.988</v>
      </c>
      <c r="G913" s="33"/>
      <c r="H913" s="34"/>
    </row>
    <row r="914" spans="1:8" s="2" customFormat="1" ht="16.9" customHeight="1">
      <c r="A914" s="33"/>
      <c r="B914" s="34"/>
      <c r="C914" s="215" t="s">
        <v>1</v>
      </c>
      <c r="D914" s="215" t="s">
        <v>1928</v>
      </c>
      <c r="E914" s="18" t="s">
        <v>1</v>
      </c>
      <c r="F914" s="216">
        <v>7.962</v>
      </c>
      <c r="G914" s="33"/>
      <c r="H914" s="34"/>
    </row>
    <row r="915" spans="1:8" s="2" customFormat="1" ht="16.9" customHeight="1">
      <c r="A915" s="33"/>
      <c r="B915" s="34"/>
      <c r="C915" s="215" t="s">
        <v>1</v>
      </c>
      <c r="D915" s="215" t="s">
        <v>1929</v>
      </c>
      <c r="E915" s="18" t="s">
        <v>1</v>
      </c>
      <c r="F915" s="216">
        <v>12.653</v>
      </c>
      <c r="G915" s="33"/>
      <c r="H915" s="34"/>
    </row>
    <row r="916" spans="1:8" s="2" customFormat="1" ht="16.9" customHeight="1">
      <c r="A916" s="33"/>
      <c r="B916" s="34"/>
      <c r="C916" s="215" t="s">
        <v>1</v>
      </c>
      <c r="D916" s="215" t="s">
        <v>1930</v>
      </c>
      <c r="E916" s="18" t="s">
        <v>1</v>
      </c>
      <c r="F916" s="216">
        <v>5.166</v>
      </c>
      <c r="G916" s="33"/>
      <c r="H916" s="34"/>
    </row>
    <row r="917" spans="1:8" s="2" customFormat="1" ht="16.9" customHeight="1">
      <c r="A917" s="33"/>
      <c r="B917" s="34"/>
      <c r="C917" s="215" t="s">
        <v>1</v>
      </c>
      <c r="D917" s="215" t="s">
        <v>1931</v>
      </c>
      <c r="E917" s="18" t="s">
        <v>1</v>
      </c>
      <c r="F917" s="216">
        <v>14.408</v>
      </c>
      <c r="G917" s="33"/>
      <c r="H917" s="34"/>
    </row>
    <row r="918" spans="1:8" s="2" customFormat="1" ht="16.9" customHeight="1">
      <c r="A918" s="33"/>
      <c r="B918" s="34"/>
      <c r="C918" s="215" t="s">
        <v>1</v>
      </c>
      <c r="D918" s="215" t="s">
        <v>1932</v>
      </c>
      <c r="E918" s="18" t="s">
        <v>1</v>
      </c>
      <c r="F918" s="216">
        <v>3.449</v>
      </c>
      <c r="G918" s="33"/>
      <c r="H918" s="34"/>
    </row>
    <row r="919" spans="1:8" s="2" customFormat="1" ht="16.9" customHeight="1">
      <c r="A919" s="33"/>
      <c r="B919" s="34"/>
      <c r="C919" s="215" t="s">
        <v>1</v>
      </c>
      <c r="D919" s="215" t="s">
        <v>1933</v>
      </c>
      <c r="E919" s="18" t="s">
        <v>1</v>
      </c>
      <c r="F919" s="216">
        <v>14.473</v>
      </c>
      <c r="G919" s="33"/>
      <c r="H919" s="34"/>
    </row>
    <row r="920" spans="1:8" s="2" customFormat="1" ht="16.9" customHeight="1">
      <c r="A920" s="33"/>
      <c r="B920" s="34"/>
      <c r="C920" s="215" t="s">
        <v>1</v>
      </c>
      <c r="D920" s="215" t="s">
        <v>1934</v>
      </c>
      <c r="E920" s="18" t="s">
        <v>1</v>
      </c>
      <c r="F920" s="216">
        <v>3.207</v>
      </c>
      <c r="G920" s="33"/>
      <c r="H920" s="34"/>
    </row>
    <row r="921" spans="1:8" s="2" customFormat="1" ht="16.9" customHeight="1">
      <c r="A921" s="33"/>
      <c r="B921" s="34"/>
      <c r="C921" s="215" t="s">
        <v>1</v>
      </c>
      <c r="D921" s="215" t="s">
        <v>1935</v>
      </c>
      <c r="E921" s="18" t="s">
        <v>1</v>
      </c>
      <c r="F921" s="216">
        <v>15.054</v>
      </c>
      <c r="G921" s="33"/>
      <c r="H921" s="34"/>
    </row>
    <row r="922" spans="1:8" s="2" customFormat="1" ht="16.9" customHeight="1">
      <c r="A922" s="33"/>
      <c r="B922" s="34"/>
      <c r="C922" s="215" t="s">
        <v>1</v>
      </c>
      <c r="D922" s="215" t="s">
        <v>1936</v>
      </c>
      <c r="E922" s="18" t="s">
        <v>1</v>
      </c>
      <c r="F922" s="216">
        <v>0.263</v>
      </c>
      <c r="G922" s="33"/>
      <c r="H922" s="34"/>
    </row>
    <row r="923" spans="1:8" s="2" customFormat="1" ht="16.9" customHeight="1">
      <c r="A923" s="33"/>
      <c r="B923" s="34"/>
      <c r="C923" s="215" t="s">
        <v>1</v>
      </c>
      <c r="D923" s="215" t="s">
        <v>1937</v>
      </c>
      <c r="E923" s="18" t="s">
        <v>1</v>
      </c>
      <c r="F923" s="216">
        <v>2.356</v>
      </c>
      <c r="G923" s="33"/>
      <c r="H923" s="34"/>
    </row>
    <row r="924" spans="1:8" s="2" customFormat="1" ht="16.9" customHeight="1">
      <c r="A924" s="33"/>
      <c r="B924" s="34"/>
      <c r="C924" s="215" t="s">
        <v>1</v>
      </c>
      <c r="D924" s="215" t="s">
        <v>1938</v>
      </c>
      <c r="E924" s="18" t="s">
        <v>1</v>
      </c>
      <c r="F924" s="216">
        <v>15.97</v>
      </c>
      <c r="G924" s="33"/>
      <c r="H924" s="34"/>
    </row>
    <row r="925" spans="1:8" s="2" customFormat="1" ht="16.9" customHeight="1">
      <c r="A925" s="33"/>
      <c r="B925" s="34"/>
      <c r="C925" s="215" t="s">
        <v>1</v>
      </c>
      <c r="D925" s="215" t="s">
        <v>1939</v>
      </c>
      <c r="E925" s="18" t="s">
        <v>1</v>
      </c>
      <c r="F925" s="216">
        <v>2.066</v>
      </c>
      <c r="G925" s="33"/>
      <c r="H925" s="34"/>
    </row>
    <row r="926" spans="1:8" s="2" customFormat="1" ht="16.9" customHeight="1">
      <c r="A926" s="33"/>
      <c r="B926" s="34"/>
      <c r="C926" s="215" t="s">
        <v>1</v>
      </c>
      <c r="D926" s="215" t="s">
        <v>1940</v>
      </c>
      <c r="E926" s="18" t="s">
        <v>1</v>
      </c>
      <c r="F926" s="216">
        <v>16.264</v>
      </c>
      <c r="G926" s="33"/>
      <c r="H926" s="34"/>
    </row>
    <row r="927" spans="1:8" s="2" customFormat="1" ht="16.9" customHeight="1">
      <c r="A927" s="33"/>
      <c r="B927" s="34"/>
      <c r="C927" s="215" t="s">
        <v>1</v>
      </c>
      <c r="D927" s="215" t="s">
        <v>1941</v>
      </c>
      <c r="E927" s="18" t="s">
        <v>1</v>
      </c>
      <c r="F927" s="216">
        <v>1.94</v>
      </c>
      <c r="G927" s="33"/>
      <c r="H927" s="34"/>
    </row>
    <row r="928" spans="1:8" s="2" customFormat="1" ht="16.9" customHeight="1">
      <c r="A928" s="33"/>
      <c r="B928" s="34"/>
      <c r="C928" s="215" t="s">
        <v>1</v>
      </c>
      <c r="D928" s="215" t="s">
        <v>1942</v>
      </c>
      <c r="E928" s="18" t="s">
        <v>1</v>
      </c>
      <c r="F928" s="216">
        <v>16.86</v>
      </c>
      <c r="G928" s="33"/>
      <c r="H928" s="34"/>
    </row>
    <row r="929" spans="1:8" s="2" customFormat="1" ht="16.9" customHeight="1">
      <c r="A929" s="33"/>
      <c r="B929" s="34"/>
      <c r="C929" s="215" t="s">
        <v>1</v>
      </c>
      <c r="D929" s="215" t="s">
        <v>1943</v>
      </c>
      <c r="E929" s="18" t="s">
        <v>1</v>
      </c>
      <c r="F929" s="216">
        <v>10.918</v>
      </c>
      <c r="G929" s="33"/>
      <c r="H929" s="34"/>
    </row>
    <row r="930" spans="1:8" s="2" customFormat="1" ht="16.9" customHeight="1">
      <c r="A930" s="33"/>
      <c r="B930" s="34"/>
      <c r="C930" s="215" t="s">
        <v>1</v>
      </c>
      <c r="D930" s="215" t="s">
        <v>1944</v>
      </c>
      <c r="E930" s="18" t="s">
        <v>1</v>
      </c>
      <c r="F930" s="216">
        <v>16.184</v>
      </c>
      <c r="G930" s="33"/>
      <c r="H930" s="34"/>
    </row>
    <row r="931" spans="1:8" s="2" customFormat="1" ht="16.9" customHeight="1">
      <c r="A931" s="33"/>
      <c r="B931" s="34"/>
      <c r="C931" s="215" t="s">
        <v>1</v>
      </c>
      <c r="D931" s="215" t="s">
        <v>1945</v>
      </c>
      <c r="E931" s="18" t="s">
        <v>1</v>
      </c>
      <c r="F931" s="216">
        <v>5.592</v>
      </c>
      <c r="G931" s="33"/>
      <c r="H931" s="34"/>
    </row>
    <row r="932" spans="1:8" s="2" customFormat="1" ht="16.9" customHeight="1">
      <c r="A932" s="33"/>
      <c r="B932" s="34"/>
      <c r="C932" s="215" t="s">
        <v>1</v>
      </c>
      <c r="D932" s="215" t="s">
        <v>1946</v>
      </c>
      <c r="E932" s="18" t="s">
        <v>1</v>
      </c>
      <c r="F932" s="216">
        <v>3.073</v>
      </c>
      <c r="G932" s="33"/>
      <c r="H932" s="34"/>
    </row>
    <row r="933" spans="1:8" s="2" customFormat="1" ht="16.9" customHeight="1">
      <c r="A933" s="33"/>
      <c r="B933" s="34"/>
      <c r="C933" s="215" t="s">
        <v>1</v>
      </c>
      <c r="D933" s="215" t="s">
        <v>1947</v>
      </c>
      <c r="E933" s="18" t="s">
        <v>1</v>
      </c>
      <c r="F933" s="216">
        <v>6.464</v>
      </c>
      <c r="G933" s="33"/>
      <c r="H933" s="34"/>
    </row>
    <row r="934" spans="1:8" s="2" customFormat="1" ht="16.9" customHeight="1">
      <c r="A934" s="33"/>
      <c r="B934" s="34"/>
      <c r="C934" s="215" t="s">
        <v>1</v>
      </c>
      <c r="D934" s="215" t="s">
        <v>1948</v>
      </c>
      <c r="E934" s="18" t="s">
        <v>1</v>
      </c>
      <c r="F934" s="216">
        <v>18.141</v>
      </c>
      <c r="G934" s="33"/>
      <c r="H934" s="34"/>
    </row>
    <row r="935" spans="1:8" s="2" customFormat="1" ht="16.9" customHeight="1">
      <c r="A935" s="33"/>
      <c r="B935" s="34"/>
      <c r="C935" s="215" t="s">
        <v>1</v>
      </c>
      <c r="D935" s="215" t="s">
        <v>1949</v>
      </c>
      <c r="E935" s="18" t="s">
        <v>1</v>
      </c>
      <c r="F935" s="216">
        <v>6.055</v>
      </c>
      <c r="G935" s="33"/>
      <c r="H935" s="34"/>
    </row>
    <row r="936" spans="1:8" s="2" customFormat="1" ht="16.9" customHeight="1">
      <c r="A936" s="33"/>
      <c r="B936" s="34"/>
      <c r="C936" s="215" t="s">
        <v>1</v>
      </c>
      <c r="D936" s="215" t="s">
        <v>1950</v>
      </c>
      <c r="E936" s="18" t="s">
        <v>1</v>
      </c>
      <c r="F936" s="216">
        <v>4.579</v>
      </c>
      <c r="G936" s="33"/>
      <c r="H936" s="34"/>
    </row>
    <row r="937" spans="1:8" s="2" customFormat="1" ht="16.9" customHeight="1">
      <c r="A937" s="33"/>
      <c r="B937" s="34"/>
      <c r="C937" s="215" t="s">
        <v>1</v>
      </c>
      <c r="D937" s="215" t="s">
        <v>1951</v>
      </c>
      <c r="E937" s="18" t="s">
        <v>1</v>
      </c>
      <c r="F937" s="216">
        <v>0</v>
      </c>
      <c r="G937" s="33"/>
      <c r="H937" s="34"/>
    </row>
    <row r="938" spans="1:8" s="2" customFormat="1" ht="16.9" customHeight="1">
      <c r="A938" s="33"/>
      <c r="B938" s="34"/>
      <c r="C938" s="215" t="s">
        <v>1</v>
      </c>
      <c r="D938" s="215" t="s">
        <v>1952</v>
      </c>
      <c r="E938" s="18" t="s">
        <v>1</v>
      </c>
      <c r="F938" s="216">
        <v>-0.331</v>
      </c>
      <c r="G938" s="33"/>
      <c r="H938" s="34"/>
    </row>
    <row r="939" spans="1:8" s="2" customFormat="1" ht="16.9" customHeight="1">
      <c r="A939" s="33"/>
      <c r="B939" s="34"/>
      <c r="C939" s="215" t="s">
        <v>1</v>
      </c>
      <c r="D939" s="215" t="s">
        <v>1953</v>
      </c>
      <c r="E939" s="18" t="s">
        <v>1</v>
      </c>
      <c r="F939" s="216">
        <v>-7.932</v>
      </c>
      <c r="G939" s="33"/>
      <c r="H939" s="34"/>
    </row>
    <row r="940" spans="1:8" s="2" customFormat="1" ht="16.9" customHeight="1">
      <c r="A940" s="33"/>
      <c r="B940" s="34"/>
      <c r="C940" s="215" t="s">
        <v>1</v>
      </c>
      <c r="D940" s="215" t="s">
        <v>1954</v>
      </c>
      <c r="E940" s="18" t="s">
        <v>1</v>
      </c>
      <c r="F940" s="216">
        <v>-3.521</v>
      </c>
      <c r="G940" s="33"/>
      <c r="H940" s="34"/>
    </row>
    <row r="941" spans="1:8" s="2" customFormat="1" ht="16.9" customHeight="1">
      <c r="A941" s="33"/>
      <c r="B941" s="34"/>
      <c r="C941" s="215" t="s">
        <v>1</v>
      </c>
      <c r="D941" s="215" t="s">
        <v>1284</v>
      </c>
      <c r="E941" s="18" t="s">
        <v>1</v>
      </c>
      <c r="F941" s="216">
        <v>0</v>
      </c>
      <c r="G941" s="33"/>
      <c r="H941" s="34"/>
    </row>
    <row r="942" spans="1:8" s="2" customFormat="1" ht="16.9" customHeight="1">
      <c r="A942" s="33"/>
      <c r="B942" s="34"/>
      <c r="C942" s="215" t="s">
        <v>1</v>
      </c>
      <c r="D942" s="215" t="s">
        <v>1285</v>
      </c>
      <c r="E942" s="18" t="s">
        <v>1</v>
      </c>
      <c r="F942" s="216">
        <v>-56.232</v>
      </c>
      <c r="G942" s="33"/>
      <c r="H942" s="34"/>
    </row>
    <row r="943" spans="1:8" s="2" customFormat="1" ht="16.9" customHeight="1">
      <c r="A943" s="33"/>
      <c r="B943" s="34"/>
      <c r="C943" s="215" t="s">
        <v>1</v>
      </c>
      <c r="D943" s="215" t="s">
        <v>1286</v>
      </c>
      <c r="E943" s="18" t="s">
        <v>1</v>
      </c>
      <c r="F943" s="216">
        <v>-84.777</v>
      </c>
      <c r="G943" s="33"/>
      <c r="H943" s="34"/>
    </row>
    <row r="944" spans="1:8" s="2" customFormat="1" ht="16.9" customHeight="1">
      <c r="A944" s="33"/>
      <c r="B944" s="34"/>
      <c r="C944" s="215" t="s">
        <v>1</v>
      </c>
      <c r="D944" s="215" t="s">
        <v>1287</v>
      </c>
      <c r="E944" s="18" t="s">
        <v>1</v>
      </c>
      <c r="F944" s="216">
        <v>-22.946</v>
      </c>
      <c r="G944" s="33"/>
      <c r="H944" s="34"/>
    </row>
    <row r="945" spans="1:8" s="2" customFormat="1" ht="16.9" customHeight="1">
      <c r="A945" s="33"/>
      <c r="B945" s="34"/>
      <c r="C945" s="215" t="s">
        <v>1</v>
      </c>
      <c r="D945" s="215" t="s">
        <v>1955</v>
      </c>
      <c r="E945" s="18" t="s">
        <v>1</v>
      </c>
      <c r="F945" s="216">
        <v>-58.225</v>
      </c>
      <c r="G945" s="33"/>
      <c r="H945" s="34"/>
    </row>
    <row r="946" spans="1:8" s="2" customFormat="1" ht="16.9" customHeight="1">
      <c r="A946" s="33"/>
      <c r="B946" s="34"/>
      <c r="C946" s="215" t="s">
        <v>1</v>
      </c>
      <c r="D946" s="215" t="s">
        <v>1956</v>
      </c>
      <c r="E946" s="18" t="s">
        <v>1</v>
      </c>
      <c r="F946" s="216">
        <v>-6.339</v>
      </c>
      <c r="G946" s="33"/>
      <c r="H946" s="34"/>
    </row>
    <row r="947" spans="1:8" s="2" customFormat="1" ht="16.9" customHeight="1">
      <c r="A947" s="33"/>
      <c r="B947" s="34"/>
      <c r="C947" s="215" t="s">
        <v>1</v>
      </c>
      <c r="D947" s="215" t="s">
        <v>1957</v>
      </c>
      <c r="E947" s="18" t="s">
        <v>1</v>
      </c>
      <c r="F947" s="216">
        <v>-0.66</v>
      </c>
      <c r="G947" s="33"/>
      <c r="H947" s="34"/>
    </row>
    <row r="948" spans="1:8" s="2" customFormat="1" ht="16.9" customHeight="1">
      <c r="A948" s="33"/>
      <c r="B948" s="34"/>
      <c r="C948" s="215" t="s">
        <v>1</v>
      </c>
      <c r="D948" s="215" t="s">
        <v>1958</v>
      </c>
      <c r="E948" s="18" t="s">
        <v>1</v>
      </c>
      <c r="F948" s="216">
        <v>-2.327</v>
      </c>
      <c r="G948" s="33"/>
      <c r="H948" s="34"/>
    </row>
    <row r="949" spans="1:8" s="2" customFormat="1" ht="16.9" customHeight="1">
      <c r="A949" s="33"/>
      <c r="B949" s="34"/>
      <c r="C949" s="215" t="s">
        <v>1</v>
      </c>
      <c r="D949" s="215" t="s">
        <v>1959</v>
      </c>
      <c r="E949" s="18" t="s">
        <v>1</v>
      </c>
      <c r="F949" s="216">
        <v>-603.194</v>
      </c>
      <c r="G949" s="33"/>
      <c r="H949" s="34"/>
    </row>
    <row r="950" spans="1:8" s="2" customFormat="1" ht="16.9" customHeight="1">
      <c r="A950" s="33"/>
      <c r="B950" s="34"/>
      <c r="C950" s="215" t="s">
        <v>830</v>
      </c>
      <c r="D950" s="215" t="s">
        <v>239</v>
      </c>
      <c r="E950" s="18" t="s">
        <v>1</v>
      </c>
      <c r="F950" s="216">
        <v>189.28</v>
      </c>
      <c r="G950" s="33"/>
      <c r="H950" s="34"/>
    </row>
    <row r="951" spans="1:8" s="2" customFormat="1" ht="16.9" customHeight="1">
      <c r="A951" s="33"/>
      <c r="B951" s="34"/>
      <c r="C951" s="217" t="s">
        <v>3048</v>
      </c>
      <c r="D951" s="33"/>
      <c r="E951" s="33"/>
      <c r="F951" s="33"/>
      <c r="G951" s="33"/>
      <c r="H951" s="34"/>
    </row>
    <row r="952" spans="1:8" s="2" customFormat="1" ht="16.9" customHeight="1">
      <c r="A952" s="33"/>
      <c r="B952" s="34"/>
      <c r="C952" s="215" t="s">
        <v>1839</v>
      </c>
      <c r="D952" s="215" t="s">
        <v>1840</v>
      </c>
      <c r="E952" s="18" t="s">
        <v>222</v>
      </c>
      <c r="F952" s="216">
        <v>123.032</v>
      </c>
      <c r="G952" s="33"/>
      <c r="H952" s="34"/>
    </row>
    <row r="953" spans="1:8" s="2" customFormat="1" ht="16.9" customHeight="1">
      <c r="A953" s="33"/>
      <c r="B953" s="34"/>
      <c r="C953" s="215" t="s">
        <v>1960</v>
      </c>
      <c r="D953" s="215" t="s">
        <v>1961</v>
      </c>
      <c r="E953" s="18" t="s">
        <v>222</v>
      </c>
      <c r="F953" s="216">
        <v>66.248</v>
      </c>
      <c r="G953" s="33"/>
      <c r="H953" s="34"/>
    </row>
    <row r="954" spans="1:8" s="2" customFormat="1" ht="16.9" customHeight="1">
      <c r="A954" s="33"/>
      <c r="B954" s="34"/>
      <c r="C954" s="211" t="s">
        <v>831</v>
      </c>
      <c r="D954" s="212" t="s">
        <v>1</v>
      </c>
      <c r="E954" s="213" t="s">
        <v>1</v>
      </c>
      <c r="F954" s="214">
        <v>1035.764</v>
      </c>
      <c r="G954" s="33"/>
      <c r="H954" s="34"/>
    </row>
    <row r="955" spans="1:8" s="2" customFormat="1" ht="16.9" customHeight="1">
      <c r="A955" s="33"/>
      <c r="B955" s="34"/>
      <c r="C955" s="215" t="s">
        <v>1</v>
      </c>
      <c r="D955" s="215" t="s">
        <v>1841</v>
      </c>
      <c r="E955" s="18" t="s">
        <v>1</v>
      </c>
      <c r="F955" s="216">
        <v>19.591</v>
      </c>
      <c r="G955" s="33"/>
      <c r="H955" s="34"/>
    </row>
    <row r="956" spans="1:8" s="2" customFormat="1" ht="16.9" customHeight="1">
      <c r="A956" s="33"/>
      <c r="B956" s="34"/>
      <c r="C956" s="215" t="s">
        <v>1</v>
      </c>
      <c r="D956" s="215" t="s">
        <v>1842</v>
      </c>
      <c r="E956" s="18" t="s">
        <v>1</v>
      </c>
      <c r="F956" s="216">
        <v>9.95</v>
      </c>
      <c r="G956" s="33"/>
      <c r="H956" s="34"/>
    </row>
    <row r="957" spans="1:8" s="2" customFormat="1" ht="16.9" customHeight="1">
      <c r="A957" s="33"/>
      <c r="B957" s="34"/>
      <c r="C957" s="215" t="s">
        <v>1</v>
      </c>
      <c r="D957" s="215" t="s">
        <v>1843</v>
      </c>
      <c r="E957" s="18" t="s">
        <v>1</v>
      </c>
      <c r="F957" s="216">
        <v>9.723</v>
      </c>
      <c r="G957" s="33"/>
      <c r="H957" s="34"/>
    </row>
    <row r="958" spans="1:8" s="2" customFormat="1" ht="16.9" customHeight="1">
      <c r="A958" s="33"/>
      <c r="B958" s="34"/>
      <c r="C958" s="215" t="s">
        <v>1</v>
      </c>
      <c r="D958" s="215" t="s">
        <v>1844</v>
      </c>
      <c r="E958" s="18" t="s">
        <v>1</v>
      </c>
      <c r="F958" s="216">
        <v>8.951</v>
      </c>
      <c r="G958" s="33"/>
      <c r="H958" s="34"/>
    </row>
    <row r="959" spans="1:8" s="2" customFormat="1" ht="16.9" customHeight="1">
      <c r="A959" s="33"/>
      <c r="B959" s="34"/>
      <c r="C959" s="215" t="s">
        <v>1</v>
      </c>
      <c r="D959" s="215" t="s">
        <v>1845</v>
      </c>
      <c r="E959" s="18" t="s">
        <v>1</v>
      </c>
      <c r="F959" s="216">
        <v>12.623</v>
      </c>
      <c r="G959" s="33"/>
      <c r="H959" s="34"/>
    </row>
    <row r="960" spans="1:8" s="2" customFormat="1" ht="16.9" customHeight="1">
      <c r="A960" s="33"/>
      <c r="B960" s="34"/>
      <c r="C960" s="215" t="s">
        <v>1</v>
      </c>
      <c r="D960" s="215" t="s">
        <v>1846</v>
      </c>
      <c r="E960" s="18" t="s">
        <v>1</v>
      </c>
      <c r="F960" s="216">
        <v>10.358</v>
      </c>
      <c r="G960" s="33"/>
      <c r="H960" s="34"/>
    </row>
    <row r="961" spans="1:8" s="2" customFormat="1" ht="16.9" customHeight="1">
      <c r="A961" s="33"/>
      <c r="B961" s="34"/>
      <c r="C961" s="215" t="s">
        <v>1</v>
      </c>
      <c r="D961" s="215" t="s">
        <v>1847</v>
      </c>
      <c r="E961" s="18" t="s">
        <v>1</v>
      </c>
      <c r="F961" s="216">
        <v>6.146</v>
      </c>
      <c r="G961" s="33"/>
      <c r="H961" s="34"/>
    </row>
    <row r="962" spans="1:8" s="2" customFormat="1" ht="16.9" customHeight="1">
      <c r="A962" s="33"/>
      <c r="B962" s="34"/>
      <c r="C962" s="215" t="s">
        <v>1</v>
      </c>
      <c r="D962" s="215" t="s">
        <v>1848</v>
      </c>
      <c r="E962" s="18" t="s">
        <v>1</v>
      </c>
      <c r="F962" s="216">
        <v>9.849</v>
      </c>
      <c r="G962" s="33"/>
      <c r="H962" s="34"/>
    </row>
    <row r="963" spans="1:8" s="2" customFormat="1" ht="16.9" customHeight="1">
      <c r="A963" s="33"/>
      <c r="B963" s="34"/>
      <c r="C963" s="215" t="s">
        <v>1</v>
      </c>
      <c r="D963" s="215" t="s">
        <v>1849</v>
      </c>
      <c r="E963" s="18" t="s">
        <v>1</v>
      </c>
      <c r="F963" s="216">
        <v>5.539</v>
      </c>
      <c r="G963" s="33"/>
      <c r="H963" s="34"/>
    </row>
    <row r="964" spans="1:8" s="2" customFormat="1" ht="16.9" customHeight="1">
      <c r="A964" s="33"/>
      <c r="B964" s="34"/>
      <c r="C964" s="215" t="s">
        <v>1</v>
      </c>
      <c r="D964" s="215" t="s">
        <v>1850</v>
      </c>
      <c r="E964" s="18" t="s">
        <v>1</v>
      </c>
      <c r="F964" s="216">
        <v>10.155</v>
      </c>
      <c r="G964" s="33"/>
      <c r="H964" s="34"/>
    </row>
    <row r="965" spans="1:8" s="2" customFormat="1" ht="16.9" customHeight="1">
      <c r="A965" s="33"/>
      <c r="B965" s="34"/>
      <c r="C965" s="215" t="s">
        <v>1</v>
      </c>
      <c r="D965" s="215" t="s">
        <v>1851</v>
      </c>
      <c r="E965" s="18" t="s">
        <v>1</v>
      </c>
      <c r="F965" s="216">
        <v>6.32</v>
      </c>
      <c r="G965" s="33"/>
      <c r="H965" s="34"/>
    </row>
    <row r="966" spans="1:8" s="2" customFormat="1" ht="16.9" customHeight="1">
      <c r="A966" s="33"/>
      <c r="B966" s="34"/>
      <c r="C966" s="215" t="s">
        <v>1</v>
      </c>
      <c r="D966" s="215" t="s">
        <v>1852</v>
      </c>
      <c r="E966" s="18" t="s">
        <v>1</v>
      </c>
      <c r="F966" s="216">
        <v>10.134</v>
      </c>
      <c r="G966" s="33"/>
      <c r="H966" s="34"/>
    </row>
    <row r="967" spans="1:8" s="2" customFormat="1" ht="16.9" customHeight="1">
      <c r="A967" s="33"/>
      <c r="B967" s="34"/>
      <c r="C967" s="215" t="s">
        <v>1</v>
      </c>
      <c r="D967" s="215" t="s">
        <v>1853</v>
      </c>
      <c r="E967" s="18" t="s">
        <v>1</v>
      </c>
      <c r="F967" s="216">
        <v>10.477</v>
      </c>
      <c r="G967" s="33"/>
      <c r="H967" s="34"/>
    </row>
    <row r="968" spans="1:8" s="2" customFormat="1" ht="16.9" customHeight="1">
      <c r="A968" s="33"/>
      <c r="B968" s="34"/>
      <c r="C968" s="215" t="s">
        <v>1</v>
      </c>
      <c r="D968" s="215" t="s">
        <v>1854</v>
      </c>
      <c r="E968" s="18" t="s">
        <v>1</v>
      </c>
      <c r="F968" s="216">
        <v>9.199</v>
      </c>
      <c r="G968" s="33"/>
      <c r="H968" s="34"/>
    </row>
    <row r="969" spans="1:8" s="2" customFormat="1" ht="16.9" customHeight="1">
      <c r="A969" s="33"/>
      <c r="B969" s="34"/>
      <c r="C969" s="215" t="s">
        <v>1</v>
      </c>
      <c r="D969" s="215" t="s">
        <v>1855</v>
      </c>
      <c r="E969" s="18" t="s">
        <v>1</v>
      </c>
      <c r="F969" s="216">
        <v>6.648</v>
      </c>
      <c r="G969" s="33"/>
      <c r="H969" s="34"/>
    </row>
    <row r="970" spans="1:8" s="2" customFormat="1" ht="16.9" customHeight="1">
      <c r="A970" s="33"/>
      <c r="B970" s="34"/>
      <c r="C970" s="215" t="s">
        <v>1</v>
      </c>
      <c r="D970" s="215" t="s">
        <v>1856</v>
      </c>
      <c r="E970" s="18" t="s">
        <v>1</v>
      </c>
      <c r="F970" s="216">
        <v>16.335</v>
      </c>
      <c r="G970" s="33"/>
      <c r="H970" s="34"/>
    </row>
    <row r="971" spans="1:8" s="2" customFormat="1" ht="16.9" customHeight="1">
      <c r="A971" s="33"/>
      <c r="B971" s="34"/>
      <c r="C971" s="215" t="s">
        <v>1</v>
      </c>
      <c r="D971" s="215" t="s">
        <v>1857</v>
      </c>
      <c r="E971" s="18" t="s">
        <v>1</v>
      </c>
      <c r="F971" s="216">
        <v>5.789</v>
      </c>
      <c r="G971" s="33"/>
      <c r="H971" s="34"/>
    </row>
    <row r="972" spans="1:8" s="2" customFormat="1" ht="16.9" customHeight="1">
      <c r="A972" s="33"/>
      <c r="B972" s="34"/>
      <c r="C972" s="215" t="s">
        <v>1</v>
      </c>
      <c r="D972" s="215" t="s">
        <v>1858</v>
      </c>
      <c r="E972" s="18" t="s">
        <v>1</v>
      </c>
      <c r="F972" s="216">
        <v>15.28</v>
      </c>
      <c r="G972" s="33"/>
      <c r="H972" s="34"/>
    </row>
    <row r="973" spans="1:8" s="2" customFormat="1" ht="16.9" customHeight="1">
      <c r="A973" s="33"/>
      <c r="B973" s="34"/>
      <c r="C973" s="215" t="s">
        <v>1</v>
      </c>
      <c r="D973" s="215" t="s">
        <v>1859</v>
      </c>
      <c r="E973" s="18" t="s">
        <v>1</v>
      </c>
      <c r="F973" s="216">
        <v>5.62</v>
      </c>
      <c r="G973" s="33"/>
      <c r="H973" s="34"/>
    </row>
    <row r="974" spans="1:8" s="2" customFormat="1" ht="16.9" customHeight="1">
      <c r="A974" s="33"/>
      <c r="B974" s="34"/>
      <c r="C974" s="215" t="s">
        <v>1</v>
      </c>
      <c r="D974" s="215" t="s">
        <v>1860</v>
      </c>
      <c r="E974" s="18" t="s">
        <v>1</v>
      </c>
      <c r="F974" s="216">
        <v>9.178</v>
      </c>
      <c r="G974" s="33"/>
      <c r="H974" s="34"/>
    </row>
    <row r="975" spans="1:8" s="2" customFormat="1" ht="16.9" customHeight="1">
      <c r="A975" s="33"/>
      <c r="B975" s="34"/>
      <c r="C975" s="215" t="s">
        <v>1</v>
      </c>
      <c r="D975" s="215" t="s">
        <v>1861</v>
      </c>
      <c r="E975" s="18" t="s">
        <v>1</v>
      </c>
      <c r="F975" s="216">
        <v>6.908</v>
      </c>
      <c r="G975" s="33"/>
      <c r="H975" s="34"/>
    </row>
    <row r="976" spans="1:8" s="2" customFormat="1" ht="16.9" customHeight="1">
      <c r="A976" s="33"/>
      <c r="B976" s="34"/>
      <c r="C976" s="215" t="s">
        <v>1</v>
      </c>
      <c r="D976" s="215" t="s">
        <v>1862</v>
      </c>
      <c r="E976" s="18" t="s">
        <v>1</v>
      </c>
      <c r="F976" s="216">
        <v>1.114</v>
      </c>
      <c r="G976" s="33"/>
      <c r="H976" s="34"/>
    </row>
    <row r="977" spans="1:8" s="2" customFormat="1" ht="16.9" customHeight="1">
      <c r="A977" s="33"/>
      <c r="B977" s="34"/>
      <c r="C977" s="215" t="s">
        <v>1</v>
      </c>
      <c r="D977" s="215" t="s">
        <v>1863</v>
      </c>
      <c r="E977" s="18" t="s">
        <v>1</v>
      </c>
      <c r="F977" s="216">
        <v>16.237</v>
      </c>
      <c r="G977" s="33"/>
      <c r="H977" s="34"/>
    </row>
    <row r="978" spans="1:8" s="2" customFormat="1" ht="16.9" customHeight="1">
      <c r="A978" s="33"/>
      <c r="B978" s="34"/>
      <c r="C978" s="215" t="s">
        <v>1</v>
      </c>
      <c r="D978" s="215" t="s">
        <v>1864</v>
      </c>
      <c r="E978" s="18" t="s">
        <v>1</v>
      </c>
      <c r="F978" s="216">
        <v>6.836</v>
      </c>
      <c r="G978" s="33"/>
      <c r="H978" s="34"/>
    </row>
    <row r="979" spans="1:8" s="2" customFormat="1" ht="16.9" customHeight="1">
      <c r="A979" s="33"/>
      <c r="B979" s="34"/>
      <c r="C979" s="215" t="s">
        <v>1</v>
      </c>
      <c r="D979" s="215" t="s">
        <v>1865</v>
      </c>
      <c r="E979" s="18" t="s">
        <v>1</v>
      </c>
      <c r="F979" s="216">
        <v>14.233</v>
      </c>
      <c r="G979" s="33"/>
      <c r="H979" s="34"/>
    </row>
    <row r="980" spans="1:8" s="2" customFormat="1" ht="16.9" customHeight="1">
      <c r="A980" s="33"/>
      <c r="B980" s="34"/>
      <c r="C980" s="215" t="s">
        <v>1</v>
      </c>
      <c r="D980" s="215" t="s">
        <v>1866</v>
      </c>
      <c r="E980" s="18" t="s">
        <v>1</v>
      </c>
      <c r="F980" s="216">
        <v>5.305</v>
      </c>
      <c r="G980" s="33"/>
      <c r="H980" s="34"/>
    </row>
    <row r="981" spans="1:8" s="2" customFormat="1" ht="16.9" customHeight="1">
      <c r="A981" s="33"/>
      <c r="B981" s="34"/>
      <c r="C981" s="215" t="s">
        <v>1</v>
      </c>
      <c r="D981" s="215" t="s">
        <v>1867</v>
      </c>
      <c r="E981" s="18" t="s">
        <v>1</v>
      </c>
      <c r="F981" s="216">
        <v>10.086</v>
      </c>
      <c r="G981" s="33"/>
      <c r="H981" s="34"/>
    </row>
    <row r="982" spans="1:8" s="2" customFormat="1" ht="16.9" customHeight="1">
      <c r="A982" s="33"/>
      <c r="B982" s="34"/>
      <c r="C982" s="215" t="s">
        <v>1</v>
      </c>
      <c r="D982" s="215" t="s">
        <v>1868</v>
      </c>
      <c r="E982" s="18" t="s">
        <v>1</v>
      </c>
      <c r="F982" s="216">
        <v>9.928</v>
      </c>
      <c r="G982" s="33"/>
      <c r="H982" s="34"/>
    </row>
    <row r="983" spans="1:8" s="2" customFormat="1" ht="16.9" customHeight="1">
      <c r="A983" s="33"/>
      <c r="B983" s="34"/>
      <c r="C983" s="215" t="s">
        <v>1</v>
      </c>
      <c r="D983" s="215" t="s">
        <v>1869</v>
      </c>
      <c r="E983" s="18" t="s">
        <v>1</v>
      </c>
      <c r="F983" s="216">
        <v>14.17</v>
      </c>
      <c r="G983" s="33"/>
      <c r="H983" s="34"/>
    </row>
    <row r="984" spans="1:8" s="2" customFormat="1" ht="16.9" customHeight="1">
      <c r="A984" s="33"/>
      <c r="B984" s="34"/>
      <c r="C984" s="215" t="s">
        <v>1</v>
      </c>
      <c r="D984" s="215" t="s">
        <v>1870</v>
      </c>
      <c r="E984" s="18" t="s">
        <v>1</v>
      </c>
      <c r="F984" s="216">
        <v>15.965</v>
      </c>
      <c r="G984" s="33"/>
      <c r="H984" s="34"/>
    </row>
    <row r="985" spans="1:8" s="2" customFormat="1" ht="16.9" customHeight="1">
      <c r="A985" s="33"/>
      <c r="B985" s="34"/>
      <c r="C985" s="215" t="s">
        <v>1</v>
      </c>
      <c r="D985" s="215" t="s">
        <v>1871</v>
      </c>
      <c r="E985" s="18" t="s">
        <v>1</v>
      </c>
      <c r="F985" s="216">
        <v>6.573</v>
      </c>
      <c r="G985" s="33"/>
      <c r="H985" s="34"/>
    </row>
    <row r="986" spans="1:8" s="2" customFormat="1" ht="16.9" customHeight="1">
      <c r="A986" s="33"/>
      <c r="B986" s="34"/>
      <c r="C986" s="215" t="s">
        <v>1</v>
      </c>
      <c r="D986" s="215" t="s">
        <v>1872</v>
      </c>
      <c r="E986" s="18" t="s">
        <v>1</v>
      </c>
      <c r="F986" s="216">
        <v>10.779</v>
      </c>
      <c r="G986" s="33"/>
      <c r="H986" s="34"/>
    </row>
    <row r="987" spans="1:8" s="2" customFormat="1" ht="16.9" customHeight="1">
      <c r="A987" s="33"/>
      <c r="B987" s="34"/>
      <c r="C987" s="215" t="s">
        <v>1</v>
      </c>
      <c r="D987" s="215" t="s">
        <v>1873</v>
      </c>
      <c r="E987" s="18" t="s">
        <v>1</v>
      </c>
      <c r="F987" s="216">
        <v>10.38</v>
      </c>
      <c r="G987" s="33"/>
      <c r="H987" s="34"/>
    </row>
    <row r="988" spans="1:8" s="2" customFormat="1" ht="16.9" customHeight="1">
      <c r="A988" s="33"/>
      <c r="B988" s="34"/>
      <c r="C988" s="215" t="s">
        <v>1</v>
      </c>
      <c r="D988" s="215" t="s">
        <v>1874</v>
      </c>
      <c r="E988" s="18" t="s">
        <v>1</v>
      </c>
      <c r="F988" s="216">
        <v>7.816</v>
      </c>
      <c r="G988" s="33"/>
      <c r="H988" s="34"/>
    </row>
    <row r="989" spans="1:8" s="2" customFormat="1" ht="16.9" customHeight="1">
      <c r="A989" s="33"/>
      <c r="B989" s="34"/>
      <c r="C989" s="215" t="s">
        <v>1</v>
      </c>
      <c r="D989" s="215" t="s">
        <v>1875</v>
      </c>
      <c r="E989" s="18" t="s">
        <v>1</v>
      </c>
      <c r="F989" s="216">
        <v>2.988</v>
      </c>
      <c r="G989" s="33"/>
      <c r="H989" s="34"/>
    </row>
    <row r="990" spans="1:8" s="2" customFormat="1" ht="16.9" customHeight="1">
      <c r="A990" s="33"/>
      <c r="B990" s="34"/>
      <c r="C990" s="215" t="s">
        <v>1</v>
      </c>
      <c r="D990" s="215" t="s">
        <v>1876</v>
      </c>
      <c r="E990" s="18" t="s">
        <v>1</v>
      </c>
      <c r="F990" s="216">
        <v>15.556</v>
      </c>
      <c r="G990" s="33"/>
      <c r="H990" s="34"/>
    </row>
    <row r="991" spans="1:8" s="2" customFormat="1" ht="16.9" customHeight="1">
      <c r="A991" s="33"/>
      <c r="B991" s="34"/>
      <c r="C991" s="215" t="s">
        <v>1</v>
      </c>
      <c r="D991" s="215" t="s">
        <v>1877</v>
      </c>
      <c r="E991" s="18" t="s">
        <v>1</v>
      </c>
      <c r="F991" s="216">
        <v>5.996</v>
      </c>
      <c r="G991" s="33"/>
      <c r="H991" s="34"/>
    </row>
    <row r="992" spans="1:8" s="2" customFormat="1" ht="16.9" customHeight="1">
      <c r="A992" s="33"/>
      <c r="B992" s="34"/>
      <c r="C992" s="215" t="s">
        <v>1</v>
      </c>
      <c r="D992" s="215" t="s">
        <v>1878</v>
      </c>
      <c r="E992" s="18" t="s">
        <v>1</v>
      </c>
      <c r="F992" s="216">
        <v>12.397</v>
      </c>
      <c r="G992" s="33"/>
      <c r="H992" s="34"/>
    </row>
    <row r="993" spans="1:8" s="2" customFormat="1" ht="16.9" customHeight="1">
      <c r="A993" s="33"/>
      <c r="B993" s="34"/>
      <c r="C993" s="215" t="s">
        <v>1</v>
      </c>
      <c r="D993" s="215" t="s">
        <v>1879</v>
      </c>
      <c r="E993" s="18" t="s">
        <v>1</v>
      </c>
      <c r="F993" s="216">
        <v>11.276</v>
      </c>
      <c r="G993" s="33"/>
      <c r="H993" s="34"/>
    </row>
    <row r="994" spans="1:8" s="2" customFormat="1" ht="16.9" customHeight="1">
      <c r="A994" s="33"/>
      <c r="B994" s="34"/>
      <c r="C994" s="215" t="s">
        <v>1</v>
      </c>
      <c r="D994" s="215" t="s">
        <v>1880</v>
      </c>
      <c r="E994" s="18" t="s">
        <v>1</v>
      </c>
      <c r="F994" s="216">
        <v>8.641</v>
      </c>
      <c r="G994" s="33"/>
      <c r="H994" s="34"/>
    </row>
    <row r="995" spans="1:8" s="2" customFormat="1" ht="16.9" customHeight="1">
      <c r="A995" s="33"/>
      <c r="B995" s="34"/>
      <c r="C995" s="215" t="s">
        <v>1</v>
      </c>
      <c r="D995" s="215" t="s">
        <v>1881</v>
      </c>
      <c r="E995" s="18" t="s">
        <v>1</v>
      </c>
      <c r="F995" s="216">
        <v>9.653</v>
      </c>
      <c r="G995" s="33"/>
      <c r="H995" s="34"/>
    </row>
    <row r="996" spans="1:8" s="2" customFormat="1" ht="16.9" customHeight="1">
      <c r="A996" s="33"/>
      <c r="B996" s="34"/>
      <c r="C996" s="215" t="s">
        <v>1</v>
      </c>
      <c r="D996" s="215" t="s">
        <v>1882</v>
      </c>
      <c r="E996" s="18" t="s">
        <v>1</v>
      </c>
      <c r="F996" s="216">
        <v>4.428</v>
      </c>
      <c r="G996" s="33"/>
      <c r="H996" s="34"/>
    </row>
    <row r="997" spans="1:8" s="2" customFormat="1" ht="16.9" customHeight="1">
      <c r="A997" s="33"/>
      <c r="B997" s="34"/>
      <c r="C997" s="215" t="s">
        <v>1</v>
      </c>
      <c r="D997" s="215" t="s">
        <v>1883</v>
      </c>
      <c r="E997" s="18" t="s">
        <v>1</v>
      </c>
      <c r="F997" s="216">
        <v>10.076</v>
      </c>
      <c r="G997" s="33"/>
      <c r="H997" s="34"/>
    </row>
    <row r="998" spans="1:8" s="2" customFormat="1" ht="16.9" customHeight="1">
      <c r="A998" s="33"/>
      <c r="B998" s="34"/>
      <c r="C998" s="215" t="s">
        <v>1</v>
      </c>
      <c r="D998" s="215" t="s">
        <v>1884</v>
      </c>
      <c r="E998" s="18" t="s">
        <v>1</v>
      </c>
      <c r="F998" s="216">
        <v>6.756</v>
      </c>
      <c r="G998" s="33"/>
      <c r="H998" s="34"/>
    </row>
    <row r="999" spans="1:8" s="2" customFormat="1" ht="16.9" customHeight="1">
      <c r="A999" s="33"/>
      <c r="B999" s="34"/>
      <c r="C999" s="215" t="s">
        <v>1</v>
      </c>
      <c r="D999" s="215" t="s">
        <v>1885</v>
      </c>
      <c r="E999" s="18" t="s">
        <v>1</v>
      </c>
      <c r="F999" s="216">
        <v>15.167</v>
      </c>
      <c r="G999" s="33"/>
      <c r="H999" s="34"/>
    </row>
    <row r="1000" spans="1:8" s="2" customFormat="1" ht="16.9" customHeight="1">
      <c r="A1000" s="33"/>
      <c r="B1000" s="34"/>
      <c r="C1000" s="215" t="s">
        <v>1</v>
      </c>
      <c r="D1000" s="215" t="s">
        <v>1886</v>
      </c>
      <c r="E1000" s="18" t="s">
        <v>1</v>
      </c>
      <c r="F1000" s="216">
        <v>5.78</v>
      </c>
      <c r="G1000" s="33"/>
      <c r="H1000" s="34"/>
    </row>
    <row r="1001" spans="1:8" s="2" customFormat="1" ht="16.9" customHeight="1">
      <c r="A1001" s="33"/>
      <c r="B1001" s="34"/>
      <c r="C1001" s="215" t="s">
        <v>1</v>
      </c>
      <c r="D1001" s="215" t="s">
        <v>1887</v>
      </c>
      <c r="E1001" s="18" t="s">
        <v>1</v>
      </c>
      <c r="F1001" s="216">
        <v>2.247</v>
      </c>
      <c r="G1001" s="33"/>
      <c r="H1001" s="34"/>
    </row>
    <row r="1002" spans="1:8" s="2" customFormat="1" ht="16.9" customHeight="1">
      <c r="A1002" s="33"/>
      <c r="B1002" s="34"/>
      <c r="C1002" s="215" t="s">
        <v>1</v>
      </c>
      <c r="D1002" s="215" t="s">
        <v>1888</v>
      </c>
      <c r="E1002" s="18" t="s">
        <v>1</v>
      </c>
      <c r="F1002" s="216">
        <v>11.284</v>
      </c>
      <c r="G1002" s="33"/>
      <c r="H1002" s="34"/>
    </row>
    <row r="1003" spans="1:8" s="2" customFormat="1" ht="16.9" customHeight="1">
      <c r="A1003" s="33"/>
      <c r="B1003" s="34"/>
      <c r="C1003" s="215" t="s">
        <v>1</v>
      </c>
      <c r="D1003" s="215" t="s">
        <v>1889</v>
      </c>
      <c r="E1003" s="18" t="s">
        <v>1</v>
      </c>
      <c r="F1003" s="216">
        <v>7.877</v>
      </c>
      <c r="G1003" s="33"/>
      <c r="H1003" s="34"/>
    </row>
    <row r="1004" spans="1:8" s="2" customFormat="1" ht="16.9" customHeight="1">
      <c r="A1004" s="33"/>
      <c r="B1004" s="34"/>
      <c r="C1004" s="215" t="s">
        <v>1</v>
      </c>
      <c r="D1004" s="215" t="s">
        <v>1890</v>
      </c>
      <c r="E1004" s="18" t="s">
        <v>1</v>
      </c>
      <c r="F1004" s="216">
        <v>8.045</v>
      </c>
      <c r="G1004" s="33"/>
      <c r="H1004" s="34"/>
    </row>
    <row r="1005" spans="1:8" s="2" customFormat="1" ht="16.9" customHeight="1">
      <c r="A1005" s="33"/>
      <c r="B1005" s="34"/>
      <c r="C1005" s="215" t="s">
        <v>1</v>
      </c>
      <c r="D1005" s="215" t="s">
        <v>1891</v>
      </c>
      <c r="E1005" s="18" t="s">
        <v>1</v>
      </c>
      <c r="F1005" s="216">
        <v>11.756</v>
      </c>
      <c r="G1005" s="33"/>
      <c r="H1005" s="34"/>
    </row>
    <row r="1006" spans="1:8" s="2" customFormat="1" ht="16.9" customHeight="1">
      <c r="A1006" s="33"/>
      <c r="B1006" s="34"/>
      <c r="C1006" s="215" t="s">
        <v>1</v>
      </c>
      <c r="D1006" s="215" t="s">
        <v>1892</v>
      </c>
      <c r="E1006" s="18" t="s">
        <v>1</v>
      </c>
      <c r="F1006" s="216">
        <v>7.602</v>
      </c>
      <c r="G1006" s="33"/>
      <c r="H1006" s="34"/>
    </row>
    <row r="1007" spans="1:8" s="2" customFormat="1" ht="16.9" customHeight="1">
      <c r="A1007" s="33"/>
      <c r="B1007" s="34"/>
      <c r="C1007" s="215" t="s">
        <v>1</v>
      </c>
      <c r="D1007" s="215" t="s">
        <v>1893</v>
      </c>
      <c r="E1007" s="18" t="s">
        <v>1</v>
      </c>
      <c r="F1007" s="216">
        <v>0</v>
      </c>
      <c r="G1007" s="33"/>
      <c r="H1007" s="34"/>
    </row>
    <row r="1008" spans="1:8" s="2" customFormat="1" ht="16.9" customHeight="1">
      <c r="A1008" s="33"/>
      <c r="B1008" s="34"/>
      <c r="C1008" s="215" t="s">
        <v>1</v>
      </c>
      <c r="D1008" s="215" t="s">
        <v>1894</v>
      </c>
      <c r="E1008" s="18" t="s">
        <v>1</v>
      </c>
      <c r="F1008" s="216">
        <v>15.408</v>
      </c>
      <c r="G1008" s="33"/>
      <c r="H1008" s="34"/>
    </row>
    <row r="1009" spans="1:8" s="2" customFormat="1" ht="16.9" customHeight="1">
      <c r="A1009" s="33"/>
      <c r="B1009" s="34"/>
      <c r="C1009" s="215" t="s">
        <v>1</v>
      </c>
      <c r="D1009" s="215" t="s">
        <v>1895</v>
      </c>
      <c r="E1009" s="18" t="s">
        <v>1</v>
      </c>
      <c r="F1009" s="216">
        <v>5.971</v>
      </c>
      <c r="G1009" s="33"/>
      <c r="H1009" s="34"/>
    </row>
    <row r="1010" spans="1:8" s="2" customFormat="1" ht="16.9" customHeight="1">
      <c r="A1010" s="33"/>
      <c r="B1010" s="34"/>
      <c r="C1010" s="215" t="s">
        <v>1</v>
      </c>
      <c r="D1010" s="215" t="s">
        <v>1896</v>
      </c>
      <c r="E1010" s="18" t="s">
        <v>1</v>
      </c>
      <c r="F1010" s="216">
        <v>5.44</v>
      </c>
      <c r="G1010" s="33"/>
      <c r="H1010" s="34"/>
    </row>
    <row r="1011" spans="1:8" s="2" customFormat="1" ht="16.9" customHeight="1">
      <c r="A1011" s="33"/>
      <c r="B1011" s="34"/>
      <c r="C1011" s="215" t="s">
        <v>1</v>
      </c>
      <c r="D1011" s="215" t="s">
        <v>1897</v>
      </c>
      <c r="E1011" s="18" t="s">
        <v>1</v>
      </c>
      <c r="F1011" s="216">
        <v>12.318</v>
      </c>
      <c r="G1011" s="33"/>
      <c r="H1011" s="34"/>
    </row>
    <row r="1012" spans="1:8" s="2" customFormat="1" ht="16.9" customHeight="1">
      <c r="A1012" s="33"/>
      <c r="B1012" s="34"/>
      <c r="C1012" s="215" t="s">
        <v>1</v>
      </c>
      <c r="D1012" s="215" t="s">
        <v>1898</v>
      </c>
      <c r="E1012" s="18" t="s">
        <v>1</v>
      </c>
      <c r="F1012" s="216">
        <v>8.642</v>
      </c>
      <c r="G1012" s="33"/>
      <c r="H1012" s="34"/>
    </row>
    <row r="1013" spans="1:8" s="2" customFormat="1" ht="16.9" customHeight="1">
      <c r="A1013" s="33"/>
      <c r="B1013" s="34"/>
      <c r="C1013" s="215" t="s">
        <v>1</v>
      </c>
      <c r="D1013" s="215" t="s">
        <v>1899</v>
      </c>
      <c r="E1013" s="18" t="s">
        <v>1</v>
      </c>
      <c r="F1013" s="216">
        <v>2.55</v>
      </c>
      <c r="G1013" s="33"/>
      <c r="H1013" s="34"/>
    </row>
    <row r="1014" spans="1:8" s="2" customFormat="1" ht="16.9" customHeight="1">
      <c r="A1014" s="33"/>
      <c r="B1014" s="34"/>
      <c r="C1014" s="215" t="s">
        <v>1</v>
      </c>
      <c r="D1014" s="215" t="s">
        <v>1900</v>
      </c>
      <c r="E1014" s="18" t="s">
        <v>1</v>
      </c>
      <c r="F1014" s="216">
        <v>13.063</v>
      </c>
      <c r="G1014" s="33"/>
      <c r="H1014" s="34"/>
    </row>
    <row r="1015" spans="1:8" s="2" customFormat="1" ht="16.9" customHeight="1">
      <c r="A1015" s="33"/>
      <c r="B1015" s="34"/>
      <c r="C1015" s="215" t="s">
        <v>1</v>
      </c>
      <c r="D1015" s="215" t="s">
        <v>1901</v>
      </c>
      <c r="E1015" s="18" t="s">
        <v>1</v>
      </c>
      <c r="F1015" s="216">
        <v>9.431</v>
      </c>
      <c r="G1015" s="33"/>
      <c r="H1015" s="34"/>
    </row>
    <row r="1016" spans="1:8" s="2" customFormat="1" ht="16.9" customHeight="1">
      <c r="A1016" s="33"/>
      <c r="B1016" s="34"/>
      <c r="C1016" s="215" t="s">
        <v>1</v>
      </c>
      <c r="D1016" s="215" t="s">
        <v>1902</v>
      </c>
      <c r="E1016" s="18" t="s">
        <v>1</v>
      </c>
      <c r="F1016" s="216">
        <v>13.913</v>
      </c>
      <c r="G1016" s="33"/>
      <c r="H1016" s="34"/>
    </row>
    <row r="1017" spans="1:8" s="2" customFormat="1" ht="16.9" customHeight="1">
      <c r="A1017" s="33"/>
      <c r="B1017" s="34"/>
      <c r="C1017" s="215" t="s">
        <v>1</v>
      </c>
      <c r="D1017" s="215" t="s">
        <v>1903</v>
      </c>
      <c r="E1017" s="18" t="s">
        <v>1</v>
      </c>
      <c r="F1017" s="216">
        <v>12.944</v>
      </c>
      <c r="G1017" s="33"/>
      <c r="H1017" s="34"/>
    </row>
    <row r="1018" spans="1:8" s="2" customFormat="1" ht="16.9" customHeight="1">
      <c r="A1018" s="33"/>
      <c r="B1018" s="34"/>
      <c r="C1018" s="215" t="s">
        <v>1</v>
      </c>
      <c r="D1018" s="215" t="s">
        <v>1904</v>
      </c>
      <c r="E1018" s="18" t="s">
        <v>1</v>
      </c>
      <c r="F1018" s="216">
        <v>8.818</v>
      </c>
      <c r="G1018" s="33"/>
      <c r="H1018" s="34"/>
    </row>
    <row r="1019" spans="1:8" s="2" customFormat="1" ht="16.9" customHeight="1">
      <c r="A1019" s="33"/>
      <c r="B1019" s="34"/>
      <c r="C1019" s="215" t="s">
        <v>1</v>
      </c>
      <c r="D1019" s="215" t="s">
        <v>1905</v>
      </c>
      <c r="E1019" s="18" t="s">
        <v>1</v>
      </c>
      <c r="F1019" s="216">
        <v>8.902</v>
      </c>
      <c r="G1019" s="33"/>
      <c r="H1019" s="34"/>
    </row>
    <row r="1020" spans="1:8" s="2" customFormat="1" ht="16.9" customHeight="1">
      <c r="A1020" s="33"/>
      <c r="B1020" s="34"/>
      <c r="C1020" s="215" t="s">
        <v>1</v>
      </c>
      <c r="D1020" s="215" t="s">
        <v>1906</v>
      </c>
      <c r="E1020" s="18" t="s">
        <v>1</v>
      </c>
      <c r="F1020" s="216">
        <v>14.985</v>
      </c>
      <c r="G1020" s="33"/>
      <c r="H1020" s="34"/>
    </row>
    <row r="1021" spans="1:8" s="2" customFormat="1" ht="16.9" customHeight="1">
      <c r="A1021" s="33"/>
      <c r="B1021" s="34"/>
      <c r="C1021" s="215" t="s">
        <v>1</v>
      </c>
      <c r="D1021" s="215" t="s">
        <v>1907</v>
      </c>
      <c r="E1021" s="18" t="s">
        <v>1</v>
      </c>
      <c r="F1021" s="216">
        <v>5.848</v>
      </c>
      <c r="G1021" s="33"/>
      <c r="H1021" s="34"/>
    </row>
    <row r="1022" spans="1:8" s="2" customFormat="1" ht="16.9" customHeight="1">
      <c r="A1022" s="33"/>
      <c r="B1022" s="34"/>
      <c r="C1022" s="215" t="s">
        <v>1</v>
      </c>
      <c r="D1022" s="215" t="s">
        <v>1908</v>
      </c>
      <c r="E1022" s="18" t="s">
        <v>1</v>
      </c>
      <c r="F1022" s="216">
        <v>4.356</v>
      </c>
      <c r="G1022" s="33"/>
      <c r="H1022" s="34"/>
    </row>
    <row r="1023" spans="1:8" s="2" customFormat="1" ht="16.9" customHeight="1">
      <c r="A1023" s="33"/>
      <c r="B1023" s="34"/>
      <c r="C1023" s="215" t="s">
        <v>1</v>
      </c>
      <c r="D1023" s="215" t="s">
        <v>1909</v>
      </c>
      <c r="E1023" s="18" t="s">
        <v>1</v>
      </c>
      <c r="F1023" s="216">
        <v>12.376</v>
      </c>
      <c r="G1023" s="33"/>
      <c r="H1023" s="34"/>
    </row>
    <row r="1024" spans="1:8" s="2" customFormat="1" ht="16.9" customHeight="1">
      <c r="A1024" s="33"/>
      <c r="B1024" s="34"/>
      <c r="C1024" s="215" t="s">
        <v>1</v>
      </c>
      <c r="D1024" s="215" t="s">
        <v>1910</v>
      </c>
      <c r="E1024" s="18" t="s">
        <v>1</v>
      </c>
      <c r="F1024" s="216">
        <v>7.266</v>
      </c>
      <c r="G1024" s="33"/>
      <c r="H1024" s="34"/>
    </row>
    <row r="1025" spans="1:8" s="2" customFormat="1" ht="16.9" customHeight="1">
      <c r="A1025" s="33"/>
      <c r="B1025" s="34"/>
      <c r="C1025" s="215" t="s">
        <v>1</v>
      </c>
      <c r="D1025" s="215" t="s">
        <v>1911</v>
      </c>
      <c r="E1025" s="18" t="s">
        <v>1</v>
      </c>
      <c r="F1025" s="216">
        <v>9.923</v>
      </c>
      <c r="G1025" s="33"/>
      <c r="H1025" s="34"/>
    </row>
    <row r="1026" spans="1:8" s="2" customFormat="1" ht="16.9" customHeight="1">
      <c r="A1026" s="33"/>
      <c r="B1026" s="34"/>
      <c r="C1026" s="215" t="s">
        <v>1</v>
      </c>
      <c r="D1026" s="215" t="s">
        <v>1912</v>
      </c>
      <c r="E1026" s="18" t="s">
        <v>1</v>
      </c>
      <c r="F1026" s="216">
        <v>13.82</v>
      </c>
      <c r="G1026" s="33"/>
      <c r="H1026" s="34"/>
    </row>
    <row r="1027" spans="1:8" s="2" customFormat="1" ht="16.9" customHeight="1">
      <c r="A1027" s="33"/>
      <c r="B1027" s="34"/>
      <c r="C1027" s="215" t="s">
        <v>1</v>
      </c>
      <c r="D1027" s="215" t="s">
        <v>1913</v>
      </c>
      <c r="E1027" s="18" t="s">
        <v>1</v>
      </c>
      <c r="F1027" s="216">
        <v>9.099</v>
      </c>
      <c r="G1027" s="33"/>
      <c r="H1027" s="34"/>
    </row>
    <row r="1028" spans="1:8" s="2" customFormat="1" ht="16.9" customHeight="1">
      <c r="A1028" s="33"/>
      <c r="B1028" s="34"/>
      <c r="C1028" s="215" t="s">
        <v>1</v>
      </c>
      <c r="D1028" s="215" t="s">
        <v>1914</v>
      </c>
      <c r="E1028" s="18" t="s">
        <v>1</v>
      </c>
      <c r="F1028" s="216">
        <v>18.589</v>
      </c>
      <c r="G1028" s="33"/>
      <c r="H1028" s="34"/>
    </row>
    <row r="1029" spans="1:8" s="2" customFormat="1" ht="16.9" customHeight="1">
      <c r="A1029" s="33"/>
      <c r="B1029" s="34"/>
      <c r="C1029" s="215" t="s">
        <v>1</v>
      </c>
      <c r="D1029" s="215" t="s">
        <v>1915</v>
      </c>
      <c r="E1029" s="18" t="s">
        <v>1</v>
      </c>
      <c r="F1029" s="216">
        <v>13.49</v>
      </c>
      <c r="G1029" s="33"/>
      <c r="H1029" s="34"/>
    </row>
    <row r="1030" spans="1:8" s="2" customFormat="1" ht="16.9" customHeight="1">
      <c r="A1030" s="33"/>
      <c r="B1030" s="34"/>
      <c r="C1030" s="215" t="s">
        <v>1</v>
      </c>
      <c r="D1030" s="215" t="s">
        <v>1916</v>
      </c>
      <c r="E1030" s="18" t="s">
        <v>1</v>
      </c>
      <c r="F1030" s="216">
        <v>4.676</v>
      </c>
      <c r="G1030" s="33"/>
      <c r="H1030" s="34"/>
    </row>
    <row r="1031" spans="1:8" s="2" customFormat="1" ht="16.9" customHeight="1">
      <c r="A1031" s="33"/>
      <c r="B1031" s="34"/>
      <c r="C1031" s="215" t="s">
        <v>1</v>
      </c>
      <c r="D1031" s="215" t="s">
        <v>1917</v>
      </c>
      <c r="E1031" s="18" t="s">
        <v>1</v>
      </c>
      <c r="F1031" s="216">
        <v>12.651</v>
      </c>
      <c r="G1031" s="33"/>
      <c r="H1031" s="34"/>
    </row>
    <row r="1032" spans="1:8" s="2" customFormat="1" ht="16.9" customHeight="1">
      <c r="A1032" s="33"/>
      <c r="B1032" s="34"/>
      <c r="C1032" s="215" t="s">
        <v>1</v>
      </c>
      <c r="D1032" s="215" t="s">
        <v>1918</v>
      </c>
      <c r="E1032" s="18" t="s">
        <v>1</v>
      </c>
      <c r="F1032" s="216">
        <v>6.042</v>
      </c>
      <c r="G1032" s="33"/>
      <c r="H1032" s="34"/>
    </row>
    <row r="1033" spans="1:8" s="2" customFormat="1" ht="16.9" customHeight="1">
      <c r="A1033" s="33"/>
      <c r="B1033" s="34"/>
      <c r="C1033" s="215" t="s">
        <v>1</v>
      </c>
      <c r="D1033" s="215" t="s">
        <v>1919</v>
      </c>
      <c r="E1033" s="18" t="s">
        <v>1</v>
      </c>
      <c r="F1033" s="216">
        <v>11.512</v>
      </c>
      <c r="G1033" s="33"/>
      <c r="H1033" s="34"/>
    </row>
    <row r="1034" spans="1:8" s="2" customFormat="1" ht="16.9" customHeight="1">
      <c r="A1034" s="33"/>
      <c r="B1034" s="34"/>
      <c r="C1034" s="215" t="s">
        <v>1</v>
      </c>
      <c r="D1034" s="215" t="s">
        <v>1920</v>
      </c>
      <c r="E1034" s="18" t="s">
        <v>1</v>
      </c>
      <c r="F1034" s="216">
        <v>14.862</v>
      </c>
      <c r="G1034" s="33"/>
      <c r="H1034" s="34"/>
    </row>
    <row r="1035" spans="1:8" s="2" customFormat="1" ht="16.9" customHeight="1">
      <c r="A1035" s="33"/>
      <c r="B1035" s="34"/>
      <c r="C1035" s="215" t="s">
        <v>1</v>
      </c>
      <c r="D1035" s="215" t="s">
        <v>1921</v>
      </c>
      <c r="E1035" s="18" t="s">
        <v>1</v>
      </c>
      <c r="F1035" s="216">
        <v>3.971</v>
      </c>
      <c r="G1035" s="33"/>
      <c r="H1035" s="34"/>
    </row>
    <row r="1036" spans="1:8" s="2" customFormat="1" ht="16.9" customHeight="1">
      <c r="A1036" s="33"/>
      <c r="B1036" s="34"/>
      <c r="C1036" s="215" t="s">
        <v>1</v>
      </c>
      <c r="D1036" s="215" t="s">
        <v>1922</v>
      </c>
      <c r="E1036" s="18" t="s">
        <v>1</v>
      </c>
      <c r="F1036" s="216">
        <v>11.981</v>
      </c>
      <c r="G1036" s="33"/>
      <c r="H1036" s="34"/>
    </row>
    <row r="1037" spans="1:8" s="2" customFormat="1" ht="16.9" customHeight="1">
      <c r="A1037" s="33"/>
      <c r="B1037" s="34"/>
      <c r="C1037" s="215" t="s">
        <v>1</v>
      </c>
      <c r="D1037" s="215" t="s">
        <v>1923</v>
      </c>
      <c r="E1037" s="18" t="s">
        <v>1</v>
      </c>
      <c r="F1037" s="216">
        <v>4.862</v>
      </c>
      <c r="G1037" s="33"/>
      <c r="H1037" s="34"/>
    </row>
    <row r="1038" spans="1:8" s="2" customFormat="1" ht="16.9" customHeight="1">
      <c r="A1038" s="33"/>
      <c r="B1038" s="34"/>
      <c r="C1038" s="215" t="s">
        <v>1</v>
      </c>
      <c r="D1038" s="215" t="s">
        <v>1924</v>
      </c>
      <c r="E1038" s="18" t="s">
        <v>1</v>
      </c>
      <c r="F1038" s="216">
        <v>10.106</v>
      </c>
      <c r="G1038" s="33"/>
      <c r="H1038" s="34"/>
    </row>
    <row r="1039" spans="1:8" s="2" customFormat="1" ht="16.9" customHeight="1">
      <c r="A1039" s="33"/>
      <c r="B1039" s="34"/>
      <c r="C1039" s="215" t="s">
        <v>1</v>
      </c>
      <c r="D1039" s="215" t="s">
        <v>1925</v>
      </c>
      <c r="E1039" s="18" t="s">
        <v>1</v>
      </c>
      <c r="F1039" s="216">
        <v>14.57</v>
      </c>
      <c r="G1039" s="33"/>
      <c r="H1039" s="34"/>
    </row>
    <row r="1040" spans="1:8" s="2" customFormat="1" ht="16.9" customHeight="1">
      <c r="A1040" s="33"/>
      <c r="B1040" s="34"/>
      <c r="C1040" s="215" t="s">
        <v>1</v>
      </c>
      <c r="D1040" s="215" t="s">
        <v>1926</v>
      </c>
      <c r="E1040" s="18" t="s">
        <v>1</v>
      </c>
      <c r="F1040" s="216">
        <v>3.574</v>
      </c>
      <c r="G1040" s="33"/>
      <c r="H1040" s="34"/>
    </row>
    <row r="1041" spans="1:8" s="2" customFormat="1" ht="16.9" customHeight="1">
      <c r="A1041" s="33"/>
      <c r="B1041" s="34"/>
      <c r="C1041" s="215" t="s">
        <v>1</v>
      </c>
      <c r="D1041" s="215" t="s">
        <v>1927</v>
      </c>
      <c r="E1041" s="18" t="s">
        <v>1</v>
      </c>
      <c r="F1041" s="216">
        <v>14.988</v>
      </c>
      <c r="G1041" s="33"/>
      <c r="H1041" s="34"/>
    </row>
    <row r="1042" spans="1:8" s="2" customFormat="1" ht="16.9" customHeight="1">
      <c r="A1042" s="33"/>
      <c r="B1042" s="34"/>
      <c r="C1042" s="215" t="s">
        <v>1</v>
      </c>
      <c r="D1042" s="215" t="s">
        <v>1928</v>
      </c>
      <c r="E1042" s="18" t="s">
        <v>1</v>
      </c>
      <c r="F1042" s="216">
        <v>7.962</v>
      </c>
      <c r="G1042" s="33"/>
      <c r="H1042" s="34"/>
    </row>
    <row r="1043" spans="1:8" s="2" customFormat="1" ht="16.9" customHeight="1">
      <c r="A1043" s="33"/>
      <c r="B1043" s="34"/>
      <c r="C1043" s="215" t="s">
        <v>1</v>
      </c>
      <c r="D1043" s="215" t="s">
        <v>1929</v>
      </c>
      <c r="E1043" s="18" t="s">
        <v>1</v>
      </c>
      <c r="F1043" s="216">
        <v>12.653</v>
      </c>
      <c r="G1043" s="33"/>
      <c r="H1043" s="34"/>
    </row>
    <row r="1044" spans="1:8" s="2" customFormat="1" ht="16.9" customHeight="1">
      <c r="A1044" s="33"/>
      <c r="B1044" s="34"/>
      <c r="C1044" s="215" t="s">
        <v>1</v>
      </c>
      <c r="D1044" s="215" t="s">
        <v>1930</v>
      </c>
      <c r="E1044" s="18" t="s">
        <v>1</v>
      </c>
      <c r="F1044" s="216">
        <v>5.166</v>
      </c>
      <c r="G1044" s="33"/>
      <c r="H1044" s="34"/>
    </row>
    <row r="1045" spans="1:8" s="2" customFormat="1" ht="16.9" customHeight="1">
      <c r="A1045" s="33"/>
      <c r="B1045" s="34"/>
      <c r="C1045" s="215" t="s">
        <v>1</v>
      </c>
      <c r="D1045" s="215" t="s">
        <v>1931</v>
      </c>
      <c r="E1045" s="18" t="s">
        <v>1</v>
      </c>
      <c r="F1045" s="216">
        <v>14.408</v>
      </c>
      <c r="G1045" s="33"/>
      <c r="H1045" s="34"/>
    </row>
    <row r="1046" spans="1:8" s="2" customFormat="1" ht="16.9" customHeight="1">
      <c r="A1046" s="33"/>
      <c r="B1046" s="34"/>
      <c r="C1046" s="215" t="s">
        <v>1</v>
      </c>
      <c r="D1046" s="215" t="s">
        <v>1932</v>
      </c>
      <c r="E1046" s="18" t="s">
        <v>1</v>
      </c>
      <c r="F1046" s="216">
        <v>3.449</v>
      </c>
      <c r="G1046" s="33"/>
      <c r="H1046" s="34"/>
    </row>
    <row r="1047" spans="1:8" s="2" customFormat="1" ht="16.9" customHeight="1">
      <c r="A1047" s="33"/>
      <c r="B1047" s="34"/>
      <c r="C1047" s="215" t="s">
        <v>1</v>
      </c>
      <c r="D1047" s="215" t="s">
        <v>1933</v>
      </c>
      <c r="E1047" s="18" t="s">
        <v>1</v>
      </c>
      <c r="F1047" s="216">
        <v>14.473</v>
      </c>
      <c r="G1047" s="33"/>
      <c r="H1047" s="34"/>
    </row>
    <row r="1048" spans="1:8" s="2" customFormat="1" ht="16.9" customHeight="1">
      <c r="A1048" s="33"/>
      <c r="B1048" s="34"/>
      <c r="C1048" s="215" t="s">
        <v>1</v>
      </c>
      <c r="D1048" s="215" t="s">
        <v>1934</v>
      </c>
      <c r="E1048" s="18" t="s">
        <v>1</v>
      </c>
      <c r="F1048" s="216">
        <v>3.207</v>
      </c>
      <c r="G1048" s="33"/>
      <c r="H1048" s="34"/>
    </row>
    <row r="1049" spans="1:8" s="2" customFormat="1" ht="16.9" customHeight="1">
      <c r="A1049" s="33"/>
      <c r="B1049" s="34"/>
      <c r="C1049" s="215" t="s">
        <v>1</v>
      </c>
      <c r="D1049" s="215" t="s">
        <v>1935</v>
      </c>
      <c r="E1049" s="18" t="s">
        <v>1</v>
      </c>
      <c r="F1049" s="216">
        <v>15.054</v>
      </c>
      <c r="G1049" s="33"/>
      <c r="H1049" s="34"/>
    </row>
    <row r="1050" spans="1:8" s="2" customFormat="1" ht="16.9" customHeight="1">
      <c r="A1050" s="33"/>
      <c r="B1050" s="34"/>
      <c r="C1050" s="215" t="s">
        <v>1</v>
      </c>
      <c r="D1050" s="215" t="s">
        <v>1936</v>
      </c>
      <c r="E1050" s="18" t="s">
        <v>1</v>
      </c>
      <c r="F1050" s="216">
        <v>0.263</v>
      </c>
      <c r="G1050" s="33"/>
      <c r="H1050" s="34"/>
    </row>
    <row r="1051" spans="1:8" s="2" customFormat="1" ht="16.9" customHeight="1">
      <c r="A1051" s="33"/>
      <c r="B1051" s="34"/>
      <c r="C1051" s="215" t="s">
        <v>1</v>
      </c>
      <c r="D1051" s="215" t="s">
        <v>1937</v>
      </c>
      <c r="E1051" s="18" t="s">
        <v>1</v>
      </c>
      <c r="F1051" s="216">
        <v>2.356</v>
      </c>
      <c r="G1051" s="33"/>
      <c r="H1051" s="34"/>
    </row>
    <row r="1052" spans="1:8" s="2" customFormat="1" ht="16.9" customHeight="1">
      <c r="A1052" s="33"/>
      <c r="B1052" s="34"/>
      <c r="C1052" s="215" t="s">
        <v>1</v>
      </c>
      <c r="D1052" s="215" t="s">
        <v>1938</v>
      </c>
      <c r="E1052" s="18" t="s">
        <v>1</v>
      </c>
      <c r="F1052" s="216">
        <v>15.97</v>
      </c>
      <c r="G1052" s="33"/>
      <c r="H1052" s="34"/>
    </row>
    <row r="1053" spans="1:8" s="2" customFormat="1" ht="16.9" customHeight="1">
      <c r="A1053" s="33"/>
      <c r="B1053" s="34"/>
      <c r="C1053" s="215" t="s">
        <v>1</v>
      </c>
      <c r="D1053" s="215" t="s">
        <v>1939</v>
      </c>
      <c r="E1053" s="18" t="s">
        <v>1</v>
      </c>
      <c r="F1053" s="216">
        <v>2.066</v>
      </c>
      <c r="G1053" s="33"/>
      <c r="H1053" s="34"/>
    </row>
    <row r="1054" spans="1:8" s="2" customFormat="1" ht="16.9" customHeight="1">
      <c r="A1054" s="33"/>
      <c r="B1054" s="34"/>
      <c r="C1054" s="215" t="s">
        <v>1</v>
      </c>
      <c r="D1054" s="215" t="s">
        <v>1940</v>
      </c>
      <c r="E1054" s="18" t="s">
        <v>1</v>
      </c>
      <c r="F1054" s="216">
        <v>16.264</v>
      </c>
      <c r="G1054" s="33"/>
      <c r="H1054" s="34"/>
    </row>
    <row r="1055" spans="1:8" s="2" customFormat="1" ht="16.9" customHeight="1">
      <c r="A1055" s="33"/>
      <c r="B1055" s="34"/>
      <c r="C1055" s="215" t="s">
        <v>1</v>
      </c>
      <c r="D1055" s="215" t="s">
        <v>1941</v>
      </c>
      <c r="E1055" s="18" t="s">
        <v>1</v>
      </c>
      <c r="F1055" s="216">
        <v>1.94</v>
      </c>
      <c r="G1055" s="33"/>
      <c r="H1055" s="34"/>
    </row>
    <row r="1056" spans="1:8" s="2" customFormat="1" ht="16.9" customHeight="1">
      <c r="A1056" s="33"/>
      <c r="B1056" s="34"/>
      <c r="C1056" s="215" t="s">
        <v>1</v>
      </c>
      <c r="D1056" s="215" t="s">
        <v>1942</v>
      </c>
      <c r="E1056" s="18" t="s">
        <v>1</v>
      </c>
      <c r="F1056" s="216">
        <v>16.86</v>
      </c>
      <c r="G1056" s="33"/>
      <c r="H1056" s="34"/>
    </row>
    <row r="1057" spans="1:8" s="2" customFormat="1" ht="16.9" customHeight="1">
      <c r="A1057" s="33"/>
      <c r="B1057" s="34"/>
      <c r="C1057" s="215" t="s">
        <v>1</v>
      </c>
      <c r="D1057" s="215" t="s">
        <v>1943</v>
      </c>
      <c r="E1057" s="18" t="s">
        <v>1</v>
      </c>
      <c r="F1057" s="216">
        <v>10.918</v>
      </c>
      <c r="G1057" s="33"/>
      <c r="H1057" s="34"/>
    </row>
    <row r="1058" spans="1:8" s="2" customFormat="1" ht="16.9" customHeight="1">
      <c r="A1058" s="33"/>
      <c r="B1058" s="34"/>
      <c r="C1058" s="215" t="s">
        <v>1</v>
      </c>
      <c r="D1058" s="215" t="s">
        <v>1944</v>
      </c>
      <c r="E1058" s="18" t="s">
        <v>1</v>
      </c>
      <c r="F1058" s="216">
        <v>16.184</v>
      </c>
      <c r="G1058" s="33"/>
      <c r="H1058" s="34"/>
    </row>
    <row r="1059" spans="1:8" s="2" customFormat="1" ht="16.9" customHeight="1">
      <c r="A1059" s="33"/>
      <c r="B1059" s="34"/>
      <c r="C1059" s="215" t="s">
        <v>1</v>
      </c>
      <c r="D1059" s="215" t="s">
        <v>1945</v>
      </c>
      <c r="E1059" s="18" t="s">
        <v>1</v>
      </c>
      <c r="F1059" s="216">
        <v>5.592</v>
      </c>
      <c r="G1059" s="33"/>
      <c r="H1059" s="34"/>
    </row>
    <row r="1060" spans="1:8" s="2" customFormat="1" ht="16.9" customHeight="1">
      <c r="A1060" s="33"/>
      <c r="B1060" s="34"/>
      <c r="C1060" s="215" t="s">
        <v>1</v>
      </c>
      <c r="D1060" s="215" t="s">
        <v>1946</v>
      </c>
      <c r="E1060" s="18" t="s">
        <v>1</v>
      </c>
      <c r="F1060" s="216">
        <v>3.073</v>
      </c>
      <c r="G1060" s="33"/>
      <c r="H1060" s="34"/>
    </row>
    <row r="1061" spans="1:8" s="2" customFormat="1" ht="16.9" customHeight="1">
      <c r="A1061" s="33"/>
      <c r="B1061" s="34"/>
      <c r="C1061" s="215" t="s">
        <v>1</v>
      </c>
      <c r="D1061" s="215" t="s">
        <v>1947</v>
      </c>
      <c r="E1061" s="18" t="s">
        <v>1</v>
      </c>
      <c r="F1061" s="216">
        <v>6.464</v>
      </c>
      <c r="G1061" s="33"/>
      <c r="H1061" s="34"/>
    </row>
    <row r="1062" spans="1:8" s="2" customFormat="1" ht="16.9" customHeight="1">
      <c r="A1062" s="33"/>
      <c r="B1062" s="34"/>
      <c r="C1062" s="215" t="s">
        <v>1</v>
      </c>
      <c r="D1062" s="215" t="s">
        <v>1948</v>
      </c>
      <c r="E1062" s="18" t="s">
        <v>1</v>
      </c>
      <c r="F1062" s="216">
        <v>18.141</v>
      </c>
      <c r="G1062" s="33"/>
      <c r="H1062" s="34"/>
    </row>
    <row r="1063" spans="1:8" s="2" customFormat="1" ht="16.9" customHeight="1">
      <c r="A1063" s="33"/>
      <c r="B1063" s="34"/>
      <c r="C1063" s="215" t="s">
        <v>1</v>
      </c>
      <c r="D1063" s="215" t="s">
        <v>1949</v>
      </c>
      <c r="E1063" s="18" t="s">
        <v>1</v>
      </c>
      <c r="F1063" s="216">
        <v>6.055</v>
      </c>
      <c r="G1063" s="33"/>
      <c r="H1063" s="34"/>
    </row>
    <row r="1064" spans="1:8" s="2" customFormat="1" ht="16.9" customHeight="1">
      <c r="A1064" s="33"/>
      <c r="B1064" s="34"/>
      <c r="C1064" s="215" t="s">
        <v>1</v>
      </c>
      <c r="D1064" s="215" t="s">
        <v>1950</v>
      </c>
      <c r="E1064" s="18" t="s">
        <v>1</v>
      </c>
      <c r="F1064" s="216">
        <v>4.579</v>
      </c>
      <c r="G1064" s="33"/>
      <c r="H1064" s="34"/>
    </row>
    <row r="1065" spans="1:8" s="2" customFormat="1" ht="16.9" customHeight="1">
      <c r="A1065" s="33"/>
      <c r="B1065" s="34"/>
      <c r="C1065" s="215" t="s">
        <v>831</v>
      </c>
      <c r="D1065" s="215" t="s">
        <v>893</v>
      </c>
      <c r="E1065" s="18" t="s">
        <v>1</v>
      </c>
      <c r="F1065" s="216">
        <v>1035.764</v>
      </c>
      <c r="G1065" s="33"/>
      <c r="H1065" s="34"/>
    </row>
    <row r="1066" spans="1:8" s="2" customFormat="1" ht="16.9" customHeight="1">
      <c r="A1066" s="33"/>
      <c r="B1066" s="34"/>
      <c r="C1066" s="217" t="s">
        <v>3048</v>
      </c>
      <c r="D1066" s="33"/>
      <c r="E1066" s="33"/>
      <c r="F1066" s="33"/>
      <c r="G1066" s="33"/>
      <c r="H1066" s="34"/>
    </row>
    <row r="1067" spans="1:8" s="2" customFormat="1" ht="16.9" customHeight="1">
      <c r="A1067" s="33"/>
      <c r="B1067" s="34"/>
      <c r="C1067" s="215" t="s">
        <v>1839</v>
      </c>
      <c r="D1067" s="215" t="s">
        <v>1840</v>
      </c>
      <c r="E1067" s="18" t="s">
        <v>222</v>
      </c>
      <c r="F1067" s="216">
        <v>123.032</v>
      </c>
      <c r="G1067" s="33"/>
      <c r="H1067" s="34"/>
    </row>
    <row r="1068" spans="1:8" s="2" customFormat="1" ht="16.9" customHeight="1">
      <c r="A1068" s="33"/>
      <c r="B1068" s="34"/>
      <c r="C1068" s="215" t="s">
        <v>854</v>
      </c>
      <c r="D1068" s="215" t="s">
        <v>855</v>
      </c>
      <c r="E1068" s="18" t="s">
        <v>222</v>
      </c>
      <c r="F1068" s="216">
        <v>392.076</v>
      </c>
      <c r="G1068" s="33"/>
      <c r="H1068" s="34"/>
    </row>
    <row r="1069" spans="1:8" s="2" customFormat="1" ht="16.9" customHeight="1">
      <c r="A1069" s="33"/>
      <c r="B1069" s="34"/>
      <c r="C1069" s="215" t="s">
        <v>900</v>
      </c>
      <c r="D1069" s="215" t="s">
        <v>901</v>
      </c>
      <c r="E1069" s="18" t="s">
        <v>175</v>
      </c>
      <c r="F1069" s="216">
        <v>1697.14</v>
      </c>
      <c r="G1069" s="33"/>
      <c r="H1069" s="34"/>
    </row>
    <row r="1070" spans="1:8" s="2" customFormat="1" ht="16.9" customHeight="1">
      <c r="A1070" s="33"/>
      <c r="B1070" s="34"/>
      <c r="C1070" s="215" t="s">
        <v>372</v>
      </c>
      <c r="D1070" s="215" t="s">
        <v>373</v>
      </c>
      <c r="E1070" s="18" t="s">
        <v>222</v>
      </c>
      <c r="F1070" s="216">
        <v>617.465</v>
      </c>
      <c r="G1070" s="33"/>
      <c r="H1070" s="34"/>
    </row>
    <row r="1071" spans="1:8" s="2" customFormat="1" ht="16.9" customHeight="1">
      <c r="A1071" s="33"/>
      <c r="B1071" s="34"/>
      <c r="C1071" s="211" t="s">
        <v>832</v>
      </c>
      <c r="D1071" s="212" t="s">
        <v>1</v>
      </c>
      <c r="E1071" s="213" t="s">
        <v>1</v>
      </c>
      <c r="F1071" s="214">
        <v>0</v>
      </c>
      <c r="G1071" s="33"/>
      <c r="H1071" s="34"/>
    </row>
    <row r="1072" spans="1:8" s="2" customFormat="1" ht="16.9" customHeight="1">
      <c r="A1072" s="33"/>
      <c r="B1072" s="34"/>
      <c r="C1072" s="211" t="s">
        <v>133</v>
      </c>
      <c r="D1072" s="212" t="s">
        <v>1</v>
      </c>
      <c r="E1072" s="213" t="s">
        <v>1</v>
      </c>
      <c r="F1072" s="214">
        <v>617.465</v>
      </c>
      <c r="G1072" s="33"/>
      <c r="H1072" s="34"/>
    </row>
    <row r="1073" spans="1:8" s="2" customFormat="1" ht="16.9" customHeight="1">
      <c r="A1073" s="33"/>
      <c r="B1073" s="34"/>
      <c r="C1073" s="215" t="s">
        <v>1</v>
      </c>
      <c r="D1073" s="215" t="s">
        <v>936</v>
      </c>
      <c r="E1073" s="18" t="s">
        <v>1</v>
      </c>
      <c r="F1073" s="216">
        <v>1035.764</v>
      </c>
      <c r="G1073" s="33"/>
      <c r="H1073" s="34"/>
    </row>
    <row r="1074" spans="1:8" s="2" customFormat="1" ht="16.9" customHeight="1">
      <c r="A1074" s="33"/>
      <c r="B1074" s="34"/>
      <c r="C1074" s="215" t="s">
        <v>1</v>
      </c>
      <c r="D1074" s="215" t="s">
        <v>1993</v>
      </c>
      <c r="E1074" s="18" t="s">
        <v>1</v>
      </c>
      <c r="F1074" s="216">
        <v>0</v>
      </c>
      <c r="G1074" s="33"/>
      <c r="H1074" s="34"/>
    </row>
    <row r="1075" spans="1:8" s="2" customFormat="1" ht="16.9" customHeight="1">
      <c r="A1075" s="33"/>
      <c r="B1075" s="34"/>
      <c r="C1075" s="215" t="s">
        <v>1</v>
      </c>
      <c r="D1075" s="215" t="s">
        <v>1994</v>
      </c>
      <c r="E1075" s="18" t="s">
        <v>1</v>
      </c>
      <c r="F1075" s="216">
        <v>-67.298</v>
      </c>
      <c r="G1075" s="33"/>
      <c r="H1075" s="34"/>
    </row>
    <row r="1076" spans="1:8" s="2" customFormat="1" ht="16.9" customHeight="1">
      <c r="A1076" s="33"/>
      <c r="B1076" s="34"/>
      <c r="C1076" s="215" t="s">
        <v>1</v>
      </c>
      <c r="D1076" s="215" t="s">
        <v>1995</v>
      </c>
      <c r="E1076" s="18" t="s">
        <v>1</v>
      </c>
      <c r="F1076" s="216">
        <v>-162.005</v>
      </c>
      <c r="G1076" s="33"/>
      <c r="H1076" s="34"/>
    </row>
    <row r="1077" spans="1:8" s="2" customFormat="1" ht="16.9" customHeight="1">
      <c r="A1077" s="33"/>
      <c r="B1077" s="34"/>
      <c r="C1077" s="215" t="s">
        <v>1</v>
      </c>
      <c r="D1077" s="215" t="s">
        <v>1996</v>
      </c>
      <c r="E1077" s="18" t="s">
        <v>1</v>
      </c>
      <c r="F1077" s="216">
        <v>-0.508</v>
      </c>
      <c r="G1077" s="33"/>
      <c r="H1077" s="34"/>
    </row>
    <row r="1078" spans="1:8" s="2" customFormat="1" ht="16.9" customHeight="1">
      <c r="A1078" s="33"/>
      <c r="B1078" s="34"/>
      <c r="C1078" s="215" t="s">
        <v>1</v>
      </c>
      <c r="D1078" s="215" t="s">
        <v>1997</v>
      </c>
      <c r="E1078" s="18" t="s">
        <v>1</v>
      </c>
      <c r="F1078" s="216">
        <v>-9.173</v>
      </c>
      <c r="G1078" s="33"/>
      <c r="H1078" s="34"/>
    </row>
    <row r="1079" spans="1:8" s="2" customFormat="1" ht="16.9" customHeight="1">
      <c r="A1079" s="33"/>
      <c r="B1079" s="34"/>
      <c r="C1079" s="215" t="s">
        <v>1</v>
      </c>
      <c r="D1079" s="215" t="s">
        <v>1998</v>
      </c>
      <c r="E1079" s="18" t="s">
        <v>1</v>
      </c>
      <c r="F1079" s="216">
        <v>-3.521</v>
      </c>
      <c r="G1079" s="33"/>
      <c r="H1079" s="34"/>
    </row>
    <row r="1080" spans="1:8" s="2" customFormat="1" ht="16.9" customHeight="1">
      <c r="A1080" s="33"/>
      <c r="B1080" s="34"/>
      <c r="C1080" s="215" t="s">
        <v>1</v>
      </c>
      <c r="D1080" s="215" t="s">
        <v>1335</v>
      </c>
      <c r="E1080" s="18" t="s">
        <v>1</v>
      </c>
      <c r="F1080" s="216">
        <v>0</v>
      </c>
      <c r="G1080" s="33"/>
      <c r="H1080" s="34"/>
    </row>
    <row r="1081" spans="1:8" s="2" customFormat="1" ht="16.9" customHeight="1">
      <c r="A1081" s="33"/>
      <c r="B1081" s="34"/>
      <c r="C1081" s="215" t="s">
        <v>1</v>
      </c>
      <c r="D1081" s="215" t="s">
        <v>1336</v>
      </c>
      <c r="E1081" s="18" t="s">
        <v>1</v>
      </c>
      <c r="F1081" s="216">
        <v>-124.658</v>
      </c>
      <c r="G1081" s="33"/>
      <c r="H1081" s="34"/>
    </row>
    <row r="1082" spans="1:8" s="2" customFormat="1" ht="16.9" customHeight="1">
      <c r="A1082" s="33"/>
      <c r="B1082" s="34"/>
      <c r="C1082" s="215" t="s">
        <v>1</v>
      </c>
      <c r="D1082" s="215" t="s">
        <v>1999</v>
      </c>
      <c r="E1082" s="18" t="s">
        <v>1</v>
      </c>
      <c r="F1082" s="216">
        <v>-51.136</v>
      </c>
      <c r="G1082" s="33"/>
      <c r="H1082" s="34"/>
    </row>
    <row r="1083" spans="1:8" s="2" customFormat="1" ht="16.9" customHeight="1">
      <c r="A1083" s="33"/>
      <c r="B1083" s="34"/>
      <c r="C1083" s="215" t="s">
        <v>133</v>
      </c>
      <c r="D1083" s="215" t="s">
        <v>239</v>
      </c>
      <c r="E1083" s="18" t="s">
        <v>1</v>
      </c>
      <c r="F1083" s="216">
        <v>617.465</v>
      </c>
      <c r="G1083" s="33"/>
      <c r="H1083" s="34"/>
    </row>
    <row r="1084" spans="1:8" s="2" customFormat="1" ht="16.9" customHeight="1">
      <c r="A1084" s="33"/>
      <c r="B1084" s="34"/>
      <c r="C1084" s="217" t="s">
        <v>3048</v>
      </c>
      <c r="D1084" s="33"/>
      <c r="E1084" s="33"/>
      <c r="F1084" s="33"/>
      <c r="G1084" s="33"/>
      <c r="H1084" s="34"/>
    </row>
    <row r="1085" spans="1:8" s="2" customFormat="1" ht="16.9" customHeight="1">
      <c r="A1085" s="33"/>
      <c r="B1085" s="34"/>
      <c r="C1085" s="215" t="s">
        <v>372</v>
      </c>
      <c r="D1085" s="215" t="s">
        <v>373</v>
      </c>
      <c r="E1085" s="18" t="s">
        <v>222</v>
      </c>
      <c r="F1085" s="216">
        <v>617.465</v>
      </c>
      <c r="G1085" s="33"/>
      <c r="H1085" s="34"/>
    </row>
    <row r="1086" spans="1:8" s="2" customFormat="1" ht="16.9" customHeight="1">
      <c r="A1086" s="33"/>
      <c r="B1086" s="34"/>
      <c r="C1086" s="215" t="s">
        <v>385</v>
      </c>
      <c r="D1086" s="215" t="s">
        <v>386</v>
      </c>
      <c r="E1086" s="18" t="s">
        <v>222</v>
      </c>
      <c r="F1086" s="216">
        <v>713.172</v>
      </c>
      <c r="G1086" s="33"/>
      <c r="H1086" s="34"/>
    </row>
    <row r="1087" spans="1:8" s="2" customFormat="1" ht="16.9" customHeight="1">
      <c r="A1087" s="33"/>
      <c r="B1087" s="34"/>
      <c r="C1087" s="215" t="s">
        <v>941</v>
      </c>
      <c r="D1087" s="215" t="s">
        <v>942</v>
      </c>
      <c r="E1087" s="18" t="s">
        <v>249</v>
      </c>
      <c r="F1087" s="216">
        <v>1283.71</v>
      </c>
      <c r="G1087" s="33"/>
      <c r="H1087" s="34"/>
    </row>
    <row r="1088" spans="1:8" s="2" customFormat="1" ht="26.45" customHeight="1">
      <c r="A1088" s="33"/>
      <c r="B1088" s="34"/>
      <c r="C1088" s="210" t="s">
        <v>3056</v>
      </c>
      <c r="D1088" s="210" t="s">
        <v>100</v>
      </c>
      <c r="E1088" s="33"/>
      <c r="F1088" s="33"/>
      <c r="G1088" s="33"/>
      <c r="H1088" s="34"/>
    </row>
    <row r="1089" spans="1:8" s="2" customFormat="1" ht="16.9" customHeight="1">
      <c r="A1089" s="33"/>
      <c r="B1089" s="34"/>
      <c r="C1089" s="211" t="s">
        <v>1126</v>
      </c>
      <c r="D1089" s="212" t="s">
        <v>1</v>
      </c>
      <c r="E1089" s="213" t="s">
        <v>1</v>
      </c>
      <c r="F1089" s="214">
        <v>89.15</v>
      </c>
      <c r="G1089" s="33"/>
      <c r="H1089" s="34"/>
    </row>
    <row r="1090" spans="1:8" s="2" customFormat="1" ht="16.9" customHeight="1">
      <c r="A1090" s="33"/>
      <c r="B1090" s="34"/>
      <c r="C1090" s="215" t="s">
        <v>1</v>
      </c>
      <c r="D1090" s="215" t="s">
        <v>2198</v>
      </c>
      <c r="E1090" s="18" t="s">
        <v>1</v>
      </c>
      <c r="F1090" s="216">
        <v>0</v>
      </c>
      <c r="G1090" s="33"/>
      <c r="H1090" s="34"/>
    </row>
    <row r="1091" spans="1:8" s="2" customFormat="1" ht="16.9" customHeight="1">
      <c r="A1091" s="33"/>
      <c r="B1091" s="34"/>
      <c r="C1091" s="215" t="s">
        <v>1</v>
      </c>
      <c r="D1091" s="215" t="s">
        <v>2199</v>
      </c>
      <c r="E1091" s="18" t="s">
        <v>1</v>
      </c>
      <c r="F1091" s="216">
        <v>47.96</v>
      </c>
      <c r="G1091" s="33"/>
      <c r="H1091" s="34"/>
    </row>
    <row r="1092" spans="1:8" s="2" customFormat="1" ht="16.9" customHeight="1">
      <c r="A1092" s="33"/>
      <c r="B1092" s="34"/>
      <c r="C1092" s="215" t="s">
        <v>1</v>
      </c>
      <c r="D1092" s="215" t="s">
        <v>2200</v>
      </c>
      <c r="E1092" s="18" t="s">
        <v>1</v>
      </c>
      <c r="F1092" s="216">
        <v>0</v>
      </c>
      <c r="G1092" s="33"/>
      <c r="H1092" s="34"/>
    </row>
    <row r="1093" spans="1:8" s="2" customFormat="1" ht="16.9" customHeight="1">
      <c r="A1093" s="33"/>
      <c r="B1093" s="34"/>
      <c r="C1093" s="215" t="s">
        <v>1</v>
      </c>
      <c r="D1093" s="215" t="s">
        <v>2201</v>
      </c>
      <c r="E1093" s="18" t="s">
        <v>1</v>
      </c>
      <c r="F1093" s="216">
        <v>2.86</v>
      </c>
      <c r="G1093" s="33"/>
      <c r="H1093" s="34"/>
    </row>
    <row r="1094" spans="1:8" s="2" customFormat="1" ht="16.9" customHeight="1">
      <c r="A1094" s="33"/>
      <c r="B1094" s="34"/>
      <c r="C1094" s="215" t="s">
        <v>1</v>
      </c>
      <c r="D1094" s="215" t="s">
        <v>2202</v>
      </c>
      <c r="E1094" s="18" t="s">
        <v>1</v>
      </c>
      <c r="F1094" s="216">
        <v>7.04</v>
      </c>
      <c r="G1094" s="33"/>
      <c r="H1094" s="34"/>
    </row>
    <row r="1095" spans="1:8" s="2" customFormat="1" ht="16.9" customHeight="1">
      <c r="A1095" s="33"/>
      <c r="B1095" s="34"/>
      <c r="C1095" s="215" t="s">
        <v>1</v>
      </c>
      <c r="D1095" s="215" t="s">
        <v>2203</v>
      </c>
      <c r="E1095" s="18" t="s">
        <v>1</v>
      </c>
      <c r="F1095" s="216">
        <v>14.35</v>
      </c>
      <c r="G1095" s="33"/>
      <c r="H1095" s="34"/>
    </row>
    <row r="1096" spans="1:8" s="2" customFormat="1" ht="16.9" customHeight="1">
      <c r="A1096" s="33"/>
      <c r="B1096" s="34"/>
      <c r="C1096" s="215" t="s">
        <v>1</v>
      </c>
      <c r="D1096" s="215" t="s">
        <v>2204</v>
      </c>
      <c r="E1096" s="18" t="s">
        <v>1</v>
      </c>
      <c r="F1096" s="216">
        <v>4.84</v>
      </c>
      <c r="G1096" s="33"/>
      <c r="H1096" s="34"/>
    </row>
    <row r="1097" spans="1:8" s="2" customFormat="1" ht="16.9" customHeight="1">
      <c r="A1097" s="33"/>
      <c r="B1097" s="34"/>
      <c r="C1097" s="215" t="s">
        <v>1</v>
      </c>
      <c r="D1097" s="215" t="s">
        <v>2205</v>
      </c>
      <c r="E1097" s="18" t="s">
        <v>1</v>
      </c>
      <c r="F1097" s="216">
        <v>12.1</v>
      </c>
      <c r="G1097" s="33"/>
      <c r="H1097" s="34"/>
    </row>
    <row r="1098" spans="1:8" s="2" customFormat="1" ht="16.9" customHeight="1">
      <c r="A1098" s="33"/>
      <c r="B1098" s="34"/>
      <c r="C1098" s="215" t="s">
        <v>1126</v>
      </c>
      <c r="D1098" s="215" t="s">
        <v>893</v>
      </c>
      <c r="E1098" s="18" t="s">
        <v>1</v>
      </c>
      <c r="F1098" s="216">
        <v>89.15</v>
      </c>
      <c r="G1098" s="33"/>
      <c r="H1098" s="34"/>
    </row>
    <row r="1099" spans="1:8" s="2" customFormat="1" ht="16.9" customHeight="1">
      <c r="A1099" s="33"/>
      <c r="B1099" s="34"/>
      <c r="C1099" s="217" t="s">
        <v>3048</v>
      </c>
      <c r="D1099" s="33"/>
      <c r="E1099" s="33"/>
      <c r="F1099" s="33"/>
      <c r="G1099" s="33"/>
      <c r="H1099" s="34"/>
    </row>
    <row r="1100" spans="1:8" s="2" customFormat="1" ht="16.9" customHeight="1">
      <c r="A1100" s="33"/>
      <c r="B1100" s="34"/>
      <c r="C1100" s="215" t="s">
        <v>2195</v>
      </c>
      <c r="D1100" s="215" t="s">
        <v>2196</v>
      </c>
      <c r="E1100" s="18" t="s">
        <v>175</v>
      </c>
      <c r="F1100" s="216">
        <v>89.15</v>
      </c>
      <c r="G1100" s="33"/>
      <c r="H1100" s="34"/>
    </row>
    <row r="1101" spans="1:8" s="2" customFormat="1" ht="16.9" customHeight="1">
      <c r="A1101" s="33"/>
      <c r="B1101" s="34"/>
      <c r="C1101" s="215" t="s">
        <v>2174</v>
      </c>
      <c r="D1101" s="215" t="s">
        <v>2175</v>
      </c>
      <c r="E1101" s="18" t="s">
        <v>175</v>
      </c>
      <c r="F1101" s="216">
        <v>89.15</v>
      </c>
      <c r="G1101" s="33"/>
      <c r="H1101" s="34"/>
    </row>
    <row r="1102" spans="1:8" s="2" customFormat="1" ht="16.9" customHeight="1">
      <c r="A1102" s="33"/>
      <c r="B1102" s="34"/>
      <c r="C1102" s="215" t="s">
        <v>1839</v>
      </c>
      <c r="D1102" s="215" t="s">
        <v>2238</v>
      </c>
      <c r="E1102" s="18" t="s">
        <v>222</v>
      </c>
      <c r="F1102" s="216">
        <v>145.983</v>
      </c>
      <c r="G1102" s="33"/>
      <c r="H1102" s="34"/>
    </row>
    <row r="1103" spans="1:8" s="2" customFormat="1" ht="16.9" customHeight="1">
      <c r="A1103" s="33"/>
      <c r="B1103" s="34"/>
      <c r="C1103" s="215" t="s">
        <v>1418</v>
      </c>
      <c r="D1103" s="215" t="s">
        <v>1419</v>
      </c>
      <c r="E1103" s="18" t="s">
        <v>175</v>
      </c>
      <c r="F1103" s="216">
        <v>607.3</v>
      </c>
      <c r="G1103" s="33"/>
      <c r="H1103" s="34"/>
    </row>
    <row r="1104" spans="1:8" s="2" customFormat="1" ht="16.9" customHeight="1">
      <c r="A1104" s="33"/>
      <c r="B1104" s="34"/>
      <c r="C1104" s="211" t="s">
        <v>1128</v>
      </c>
      <c r="D1104" s="212" t="s">
        <v>1</v>
      </c>
      <c r="E1104" s="213" t="s">
        <v>1</v>
      </c>
      <c r="F1104" s="214">
        <v>148.5</v>
      </c>
      <c r="G1104" s="33"/>
      <c r="H1104" s="34"/>
    </row>
    <row r="1105" spans="1:8" s="2" customFormat="1" ht="16.9" customHeight="1">
      <c r="A1105" s="33"/>
      <c r="B1105" s="34"/>
      <c r="C1105" s="215" t="s">
        <v>1</v>
      </c>
      <c r="D1105" s="215" t="s">
        <v>2218</v>
      </c>
      <c r="E1105" s="18" t="s">
        <v>1</v>
      </c>
      <c r="F1105" s="216">
        <v>0</v>
      </c>
      <c r="G1105" s="33"/>
      <c r="H1105" s="34"/>
    </row>
    <row r="1106" spans="1:8" s="2" customFormat="1" ht="16.9" customHeight="1">
      <c r="A1106" s="33"/>
      <c r="B1106" s="34"/>
      <c r="C1106" s="215" t="s">
        <v>1</v>
      </c>
      <c r="D1106" s="215" t="s">
        <v>2219</v>
      </c>
      <c r="E1106" s="18" t="s">
        <v>1</v>
      </c>
      <c r="F1106" s="216">
        <v>148.5</v>
      </c>
      <c r="G1106" s="33"/>
      <c r="H1106" s="34"/>
    </row>
    <row r="1107" spans="1:8" s="2" customFormat="1" ht="16.9" customHeight="1">
      <c r="A1107" s="33"/>
      <c r="B1107" s="34"/>
      <c r="C1107" s="215" t="s">
        <v>1128</v>
      </c>
      <c r="D1107" s="215" t="s">
        <v>893</v>
      </c>
      <c r="E1107" s="18" t="s">
        <v>1</v>
      </c>
      <c r="F1107" s="216">
        <v>148.5</v>
      </c>
      <c r="G1107" s="33"/>
      <c r="H1107" s="34"/>
    </row>
    <row r="1108" spans="1:8" s="2" customFormat="1" ht="16.9" customHeight="1">
      <c r="A1108" s="33"/>
      <c r="B1108" s="34"/>
      <c r="C1108" s="217" t="s">
        <v>3048</v>
      </c>
      <c r="D1108" s="33"/>
      <c r="E1108" s="33"/>
      <c r="F1108" s="33"/>
      <c r="G1108" s="33"/>
      <c r="H1108" s="34"/>
    </row>
    <row r="1109" spans="1:8" s="2" customFormat="1" ht="16.9" customHeight="1">
      <c r="A1109" s="33"/>
      <c r="B1109" s="34"/>
      <c r="C1109" s="215" t="s">
        <v>2216</v>
      </c>
      <c r="D1109" s="215" t="s">
        <v>2217</v>
      </c>
      <c r="E1109" s="18" t="s">
        <v>175</v>
      </c>
      <c r="F1109" s="216">
        <v>148.5</v>
      </c>
      <c r="G1109" s="33"/>
      <c r="H1109" s="34"/>
    </row>
    <row r="1110" spans="1:8" s="2" customFormat="1" ht="16.9" customHeight="1">
      <c r="A1110" s="33"/>
      <c r="B1110" s="34"/>
      <c r="C1110" s="215" t="s">
        <v>1175</v>
      </c>
      <c r="D1110" s="215" t="s">
        <v>2178</v>
      </c>
      <c r="E1110" s="18" t="s">
        <v>175</v>
      </c>
      <c r="F1110" s="216">
        <v>148.5</v>
      </c>
      <c r="G1110" s="33"/>
      <c r="H1110" s="34"/>
    </row>
    <row r="1111" spans="1:8" s="2" customFormat="1" ht="16.9" customHeight="1">
      <c r="A1111" s="33"/>
      <c r="B1111" s="34"/>
      <c r="C1111" s="215" t="s">
        <v>1839</v>
      </c>
      <c r="D1111" s="215" t="s">
        <v>2238</v>
      </c>
      <c r="E1111" s="18" t="s">
        <v>222</v>
      </c>
      <c r="F1111" s="216">
        <v>145.983</v>
      </c>
      <c r="G1111" s="33"/>
      <c r="H1111" s="34"/>
    </row>
    <row r="1112" spans="1:8" s="2" customFormat="1" ht="16.9" customHeight="1">
      <c r="A1112" s="33"/>
      <c r="B1112" s="34"/>
      <c r="C1112" s="215" t="s">
        <v>1418</v>
      </c>
      <c r="D1112" s="215" t="s">
        <v>1419</v>
      </c>
      <c r="E1112" s="18" t="s">
        <v>175</v>
      </c>
      <c r="F1112" s="216">
        <v>607.3</v>
      </c>
      <c r="G1112" s="33"/>
      <c r="H1112" s="34"/>
    </row>
    <row r="1113" spans="1:8" s="2" customFormat="1" ht="16.9" customHeight="1">
      <c r="A1113" s="33"/>
      <c r="B1113" s="34"/>
      <c r="C1113" s="211" t="s">
        <v>1130</v>
      </c>
      <c r="D1113" s="212" t="s">
        <v>1</v>
      </c>
      <c r="E1113" s="213" t="s">
        <v>1</v>
      </c>
      <c r="F1113" s="214">
        <v>66</v>
      </c>
      <c r="G1113" s="33"/>
      <c r="H1113" s="34"/>
    </row>
    <row r="1114" spans="1:8" s="2" customFormat="1" ht="16.9" customHeight="1">
      <c r="A1114" s="33"/>
      <c r="B1114" s="34"/>
      <c r="C1114" s="215" t="s">
        <v>1</v>
      </c>
      <c r="D1114" s="215" t="s">
        <v>1198</v>
      </c>
      <c r="E1114" s="18" t="s">
        <v>1</v>
      </c>
      <c r="F1114" s="216">
        <v>0</v>
      </c>
      <c r="G1114" s="33"/>
      <c r="H1114" s="34"/>
    </row>
    <row r="1115" spans="1:8" s="2" customFormat="1" ht="16.9" customHeight="1">
      <c r="A1115" s="33"/>
      <c r="B1115" s="34"/>
      <c r="C1115" s="215" t="s">
        <v>1</v>
      </c>
      <c r="D1115" s="215" t="s">
        <v>2223</v>
      </c>
      <c r="E1115" s="18" t="s">
        <v>1</v>
      </c>
      <c r="F1115" s="216">
        <v>0</v>
      </c>
      <c r="G1115" s="33"/>
      <c r="H1115" s="34"/>
    </row>
    <row r="1116" spans="1:8" s="2" customFormat="1" ht="16.9" customHeight="1">
      <c r="A1116" s="33"/>
      <c r="B1116" s="34"/>
      <c r="C1116" s="215" t="s">
        <v>1</v>
      </c>
      <c r="D1116" s="215" t="s">
        <v>2224</v>
      </c>
      <c r="E1116" s="18" t="s">
        <v>1</v>
      </c>
      <c r="F1116" s="216">
        <v>50.6</v>
      </c>
      <c r="G1116" s="33"/>
      <c r="H1116" s="34"/>
    </row>
    <row r="1117" spans="1:8" s="2" customFormat="1" ht="16.9" customHeight="1">
      <c r="A1117" s="33"/>
      <c r="B1117" s="34"/>
      <c r="C1117" s="215" t="s">
        <v>1</v>
      </c>
      <c r="D1117" s="215" t="s">
        <v>1203</v>
      </c>
      <c r="E1117" s="18" t="s">
        <v>1</v>
      </c>
      <c r="F1117" s="216">
        <v>0</v>
      </c>
      <c r="G1117" s="33"/>
      <c r="H1117" s="34"/>
    </row>
    <row r="1118" spans="1:8" s="2" customFormat="1" ht="16.9" customHeight="1">
      <c r="A1118" s="33"/>
      <c r="B1118" s="34"/>
      <c r="C1118" s="215" t="s">
        <v>1</v>
      </c>
      <c r="D1118" s="215" t="s">
        <v>2225</v>
      </c>
      <c r="E1118" s="18" t="s">
        <v>1</v>
      </c>
      <c r="F1118" s="216">
        <v>15.4</v>
      </c>
      <c r="G1118" s="33"/>
      <c r="H1118" s="34"/>
    </row>
    <row r="1119" spans="1:8" s="2" customFormat="1" ht="16.9" customHeight="1">
      <c r="A1119" s="33"/>
      <c r="B1119" s="34"/>
      <c r="C1119" s="215" t="s">
        <v>1130</v>
      </c>
      <c r="D1119" s="215" t="s">
        <v>239</v>
      </c>
      <c r="E1119" s="18" t="s">
        <v>1</v>
      </c>
      <c r="F1119" s="216">
        <v>66</v>
      </c>
      <c r="G1119" s="33"/>
      <c r="H1119" s="34"/>
    </row>
    <row r="1120" spans="1:8" s="2" customFormat="1" ht="16.9" customHeight="1">
      <c r="A1120" s="33"/>
      <c r="B1120" s="34"/>
      <c r="C1120" s="217" t="s">
        <v>3048</v>
      </c>
      <c r="D1120" s="33"/>
      <c r="E1120" s="33"/>
      <c r="F1120" s="33"/>
      <c r="G1120" s="33"/>
      <c r="H1120" s="34"/>
    </row>
    <row r="1121" spans="1:8" s="2" customFormat="1" ht="16.9" customHeight="1">
      <c r="A1121" s="33"/>
      <c r="B1121" s="34"/>
      <c r="C1121" s="215" t="s">
        <v>2221</v>
      </c>
      <c r="D1121" s="215" t="s">
        <v>2222</v>
      </c>
      <c r="E1121" s="18" t="s">
        <v>175</v>
      </c>
      <c r="F1121" s="216">
        <v>66</v>
      </c>
      <c r="G1121" s="33"/>
      <c r="H1121" s="34"/>
    </row>
    <row r="1122" spans="1:8" s="2" customFormat="1" ht="16.9" customHeight="1">
      <c r="A1122" s="33"/>
      <c r="B1122" s="34"/>
      <c r="C1122" s="215" t="s">
        <v>2190</v>
      </c>
      <c r="D1122" s="215" t="s">
        <v>2191</v>
      </c>
      <c r="E1122" s="18" t="s">
        <v>175</v>
      </c>
      <c r="F1122" s="216">
        <v>66</v>
      </c>
      <c r="G1122" s="33"/>
      <c r="H1122" s="34"/>
    </row>
    <row r="1123" spans="1:8" s="2" customFormat="1" ht="16.9" customHeight="1">
      <c r="A1123" s="33"/>
      <c r="B1123" s="34"/>
      <c r="C1123" s="215" t="s">
        <v>2184</v>
      </c>
      <c r="D1123" s="215" t="s">
        <v>2185</v>
      </c>
      <c r="E1123" s="18" t="s">
        <v>175</v>
      </c>
      <c r="F1123" s="216">
        <v>66</v>
      </c>
      <c r="G1123" s="33"/>
      <c r="H1123" s="34"/>
    </row>
    <row r="1124" spans="1:8" s="2" customFormat="1" ht="16.9" customHeight="1">
      <c r="A1124" s="33"/>
      <c r="B1124" s="34"/>
      <c r="C1124" s="215" t="s">
        <v>1839</v>
      </c>
      <c r="D1124" s="215" t="s">
        <v>2238</v>
      </c>
      <c r="E1124" s="18" t="s">
        <v>222</v>
      </c>
      <c r="F1124" s="216">
        <v>145.983</v>
      </c>
      <c r="G1124" s="33"/>
      <c r="H1124" s="34"/>
    </row>
    <row r="1125" spans="1:8" s="2" customFormat="1" ht="16.9" customHeight="1">
      <c r="A1125" s="33"/>
      <c r="B1125" s="34"/>
      <c r="C1125" s="215" t="s">
        <v>1418</v>
      </c>
      <c r="D1125" s="215" t="s">
        <v>1419</v>
      </c>
      <c r="E1125" s="18" t="s">
        <v>175</v>
      </c>
      <c r="F1125" s="216">
        <v>607.3</v>
      </c>
      <c r="G1125" s="33"/>
      <c r="H1125" s="34"/>
    </row>
    <row r="1126" spans="1:8" s="2" customFormat="1" ht="16.9" customHeight="1">
      <c r="A1126" s="33"/>
      <c r="B1126" s="34"/>
      <c r="C1126" s="211" t="s">
        <v>2143</v>
      </c>
      <c r="D1126" s="212" t="s">
        <v>1</v>
      </c>
      <c r="E1126" s="213" t="s">
        <v>1</v>
      </c>
      <c r="F1126" s="214">
        <v>2613.6</v>
      </c>
      <c r="G1126" s="33"/>
      <c r="H1126" s="34"/>
    </row>
    <row r="1127" spans="1:8" s="2" customFormat="1" ht="16.9" customHeight="1">
      <c r="A1127" s="33"/>
      <c r="B1127" s="34"/>
      <c r="C1127" s="215" t="s">
        <v>1</v>
      </c>
      <c r="D1127" s="215" t="s">
        <v>2301</v>
      </c>
      <c r="E1127" s="18" t="s">
        <v>1</v>
      </c>
      <c r="F1127" s="216">
        <v>0</v>
      </c>
      <c r="G1127" s="33"/>
      <c r="H1127" s="34"/>
    </row>
    <row r="1128" spans="1:8" s="2" customFormat="1" ht="16.9" customHeight="1">
      <c r="A1128" s="33"/>
      <c r="B1128" s="34"/>
      <c r="C1128" s="215" t="s">
        <v>1</v>
      </c>
      <c r="D1128" s="215" t="s">
        <v>2302</v>
      </c>
      <c r="E1128" s="18" t="s">
        <v>1</v>
      </c>
      <c r="F1128" s="216">
        <v>595.8</v>
      </c>
      <c r="G1128" s="33"/>
      <c r="H1128" s="34"/>
    </row>
    <row r="1129" spans="1:8" s="2" customFormat="1" ht="16.9" customHeight="1">
      <c r="A1129" s="33"/>
      <c r="B1129" s="34"/>
      <c r="C1129" s="215" t="s">
        <v>1</v>
      </c>
      <c r="D1129" s="215" t="s">
        <v>2303</v>
      </c>
      <c r="E1129" s="18" t="s">
        <v>1</v>
      </c>
      <c r="F1129" s="216">
        <v>826.2</v>
      </c>
      <c r="G1129" s="33"/>
      <c r="H1129" s="34"/>
    </row>
    <row r="1130" spans="1:8" s="2" customFormat="1" ht="16.9" customHeight="1">
      <c r="A1130" s="33"/>
      <c r="B1130" s="34"/>
      <c r="C1130" s="215" t="s">
        <v>1</v>
      </c>
      <c r="D1130" s="215" t="s">
        <v>2314</v>
      </c>
      <c r="E1130" s="18" t="s">
        <v>1</v>
      </c>
      <c r="F1130" s="216">
        <v>365.4</v>
      </c>
      <c r="G1130" s="33"/>
      <c r="H1130" s="34"/>
    </row>
    <row r="1131" spans="1:8" s="2" customFormat="1" ht="16.9" customHeight="1">
      <c r="A1131" s="33"/>
      <c r="B1131" s="34"/>
      <c r="C1131" s="215" t="s">
        <v>1</v>
      </c>
      <c r="D1131" s="215" t="s">
        <v>2305</v>
      </c>
      <c r="E1131" s="18" t="s">
        <v>1</v>
      </c>
      <c r="F1131" s="216">
        <v>826.2</v>
      </c>
      <c r="G1131" s="33"/>
      <c r="H1131" s="34"/>
    </row>
    <row r="1132" spans="1:8" s="2" customFormat="1" ht="16.9" customHeight="1">
      <c r="A1132" s="33"/>
      <c r="B1132" s="34"/>
      <c r="C1132" s="215" t="s">
        <v>2143</v>
      </c>
      <c r="D1132" s="215" t="s">
        <v>239</v>
      </c>
      <c r="E1132" s="18" t="s">
        <v>1</v>
      </c>
      <c r="F1132" s="216">
        <v>2613.6</v>
      </c>
      <c r="G1132" s="33"/>
      <c r="H1132" s="34"/>
    </row>
    <row r="1133" spans="1:8" s="2" customFormat="1" ht="16.9" customHeight="1">
      <c r="A1133" s="33"/>
      <c r="B1133" s="34"/>
      <c r="C1133" s="217" t="s">
        <v>3048</v>
      </c>
      <c r="D1133" s="33"/>
      <c r="E1133" s="33"/>
      <c r="F1133" s="33"/>
      <c r="G1133" s="33"/>
      <c r="H1133" s="34"/>
    </row>
    <row r="1134" spans="1:8" s="2" customFormat="1" ht="16.9" customHeight="1">
      <c r="A1134" s="33"/>
      <c r="B1134" s="34"/>
      <c r="C1134" s="215" t="s">
        <v>2311</v>
      </c>
      <c r="D1134" s="215" t="s">
        <v>2312</v>
      </c>
      <c r="E1134" s="18" t="s">
        <v>249</v>
      </c>
      <c r="F1134" s="216">
        <v>2.64</v>
      </c>
      <c r="G1134" s="33"/>
      <c r="H1134" s="34"/>
    </row>
    <row r="1135" spans="1:8" s="2" customFormat="1" ht="16.9" customHeight="1">
      <c r="A1135" s="33"/>
      <c r="B1135" s="34"/>
      <c r="C1135" s="211" t="s">
        <v>2145</v>
      </c>
      <c r="D1135" s="212" t="s">
        <v>1</v>
      </c>
      <c r="E1135" s="213" t="s">
        <v>1</v>
      </c>
      <c r="F1135" s="214">
        <v>1697.8</v>
      </c>
      <c r="G1135" s="33"/>
      <c r="H1135" s="34"/>
    </row>
    <row r="1136" spans="1:8" s="2" customFormat="1" ht="16.9" customHeight="1">
      <c r="A1136" s="33"/>
      <c r="B1136" s="34"/>
      <c r="C1136" s="215" t="s">
        <v>1</v>
      </c>
      <c r="D1136" s="215" t="s">
        <v>2301</v>
      </c>
      <c r="E1136" s="18" t="s">
        <v>1</v>
      </c>
      <c r="F1136" s="216">
        <v>0</v>
      </c>
      <c r="G1136" s="33"/>
      <c r="H1136" s="34"/>
    </row>
    <row r="1137" spans="1:8" s="2" customFormat="1" ht="16.9" customHeight="1">
      <c r="A1137" s="33"/>
      <c r="B1137" s="34"/>
      <c r="C1137" s="215" t="s">
        <v>1</v>
      </c>
      <c r="D1137" s="215" t="s">
        <v>2309</v>
      </c>
      <c r="E1137" s="18" t="s">
        <v>1</v>
      </c>
      <c r="F1137" s="216">
        <v>1697.8</v>
      </c>
      <c r="G1137" s="33"/>
      <c r="H1137" s="34"/>
    </row>
    <row r="1138" spans="1:8" s="2" customFormat="1" ht="16.9" customHeight="1">
      <c r="A1138" s="33"/>
      <c r="B1138" s="34"/>
      <c r="C1138" s="215" t="s">
        <v>2145</v>
      </c>
      <c r="D1138" s="215" t="s">
        <v>239</v>
      </c>
      <c r="E1138" s="18" t="s">
        <v>1</v>
      </c>
      <c r="F1138" s="216">
        <v>1697.8</v>
      </c>
      <c r="G1138" s="33"/>
      <c r="H1138" s="34"/>
    </row>
    <row r="1139" spans="1:8" s="2" customFormat="1" ht="16.9" customHeight="1">
      <c r="A1139" s="33"/>
      <c r="B1139" s="34"/>
      <c r="C1139" s="217" t="s">
        <v>3048</v>
      </c>
      <c r="D1139" s="33"/>
      <c r="E1139" s="33"/>
      <c r="F1139" s="33"/>
      <c r="G1139" s="33"/>
      <c r="H1139" s="34"/>
    </row>
    <row r="1140" spans="1:8" s="2" customFormat="1" ht="16.9" customHeight="1">
      <c r="A1140" s="33"/>
      <c r="B1140" s="34"/>
      <c r="C1140" s="215" t="s">
        <v>2306</v>
      </c>
      <c r="D1140" s="215" t="s">
        <v>2307</v>
      </c>
      <c r="E1140" s="18" t="s">
        <v>249</v>
      </c>
      <c r="F1140" s="216">
        <v>1.715</v>
      </c>
      <c r="G1140" s="33"/>
      <c r="H1140" s="34"/>
    </row>
    <row r="1141" spans="1:8" s="2" customFormat="1" ht="16.9" customHeight="1">
      <c r="A1141" s="33"/>
      <c r="B1141" s="34"/>
      <c r="C1141" s="211" t="s">
        <v>816</v>
      </c>
      <c r="D1141" s="212" t="s">
        <v>1</v>
      </c>
      <c r="E1141" s="213" t="s">
        <v>1</v>
      </c>
      <c r="F1141" s="214">
        <v>11</v>
      </c>
      <c r="G1141" s="33"/>
      <c r="H1141" s="34"/>
    </row>
    <row r="1142" spans="1:8" s="2" customFormat="1" ht="16.9" customHeight="1">
      <c r="A1142" s="33"/>
      <c r="B1142" s="34"/>
      <c r="C1142" s="215" t="s">
        <v>1</v>
      </c>
      <c r="D1142" s="215" t="s">
        <v>2232</v>
      </c>
      <c r="E1142" s="18" t="s">
        <v>1</v>
      </c>
      <c r="F1142" s="216">
        <v>11</v>
      </c>
      <c r="G1142" s="33"/>
      <c r="H1142" s="34"/>
    </row>
    <row r="1143" spans="1:8" s="2" customFormat="1" ht="16.9" customHeight="1">
      <c r="A1143" s="33"/>
      <c r="B1143" s="34"/>
      <c r="C1143" s="215" t="s">
        <v>816</v>
      </c>
      <c r="D1143" s="215" t="s">
        <v>239</v>
      </c>
      <c r="E1143" s="18" t="s">
        <v>1</v>
      </c>
      <c r="F1143" s="216">
        <v>11</v>
      </c>
      <c r="G1143" s="33"/>
      <c r="H1143" s="34"/>
    </row>
    <row r="1144" spans="1:8" s="2" customFormat="1" ht="16.9" customHeight="1">
      <c r="A1144" s="33"/>
      <c r="B1144" s="34"/>
      <c r="C1144" s="217" t="s">
        <v>3048</v>
      </c>
      <c r="D1144" s="33"/>
      <c r="E1144" s="33"/>
      <c r="F1144" s="33"/>
      <c r="G1144" s="33"/>
      <c r="H1144" s="34"/>
    </row>
    <row r="1145" spans="1:8" s="2" customFormat="1" ht="16.9" customHeight="1">
      <c r="A1145" s="33"/>
      <c r="B1145" s="34"/>
      <c r="C1145" s="215" t="s">
        <v>844</v>
      </c>
      <c r="D1145" s="215" t="s">
        <v>845</v>
      </c>
      <c r="E1145" s="18" t="s">
        <v>185</v>
      </c>
      <c r="F1145" s="216">
        <v>12.1</v>
      </c>
      <c r="G1145" s="33"/>
      <c r="H1145" s="34"/>
    </row>
    <row r="1146" spans="1:8" s="2" customFormat="1" ht="16.9" customHeight="1">
      <c r="A1146" s="33"/>
      <c r="B1146" s="34"/>
      <c r="C1146" s="215" t="s">
        <v>1122</v>
      </c>
      <c r="D1146" s="215" t="s">
        <v>1123</v>
      </c>
      <c r="E1146" s="18" t="s">
        <v>642</v>
      </c>
      <c r="F1146" s="216">
        <v>11</v>
      </c>
      <c r="G1146" s="33"/>
      <c r="H1146" s="34"/>
    </row>
    <row r="1147" spans="1:8" s="2" customFormat="1" ht="16.9" customHeight="1">
      <c r="A1147" s="33"/>
      <c r="B1147" s="34"/>
      <c r="C1147" s="211" t="s">
        <v>817</v>
      </c>
      <c r="D1147" s="212" t="s">
        <v>1</v>
      </c>
      <c r="E1147" s="213" t="s">
        <v>1</v>
      </c>
      <c r="F1147" s="214">
        <v>12.1</v>
      </c>
      <c r="G1147" s="33"/>
      <c r="H1147" s="34"/>
    </row>
    <row r="1148" spans="1:8" s="2" customFormat="1" ht="16.9" customHeight="1">
      <c r="A1148" s="33"/>
      <c r="B1148" s="34"/>
      <c r="C1148" s="215" t="s">
        <v>1</v>
      </c>
      <c r="D1148" s="215" t="s">
        <v>2233</v>
      </c>
      <c r="E1148" s="18" t="s">
        <v>1</v>
      </c>
      <c r="F1148" s="216">
        <v>12.1</v>
      </c>
      <c r="G1148" s="33"/>
      <c r="H1148" s="34"/>
    </row>
    <row r="1149" spans="1:8" s="2" customFormat="1" ht="16.9" customHeight="1">
      <c r="A1149" s="33"/>
      <c r="B1149" s="34"/>
      <c r="C1149" s="215" t="s">
        <v>817</v>
      </c>
      <c r="D1149" s="215" t="s">
        <v>239</v>
      </c>
      <c r="E1149" s="18" t="s">
        <v>1</v>
      </c>
      <c r="F1149" s="216">
        <v>12.1</v>
      </c>
      <c r="G1149" s="33"/>
      <c r="H1149" s="34"/>
    </row>
    <row r="1150" spans="1:8" s="2" customFormat="1" ht="16.9" customHeight="1">
      <c r="A1150" s="33"/>
      <c r="B1150" s="34"/>
      <c r="C1150" s="217" t="s">
        <v>3048</v>
      </c>
      <c r="D1150" s="33"/>
      <c r="E1150" s="33"/>
      <c r="F1150" s="33"/>
      <c r="G1150" s="33"/>
      <c r="H1150" s="34"/>
    </row>
    <row r="1151" spans="1:8" s="2" customFormat="1" ht="16.9" customHeight="1">
      <c r="A1151" s="33"/>
      <c r="B1151" s="34"/>
      <c r="C1151" s="215" t="s">
        <v>844</v>
      </c>
      <c r="D1151" s="215" t="s">
        <v>845</v>
      </c>
      <c r="E1151" s="18" t="s">
        <v>185</v>
      </c>
      <c r="F1151" s="216">
        <v>12.1</v>
      </c>
      <c r="G1151" s="33"/>
      <c r="H1151" s="34"/>
    </row>
    <row r="1152" spans="1:8" s="2" customFormat="1" ht="16.9" customHeight="1">
      <c r="A1152" s="33"/>
      <c r="B1152" s="34"/>
      <c r="C1152" s="215" t="s">
        <v>854</v>
      </c>
      <c r="D1152" s="215" t="s">
        <v>855</v>
      </c>
      <c r="E1152" s="18" t="s">
        <v>222</v>
      </c>
      <c r="F1152" s="216">
        <v>40.735</v>
      </c>
      <c r="G1152" s="33"/>
      <c r="H1152" s="34"/>
    </row>
    <row r="1153" spans="1:8" s="2" customFormat="1" ht="16.9" customHeight="1">
      <c r="A1153" s="33"/>
      <c r="B1153" s="34"/>
      <c r="C1153" s="215" t="s">
        <v>1116</v>
      </c>
      <c r="D1153" s="215" t="s">
        <v>1117</v>
      </c>
      <c r="E1153" s="18" t="s">
        <v>185</v>
      </c>
      <c r="F1153" s="216">
        <v>30.8</v>
      </c>
      <c r="G1153" s="33"/>
      <c r="H1153" s="34"/>
    </row>
    <row r="1154" spans="1:8" s="2" customFormat="1" ht="16.9" customHeight="1">
      <c r="A1154" s="33"/>
      <c r="B1154" s="34"/>
      <c r="C1154" s="211" t="s">
        <v>1140</v>
      </c>
      <c r="D1154" s="212" t="s">
        <v>1</v>
      </c>
      <c r="E1154" s="213" t="s">
        <v>1</v>
      </c>
      <c r="F1154" s="214">
        <v>27.94</v>
      </c>
      <c r="G1154" s="33"/>
      <c r="H1154" s="34"/>
    </row>
    <row r="1155" spans="1:8" s="2" customFormat="1" ht="16.9" customHeight="1">
      <c r="A1155" s="33"/>
      <c r="B1155" s="34"/>
      <c r="C1155" s="215" t="s">
        <v>1</v>
      </c>
      <c r="D1155" s="215" t="s">
        <v>2352</v>
      </c>
      <c r="E1155" s="18" t="s">
        <v>1</v>
      </c>
      <c r="F1155" s="216">
        <v>0</v>
      </c>
      <c r="G1155" s="33"/>
      <c r="H1155" s="34"/>
    </row>
    <row r="1156" spans="1:8" s="2" customFormat="1" ht="16.9" customHeight="1">
      <c r="A1156" s="33"/>
      <c r="B1156" s="34"/>
      <c r="C1156" s="215" t="s">
        <v>1</v>
      </c>
      <c r="D1156" s="215" t="s">
        <v>2353</v>
      </c>
      <c r="E1156" s="18" t="s">
        <v>1</v>
      </c>
      <c r="F1156" s="216">
        <v>8.03</v>
      </c>
      <c r="G1156" s="33"/>
      <c r="H1156" s="34"/>
    </row>
    <row r="1157" spans="1:8" s="2" customFormat="1" ht="16.9" customHeight="1">
      <c r="A1157" s="33"/>
      <c r="B1157" s="34"/>
      <c r="C1157" s="215" t="s">
        <v>1</v>
      </c>
      <c r="D1157" s="215" t="s">
        <v>2354</v>
      </c>
      <c r="E1157" s="18" t="s">
        <v>1</v>
      </c>
      <c r="F1157" s="216">
        <v>19.91</v>
      </c>
      <c r="G1157" s="33"/>
      <c r="H1157" s="34"/>
    </row>
    <row r="1158" spans="1:8" s="2" customFormat="1" ht="16.9" customHeight="1">
      <c r="A1158" s="33"/>
      <c r="B1158" s="34"/>
      <c r="C1158" s="215" t="s">
        <v>1140</v>
      </c>
      <c r="D1158" s="215" t="s">
        <v>239</v>
      </c>
      <c r="E1158" s="18" t="s">
        <v>1</v>
      </c>
      <c r="F1158" s="216">
        <v>27.94</v>
      </c>
      <c r="G1158" s="33"/>
      <c r="H1158" s="34"/>
    </row>
    <row r="1159" spans="1:8" s="2" customFormat="1" ht="16.9" customHeight="1">
      <c r="A1159" s="33"/>
      <c r="B1159" s="34"/>
      <c r="C1159" s="217" t="s">
        <v>3048</v>
      </c>
      <c r="D1159" s="33"/>
      <c r="E1159" s="33"/>
      <c r="F1159" s="33"/>
      <c r="G1159" s="33"/>
      <c r="H1159" s="34"/>
    </row>
    <row r="1160" spans="1:8" s="2" customFormat="1" ht="16.9" customHeight="1">
      <c r="A1160" s="33"/>
      <c r="B1160" s="34"/>
      <c r="C1160" s="215" t="s">
        <v>960</v>
      </c>
      <c r="D1160" s="215" t="s">
        <v>961</v>
      </c>
      <c r="E1160" s="18" t="s">
        <v>222</v>
      </c>
      <c r="F1160" s="216">
        <v>27.94</v>
      </c>
      <c r="G1160" s="33"/>
      <c r="H1160" s="34"/>
    </row>
    <row r="1161" spans="1:8" s="2" customFormat="1" ht="16.9" customHeight="1">
      <c r="A1161" s="33"/>
      <c r="B1161" s="34"/>
      <c r="C1161" s="215" t="s">
        <v>965</v>
      </c>
      <c r="D1161" s="215" t="s">
        <v>966</v>
      </c>
      <c r="E1161" s="18" t="s">
        <v>222</v>
      </c>
      <c r="F1161" s="216">
        <v>27.94</v>
      </c>
      <c r="G1161" s="33"/>
      <c r="H1161" s="34"/>
    </row>
    <row r="1162" spans="1:8" s="2" customFormat="1" ht="16.9" customHeight="1">
      <c r="A1162" s="33"/>
      <c r="B1162" s="34"/>
      <c r="C1162" s="211" t="s">
        <v>2150</v>
      </c>
      <c r="D1162" s="212" t="s">
        <v>1</v>
      </c>
      <c r="E1162" s="213" t="s">
        <v>1</v>
      </c>
      <c r="F1162" s="214">
        <v>73</v>
      </c>
      <c r="G1162" s="33"/>
      <c r="H1162" s="34"/>
    </row>
    <row r="1163" spans="1:8" s="2" customFormat="1" ht="16.9" customHeight="1">
      <c r="A1163" s="33"/>
      <c r="B1163" s="34"/>
      <c r="C1163" s="215" t="s">
        <v>2151</v>
      </c>
      <c r="D1163" s="215" t="s">
        <v>2358</v>
      </c>
      <c r="E1163" s="18" t="s">
        <v>1</v>
      </c>
      <c r="F1163" s="216">
        <v>22.5</v>
      </c>
      <c r="G1163" s="33"/>
      <c r="H1163" s="34"/>
    </row>
    <row r="1164" spans="1:8" s="2" customFormat="1" ht="16.9" customHeight="1">
      <c r="A1164" s="33"/>
      <c r="B1164" s="34"/>
      <c r="C1164" s="215" t="s">
        <v>2153</v>
      </c>
      <c r="D1164" s="215" t="s">
        <v>2359</v>
      </c>
      <c r="E1164" s="18" t="s">
        <v>1</v>
      </c>
      <c r="F1164" s="216">
        <v>10</v>
      </c>
      <c r="G1164" s="33"/>
      <c r="H1164" s="34"/>
    </row>
    <row r="1165" spans="1:8" s="2" customFormat="1" ht="16.9" customHeight="1">
      <c r="A1165" s="33"/>
      <c r="B1165" s="34"/>
      <c r="C1165" s="215" t="s">
        <v>2154</v>
      </c>
      <c r="D1165" s="215" t="s">
        <v>2360</v>
      </c>
      <c r="E1165" s="18" t="s">
        <v>1</v>
      </c>
      <c r="F1165" s="216">
        <v>40.5</v>
      </c>
      <c r="G1165" s="33"/>
      <c r="H1165" s="34"/>
    </row>
    <row r="1166" spans="1:8" s="2" customFormat="1" ht="16.9" customHeight="1">
      <c r="A1166" s="33"/>
      <c r="B1166" s="34"/>
      <c r="C1166" s="215" t="s">
        <v>2150</v>
      </c>
      <c r="D1166" s="215" t="s">
        <v>239</v>
      </c>
      <c r="E1166" s="18" t="s">
        <v>1</v>
      </c>
      <c r="F1166" s="216">
        <v>73</v>
      </c>
      <c r="G1166" s="33"/>
      <c r="H1166" s="34"/>
    </row>
    <row r="1167" spans="1:8" s="2" customFormat="1" ht="16.9" customHeight="1">
      <c r="A1167" s="33"/>
      <c r="B1167" s="34"/>
      <c r="C1167" s="217" t="s">
        <v>3048</v>
      </c>
      <c r="D1167" s="33"/>
      <c r="E1167" s="33"/>
      <c r="F1167" s="33"/>
      <c r="G1167" s="33"/>
      <c r="H1167" s="34"/>
    </row>
    <row r="1168" spans="1:8" s="2" customFormat="1" ht="16.9" customHeight="1">
      <c r="A1168" s="33"/>
      <c r="B1168" s="34"/>
      <c r="C1168" s="215" t="s">
        <v>2355</v>
      </c>
      <c r="D1168" s="215" t="s">
        <v>2356</v>
      </c>
      <c r="E1168" s="18" t="s">
        <v>185</v>
      </c>
      <c r="F1168" s="216">
        <v>73</v>
      </c>
      <c r="G1168" s="33"/>
      <c r="H1168" s="34"/>
    </row>
    <row r="1169" spans="1:8" s="2" customFormat="1" ht="16.9" customHeight="1">
      <c r="A1169" s="33"/>
      <c r="B1169" s="34"/>
      <c r="C1169" s="215" t="s">
        <v>372</v>
      </c>
      <c r="D1169" s="215" t="s">
        <v>373</v>
      </c>
      <c r="E1169" s="18" t="s">
        <v>222</v>
      </c>
      <c r="F1169" s="216">
        <v>230.363</v>
      </c>
      <c r="G1169" s="33"/>
      <c r="H1169" s="34"/>
    </row>
    <row r="1170" spans="1:8" s="2" customFormat="1" ht="16.9" customHeight="1">
      <c r="A1170" s="33"/>
      <c r="B1170" s="34"/>
      <c r="C1170" s="215" t="s">
        <v>1340</v>
      </c>
      <c r="D1170" s="215" t="s">
        <v>1341</v>
      </c>
      <c r="E1170" s="18" t="s">
        <v>222</v>
      </c>
      <c r="F1170" s="216">
        <v>120.176</v>
      </c>
      <c r="G1170" s="33"/>
      <c r="H1170" s="34"/>
    </row>
    <row r="1171" spans="1:8" s="2" customFormat="1" ht="16.9" customHeight="1">
      <c r="A1171" s="33"/>
      <c r="B1171" s="34"/>
      <c r="C1171" s="215" t="s">
        <v>960</v>
      </c>
      <c r="D1171" s="215" t="s">
        <v>961</v>
      </c>
      <c r="E1171" s="18" t="s">
        <v>222</v>
      </c>
      <c r="F1171" s="216">
        <v>27.94</v>
      </c>
      <c r="G1171" s="33"/>
      <c r="H1171" s="34"/>
    </row>
    <row r="1172" spans="1:8" s="2" customFormat="1" ht="16.9" customHeight="1">
      <c r="A1172" s="33"/>
      <c r="B1172" s="34"/>
      <c r="C1172" s="211" t="s">
        <v>2151</v>
      </c>
      <c r="D1172" s="212" t="s">
        <v>1</v>
      </c>
      <c r="E1172" s="213" t="s">
        <v>1</v>
      </c>
      <c r="F1172" s="214">
        <v>22.5</v>
      </c>
      <c r="G1172" s="33"/>
      <c r="H1172" s="34"/>
    </row>
    <row r="1173" spans="1:8" s="2" customFormat="1" ht="16.9" customHeight="1">
      <c r="A1173" s="33"/>
      <c r="B1173" s="34"/>
      <c r="C1173" s="215" t="s">
        <v>2151</v>
      </c>
      <c r="D1173" s="215" t="s">
        <v>2358</v>
      </c>
      <c r="E1173" s="18" t="s">
        <v>1</v>
      </c>
      <c r="F1173" s="216">
        <v>22.5</v>
      </c>
      <c r="G1173" s="33"/>
      <c r="H1173" s="34"/>
    </row>
    <row r="1174" spans="1:8" s="2" customFormat="1" ht="16.9" customHeight="1">
      <c r="A1174" s="33"/>
      <c r="B1174" s="34"/>
      <c r="C1174" s="217" t="s">
        <v>3048</v>
      </c>
      <c r="D1174" s="33"/>
      <c r="E1174" s="33"/>
      <c r="F1174" s="33"/>
      <c r="G1174" s="33"/>
      <c r="H1174" s="34"/>
    </row>
    <row r="1175" spans="1:8" s="2" customFormat="1" ht="16.9" customHeight="1">
      <c r="A1175" s="33"/>
      <c r="B1175" s="34"/>
      <c r="C1175" s="215" t="s">
        <v>2355</v>
      </c>
      <c r="D1175" s="215" t="s">
        <v>2356</v>
      </c>
      <c r="E1175" s="18" t="s">
        <v>185</v>
      </c>
      <c r="F1175" s="216">
        <v>73</v>
      </c>
      <c r="G1175" s="33"/>
      <c r="H1175" s="34"/>
    </row>
    <row r="1176" spans="1:8" s="2" customFormat="1" ht="22.5">
      <c r="A1176" s="33"/>
      <c r="B1176" s="34"/>
      <c r="C1176" s="215" t="s">
        <v>2369</v>
      </c>
      <c r="D1176" s="215" t="s">
        <v>2370</v>
      </c>
      <c r="E1176" s="18" t="s">
        <v>185</v>
      </c>
      <c r="F1176" s="216">
        <v>22.725</v>
      </c>
      <c r="G1176" s="33"/>
      <c r="H1176" s="34"/>
    </row>
    <row r="1177" spans="1:8" s="2" customFormat="1" ht="16.9" customHeight="1">
      <c r="A1177" s="33"/>
      <c r="B1177" s="34"/>
      <c r="C1177" s="211" t="s">
        <v>2153</v>
      </c>
      <c r="D1177" s="212" t="s">
        <v>1</v>
      </c>
      <c r="E1177" s="213" t="s">
        <v>1</v>
      </c>
      <c r="F1177" s="214">
        <v>10</v>
      </c>
      <c r="G1177" s="33"/>
      <c r="H1177" s="34"/>
    </row>
    <row r="1178" spans="1:8" s="2" customFormat="1" ht="16.9" customHeight="1">
      <c r="A1178" s="33"/>
      <c r="B1178" s="34"/>
      <c r="C1178" s="215" t="s">
        <v>2153</v>
      </c>
      <c r="D1178" s="215" t="s">
        <v>2359</v>
      </c>
      <c r="E1178" s="18" t="s">
        <v>1</v>
      </c>
      <c r="F1178" s="216">
        <v>10</v>
      </c>
      <c r="G1178" s="33"/>
      <c r="H1178" s="34"/>
    </row>
    <row r="1179" spans="1:8" s="2" customFormat="1" ht="16.9" customHeight="1">
      <c r="A1179" s="33"/>
      <c r="B1179" s="34"/>
      <c r="C1179" s="217" t="s">
        <v>3048</v>
      </c>
      <c r="D1179" s="33"/>
      <c r="E1179" s="33"/>
      <c r="F1179" s="33"/>
      <c r="G1179" s="33"/>
      <c r="H1179" s="34"/>
    </row>
    <row r="1180" spans="1:8" s="2" customFormat="1" ht="16.9" customHeight="1">
      <c r="A1180" s="33"/>
      <c r="B1180" s="34"/>
      <c r="C1180" s="215" t="s">
        <v>2355</v>
      </c>
      <c r="D1180" s="215" t="s">
        <v>2356</v>
      </c>
      <c r="E1180" s="18" t="s">
        <v>185</v>
      </c>
      <c r="F1180" s="216">
        <v>73</v>
      </c>
      <c r="G1180" s="33"/>
      <c r="H1180" s="34"/>
    </row>
    <row r="1181" spans="1:8" s="2" customFormat="1" ht="22.5">
      <c r="A1181" s="33"/>
      <c r="B1181" s="34"/>
      <c r="C1181" s="215" t="s">
        <v>2365</v>
      </c>
      <c r="D1181" s="215" t="s">
        <v>2366</v>
      </c>
      <c r="E1181" s="18" t="s">
        <v>185</v>
      </c>
      <c r="F1181" s="216">
        <v>10.1</v>
      </c>
      <c r="G1181" s="33"/>
      <c r="H1181" s="34"/>
    </row>
    <row r="1182" spans="1:8" s="2" customFormat="1" ht="16.9" customHeight="1">
      <c r="A1182" s="33"/>
      <c r="B1182" s="34"/>
      <c r="C1182" s="211" t="s">
        <v>2154</v>
      </c>
      <c r="D1182" s="212" t="s">
        <v>1</v>
      </c>
      <c r="E1182" s="213" t="s">
        <v>1</v>
      </c>
      <c r="F1182" s="214">
        <v>40.5</v>
      </c>
      <c r="G1182" s="33"/>
      <c r="H1182" s="34"/>
    </row>
    <row r="1183" spans="1:8" s="2" customFormat="1" ht="16.9" customHeight="1">
      <c r="A1183" s="33"/>
      <c r="B1183" s="34"/>
      <c r="C1183" s="215" t="s">
        <v>2154</v>
      </c>
      <c r="D1183" s="215" t="s">
        <v>2360</v>
      </c>
      <c r="E1183" s="18" t="s">
        <v>1</v>
      </c>
      <c r="F1183" s="216">
        <v>40.5</v>
      </c>
      <c r="G1183" s="33"/>
      <c r="H1183" s="34"/>
    </row>
    <row r="1184" spans="1:8" s="2" customFormat="1" ht="16.9" customHeight="1">
      <c r="A1184" s="33"/>
      <c r="B1184" s="34"/>
      <c r="C1184" s="217" t="s">
        <v>3048</v>
      </c>
      <c r="D1184" s="33"/>
      <c r="E1184" s="33"/>
      <c r="F1184" s="33"/>
      <c r="G1184" s="33"/>
      <c r="H1184" s="34"/>
    </row>
    <row r="1185" spans="1:8" s="2" customFormat="1" ht="16.9" customHeight="1">
      <c r="A1185" s="33"/>
      <c r="B1185" s="34"/>
      <c r="C1185" s="215" t="s">
        <v>2355</v>
      </c>
      <c r="D1185" s="215" t="s">
        <v>2356</v>
      </c>
      <c r="E1185" s="18" t="s">
        <v>185</v>
      </c>
      <c r="F1185" s="216">
        <v>73</v>
      </c>
      <c r="G1185" s="33"/>
      <c r="H1185" s="34"/>
    </row>
    <row r="1186" spans="1:8" s="2" customFormat="1" ht="22.5">
      <c r="A1186" s="33"/>
      <c r="B1186" s="34"/>
      <c r="C1186" s="215" t="s">
        <v>2373</v>
      </c>
      <c r="D1186" s="215" t="s">
        <v>2374</v>
      </c>
      <c r="E1186" s="18" t="s">
        <v>185</v>
      </c>
      <c r="F1186" s="216">
        <v>40.905</v>
      </c>
      <c r="G1186" s="33"/>
      <c r="H1186" s="34"/>
    </row>
    <row r="1187" spans="1:8" s="2" customFormat="1" ht="16.9" customHeight="1">
      <c r="A1187" s="33"/>
      <c r="B1187" s="34"/>
      <c r="C1187" s="211" t="s">
        <v>2156</v>
      </c>
      <c r="D1187" s="212" t="s">
        <v>1</v>
      </c>
      <c r="E1187" s="213" t="s">
        <v>1</v>
      </c>
      <c r="F1187" s="214">
        <v>193</v>
      </c>
      <c r="G1187" s="33"/>
      <c r="H1187" s="34"/>
    </row>
    <row r="1188" spans="1:8" s="2" customFormat="1" ht="16.9" customHeight="1">
      <c r="A1188" s="33"/>
      <c r="B1188" s="34"/>
      <c r="C1188" s="215" t="s">
        <v>2158</v>
      </c>
      <c r="D1188" s="215" t="s">
        <v>2380</v>
      </c>
      <c r="E1188" s="18" t="s">
        <v>1</v>
      </c>
      <c r="F1188" s="216">
        <v>26.5</v>
      </c>
      <c r="G1188" s="33"/>
      <c r="H1188" s="34"/>
    </row>
    <row r="1189" spans="1:8" s="2" customFormat="1" ht="16.9" customHeight="1">
      <c r="A1189" s="33"/>
      <c r="B1189" s="34"/>
      <c r="C1189" s="215" t="s">
        <v>2161</v>
      </c>
      <c r="D1189" s="215" t="s">
        <v>2381</v>
      </c>
      <c r="E1189" s="18" t="s">
        <v>1</v>
      </c>
      <c r="F1189" s="216">
        <v>50.5</v>
      </c>
      <c r="G1189" s="33"/>
      <c r="H1189" s="34"/>
    </row>
    <row r="1190" spans="1:8" s="2" customFormat="1" ht="16.9" customHeight="1">
      <c r="A1190" s="33"/>
      <c r="B1190" s="34"/>
      <c r="C1190" s="215" t="s">
        <v>2163</v>
      </c>
      <c r="D1190" s="215" t="s">
        <v>2382</v>
      </c>
      <c r="E1190" s="18" t="s">
        <v>1</v>
      </c>
      <c r="F1190" s="216">
        <v>12</v>
      </c>
      <c r="G1190" s="33"/>
      <c r="H1190" s="34"/>
    </row>
    <row r="1191" spans="1:8" s="2" customFormat="1" ht="16.9" customHeight="1">
      <c r="A1191" s="33"/>
      <c r="B1191" s="34"/>
      <c r="C1191" s="215" t="s">
        <v>2160</v>
      </c>
      <c r="D1191" s="215" t="s">
        <v>2383</v>
      </c>
      <c r="E1191" s="18" t="s">
        <v>1</v>
      </c>
      <c r="F1191" s="216">
        <v>72</v>
      </c>
      <c r="G1191" s="33"/>
      <c r="H1191" s="34"/>
    </row>
    <row r="1192" spans="1:8" s="2" customFormat="1" ht="16.9" customHeight="1">
      <c r="A1192" s="33"/>
      <c r="B1192" s="34"/>
      <c r="C1192" s="215" t="s">
        <v>2164</v>
      </c>
      <c r="D1192" s="215" t="s">
        <v>2384</v>
      </c>
      <c r="E1192" s="18" t="s">
        <v>1</v>
      </c>
      <c r="F1192" s="216">
        <v>32</v>
      </c>
      <c r="G1192" s="33"/>
      <c r="H1192" s="34"/>
    </row>
    <row r="1193" spans="1:8" s="2" customFormat="1" ht="16.9" customHeight="1">
      <c r="A1193" s="33"/>
      <c r="B1193" s="34"/>
      <c r="C1193" s="215" t="s">
        <v>2156</v>
      </c>
      <c r="D1193" s="215" t="s">
        <v>239</v>
      </c>
      <c r="E1193" s="18" t="s">
        <v>1</v>
      </c>
      <c r="F1193" s="216">
        <v>193</v>
      </c>
      <c r="G1193" s="33"/>
      <c r="H1193" s="34"/>
    </row>
    <row r="1194" spans="1:8" s="2" customFormat="1" ht="16.9" customHeight="1">
      <c r="A1194" s="33"/>
      <c r="B1194" s="34"/>
      <c r="C1194" s="217" t="s">
        <v>3048</v>
      </c>
      <c r="D1194" s="33"/>
      <c r="E1194" s="33"/>
      <c r="F1194" s="33"/>
      <c r="G1194" s="33"/>
      <c r="H1194" s="34"/>
    </row>
    <row r="1195" spans="1:8" s="2" customFormat="1" ht="16.9" customHeight="1">
      <c r="A1195" s="33"/>
      <c r="B1195" s="34"/>
      <c r="C1195" s="215" t="s">
        <v>2377</v>
      </c>
      <c r="D1195" s="215" t="s">
        <v>2378</v>
      </c>
      <c r="E1195" s="18" t="s">
        <v>185</v>
      </c>
      <c r="F1195" s="216">
        <v>193</v>
      </c>
      <c r="G1195" s="33"/>
      <c r="H1195" s="34"/>
    </row>
    <row r="1196" spans="1:8" s="2" customFormat="1" ht="16.9" customHeight="1">
      <c r="A1196" s="33"/>
      <c r="B1196" s="34"/>
      <c r="C1196" s="215" t="s">
        <v>372</v>
      </c>
      <c r="D1196" s="215" t="s">
        <v>373</v>
      </c>
      <c r="E1196" s="18" t="s">
        <v>222</v>
      </c>
      <c r="F1196" s="216">
        <v>230.363</v>
      </c>
      <c r="G1196" s="33"/>
      <c r="H1196" s="34"/>
    </row>
    <row r="1197" spans="1:8" s="2" customFormat="1" ht="16.9" customHeight="1">
      <c r="A1197" s="33"/>
      <c r="B1197" s="34"/>
      <c r="C1197" s="215" t="s">
        <v>1340</v>
      </c>
      <c r="D1197" s="215" t="s">
        <v>1341</v>
      </c>
      <c r="E1197" s="18" t="s">
        <v>222</v>
      </c>
      <c r="F1197" s="216">
        <v>120.176</v>
      </c>
      <c r="G1197" s="33"/>
      <c r="H1197" s="34"/>
    </row>
    <row r="1198" spans="1:8" s="2" customFormat="1" ht="16.9" customHeight="1">
      <c r="A1198" s="33"/>
      <c r="B1198" s="34"/>
      <c r="C1198" s="215" t="s">
        <v>960</v>
      </c>
      <c r="D1198" s="215" t="s">
        <v>961</v>
      </c>
      <c r="E1198" s="18" t="s">
        <v>222</v>
      </c>
      <c r="F1198" s="216">
        <v>27.94</v>
      </c>
      <c r="G1198" s="33"/>
      <c r="H1198" s="34"/>
    </row>
    <row r="1199" spans="1:8" s="2" customFormat="1" ht="16.9" customHeight="1">
      <c r="A1199" s="33"/>
      <c r="B1199" s="34"/>
      <c r="C1199" s="211" t="s">
        <v>2158</v>
      </c>
      <c r="D1199" s="212" t="s">
        <v>1</v>
      </c>
      <c r="E1199" s="213" t="s">
        <v>1</v>
      </c>
      <c r="F1199" s="214">
        <v>26.5</v>
      </c>
      <c r="G1199" s="33"/>
      <c r="H1199" s="34"/>
    </row>
    <row r="1200" spans="1:8" s="2" customFormat="1" ht="16.9" customHeight="1">
      <c r="A1200" s="33"/>
      <c r="B1200" s="34"/>
      <c r="C1200" s="215" t="s">
        <v>2158</v>
      </c>
      <c r="D1200" s="215" t="s">
        <v>2380</v>
      </c>
      <c r="E1200" s="18" t="s">
        <v>1</v>
      </c>
      <c r="F1200" s="216">
        <v>26.5</v>
      </c>
      <c r="G1200" s="33"/>
      <c r="H1200" s="34"/>
    </row>
    <row r="1201" spans="1:8" s="2" customFormat="1" ht="16.9" customHeight="1">
      <c r="A1201" s="33"/>
      <c r="B1201" s="34"/>
      <c r="C1201" s="217" t="s">
        <v>3048</v>
      </c>
      <c r="D1201" s="33"/>
      <c r="E1201" s="33"/>
      <c r="F1201" s="33"/>
      <c r="G1201" s="33"/>
      <c r="H1201" s="34"/>
    </row>
    <row r="1202" spans="1:8" s="2" customFormat="1" ht="16.9" customHeight="1">
      <c r="A1202" s="33"/>
      <c r="B1202" s="34"/>
      <c r="C1202" s="215" t="s">
        <v>2377</v>
      </c>
      <c r="D1202" s="215" t="s">
        <v>2378</v>
      </c>
      <c r="E1202" s="18" t="s">
        <v>185</v>
      </c>
      <c r="F1202" s="216">
        <v>193</v>
      </c>
      <c r="G1202" s="33"/>
      <c r="H1202" s="34"/>
    </row>
    <row r="1203" spans="1:8" s="2" customFormat="1" ht="22.5">
      <c r="A1203" s="33"/>
      <c r="B1203" s="34"/>
      <c r="C1203" s="215" t="s">
        <v>2389</v>
      </c>
      <c r="D1203" s="215" t="s">
        <v>2390</v>
      </c>
      <c r="E1203" s="18" t="s">
        <v>185</v>
      </c>
      <c r="F1203" s="216">
        <v>26.765</v>
      </c>
      <c r="G1203" s="33"/>
      <c r="H1203" s="34"/>
    </row>
    <row r="1204" spans="1:8" s="2" customFormat="1" ht="16.9" customHeight="1">
      <c r="A1204" s="33"/>
      <c r="B1204" s="34"/>
      <c r="C1204" s="211" t="s">
        <v>2160</v>
      </c>
      <c r="D1204" s="212" t="s">
        <v>1</v>
      </c>
      <c r="E1204" s="213" t="s">
        <v>1</v>
      </c>
      <c r="F1204" s="214">
        <v>72</v>
      </c>
      <c r="G1204" s="33"/>
      <c r="H1204" s="34"/>
    </row>
    <row r="1205" spans="1:8" s="2" customFormat="1" ht="16.9" customHeight="1">
      <c r="A1205" s="33"/>
      <c r="B1205" s="34"/>
      <c r="C1205" s="215" t="s">
        <v>2160</v>
      </c>
      <c r="D1205" s="215" t="s">
        <v>2383</v>
      </c>
      <c r="E1205" s="18" t="s">
        <v>1</v>
      </c>
      <c r="F1205" s="216">
        <v>72</v>
      </c>
      <c r="G1205" s="33"/>
      <c r="H1205" s="34"/>
    </row>
    <row r="1206" spans="1:8" s="2" customFormat="1" ht="16.9" customHeight="1">
      <c r="A1206" s="33"/>
      <c r="B1206" s="34"/>
      <c r="C1206" s="217" t="s">
        <v>3048</v>
      </c>
      <c r="D1206" s="33"/>
      <c r="E1206" s="33"/>
      <c r="F1206" s="33"/>
      <c r="G1206" s="33"/>
      <c r="H1206" s="34"/>
    </row>
    <row r="1207" spans="1:8" s="2" customFormat="1" ht="16.9" customHeight="1">
      <c r="A1207" s="33"/>
      <c r="B1207" s="34"/>
      <c r="C1207" s="215" t="s">
        <v>2377</v>
      </c>
      <c r="D1207" s="215" t="s">
        <v>2378</v>
      </c>
      <c r="E1207" s="18" t="s">
        <v>185</v>
      </c>
      <c r="F1207" s="216">
        <v>193</v>
      </c>
      <c r="G1207" s="33"/>
      <c r="H1207" s="34"/>
    </row>
    <row r="1208" spans="1:8" s="2" customFormat="1" ht="22.5">
      <c r="A1208" s="33"/>
      <c r="B1208" s="34"/>
      <c r="C1208" s="215" t="s">
        <v>2401</v>
      </c>
      <c r="D1208" s="215" t="s">
        <v>2402</v>
      </c>
      <c r="E1208" s="18" t="s">
        <v>185</v>
      </c>
      <c r="F1208" s="216">
        <v>72.72</v>
      </c>
      <c r="G1208" s="33"/>
      <c r="H1208" s="34"/>
    </row>
    <row r="1209" spans="1:8" s="2" customFormat="1" ht="16.9" customHeight="1">
      <c r="A1209" s="33"/>
      <c r="B1209" s="34"/>
      <c r="C1209" s="211" t="s">
        <v>2161</v>
      </c>
      <c r="D1209" s="212" t="s">
        <v>1</v>
      </c>
      <c r="E1209" s="213" t="s">
        <v>1</v>
      </c>
      <c r="F1209" s="214">
        <v>50.5</v>
      </c>
      <c r="G1209" s="33"/>
      <c r="H1209" s="34"/>
    </row>
    <row r="1210" spans="1:8" s="2" customFormat="1" ht="16.9" customHeight="1">
      <c r="A1210" s="33"/>
      <c r="B1210" s="34"/>
      <c r="C1210" s="215" t="s">
        <v>2161</v>
      </c>
      <c r="D1210" s="215" t="s">
        <v>2381</v>
      </c>
      <c r="E1210" s="18" t="s">
        <v>1</v>
      </c>
      <c r="F1210" s="216">
        <v>50.5</v>
      </c>
      <c r="G1210" s="33"/>
      <c r="H1210" s="34"/>
    </row>
    <row r="1211" spans="1:8" s="2" customFormat="1" ht="16.9" customHeight="1">
      <c r="A1211" s="33"/>
      <c r="B1211" s="34"/>
      <c r="C1211" s="217" t="s">
        <v>3048</v>
      </c>
      <c r="D1211" s="33"/>
      <c r="E1211" s="33"/>
      <c r="F1211" s="33"/>
      <c r="G1211" s="33"/>
      <c r="H1211" s="34"/>
    </row>
    <row r="1212" spans="1:8" s="2" customFormat="1" ht="16.9" customHeight="1">
      <c r="A1212" s="33"/>
      <c r="B1212" s="34"/>
      <c r="C1212" s="215" t="s">
        <v>2377</v>
      </c>
      <c r="D1212" s="215" t="s">
        <v>2378</v>
      </c>
      <c r="E1212" s="18" t="s">
        <v>185</v>
      </c>
      <c r="F1212" s="216">
        <v>193</v>
      </c>
      <c r="G1212" s="33"/>
      <c r="H1212" s="34"/>
    </row>
    <row r="1213" spans="1:8" s="2" customFormat="1" ht="22.5">
      <c r="A1213" s="33"/>
      <c r="B1213" s="34"/>
      <c r="C1213" s="215" t="s">
        <v>2393</v>
      </c>
      <c r="D1213" s="215" t="s">
        <v>2394</v>
      </c>
      <c r="E1213" s="18" t="s">
        <v>185</v>
      </c>
      <c r="F1213" s="216">
        <v>51.005</v>
      </c>
      <c r="G1213" s="33"/>
      <c r="H1213" s="34"/>
    </row>
    <row r="1214" spans="1:8" s="2" customFormat="1" ht="16.9" customHeight="1">
      <c r="A1214" s="33"/>
      <c r="B1214" s="34"/>
      <c r="C1214" s="211" t="s">
        <v>2163</v>
      </c>
      <c r="D1214" s="212" t="s">
        <v>1</v>
      </c>
      <c r="E1214" s="213" t="s">
        <v>1</v>
      </c>
      <c r="F1214" s="214">
        <v>12</v>
      </c>
      <c r="G1214" s="33"/>
      <c r="H1214" s="34"/>
    </row>
    <row r="1215" spans="1:8" s="2" customFormat="1" ht="16.9" customHeight="1">
      <c r="A1215" s="33"/>
      <c r="B1215" s="34"/>
      <c r="C1215" s="215" t="s">
        <v>2163</v>
      </c>
      <c r="D1215" s="215" t="s">
        <v>2382</v>
      </c>
      <c r="E1215" s="18" t="s">
        <v>1</v>
      </c>
      <c r="F1215" s="216">
        <v>12</v>
      </c>
      <c r="G1215" s="33"/>
      <c r="H1215" s="34"/>
    </row>
    <row r="1216" spans="1:8" s="2" customFormat="1" ht="16.9" customHeight="1">
      <c r="A1216" s="33"/>
      <c r="B1216" s="34"/>
      <c r="C1216" s="217" t="s">
        <v>3048</v>
      </c>
      <c r="D1216" s="33"/>
      <c r="E1216" s="33"/>
      <c r="F1216" s="33"/>
      <c r="G1216" s="33"/>
      <c r="H1216" s="34"/>
    </row>
    <row r="1217" spans="1:8" s="2" customFormat="1" ht="16.9" customHeight="1">
      <c r="A1217" s="33"/>
      <c r="B1217" s="34"/>
      <c r="C1217" s="215" t="s">
        <v>2377</v>
      </c>
      <c r="D1217" s="215" t="s">
        <v>2378</v>
      </c>
      <c r="E1217" s="18" t="s">
        <v>185</v>
      </c>
      <c r="F1217" s="216">
        <v>193</v>
      </c>
      <c r="G1217" s="33"/>
      <c r="H1217" s="34"/>
    </row>
    <row r="1218" spans="1:8" s="2" customFormat="1" ht="16.9" customHeight="1">
      <c r="A1218" s="33"/>
      <c r="B1218" s="34"/>
      <c r="C1218" s="215" t="s">
        <v>372</v>
      </c>
      <c r="D1218" s="215" t="s">
        <v>373</v>
      </c>
      <c r="E1218" s="18" t="s">
        <v>222</v>
      </c>
      <c r="F1218" s="216">
        <v>230.363</v>
      </c>
      <c r="G1218" s="33"/>
      <c r="H1218" s="34"/>
    </row>
    <row r="1219" spans="1:8" s="2" customFormat="1" ht="16.9" customHeight="1">
      <c r="A1219" s="33"/>
      <c r="B1219" s="34"/>
      <c r="C1219" s="215" t="s">
        <v>1340</v>
      </c>
      <c r="D1219" s="215" t="s">
        <v>1341</v>
      </c>
      <c r="E1219" s="18" t="s">
        <v>222</v>
      </c>
      <c r="F1219" s="216">
        <v>120.176</v>
      </c>
      <c r="G1219" s="33"/>
      <c r="H1219" s="34"/>
    </row>
    <row r="1220" spans="1:8" s="2" customFormat="1" ht="16.9" customHeight="1">
      <c r="A1220" s="33"/>
      <c r="B1220" s="34"/>
      <c r="C1220" s="215" t="s">
        <v>960</v>
      </c>
      <c r="D1220" s="215" t="s">
        <v>961</v>
      </c>
      <c r="E1220" s="18" t="s">
        <v>222</v>
      </c>
      <c r="F1220" s="216">
        <v>27.94</v>
      </c>
      <c r="G1220" s="33"/>
      <c r="H1220" s="34"/>
    </row>
    <row r="1221" spans="1:8" s="2" customFormat="1" ht="22.5">
      <c r="A1221" s="33"/>
      <c r="B1221" s="34"/>
      <c r="C1221" s="215" t="s">
        <v>2397</v>
      </c>
      <c r="D1221" s="215" t="s">
        <v>2398</v>
      </c>
      <c r="E1221" s="18" t="s">
        <v>185</v>
      </c>
      <c r="F1221" s="216">
        <v>12.12</v>
      </c>
      <c r="G1221" s="33"/>
      <c r="H1221" s="34"/>
    </row>
    <row r="1222" spans="1:8" s="2" customFormat="1" ht="16.9" customHeight="1">
      <c r="A1222" s="33"/>
      <c r="B1222" s="34"/>
      <c r="C1222" s="211" t="s">
        <v>2164</v>
      </c>
      <c r="D1222" s="212" t="s">
        <v>1</v>
      </c>
      <c r="E1222" s="213" t="s">
        <v>1</v>
      </c>
      <c r="F1222" s="214">
        <v>32</v>
      </c>
      <c r="G1222" s="33"/>
      <c r="H1222" s="34"/>
    </row>
    <row r="1223" spans="1:8" s="2" customFormat="1" ht="16.9" customHeight="1">
      <c r="A1223" s="33"/>
      <c r="B1223" s="34"/>
      <c r="C1223" s="215" t="s">
        <v>2164</v>
      </c>
      <c r="D1223" s="215" t="s">
        <v>2384</v>
      </c>
      <c r="E1223" s="18" t="s">
        <v>1</v>
      </c>
      <c r="F1223" s="216">
        <v>32</v>
      </c>
      <c r="G1223" s="33"/>
      <c r="H1223" s="34"/>
    </row>
    <row r="1224" spans="1:8" s="2" customFormat="1" ht="16.9" customHeight="1">
      <c r="A1224" s="33"/>
      <c r="B1224" s="34"/>
      <c r="C1224" s="217" t="s">
        <v>3048</v>
      </c>
      <c r="D1224" s="33"/>
      <c r="E1224" s="33"/>
      <c r="F1224" s="33"/>
      <c r="G1224" s="33"/>
      <c r="H1224" s="34"/>
    </row>
    <row r="1225" spans="1:8" s="2" customFormat="1" ht="16.9" customHeight="1">
      <c r="A1225" s="33"/>
      <c r="B1225" s="34"/>
      <c r="C1225" s="215" t="s">
        <v>2377</v>
      </c>
      <c r="D1225" s="215" t="s">
        <v>2378</v>
      </c>
      <c r="E1225" s="18" t="s">
        <v>185</v>
      </c>
      <c r="F1225" s="216">
        <v>193</v>
      </c>
      <c r="G1225" s="33"/>
      <c r="H1225" s="34"/>
    </row>
    <row r="1226" spans="1:8" s="2" customFormat="1" ht="22.5">
      <c r="A1226" s="33"/>
      <c r="B1226" s="34"/>
      <c r="C1226" s="215" t="s">
        <v>2405</v>
      </c>
      <c r="D1226" s="215" t="s">
        <v>2406</v>
      </c>
      <c r="E1226" s="18" t="s">
        <v>185</v>
      </c>
      <c r="F1226" s="216">
        <v>32.32</v>
      </c>
      <c r="G1226" s="33"/>
      <c r="H1226" s="34"/>
    </row>
    <row r="1227" spans="1:8" s="2" customFormat="1" ht="16.9" customHeight="1">
      <c r="A1227" s="33"/>
      <c r="B1227" s="34"/>
      <c r="C1227" s="211" t="s">
        <v>3057</v>
      </c>
      <c r="D1227" s="212" t="s">
        <v>1</v>
      </c>
      <c r="E1227" s="213" t="s">
        <v>1</v>
      </c>
      <c r="F1227" s="214">
        <v>90</v>
      </c>
      <c r="G1227" s="33"/>
      <c r="H1227" s="34"/>
    </row>
    <row r="1228" spans="1:8" s="2" customFormat="1" ht="16.9" customHeight="1">
      <c r="A1228" s="33"/>
      <c r="B1228" s="34"/>
      <c r="C1228" s="215" t="s">
        <v>3057</v>
      </c>
      <c r="D1228" s="215" t="s">
        <v>3058</v>
      </c>
      <c r="E1228" s="18" t="s">
        <v>1</v>
      </c>
      <c r="F1228" s="216">
        <v>90</v>
      </c>
      <c r="G1228" s="33"/>
      <c r="H1228" s="34"/>
    </row>
    <row r="1229" spans="1:8" s="2" customFormat="1" ht="16.9" customHeight="1">
      <c r="A1229" s="33"/>
      <c r="B1229" s="34"/>
      <c r="C1229" s="211" t="s">
        <v>1146</v>
      </c>
      <c r="D1229" s="212" t="s">
        <v>1</v>
      </c>
      <c r="E1229" s="213" t="s">
        <v>1</v>
      </c>
      <c r="F1229" s="214">
        <v>120.176</v>
      </c>
      <c r="G1229" s="33"/>
      <c r="H1229" s="34"/>
    </row>
    <row r="1230" spans="1:8" s="2" customFormat="1" ht="16.9" customHeight="1">
      <c r="A1230" s="33"/>
      <c r="B1230" s="34"/>
      <c r="C1230" s="215" t="s">
        <v>1</v>
      </c>
      <c r="D1230" s="215" t="s">
        <v>2340</v>
      </c>
      <c r="E1230" s="18" t="s">
        <v>1</v>
      </c>
      <c r="F1230" s="216">
        <v>32.923</v>
      </c>
      <c r="G1230" s="33"/>
      <c r="H1230" s="34"/>
    </row>
    <row r="1231" spans="1:8" s="2" customFormat="1" ht="16.9" customHeight="1">
      <c r="A1231" s="33"/>
      <c r="B1231" s="34"/>
      <c r="C1231" s="215" t="s">
        <v>1</v>
      </c>
      <c r="D1231" s="215" t="s">
        <v>2341</v>
      </c>
      <c r="E1231" s="18" t="s">
        <v>1</v>
      </c>
      <c r="F1231" s="216">
        <v>91.586</v>
      </c>
      <c r="G1231" s="33"/>
      <c r="H1231" s="34"/>
    </row>
    <row r="1232" spans="1:8" s="2" customFormat="1" ht="16.9" customHeight="1">
      <c r="A1232" s="33"/>
      <c r="B1232" s="34"/>
      <c r="C1232" s="215" t="s">
        <v>1</v>
      </c>
      <c r="D1232" s="215" t="s">
        <v>2342</v>
      </c>
      <c r="E1232" s="18" t="s">
        <v>1</v>
      </c>
      <c r="F1232" s="216">
        <v>-0.694</v>
      </c>
      <c r="G1232" s="33"/>
      <c r="H1232" s="34"/>
    </row>
    <row r="1233" spans="1:8" s="2" customFormat="1" ht="16.9" customHeight="1">
      <c r="A1233" s="33"/>
      <c r="B1233" s="34"/>
      <c r="C1233" s="215" t="s">
        <v>1</v>
      </c>
      <c r="D1233" s="215" t="s">
        <v>2343</v>
      </c>
      <c r="E1233" s="18" t="s">
        <v>1</v>
      </c>
      <c r="F1233" s="216">
        <v>-3.639</v>
      </c>
      <c r="G1233" s="33"/>
      <c r="H1233" s="34"/>
    </row>
    <row r="1234" spans="1:8" s="2" customFormat="1" ht="16.9" customHeight="1">
      <c r="A1234" s="33"/>
      <c r="B1234" s="34"/>
      <c r="C1234" s="215" t="s">
        <v>1146</v>
      </c>
      <c r="D1234" s="215" t="s">
        <v>239</v>
      </c>
      <c r="E1234" s="18" t="s">
        <v>1</v>
      </c>
      <c r="F1234" s="216">
        <v>120.176</v>
      </c>
      <c r="G1234" s="33"/>
      <c r="H1234" s="34"/>
    </row>
    <row r="1235" spans="1:8" s="2" customFormat="1" ht="16.9" customHeight="1">
      <c r="A1235" s="33"/>
      <c r="B1235" s="34"/>
      <c r="C1235" s="217" t="s">
        <v>3048</v>
      </c>
      <c r="D1235" s="33"/>
      <c r="E1235" s="33"/>
      <c r="F1235" s="33"/>
      <c r="G1235" s="33"/>
      <c r="H1235" s="34"/>
    </row>
    <row r="1236" spans="1:8" s="2" customFormat="1" ht="16.9" customHeight="1">
      <c r="A1236" s="33"/>
      <c r="B1236" s="34"/>
      <c r="C1236" s="215" t="s">
        <v>1340</v>
      </c>
      <c r="D1236" s="215" t="s">
        <v>1341</v>
      </c>
      <c r="E1236" s="18" t="s">
        <v>222</v>
      </c>
      <c r="F1236" s="216">
        <v>120.176</v>
      </c>
      <c r="G1236" s="33"/>
      <c r="H1236" s="34"/>
    </row>
    <row r="1237" spans="1:8" s="2" customFormat="1" ht="16.9" customHeight="1">
      <c r="A1237" s="33"/>
      <c r="B1237" s="34"/>
      <c r="C1237" s="215" t="s">
        <v>941</v>
      </c>
      <c r="D1237" s="215" t="s">
        <v>942</v>
      </c>
      <c r="E1237" s="18" t="s">
        <v>249</v>
      </c>
      <c r="F1237" s="216">
        <v>249.846</v>
      </c>
      <c r="G1237" s="33"/>
      <c r="H1237" s="34"/>
    </row>
    <row r="1238" spans="1:8" s="2" customFormat="1" ht="16.9" customHeight="1">
      <c r="A1238" s="33"/>
      <c r="B1238" s="34"/>
      <c r="C1238" s="211" t="s">
        <v>825</v>
      </c>
      <c r="D1238" s="212" t="s">
        <v>1</v>
      </c>
      <c r="E1238" s="213" t="s">
        <v>1</v>
      </c>
      <c r="F1238" s="214">
        <v>311.197</v>
      </c>
      <c r="G1238" s="33"/>
      <c r="H1238" s="34"/>
    </row>
    <row r="1239" spans="1:8" s="2" customFormat="1" ht="16.9" customHeight="1">
      <c r="A1239" s="33"/>
      <c r="B1239" s="34"/>
      <c r="C1239" s="215" t="s">
        <v>1</v>
      </c>
      <c r="D1239" s="215" t="s">
        <v>1321</v>
      </c>
      <c r="E1239" s="18" t="s">
        <v>1</v>
      </c>
      <c r="F1239" s="216">
        <v>0</v>
      </c>
      <c r="G1239" s="33"/>
      <c r="H1239" s="34"/>
    </row>
    <row r="1240" spans="1:8" s="2" customFormat="1" ht="16.9" customHeight="1">
      <c r="A1240" s="33"/>
      <c r="B1240" s="34"/>
      <c r="C1240" s="215" t="s">
        <v>1</v>
      </c>
      <c r="D1240" s="215" t="s">
        <v>1322</v>
      </c>
      <c r="E1240" s="18" t="s">
        <v>1</v>
      </c>
      <c r="F1240" s="216">
        <v>311.197</v>
      </c>
      <c r="G1240" s="33"/>
      <c r="H1240" s="34"/>
    </row>
    <row r="1241" spans="1:8" s="2" customFormat="1" ht="16.9" customHeight="1">
      <c r="A1241" s="33"/>
      <c r="B1241" s="34"/>
      <c r="C1241" s="215" t="s">
        <v>825</v>
      </c>
      <c r="D1241" s="215" t="s">
        <v>239</v>
      </c>
      <c r="E1241" s="18" t="s">
        <v>1</v>
      </c>
      <c r="F1241" s="216">
        <v>311.197</v>
      </c>
      <c r="G1241" s="33"/>
      <c r="H1241" s="34"/>
    </row>
    <row r="1242" spans="1:8" s="2" customFormat="1" ht="16.9" customHeight="1">
      <c r="A1242" s="33"/>
      <c r="B1242" s="34"/>
      <c r="C1242" s="217" t="s">
        <v>3048</v>
      </c>
      <c r="D1242" s="33"/>
      <c r="E1242" s="33"/>
      <c r="F1242" s="33"/>
      <c r="G1242" s="33"/>
      <c r="H1242" s="34"/>
    </row>
    <row r="1243" spans="1:8" s="2" customFormat="1" ht="16.9" customHeight="1">
      <c r="A1243" s="33"/>
      <c r="B1243" s="34"/>
      <c r="C1243" s="215" t="s">
        <v>316</v>
      </c>
      <c r="D1243" s="215" t="s">
        <v>317</v>
      </c>
      <c r="E1243" s="18" t="s">
        <v>222</v>
      </c>
      <c r="F1243" s="216">
        <v>186.718</v>
      </c>
      <c r="G1243" s="33"/>
      <c r="H1243" s="34"/>
    </row>
    <row r="1244" spans="1:8" s="2" customFormat="1" ht="16.9" customHeight="1">
      <c r="A1244" s="33"/>
      <c r="B1244" s="34"/>
      <c r="C1244" s="215" t="s">
        <v>326</v>
      </c>
      <c r="D1244" s="215" t="s">
        <v>327</v>
      </c>
      <c r="E1244" s="18" t="s">
        <v>222</v>
      </c>
      <c r="F1244" s="216">
        <v>560.155</v>
      </c>
      <c r="G1244" s="33"/>
      <c r="H1244" s="34"/>
    </row>
    <row r="1245" spans="1:8" s="2" customFormat="1" ht="16.9" customHeight="1">
      <c r="A1245" s="33"/>
      <c r="B1245" s="34"/>
      <c r="C1245" s="215" t="s">
        <v>331</v>
      </c>
      <c r="D1245" s="215" t="s">
        <v>332</v>
      </c>
      <c r="E1245" s="18" t="s">
        <v>222</v>
      </c>
      <c r="F1245" s="216">
        <v>124.479</v>
      </c>
      <c r="G1245" s="33"/>
      <c r="H1245" s="34"/>
    </row>
    <row r="1246" spans="1:8" s="2" customFormat="1" ht="16.9" customHeight="1">
      <c r="A1246" s="33"/>
      <c r="B1246" s="34"/>
      <c r="C1246" s="215" t="s">
        <v>336</v>
      </c>
      <c r="D1246" s="215" t="s">
        <v>337</v>
      </c>
      <c r="E1246" s="18" t="s">
        <v>222</v>
      </c>
      <c r="F1246" s="216">
        <v>373.436</v>
      </c>
      <c r="G1246" s="33"/>
      <c r="H1246" s="34"/>
    </row>
    <row r="1247" spans="1:8" s="2" customFormat="1" ht="16.9" customHeight="1">
      <c r="A1247" s="33"/>
      <c r="B1247" s="34"/>
      <c r="C1247" s="215" t="s">
        <v>345</v>
      </c>
      <c r="D1247" s="215" t="s">
        <v>346</v>
      </c>
      <c r="E1247" s="18" t="s">
        <v>222</v>
      </c>
      <c r="F1247" s="216">
        <v>186.718</v>
      </c>
      <c r="G1247" s="33"/>
      <c r="H1247" s="34"/>
    </row>
    <row r="1248" spans="1:8" s="2" customFormat="1" ht="16.9" customHeight="1">
      <c r="A1248" s="33"/>
      <c r="B1248" s="34"/>
      <c r="C1248" s="215" t="s">
        <v>349</v>
      </c>
      <c r="D1248" s="215" t="s">
        <v>350</v>
      </c>
      <c r="E1248" s="18" t="s">
        <v>222</v>
      </c>
      <c r="F1248" s="216">
        <v>124.479</v>
      </c>
      <c r="G1248" s="33"/>
      <c r="H1248" s="34"/>
    </row>
    <row r="1249" spans="1:8" s="2" customFormat="1" ht="16.9" customHeight="1">
      <c r="A1249" s="33"/>
      <c r="B1249" s="34"/>
      <c r="C1249" s="215" t="s">
        <v>341</v>
      </c>
      <c r="D1249" s="215" t="s">
        <v>342</v>
      </c>
      <c r="E1249" s="18" t="s">
        <v>222</v>
      </c>
      <c r="F1249" s="216">
        <v>311.197</v>
      </c>
      <c r="G1249" s="33"/>
      <c r="H1249" s="34"/>
    </row>
    <row r="1250" spans="1:8" s="2" customFormat="1" ht="16.9" customHeight="1">
      <c r="A1250" s="33"/>
      <c r="B1250" s="34"/>
      <c r="C1250" s="211" t="s">
        <v>1149</v>
      </c>
      <c r="D1250" s="212" t="s">
        <v>1</v>
      </c>
      <c r="E1250" s="213" t="s">
        <v>1</v>
      </c>
      <c r="F1250" s="214">
        <v>303.65</v>
      </c>
      <c r="G1250" s="33"/>
      <c r="H1250" s="34"/>
    </row>
    <row r="1251" spans="1:8" s="2" customFormat="1" ht="16.9" customHeight="1">
      <c r="A1251" s="33"/>
      <c r="B1251" s="34"/>
      <c r="C1251" s="215" t="s">
        <v>1</v>
      </c>
      <c r="D1251" s="215" t="s">
        <v>1421</v>
      </c>
      <c r="E1251" s="18" t="s">
        <v>1</v>
      </c>
      <c r="F1251" s="216">
        <v>0</v>
      </c>
      <c r="G1251" s="33"/>
      <c r="H1251" s="34"/>
    </row>
    <row r="1252" spans="1:8" s="2" customFormat="1" ht="16.9" customHeight="1">
      <c r="A1252" s="33"/>
      <c r="B1252" s="34"/>
      <c r="C1252" s="215" t="s">
        <v>1</v>
      </c>
      <c r="D1252" s="215" t="s">
        <v>1422</v>
      </c>
      <c r="E1252" s="18" t="s">
        <v>1</v>
      </c>
      <c r="F1252" s="216">
        <v>0</v>
      </c>
      <c r="G1252" s="33"/>
      <c r="H1252" s="34"/>
    </row>
    <row r="1253" spans="1:8" s="2" customFormat="1" ht="16.9" customHeight="1">
      <c r="A1253" s="33"/>
      <c r="B1253" s="34"/>
      <c r="C1253" s="215" t="s">
        <v>1</v>
      </c>
      <c r="D1253" s="215" t="s">
        <v>1423</v>
      </c>
      <c r="E1253" s="18" t="s">
        <v>1</v>
      </c>
      <c r="F1253" s="216">
        <v>303.65</v>
      </c>
      <c r="G1253" s="33"/>
      <c r="H1253" s="34"/>
    </row>
    <row r="1254" spans="1:8" s="2" customFormat="1" ht="16.9" customHeight="1">
      <c r="A1254" s="33"/>
      <c r="B1254" s="34"/>
      <c r="C1254" s="215" t="s">
        <v>1149</v>
      </c>
      <c r="D1254" s="215" t="s">
        <v>893</v>
      </c>
      <c r="E1254" s="18" t="s">
        <v>1</v>
      </c>
      <c r="F1254" s="216">
        <v>303.65</v>
      </c>
      <c r="G1254" s="33"/>
      <c r="H1254" s="34"/>
    </row>
    <row r="1255" spans="1:8" s="2" customFormat="1" ht="16.9" customHeight="1">
      <c r="A1255" s="33"/>
      <c r="B1255" s="34"/>
      <c r="C1255" s="217" t="s">
        <v>3048</v>
      </c>
      <c r="D1255" s="33"/>
      <c r="E1255" s="33"/>
      <c r="F1255" s="33"/>
      <c r="G1255" s="33"/>
      <c r="H1255" s="34"/>
    </row>
    <row r="1256" spans="1:8" s="2" customFormat="1" ht="16.9" customHeight="1">
      <c r="A1256" s="33"/>
      <c r="B1256" s="34"/>
      <c r="C1256" s="215" t="s">
        <v>1418</v>
      </c>
      <c r="D1256" s="215" t="s">
        <v>1419</v>
      </c>
      <c r="E1256" s="18" t="s">
        <v>175</v>
      </c>
      <c r="F1256" s="216">
        <v>607.3</v>
      </c>
      <c r="G1256" s="33"/>
      <c r="H1256" s="34"/>
    </row>
    <row r="1257" spans="1:8" s="2" customFormat="1" ht="16.9" customHeight="1">
      <c r="A1257" s="33"/>
      <c r="B1257" s="34"/>
      <c r="C1257" s="215" t="s">
        <v>385</v>
      </c>
      <c r="D1257" s="215" t="s">
        <v>386</v>
      </c>
      <c r="E1257" s="18" t="s">
        <v>222</v>
      </c>
      <c r="F1257" s="216">
        <v>151.825</v>
      </c>
      <c r="G1257" s="33"/>
      <c r="H1257" s="34"/>
    </row>
    <row r="1258" spans="1:8" s="2" customFormat="1" ht="16.9" customHeight="1">
      <c r="A1258" s="33"/>
      <c r="B1258" s="34"/>
      <c r="C1258" s="215" t="s">
        <v>372</v>
      </c>
      <c r="D1258" s="215" t="s">
        <v>373</v>
      </c>
      <c r="E1258" s="18" t="s">
        <v>222</v>
      </c>
      <c r="F1258" s="216">
        <v>230.363</v>
      </c>
      <c r="G1258" s="33"/>
      <c r="H1258" s="34"/>
    </row>
    <row r="1259" spans="1:8" s="2" customFormat="1" ht="16.9" customHeight="1">
      <c r="A1259" s="33"/>
      <c r="B1259" s="34"/>
      <c r="C1259" s="211" t="s">
        <v>827</v>
      </c>
      <c r="D1259" s="212" t="s">
        <v>1</v>
      </c>
      <c r="E1259" s="213" t="s">
        <v>1</v>
      </c>
      <c r="F1259" s="214">
        <v>18.7</v>
      </c>
      <c r="G1259" s="33"/>
      <c r="H1259" s="34"/>
    </row>
    <row r="1260" spans="1:8" s="2" customFormat="1" ht="16.9" customHeight="1">
      <c r="A1260" s="33"/>
      <c r="B1260" s="34"/>
      <c r="C1260" s="215" t="s">
        <v>1</v>
      </c>
      <c r="D1260" s="215" t="s">
        <v>2230</v>
      </c>
      <c r="E1260" s="18" t="s">
        <v>1</v>
      </c>
      <c r="F1260" s="216">
        <v>13.2</v>
      </c>
      <c r="G1260" s="33"/>
      <c r="H1260" s="34"/>
    </row>
    <row r="1261" spans="1:8" s="2" customFormat="1" ht="16.9" customHeight="1">
      <c r="A1261" s="33"/>
      <c r="B1261" s="34"/>
      <c r="C1261" s="215" t="s">
        <v>1</v>
      </c>
      <c r="D1261" s="215" t="s">
        <v>2231</v>
      </c>
      <c r="E1261" s="18" t="s">
        <v>1</v>
      </c>
      <c r="F1261" s="216">
        <v>5.5</v>
      </c>
      <c r="G1261" s="33"/>
      <c r="H1261" s="34"/>
    </row>
    <row r="1262" spans="1:8" s="2" customFormat="1" ht="16.9" customHeight="1">
      <c r="A1262" s="33"/>
      <c r="B1262" s="34"/>
      <c r="C1262" s="215" t="s">
        <v>827</v>
      </c>
      <c r="D1262" s="215" t="s">
        <v>239</v>
      </c>
      <c r="E1262" s="18" t="s">
        <v>1</v>
      </c>
      <c r="F1262" s="216">
        <v>18.7</v>
      </c>
      <c r="G1262" s="33"/>
      <c r="H1262" s="34"/>
    </row>
    <row r="1263" spans="1:8" s="2" customFormat="1" ht="16.9" customHeight="1">
      <c r="A1263" s="33"/>
      <c r="B1263" s="34"/>
      <c r="C1263" s="217" t="s">
        <v>3048</v>
      </c>
      <c r="D1263" s="33"/>
      <c r="E1263" s="33"/>
      <c r="F1263" s="33"/>
      <c r="G1263" s="33"/>
      <c r="H1263" s="34"/>
    </row>
    <row r="1264" spans="1:8" s="2" customFormat="1" ht="16.9" customHeight="1">
      <c r="A1264" s="33"/>
      <c r="B1264" s="34"/>
      <c r="C1264" s="215" t="s">
        <v>839</v>
      </c>
      <c r="D1264" s="215" t="s">
        <v>840</v>
      </c>
      <c r="E1264" s="18" t="s">
        <v>185</v>
      </c>
      <c r="F1264" s="216">
        <v>18.7</v>
      </c>
      <c r="G1264" s="33"/>
      <c r="H1264" s="34"/>
    </row>
    <row r="1265" spans="1:8" s="2" customFormat="1" ht="16.9" customHeight="1">
      <c r="A1265" s="33"/>
      <c r="B1265" s="34"/>
      <c r="C1265" s="215" t="s">
        <v>854</v>
      </c>
      <c r="D1265" s="215" t="s">
        <v>855</v>
      </c>
      <c r="E1265" s="18" t="s">
        <v>222</v>
      </c>
      <c r="F1265" s="216">
        <v>40.735</v>
      </c>
      <c r="G1265" s="33"/>
      <c r="H1265" s="34"/>
    </row>
    <row r="1266" spans="1:8" s="2" customFormat="1" ht="16.9" customHeight="1">
      <c r="A1266" s="33"/>
      <c r="B1266" s="34"/>
      <c r="C1266" s="215" t="s">
        <v>1116</v>
      </c>
      <c r="D1266" s="215" t="s">
        <v>1117</v>
      </c>
      <c r="E1266" s="18" t="s">
        <v>185</v>
      </c>
      <c r="F1266" s="216">
        <v>30.8</v>
      </c>
      <c r="G1266" s="33"/>
      <c r="H1266" s="34"/>
    </row>
    <row r="1267" spans="1:8" s="2" customFormat="1" ht="16.9" customHeight="1">
      <c r="A1267" s="33"/>
      <c r="B1267" s="34"/>
      <c r="C1267" s="211" t="s">
        <v>2215</v>
      </c>
      <c r="D1267" s="212" t="s">
        <v>1</v>
      </c>
      <c r="E1267" s="213" t="s">
        <v>1</v>
      </c>
      <c r="F1267" s="214">
        <v>152.3</v>
      </c>
      <c r="G1267" s="33"/>
      <c r="H1267" s="34"/>
    </row>
    <row r="1268" spans="1:8" s="2" customFormat="1" ht="16.9" customHeight="1">
      <c r="A1268" s="33"/>
      <c r="B1268" s="34"/>
      <c r="C1268" s="215" t="s">
        <v>1</v>
      </c>
      <c r="D1268" s="215" t="s">
        <v>2198</v>
      </c>
      <c r="E1268" s="18" t="s">
        <v>1</v>
      </c>
      <c r="F1268" s="216">
        <v>0</v>
      </c>
      <c r="G1268" s="33"/>
      <c r="H1268" s="34"/>
    </row>
    <row r="1269" spans="1:8" s="2" customFormat="1" ht="16.9" customHeight="1">
      <c r="A1269" s="33"/>
      <c r="B1269" s="34"/>
      <c r="C1269" s="215" t="s">
        <v>1</v>
      </c>
      <c r="D1269" s="215" t="s">
        <v>2209</v>
      </c>
      <c r="E1269" s="18" t="s">
        <v>1</v>
      </c>
      <c r="F1269" s="216">
        <v>87.2</v>
      </c>
      <c r="G1269" s="33"/>
      <c r="H1269" s="34"/>
    </row>
    <row r="1270" spans="1:8" s="2" customFormat="1" ht="16.9" customHeight="1">
      <c r="A1270" s="33"/>
      <c r="B1270" s="34"/>
      <c r="C1270" s="215" t="s">
        <v>1</v>
      </c>
      <c r="D1270" s="215" t="s">
        <v>2200</v>
      </c>
      <c r="E1270" s="18" t="s">
        <v>1</v>
      </c>
      <c r="F1270" s="216">
        <v>0</v>
      </c>
      <c r="G1270" s="33"/>
      <c r="H1270" s="34"/>
    </row>
    <row r="1271" spans="1:8" s="2" customFormat="1" ht="16.9" customHeight="1">
      <c r="A1271" s="33"/>
      <c r="B1271" s="34"/>
      <c r="C1271" s="215" t="s">
        <v>1</v>
      </c>
      <c r="D1271" s="215" t="s">
        <v>2210</v>
      </c>
      <c r="E1271" s="18" t="s">
        <v>1</v>
      </c>
      <c r="F1271" s="216">
        <v>5.5</v>
      </c>
      <c r="G1271" s="33"/>
      <c r="H1271" s="34"/>
    </row>
    <row r="1272" spans="1:8" s="2" customFormat="1" ht="16.9" customHeight="1">
      <c r="A1272" s="33"/>
      <c r="B1272" s="34"/>
      <c r="C1272" s="215" t="s">
        <v>1</v>
      </c>
      <c r="D1272" s="215" t="s">
        <v>2211</v>
      </c>
      <c r="E1272" s="18" t="s">
        <v>1</v>
      </c>
      <c r="F1272" s="216">
        <v>10.6</v>
      </c>
      <c r="G1272" s="33"/>
      <c r="H1272" s="34"/>
    </row>
    <row r="1273" spans="1:8" s="2" customFormat="1" ht="16.9" customHeight="1">
      <c r="A1273" s="33"/>
      <c r="B1273" s="34"/>
      <c r="C1273" s="215" t="s">
        <v>1</v>
      </c>
      <c r="D1273" s="215" t="s">
        <v>2212</v>
      </c>
      <c r="E1273" s="18" t="s">
        <v>1</v>
      </c>
      <c r="F1273" s="216">
        <v>20.4</v>
      </c>
      <c r="G1273" s="33"/>
      <c r="H1273" s="34"/>
    </row>
    <row r="1274" spans="1:8" s="2" customFormat="1" ht="16.9" customHeight="1">
      <c r="A1274" s="33"/>
      <c r="B1274" s="34"/>
      <c r="C1274" s="215" t="s">
        <v>1</v>
      </c>
      <c r="D1274" s="215" t="s">
        <v>2213</v>
      </c>
      <c r="E1274" s="18" t="s">
        <v>1</v>
      </c>
      <c r="F1274" s="216">
        <v>6.6</v>
      </c>
      <c r="G1274" s="33"/>
      <c r="H1274" s="34"/>
    </row>
    <row r="1275" spans="1:8" s="2" customFormat="1" ht="16.9" customHeight="1">
      <c r="A1275" s="33"/>
      <c r="B1275" s="34"/>
      <c r="C1275" s="215" t="s">
        <v>1</v>
      </c>
      <c r="D1275" s="215" t="s">
        <v>2214</v>
      </c>
      <c r="E1275" s="18" t="s">
        <v>1</v>
      </c>
      <c r="F1275" s="216">
        <v>22</v>
      </c>
      <c r="G1275" s="33"/>
      <c r="H1275" s="34"/>
    </row>
    <row r="1276" spans="1:8" s="2" customFormat="1" ht="16.9" customHeight="1">
      <c r="A1276" s="33"/>
      <c r="B1276" s="34"/>
      <c r="C1276" s="215" t="s">
        <v>2215</v>
      </c>
      <c r="D1276" s="215" t="s">
        <v>239</v>
      </c>
      <c r="E1276" s="18" t="s">
        <v>1</v>
      </c>
      <c r="F1276" s="216">
        <v>152.3</v>
      </c>
      <c r="G1276" s="33"/>
      <c r="H1276" s="34"/>
    </row>
    <row r="1277" spans="1:8" s="2" customFormat="1" ht="16.9" customHeight="1">
      <c r="A1277" s="33"/>
      <c r="B1277" s="34"/>
      <c r="C1277" s="211" t="s">
        <v>2169</v>
      </c>
      <c r="D1277" s="212" t="s">
        <v>1</v>
      </c>
      <c r="E1277" s="213" t="s">
        <v>1</v>
      </c>
      <c r="F1277" s="214">
        <v>270</v>
      </c>
      <c r="G1277" s="33"/>
      <c r="H1277" s="34"/>
    </row>
    <row r="1278" spans="1:8" s="2" customFormat="1" ht="16.9" customHeight="1">
      <c r="A1278" s="33"/>
      <c r="B1278" s="34"/>
      <c r="C1278" s="215" t="s">
        <v>1</v>
      </c>
      <c r="D1278" s="215" t="s">
        <v>2218</v>
      </c>
      <c r="E1278" s="18" t="s">
        <v>1</v>
      </c>
      <c r="F1278" s="216">
        <v>0</v>
      </c>
      <c r="G1278" s="33"/>
      <c r="H1278" s="34"/>
    </row>
    <row r="1279" spans="1:8" s="2" customFormat="1" ht="16.9" customHeight="1">
      <c r="A1279" s="33"/>
      <c r="B1279" s="34"/>
      <c r="C1279" s="215" t="s">
        <v>1</v>
      </c>
      <c r="D1279" s="215" t="s">
        <v>2220</v>
      </c>
      <c r="E1279" s="18" t="s">
        <v>1</v>
      </c>
      <c r="F1279" s="216">
        <v>270</v>
      </c>
      <c r="G1279" s="33"/>
      <c r="H1279" s="34"/>
    </row>
    <row r="1280" spans="1:8" s="2" customFormat="1" ht="16.9" customHeight="1">
      <c r="A1280" s="33"/>
      <c r="B1280" s="34"/>
      <c r="C1280" s="215" t="s">
        <v>2169</v>
      </c>
      <c r="D1280" s="215" t="s">
        <v>239</v>
      </c>
      <c r="E1280" s="18" t="s">
        <v>1</v>
      </c>
      <c r="F1280" s="216">
        <v>270</v>
      </c>
      <c r="G1280" s="33"/>
      <c r="H1280" s="34"/>
    </row>
    <row r="1281" spans="1:8" s="2" customFormat="1" ht="16.9" customHeight="1">
      <c r="A1281" s="33"/>
      <c r="B1281" s="34"/>
      <c r="C1281" s="217" t="s">
        <v>3048</v>
      </c>
      <c r="D1281" s="33"/>
      <c r="E1281" s="33"/>
      <c r="F1281" s="33"/>
      <c r="G1281" s="33"/>
      <c r="H1281" s="34"/>
    </row>
    <row r="1282" spans="1:8" s="2" customFormat="1" ht="16.9" customHeight="1">
      <c r="A1282" s="33"/>
      <c r="B1282" s="34"/>
      <c r="C1282" s="215" t="s">
        <v>261</v>
      </c>
      <c r="D1282" s="215" t="s">
        <v>262</v>
      </c>
      <c r="E1282" s="18" t="s">
        <v>185</v>
      </c>
      <c r="F1282" s="216">
        <v>270</v>
      </c>
      <c r="G1282" s="33"/>
      <c r="H1282" s="34"/>
    </row>
    <row r="1283" spans="1:8" s="2" customFormat="1" ht="16.9" customHeight="1">
      <c r="A1283" s="33"/>
      <c r="B1283" s="34"/>
      <c r="C1283" s="215" t="s">
        <v>2181</v>
      </c>
      <c r="D1283" s="215" t="s">
        <v>2182</v>
      </c>
      <c r="E1283" s="18" t="s">
        <v>185</v>
      </c>
      <c r="F1283" s="216">
        <v>270</v>
      </c>
      <c r="G1283" s="33"/>
      <c r="H1283" s="34"/>
    </row>
    <row r="1284" spans="1:8" s="2" customFormat="1" ht="16.9" customHeight="1">
      <c r="A1284" s="33"/>
      <c r="B1284" s="34"/>
      <c r="C1284" s="211" t="s">
        <v>2171</v>
      </c>
      <c r="D1284" s="212" t="s">
        <v>1</v>
      </c>
      <c r="E1284" s="213" t="s">
        <v>1</v>
      </c>
      <c r="F1284" s="214">
        <v>120</v>
      </c>
      <c r="G1284" s="33"/>
      <c r="H1284" s="34"/>
    </row>
    <row r="1285" spans="1:8" s="2" customFormat="1" ht="16.9" customHeight="1">
      <c r="A1285" s="33"/>
      <c r="B1285" s="34"/>
      <c r="C1285" s="215" t="s">
        <v>1</v>
      </c>
      <c r="D1285" s="215" t="s">
        <v>1198</v>
      </c>
      <c r="E1285" s="18" t="s">
        <v>1</v>
      </c>
      <c r="F1285" s="216">
        <v>0</v>
      </c>
      <c r="G1285" s="33"/>
      <c r="H1285" s="34"/>
    </row>
    <row r="1286" spans="1:8" s="2" customFormat="1" ht="16.9" customHeight="1">
      <c r="A1286" s="33"/>
      <c r="B1286" s="34"/>
      <c r="C1286" s="215" t="s">
        <v>1</v>
      </c>
      <c r="D1286" s="215" t="s">
        <v>2223</v>
      </c>
      <c r="E1286" s="18" t="s">
        <v>1</v>
      </c>
      <c r="F1286" s="216">
        <v>0</v>
      </c>
      <c r="G1286" s="33"/>
      <c r="H1286" s="34"/>
    </row>
    <row r="1287" spans="1:8" s="2" customFormat="1" ht="16.9" customHeight="1">
      <c r="A1287" s="33"/>
      <c r="B1287" s="34"/>
      <c r="C1287" s="215" t="s">
        <v>1</v>
      </c>
      <c r="D1287" s="215" t="s">
        <v>2226</v>
      </c>
      <c r="E1287" s="18" t="s">
        <v>1</v>
      </c>
      <c r="F1287" s="216">
        <v>92</v>
      </c>
      <c r="G1287" s="33"/>
      <c r="H1287" s="34"/>
    </row>
    <row r="1288" spans="1:8" s="2" customFormat="1" ht="16.9" customHeight="1">
      <c r="A1288" s="33"/>
      <c r="B1288" s="34"/>
      <c r="C1288" s="215" t="s">
        <v>1</v>
      </c>
      <c r="D1288" s="215" t="s">
        <v>1203</v>
      </c>
      <c r="E1288" s="18" t="s">
        <v>1</v>
      </c>
      <c r="F1288" s="216">
        <v>0</v>
      </c>
      <c r="G1288" s="33"/>
      <c r="H1288" s="34"/>
    </row>
    <row r="1289" spans="1:8" s="2" customFormat="1" ht="16.9" customHeight="1">
      <c r="A1289" s="33"/>
      <c r="B1289" s="34"/>
      <c r="C1289" s="215" t="s">
        <v>1</v>
      </c>
      <c r="D1289" s="215" t="s">
        <v>2227</v>
      </c>
      <c r="E1289" s="18" t="s">
        <v>1</v>
      </c>
      <c r="F1289" s="216">
        <v>28</v>
      </c>
      <c r="G1289" s="33"/>
      <c r="H1289" s="34"/>
    </row>
    <row r="1290" spans="1:8" s="2" customFormat="1" ht="16.9" customHeight="1">
      <c r="A1290" s="33"/>
      <c r="B1290" s="34"/>
      <c r="C1290" s="215" t="s">
        <v>2171</v>
      </c>
      <c r="D1290" s="215" t="s">
        <v>239</v>
      </c>
      <c r="E1290" s="18" t="s">
        <v>1</v>
      </c>
      <c r="F1290" s="216">
        <v>120</v>
      </c>
      <c r="G1290" s="33"/>
      <c r="H1290" s="34"/>
    </row>
    <row r="1291" spans="1:8" s="2" customFormat="1" ht="16.9" customHeight="1">
      <c r="A1291" s="33"/>
      <c r="B1291" s="34"/>
      <c r="C1291" s="217" t="s">
        <v>3048</v>
      </c>
      <c r="D1291" s="33"/>
      <c r="E1291" s="33"/>
      <c r="F1291" s="33"/>
      <c r="G1291" s="33"/>
      <c r="H1291" s="34"/>
    </row>
    <row r="1292" spans="1:8" s="2" customFormat="1" ht="16.9" customHeight="1">
      <c r="A1292" s="33"/>
      <c r="B1292" s="34"/>
      <c r="C1292" s="215" t="s">
        <v>1206</v>
      </c>
      <c r="D1292" s="215" t="s">
        <v>1207</v>
      </c>
      <c r="E1292" s="18" t="s">
        <v>185</v>
      </c>
      <c r="F1292" s="216">
        <v>120</v>
      </c>
      <c r="G1292" s="33"/>
      <c r="H1292" s="34"/>
    </row>
    <row r="1293" spans="1:8" s="2" customFormat="1" ht="16.9" customHeight="1">
      <c r="A1293" s="33"/>
      <c r="B1293" s="34"/>
      <c r="C1293" s="215" t="s">
        <v>2181</v>
      </c>
      <c r="D1293" s="215" t="s">
        <v>2182</v>
      </c>
      <c r="E1293" s="18" t="s">
        <v>185</v>
      </c>
      <c r="F1293" s="216">
        <v>120</v>
      </c>
      <c r="G1293" s="33"/>
      <c r="H1293" s="34"/>
    </row>
    <row r="1294" spans="1:8" s="2" customFormat="1" ht="16.9" customHeight="1">
      <c r="A1294" s="33"/>
      <c r="B1294" s="34"/>
      <c r="C1294" s="211" t="s">
        <v>830</v>
      </c>
      <c r="D1294" s="212" t="s">
        <v>1</v>
      </c>
      <c r="E1294" s="213" t="s">
        <v>1</v>
      </c>
      <c r="F1294" s="214">
        <v>311.197</v>
      </c>
      <c r="G1294" s="33"/>
      <c r="H1294" s="34"/>
    </row>
    <row r="1295" spans="1:8" s="2" customFormat="1" ht="16.9" customHeight="1">
      <c r="A1295" s="33"/>
      <c r="B1295" s="34"/>
      <c r="C1295" s="215" t="s">
        <v>1</v>
      </c>
      <c r="D1295" s="215" t="s">
        <v>2240</v>
      </c>
      <c r="E1295" s="18" t="s">
        <v>1</v>
      </c>
      <c r="F1295" s="216">
        <v>0</v>
      </c>
      <c r="G1295" s="33"/>
      <c r="H1295" s="34"/>
    </row>
    <row r="1296" spans="1:8" s="2" customFormat="1" ht="16.9" customHeight="1">
      <c r="A1296" s="33"/>
      <c r="B1296" s="34"/>
      <c r="C1296" s="215" t="s">
        <v>1</v>
      </c>
      <c r="D1296" s="215" t="s">
        <v>2241</v>
      </c>
      <c r="E1296" s="18" t="s">
        <v>1</v>
      </c>
      <c r="F1296" s="216">
        <v>13.899</v>
      </c>
      <c r="G1296" s="33"/>
      <c r="H1296" s="34"/>
    </row>
    <row r="1297" spans="1:8" s="2" customFormat="1" ht="16.9" customHeight="1">
      <c r="A1297" s="33"/>
      <c r="B1297" s="34"/>
      <c r="C1297" s="215" t="s">
        <v>1</v>
      </c>
      <c r="D1297" s="215" t="s">
        <v>2242</v>
      </c>
      <c r="E1297" s="18" t="s">
        <v>1</v>
      </c>
      <c r="F1297" s="216">
        <v>12.32</v>
      </c>
      <c r="G1297" s="33"/>
      <c r="H1297" s="34"/>
    </row>
    <row r="1298" spans="1:8" s="2" customFormat="1" ht="16.9" customHeight="1">
      <c r="A1298" s="33"/>
      <c r="B1298" s="34"/>
      <c r="C1298" s="215" t="s">
        <v>1</v>
      </c>
      <c r="D1298" s="215" t="s">
        <v>2243</v>
      </c>
      <c r="E1298" s="18" t="s">
        <v>1</v>
      </c>
      <c r="F1298" s="216">
        <v>13.653</v>
      </c>
      <c r="G1298" s="33"/>
      <c r="H1298" s="34"/>
    </row>
    <row r="1299" spans="1:8" s="2" customFormat="1" ht="16.9" customHeight="1">
      <c r="A1299" s="33"/>
      <c r="B1299" s="34"/>
      <c r="C1299" s="215" t="s">
        <v>1</v>
      </c>
      <c r="D1299" s="215" t="s">
        <v>2244</v>
      </c>
      <c r="E1299" s="18" t="s">
        <v>1</v>
      </c>
      <c r="F1299" s="216">
        <v>0</v>
      </c>
      <c r="G1299" s="33"/>
      <c r="H1299" s="34"/>
    </row>
    <row r="1300" spans="1:8" s="2" customFormat="1" ht="16.9" customHeight="1">
      <c r="A1300" s="33"/>
      <c r="B1300" s="34"/>
      <c r="C1300" s="215" t="s">
        <v>1</v>
      </c>
      <c r="D1300" s="215" t="s">
        <v>2245</v>
      </c>
      <c r="E1300" s="18" t="s">
        <v>1</v>
      </c>
      <c r="F1300" s="216">
        <v>55.985</v>
      </c>
      <c r="G1300" s="33"/>
      <c r="H1300" s="34"/>
    </row>
    <row r="1301" spans="1:8" s="2" customFormat="1" ht="16.9" customHeight="1">
      <c r="A1301" s="33"/>
      <c r="B1301" s="34"/>
      <c r="C1301" s="215" t="s">
        <v>1</v>
      </c>
      <c r="D1301" s="215" t="s">
        <v>2246</v>
      </c>
      <c r="E1301" s="18" t="s">
        <v>1</v>
      </c>
      <c r="F1301" s="216">
        <v>49.259</v>
      </c>
      <c r="G1301" s="33"/>
      <c r="H1301" s="34"/>
    </row>
    <row r="1302" spans="1:8" s="2" customFormat="1" ht="16.9" customHeight="1">
      <c r="A1302" s="33"/>
      <c r="B1302" s="34"/>
      <c r="C1302" s="215" t="s">
        <v>1</v>
      </c>
      <c r="D1302" s="215" t="s">
        <v>2247</v>
      </c>
      <c r="E1302" s="18" t="s">
        <v>1</v>
      </c>
      <c r="F1302" s="216">
        <v>128.398</v>
      </c>
      <c r="G1302" s="33"/>
      <c r="H1302" s="34"/>
    </row>
    <row r="1303" spans="1:8" s="2" customFormat="1" ht="16.9" customHeight="1">
      <c r="A1303" s="33"/>
      <c r="B1303" s="34"/>
      <c r="C1303" s="215" t="s">
        <v>1</v>
      </c>
      <c r="D1303" s="215" t="s">
        <v>2248</v>
      </c>
      <c r="E1303" s="18" t="s">
        <v>1</v>
      </c>
      <c r="F1303" s="216">
        <v>81.536</v>
      </c>
      <c r="G1303" s="33"/>
      <c r="H1303" s="34"/>
    </row>
    <row r="1304" spans="1:8" s="2" customFormat="1" ht="16.9" customHeight="1">
      <c r="A1304" s="33"/>
      <c r="B1304" s="34"/>
      <c r="C1304" s="215" t="s">
        <v>1</v>
      </c>
      <c r="D1304" s="215" t="s">
        <v>2249</v>
      </c>
      <c r="E1304" s="18" t="s">
        <v>1</v>
      </c>
      <c r="F1304" s="216">
        <v>69.102</v>
      </c>
      <c r="G1304" s="33"/>
      <c r="H1304" s="34"/>
    </row>
    <row r="1305" spans="1:8" s="2" customFormat="1" ht="16.9" customHeight="1">
      <c r="A1305" s="33"/>
      <c r="B1305" s="34"/>
      <c r="C1305" s="215" t="s">
        <v>1</v>
      </c>
      <c r="D1305" s="215" t="s">
        <v>2200</v>
      </c>
      <c r="E1305" s="18" t="s">
        <v>1</v>
      </c>
      <c r="F1305" s="216">
        <v>0</v>
      </c>
      <c r="G1305" s="33"/>
      <c r="H1305" s="34"/>
    </row>
    <row r="1306" spans="1:8" s="2" customFormat="1" ht="16.9" customHeight="1">
      <c r="A1306" s="33"/>
      <c r="B1306" s="34"/>
      <c r="C1306" s="215" t="s">
        <v>1</v>
      </c>
      <c r="D1306" s="215" t="s">
        <v>2250</v>
      </c>
      <c r="E1306" s="18" t="s">
        <v>1</v>
      </c>
      <c r="F1306" s="216">
        <v>0</v>
      </c>
      <c r="G1306" s="33"/>
      <c r="H1306" s="34"/>
    </row>
    <row r="1307" spans="1:8" s="2" customFormat="1" ht="16.9" customHeight="1">
      <c r="A1307" s="33"/>
      <c r="B1307" s="34"/>
      <c r="C1307" s="215" t="s">
        <v>1</v>
      </c>
      <c r="D1307" s="215" t="s">
        <v>2251</v>
      </c>
      <c r="E1307" s="18" t="s">
        <v>1</v>
      </c>
      <c r="F1307" s="216">
        <v>5.005</v>
      </c>
      <c r="G1307" s="33"/>
      <c r="H1307" s="34"/>
    </row>
    <row r="1308" spans="1:8" s="2" customFormat="1" ht="16.9" customHeight="1">
      <c r="A1308" s="33"/>
      <c r="B1308" s="34"/>
      <c r="C1308" s="215" t="s">
        <v>1</v>
      </c>
      <c r="D1308" s="215" t="s">
        <v>2252</v>
      </c>
      <c r="E1308" s="18" t="s">
        <v>1</v>
      </c>
      <c r="F1308" s="216">
        <v>0</v>
      </c>
      <c r="G1308" s="33"/>
      <c r="H1308" s="34"/>
    </row>
    <row r="1309" spans="1:8" s="2" customFormat="1" ht="16.9" customHeight="1">
      <c r="A1309" s="33"/>
      <c r="B1309" s="34"/>
      <c r="C1309" s="215" t="s">
        <v>1</v>
      </c>
      <c r="D1309" s="215" t="s">
        <v>2253</v>
      </c>
      <c r="E1309" s="18" t="s">
        <v>1</v>
      </c>
      <c r="F1309" s="216">
        <v>9.438</v>
      </c>
      <c r="G1309" s="33"/>
      <c r="H1309" s="34"/>
    </row>
    <row r="1310" spans="1:8" s="2" customFormat="1" ht="16.9" customHeight="1">
      <c r="A1310" s="33"/>
      <c r="B1310" s="34"/>
      <c r="C1310" s="215" t="s">
        <v>1</v>
      </c>
      <c r="D1310" s="215" t="s">
        <v>2254</v>
      </c>
      <c r="E1310" s="18" t="s">
        <v>1</v>
      </c>
      <c r="F1310" s="216">
        <v>4.07</v>
      </c>
      <c r="G1310" s="33"/>
      <c r="H1310" s="34"/>
    </row>
    <row r="1311" spans="1:8" s="2" customFormat="1" ht="16.9" customHeight="1">
      <c r="A1311" s="33"/>
      <c r="B1311" s="34"/>
      <c r="C1311" s="215" t="s">
        <v>1</v>
      </c>
      <c r="D1311" s="215" t="s">
        <v>2255</v>
      </c>
      <c r="E1311" s="18" t="s">
        <v>1</v>
      </c>
      <c r="F1311" s="216">
        <v>0</v>
      </c>
      <c r="G1311" s="33"/>
      <c r="H1311" s="34"/>
    </row>
    <row r="1312" spans="1:8" s="2" customFormat="1" ht="16.9" customHeight="1">
      <c r="A1312" s="33"/>
      <c r="B1312" s="34"/>
      <c r="C1312" s="215" t="s">
        <v>1</v>
      </c>
      <c r="D1312" s="215" t="s">
        <v>2256</v>
      </c>
      <c r="E1312" s="18" t="s">
        <v>1</v>
      </c>
      <c r="F1312" s="216">
        <v>26.775</v>
      </c>
      <c r="G1312" s="33"/>
      <c r="H1312" s="34"/>
    </row>
    <row r="1313" spans="1:8" s="2" customFormat="1" ht="16.9" customHeight="1">
      <c r="A1313" s="33"/>
      <c r="B1313" s="34"/>
      <c r="C1313" s="215" t="s">
        <v>1</v>
      </c>
      <c r="D1313" s="215" t="s">
        <v>2257</v>
      </c>
      <c r="E1313" s="18" t="s">
        <v>1</v>
      </c>
      <c r="F1313" s="216">
        <v>8.47</v>
      </c>
      <c r="G1313" s="33"/>
      <c r="H1313" s="34"/>
    </row>
    <row r="1314" spans="1:8" s="2" customFormat="1" ht="16.9" customHeight="1">
      <c r="A1314" s="33"/>
      <c r="B1314" s="34"/>
      <c r="C1314" s="215" t="s">
        <v>1</v>
      </c>
      <c r="D1314" s="215" t="s">
        <v>2258</v>
      </c>
      <c r="E1314" s="18" t="s">
        <v>1</v>
      </c>
      <c r="F1314" s="216">
        <v>0</v>
      </c>
      <c r="G1314" s="33"/>
      <c r="H1314" s="34"/>
    </row>
    <row r="1315" spans="1:8" s="2" customFormat="1" ht="16.9" customHeight="1">
      <c r="A1315" s="33"/>
      <c r="B1315" s="34"/>
      <c r="C1315" s="215" t="s">
        <v>1</v>
      </c>
      <c r="D1315" s="215" t="s">
        <v>2259</v>
      </c>
      <c r="E1315" s="18" t="s">
        <v>1</v>
      </c>
      <c r="F1315" s="216">
        <v>9.68</v>
      </c>
      <c r="G1315" s="33"/>
      <c r="H1315" s="34"/>
    </row>
    <row r="1316" spans="1:8" s="2" customFormat="1" ht="16.9" customHeight="1">
      <c r="A1316" s="33"/>
      <c r="B1316" s="34"/>
      <c r="C1316" s="215" t="s">
        <v>1</v>
      </c>
      <c r="D1316" s="215" t="s">
        <v>2260</v>
      </c>
      <c r="E1316" s="18" t="s">
        <v>1</v>
      </c>
      <c r="F1316" s="216">
        <v>0</v>
      </c>
      <c r="G1316" s="33"/>
      <c r="H1316" s="34"/>
    </row>
    <row r="1317" spans="1:8" s="2" customFormat="1" ht="16.9" customHeight="1">
      <c r="A1317" s="33"/>
      <c r="B1317" s="34"/>
      <c r="C1317" s="215" t="s">
        <v>1</v>
      </c>
      <c r="D1317" s="215" t="s">
        <v>2261</v>
      </c>
      <c r="E1317" s="18" t="s">
        <v>1</v>
      </c>
      <c r="F1317" s="216">
        <v>7.257</v>
      </c>
      <c r="G1317" s="33"/>
      <c r="H1317" s="34"/>
    </row>
    <row r="1318" spans="1:8" s="2" customFormat="1" ht="16.9" customHeight="1">
      <c r="A1318" s="33"/>
      <c r="B1318" s="34"/>
      <c r="C1318" s="215" t="s">
        <v>1</v>
      </c>
      <c r="D1318" s="215" t="s">
        <v>2262</v>
      </c>
      <c r="E1318" s="18" t="s">
        <v>1</v>
      </c>
      <c r="F1318" s="216">
        <v>14.149</v>
      </c>
      <c r="G1318" s="33"/>
      <c r="H1318" s="34"/>
    </row>
    <row r="1319" spans="1:8" s="2" customFormat="1" ht="16.9" customHeight="1">
      <c r="A1319" s="33"/>
      <c r="B1319" s="34"/>
      <c r="C1319" s="215" t="s">
        <v>1</v>
      </c>
      <c r="D1319" s="215" t="s">
        <v>1203</v>
      </c>
      <c r="E1319" s="18" t="s">
        <v>1</v>
      </c>
      <c r="F1319" s="216">
        <v>0</v>
      </c>
      <c r="G1319" s="33"/>
      <c r="H1319" s="34"/>
    </row>
    <row r="1320" spans="1:8" s="2" customFormat="1" ht="16.9" customHeight="1">
      <c r="A1320" s="33"/>
      <c r="B1320" s="34"/>
      <c r="C1320" s="215" t="s">
        <v>1</v>
      </c>
      <c r="D1320" s="215" t="s">
        <v>2263</v>
      </c>
      <c r="E1320" s="18" t="s">
        <v>1</v>
      </c>
      <c r="F1320" s="216">
        <v>25.641</v>
      </c>
      <c r="G1320" s="33"/>
      <c r="H1320" s="34"/>
    </row>
    <row r="1321" spans="1:8" s="2" customFormat="1" ht="16.9" customHeight="1">
      <c r="A1321" s="33"/>
      <c r="B1321" s="34"/>
      <c r="C1321" s="215" t="s">
        <v>1</v>
      </c>
      <c r="D1321" s="215" t="s">
        <v>1284</v>
      </c>
      <c r="E1321" s="18" t="s">
        <v>1</v>
      </c>
      <c r="F1321" s="216">
        <v>0</v>
      </c>
      <c r="G1321" s="33"/>
      <c r="H1321" s="34"/>
    </row>
    <row r="1322" spans="1:8" s="2" customFormat="1" ht="16.9" customHeight="1">
      <c r="A1322" s="33"/>
      <c r="B1322" s="34"/>
      <c r="C1322" s="215" t="s">
        <v>1</v>
      </c>
      <c r="D1322" s="215" t="s">
        <v>2264</v>
      </c>
      <c r="E1322" s="18" t="s">
        <v>1</v>
      </c>
      <c r="F1322" s="216">
        <v>-53.49</v>
      </c>
      <c r="G1322" s="33"/>
      <c r="H1322" s="34"/>
    </row>
    <row r="1323" spans="1:8" s="2" customFormat="1" ht="16.9" customHeight="1">
      <c r="A1323" s="33"/>
      <c r="B1323" s="34"/>
      <c r="C1323" s="215" t="s">
        <v>1</v>
      </c>
      <c r="D1323" s="215" t="s">
        <v>2265</v>
      </c>
      <c r="E1323" s="18" t="s">
        <v>1</v>
      </c>
      <c r="F1323" s="216">
        <v>-103.95</v>
      </c>
      <c r="G1323" s="33"/>
      <c r="H1323" s="34"/>
    </row>
    <row r="1324" spans="1:8" s="2" customFormat="1" ht="16.9" customHeight="1">
      <c r="A1324" s="33"/>
      <c r="B1324" s="34"/>
      <c r="C1324" s="215" t="s">
        <v>1</v>
      </c>
      <c r="D1324" s="215" t="s">
        <v>2266</v>
      </c>
      <c r="E1324" s="18" t="s">
        <v>1</v>
      </c>
      <c r="F1324" s="216">
        <v>-66</v>
      </c>
      <c r="G1324" s="33"/>
      <c r="H1324" s="34"/>
    </row>
    <row r="1325" spans="1:8" s="2" customFormat="1" ht="16.9" customHeight="1">
      <c r="A1325" s="33"/>
      <c r="B1325" s="34"/>
      <c r="C1325" s="215" t="s">
        <v>1</v>
      </c>
      <c r="D1325" s="215" t="s">
        <v>894</v>
      </c>
      <c r="E1325" s="18" t="s">
        <v>1</v>
      </c>
      <c r="F1325" s="216">
        <v>0</v>
      </c>
      <c r="G1325" s="33"/>
      <c r="H1325" s="34"/>
    </row>
    <row r="1326" spans="1:8" s="2" customFormat="1" ht="16.9" customHeight="1">
      <c r="A1326" s="33"/>
      <c r="B1326" s="34"/>
      <c r="C1326" s="215" t="s">
        <v>830</v>
      </c>
      <c r="D1326" s="215" t="s">
        <v>239</v>
      </c>
      <c r="E1326" s="18" t="s">
        <v>1</v>
      </c>
      <c r="F1326" s="216">
        <v>311.197</v>
      </c>
      <c r="G1326" s="33"/>
      <c r="H1326" s="34"/>
    </row>
    <row r="1327" spans="1:8" s="2" customFormat="1" ht="16.9" customHeight="1">
      <c r="A1327" s="33"/>
      <c r="B1327" s="34"/>
      <c r="C1327" s="217" t="s">
        <v>3048</v>
      </c>
      <c r="D1327" s="33"/>
      <c r="E1327" s="33"/>
      <c r="F1327" s="33"/>
      <c r="G1327" s="33"/>
      <c r="H1327" s="34"/>
    </row>
    <row r="1328" spans="1:8" s="2" customFormat="1" ht="16.9" customHeight="1">
      <c r="A1328" s="33"/>
      <c r="B1328" s="34"/>
      <c r="C1328" s="215" t="s">
        <v>316</v>
      </c>
      <c r="D1328" s="215" t="s">
        <v>317</v>
      </c>
      <c r="E1328" s="18" t="s">
        <v>222</v>
      </c>
      <c r="F1328" s="216">
        <v>186.718</v>
      </c>
      <c r="G1328" s="33"/>
      <c r="H1328" s="34"/>
    </row>
    <row r="1329" spans="1:8" s="2" customFormat="1" ht="16.9" customHeight="1">
      <c r="A1329" s="33"/>
      <c r="B1329" s="34"/>
      <c r="C1329" s="211" t="s">
        <v>831</v>
      </c>
      <c r="D1329" s="212" t="s">
        <v>1</v>
      </c>
      <c r="E1329" s="213" t="s">
        <v>1</v>
      </c>
      <c r="F1329" s="214">
        <v>534.637</v>
      </c>
      <c r="G1329" s="33"/>
      <c r="H1329" s="34"/>
    </row>
    <row r="1330" spans="1:8" s="2" customFormat="1" ht="16.9" customHeight="1">
      <c r="A1330" s="33"/>
      <c r="B1330" s="34"/>
      <c r="C1330" s="215" t="s">
        <v>1</v>
      </c>
      <c r="D1330" s="215" t="s">
        <v>2240</v>
      </c>
      <c r="E1330" s="18" t="s">
        <v>1</v>
      </c>
      <c r="F1330" s="216">
        <v>0</v>
      </c>
      <c r="G1330" s="33"/>
      <c r="H1330" s="34"/>
    </row>
    <row r="1331" spans="1:8" s="2" customFormat="1" ht="16.9" customHeight="1">
      <c r="A1331" s="33"/>
      <c r="B1331" s="34"/>
      <c r="C1331" s="215" t="s">
        <v>1</v>
      </c>
      <c r="D1331" s="215" t="s">
        <v>2241</v>
      </c>
      <c r="E1331" s="18" t="s">
        <v>1</v>
      </c>
      <c r="F1331" s="216">
        <v>13.899</v>
      </c>
      <c r="G1331" s="33"/>
      <c r="H1331" s="34"/>
    </row>
    <row r="1332" spans="1:8" s="2" customFormat="1" ht="16.9" customHeight="1">
      <c r="A1332" s="33"/>
      <c r="B1332" s="34"/>
      <c r="C1332" s="215" t="s">
        <v>1</v>
      </c>
      <c r="D1332" s="215" t="s">
        <v>2242</v>
      </c>
      <c r="E1332" s="18" t="s">
        <v>1</v>
      </c>
      <c r="F1332" s="216">
        <v>12.32</v>
      </c>
      <c r="G1332" s="33"/>
      <c r="H1332" s="34"/>
    </row>
    <row r="1333" spans="1:8" s="2" customFormat="1" ht="16.9" customHeight="1">
      <c r="A1333" s="33"/>
      <c r="B1333" s="34"/>
      <c r="C1333" s="215" t="s">
        <v>1</v>
      </c>
      <c r="D1333" s="215" t="s">
        <v>2243</v>
      </c>
      <c r="E1333" s="18" t="s">
        <v>1</v>
      </c>
      <c r="F1333" s="216">
        <v>13.653</v>
      </c>
      <c r="G1333" s="33"/>
      <c r="H1333" s="34"/>
    </row>
    <row r="1334" spans="1:8" s="2" customFormat="1" ht="16.9" customHeight="1">
      <c r="A1334" s="33"/>
      <c r="B1334" s="34"/>
      <c r="C1334" s="215" t="s">
        <v>1</v>
      </c>
      <c r="D1334" s="215" t="s">
        <v>2244</v>
      </c>
      <c r="E1334" s="18" t="s">
        <v>1</v>
      </c>
      <c r="F1334" s="216">
        <v>0</v>
      </c>
      <c r="G1334" s="33"/>
      <c r="H1334" s="34"/>
    </row>
    <row r="1335" spans="1:8" s="2" customFormat="1" ht="16.9" customHeight="1">
      <c r="A1335" s="33"/>
      <c r="B1335" s="34"/>
      <c r="C1335" s="215" t="s">
        <v>1</v>
      </c>
      <c r="D1335" s="215" t="s">
        <v>2245</v>
      </c>
      <c r="E1335" s="18" t="s">
        <v>1</v>
      </c>
      <c r="F1335" s="216">
        <v>55.985</v>
      </c>
      <c r="G1335" s="33"/>
      <c r="H1335" s="34"/>
    </row>
    <row r="1336" spans="1:8" s="2" customFormat="1" ht="16.9" customHeight="1">
      <c r="A1336" s="33"/>
      <c r="B1336" s="34"/>
      <c r="C1336" s="215" t="s">
        <v>1</v>
      </c>
      <c r="D1336" s="215" t="s">
        <v>2246</v>
      </c>
      <c r="E1336" s="18" t="s">
        <v>1</v>
      </c>
      <c r="F1336" s="216">
        <v>49.259</v>
      </c>
      <c r="G1336" s="33"/>
      <c r="H1336" s="34"/>
    </row>
    <row r="1337" spans="1:8" s="2" customFormat="1" ht="16.9" customHeight="1">
      <c r="A1337" s="33"/>
      <c r="B1337" s="34"/>
      <c r="C1337" s="215" t="s">
        <v>1</v>
      </c>
      <c r="D1337" s="215" t="s">
        <v>2247</v>
      </c>
      <c r="E1337" s="18" t="s">
        <v>1</v>
      </c>
      <c r="F1337" s="216">
        <v>128.398</v>
      </c>
      <c r="G1337" s="33"/>
      <c r="H1337" s="34"/>
    </row>
    <row r="1338" spans="1:8" s="2" customFormat="1" ht="16.9" customHeight="1">
      <c r="A1338" s="33"/>
      <c r="B1338" s="34"/>
      <c r="C1338" s="215" t="s">
        <v>1</v>
      </c>
      <c r="D1338" s="215" t="s">
        <v>2248</v>
      </c>
      <c r="E1338" s="18" t="s">
        <v>1</v>
      </c>
      <c r="F1338" s="216">
        <v>81.536</v>
      </c>
      <c r="G1338" s="33"/>
      <c r="H1338" s="34"/>
    </row>
    <row r="1339" spans="1:8" s="2" customFormat="1" ht="16.9" customHeight="1">
      <c r="A1339" s="33"/>
      <c r="B1339" s="34"/>
      <c r="C1339" s="215" t="s">
        <v>1</v>
      </c>
      <c r="D1339" s="215" t="s">
        <v>2249</v>
      </c>
      <c r="E1339" s="18" t="s">
        <v>1</v>
      </c>
      <c r="F1339" s="216">
        <v>69.102</v>
      </c>
      <c r="G1339" s="33"/>
      <c r="H1339" s="34"/>
    </row>
    <row r="1340" spans="1:8" s="2" customFormat="1" ht="16.9" customHeight="1">
      <c r="A1340" s="33"/>
      <c r="B1340" s="34"/>
      <c r="C1340" s="215" t="s">
        <v>1</v>
      </c>
      <c r="D1340" s="215" t="s">
        <v>2200</v>
      </c>
      <c r="E1340" s="18" t="s">
        <v>1</v>
      </c>
      <c r="F1340" s="216">
        <v>0</v>
      </c>
      <c r="G1340" s="33"/>
      <c r="H1340" s="34"/>
    </row>
    <row r="1341" spans="1:8" s="2" customFormat="1" ht="16.9" customHeight="1">
      <c r="A1341" s="33"/>
      <c r="B1341" s="34"/>
      <c r="C1341" s="215" t="s">
        <v>1</v>
      </c>
      <c r="D1341" s="215" t="s">
        <v>2250</v>
      </c>
      <c r="E1341" s="18" t="s">
        <v>1</v>
      </c>
      <c r="F1341" s="216">
        <v>0</v>
      </c>
      <c r="G1341" s="33"/>
      <c r="H1341" s="34"/>
    </row>
    <row r="1342" spans="1:8" s="2" customFormat="1" ht="16.9" customHeight="1">
      <c r="A1342" s="33"/>
      <c r="B1342" s="34"/>
      <c r="C1342" s="215" t="s">
        <v>1</v>
      </c>
      <c r="D1342" s="215" t="s">
        <v>2251</v>
      </c>
      <c r="E1342" s="18" t="s">
        <v>1</v>
      </c>
      <c r="F1342" s="216">
        <v>5.005</v>
      </c>
      <c r="G1342" s="33"/>
      <c r="H1342" s="34"/>
    </row>
    <row r="1343" spans="1:8" s="2" customFormat="1" ht="16.9" customHeight="1">
      <c r="A1343" s="33"/>
      <c r="B1343" s="34"/>
      <c r="C1343" s="215" t="s">
        <v>1</v>
      </c>
      <c r="D1343" s="215" t="s">
        <v>2252</v>
      </c>
      <c r="E1343" s="18" t="s">
        <v>1</v>
      </c>
      <c r="F1343" s="216">
        <v>0</v>
      </c>
      <c r="G1343" s="33"/>
      <c r="H1343" s="34"/>
    </row>
    <row r="1344" spans="1:8" s="2" customFormat="1" ht="16.9" customHeight="1">
      <c r="A1344" s="33"/>
      <c r="B1344" s="34"/>
      <c r="C1344" s="215" t="s">
        <v>1</v>
      </c>
      <c r="D1344" s="215" t="s">
        <v>2253</v>
      </c>
      <c r="E1344" s="18" t="s">
        <v>1</v>
      </c>
      <c r="F1344" s="216">
        <v>9.438</v>
      </c>
      <c r="G1344" s="33"/>
      <c r="H1344" s="34"/>
    </row>
    <row r="1345" spans="1:8" s="2" customFormat="1" ht="16.9" customHeight="1">
      <c r="A1345" s="33"/>
      <c r="B1345" s="34"/>
      <c r="C1345" s="215" t="s">
        <v>1</v>
      </c>
      <c r="D1345" s="215" t="s">
        <v>2254</v>
      </c>
      <c r="E1345" s="18" t="s">
        <v>1</v>
      </c>
      <c r="F1345" s="216">
        <v>4.07</v>
      </c>
      <c r="G1345" s="33"/>
      <c r="H1345" s="34"/>
    </row>
    <row r="1346" spans="1:8" s="2" customFormat="1" ht="16.9" customHeight="1">
      <c r="A1346" s="33"/>
      <c r="B1346" s="34"/>
      <c r="C1346" s="215" t="s">
        <v>1</v>
      </c>
      <c r="D1346" s="215" t="s">
        <v>2255</v>
      </c>
      <c r="E1346" s="18" t="s">
        <v>1</v>
      </c>
      <c r="F1346" s="216">
        <v>0</v>
      </c>
      <c r="G1346" s="33"/>
      <c r="H1346" s="34"/>
    </row>
    <row r="1347" spans="1:8" s="2" customFormat="1" ht="16.9" customHeight="1">
      <c r="A1347" s="33"/>
      <c r="B1347" s="34"/>
      <c r="C1347" s="215" t="s">
        <v>1</v>
      </c>
      <c r="D1347" s="215" t="s">
        <v>2256</v>
      </c>
      <c r="E1347" s="18" t="s">
        <v>1</v>
      </c>
      <c r="F1347" s="216">
        <v>26.775</v>
      </c>
      <c r="G1347" s="33"/>
      <c r="H1347" s="34"/>
    </row>
    <row r="1348" spans="1:8" s="2" customFormat="1" ht="16.9" customHeight="1">
      <c r="A1348" s="33"/>
      <c r="B1348" s="34"/>
      <c r="C1348" s="215" t="s">
        <v>1</v>
      </c>
      <c r="D1348" s="215" t="s">
        <v>2257</v>
      </c>
      <c r="E1348" s="18" t="s">
        <v>1</v>
      </c>
      <c r="F1348" s="216">
        <v>8.47</v>
      </c>
      <c r="G1348" s="33"/>
      <c r="H1348" s="34"/>
    </row>
    <row r="1349" spans="1:8" s="2" customFormat="1" ht="16.9" customHeight="1">
      <c r="A1349" s="33"/>
      <c r="B1349" s="34"/>
      <c r="C1349" s="215" t="s">
        <v>1</v>
      </c>
      <c r="D1349" s="215" t="s">
        <v>2258</v>
      </c>
      <c r="E1349" s="18" t="s">
        <v>1</v>
      </c>
      <c r="F1349" s="216">
        <v>0</v>
      </c>
      <c r="G1349" s="33"/>
      <c r="H1349" s="34"/>
    </row>
    <row r="1350" spans="1:8" s="2" customFormat="1" ht="16.9" customHeight="1">
      <c r="A1350" s="33"/>
      <c r="B1350" s="34"/>
      <c r="C1350" s="215" t="s">
        <v>1</v>
      </c>
      <c r="D1350" s="215" t="s">
        <v>2259</v>
      </c>
      <c r="E1350" s="18" t="s">
        <v>1</v>
      </c>
      <c r="F1350" s="216">
        <v>9.68</v>
      </c>
      <c r="G1350" s="33"/>
      <c r="H1350" s="34"/>
    </row>
    <row r="1351" spans="1:8" s="2" customFormat="1" ht="16.9" customHeight="1">
      <c r="A1351" s="33"/>
      <c r="B1351" s="34"/>
      <c r="C1351" s="215" t="s">
        <v>1</v>
      </c>
      <c r="D1351" s="215" t="s">
        <v>2260</v>
      </c>
      <c r="E1351" s="18" t="s">
        <v>1</v>
      </c>
      <c r="F1351" s="216">
        <v>0</v>
      </c>
      <c r="G1351" s="33"/>
      <c r="H1351" s="34"/>
    </row>
    <row r="1352" spans="1:8" s="2" customFormat="1" ht="16.9" customHeight="1">
      <c r="A1352" s="33"/>
      <c r="B1352" s="34"/>
      <c r="C1352" s="215" t="s">
        <v>1</v>
      </c>
      <c r="D1352" s="215" t="s">
        <v>2261</v>
      </c>
      <c r="E1352" s="18" t="s">
        <v>1</v>
      </c>
      <c r="F1352" s="216">
        <v>7.257</v>
      </c>
      <c r="G1352" s="33"/>
      <c r="H1352" s="34"/>
    </row>
    <row r="1353" spans="1:8" s="2" customFormat="1" ht="16.9" customHeight="1">
      <c r="A1353" s="33"/>
      <c r="B1353" s="34"/>
      <c r="C1353" s="215" t="s">
        <v>1</v>
      </c>
      <c r="D1353" s="215" t="s">
        <v>2262</v>
      </c>
      <c r="E1353" s="18" t="s">
        <v>1</v>
      </c>
      <c r="F1353" s="216">
        <v>14.149</v>
      </c>
      <c r="G1353" s="33"/>
      <c r="H1353" s="34"/>
    </row>
    <row r="1354" spans="1:8" s="2" customFormat="1" ht="16.9" customHeight="1">
      <c r="A1354" s="33"/>
      <c r="B1354" s="34"/>
      <c r="C1354" s="215" t="s">
        <v>1</v>
      </c>
      <c r="D1354" s="215" t="s">
        <v>1203</v>
      </c>
      <c r="E1354" s="18" t="s">
        <v>1</v>
      </c>
      <c r="F1354" s="216">
        <v>0</v>
      </c>
      <c r="G1354" s="33"/>
      <c r="H1354" s="34"/>
    </row>
    <row r="1355" spans="1:8" s="2" customFormat="1" ht="16.9" customHeight="1">
      <c r="A1355" s="33"/>
      <c r="B1355" s="34"/>
      <c r="C1355" s="215" t="s">
        <v>1</v>
      </c>
      <c r="D1355" s="215" t="s">
        <v>2263</v>
      </c>
      <c r="E1355" s="18" t="s">
        <v>1</v>
      </c>
      <c r="F1355" s="216">
        <v>25.641</v>
      </c>
      <c r="G1355" s="33"/>
      <c r="H1355" s="34"/>
    </row>
    <row r="1356" spans="1:8" s="2" customFormat="1" ht="16.9" customHeight="1">
      <c r="A1356" s="33"/>
      <c r="B1356" s="34"/>
      <c r="C1356" s="215" t="s">
        <v>831</v>
      </c>
      <c r="D1356" s="215" t="s">
        <v>893</v>
      </c>
      <c r="E1356" s="18" t="s">
        <v>1</v>
      </c>
      <c r="F1356" s="216">
        <v>534.637</v>
      </c>
      <c r="G1356" s="33"/>
      <c r="H1356" s="34"/>
    </row>
    <row r="1357" spans="1:8" s="2" customFormat="1" ht="16.9" customHeight="1">
      <c r="A1357" s="33"/>
      <c r="B1357" s="34"/>
      <c r="C1357" s="217" t="s">
        <v>3048</v>
      </c>
      <c r="D1357" s="33"/>
      <c r="E1357" s="33"/>
      <c r="F1357" s="33"/>
      <c r="G1357" s="33"/>
      <c r="H1357" s="34"/>
    </row>
    <row r="1358" spans="1:8" s="2" customFormat="1" ht="16.9" customHeight="1">
      <c r="A1358" s="33"/>
      <c r="B1358" s="34"/>
      <c r="C1358" s="215" t="s">
        <v>372</v>
      </c>
      <c r="D1358" s="215" t="s">
        <v>373</v>
      </c>
      <c r="E1358" s="18" t="s">
        <v>222</v>
      </c>
      <c r="F1358" s="216">
        <v>230.363</v>
      </c>
      <c r="G1358" s="33"/>
      <c r="H1358" s="34"/>
    </row>
    <row r="1359" spans="1:8" s="2" customFormat="1" ht="16.9" customHeight="1">
      <c r="A1359" s="33"/>
      <c r="B1359" s="34"/>
      <c r="C1359" s="211" t="s">
        <v>832</v>
      </c>
      <c r="D1359" s="212" t="s">
        <v>1</v>
      </c>
      <c r="E1359" s="213" t="s">
        <v>1</v>
      </c>
      <c r="F1359" s="214">
        <v>0</v>
      </c>
      <c r="G1359" s="33"/>
      <c r="H1359" s="34"/>
    </row>
    <row r="1360" spans="1:8" s="2" customFormat="1" ht="16.9" customHeight="1">
      <c r="A1360" s="33"/>
      <c r="B1360" s="34"/>
      <c r="C1360" s="217" t="s">
        <v>3048</v>
      </c>
      <c r="D1360" s="33"/>
      <c r="E1360" s="33"/>
      <c r="F1360" s="33"/>
      <c r="G1360" s="33"/>
      <c r="H1360" s="34"/>
    </row>
    <row r="1361" spans="1:8" s="2" customFormat="1" ht="16.9" customHeight="1">
      <c r="A1361" s="33"/>
      <c r="B1361" s="34"/>
      <c r="C1361" s="215" t="s">
        <v>849</v>
      </c>
      <c r="D1361" s="215" t="s">
        <v>850</v>
      </c>
      <c r="E1361" s="18" t="s">
        <v>222</v>
      </c>
      <c r="F1361" s="216">
        <v>0</v>
      </c>
      <c r="G1361" s="33"/>
      <c r="H1361" s="34"/>
    </row>
    <row r="1362" spans="1:8" s="2" customFormat="1" ht="16.9" customHeight="1">
      <c r="A1362" s="33"/>
      <c r="B1362" s="34"/>
      <c r="C1362" s="215" t="s">
        <v>316</v>
      </c>
      <c r="D1362" s="215" t="s">
        <v>317</v>
      </c>
      <c r="E1362" s="18" t="s">
        <v>222</v>
      </c>
      <c r="F1362" s="216">
        <v>186.718</v>
      </c>
      <c r="G1362" s="33"/>
      <c r="H1362" s="34"/>
    </row>
    <row r="1363" spans="1:8" s="2" customFormat="1" ht="16.9" customHeight="1">
      <c r="A1363" s="33"/>
      <c r="B1363" s="34"/>
      <c r="C1363" s="211" t="s">
        <v>133</v>
      </c>
      <c r="D1363" s="212" t="s">
        <v>1</v>
      </c>
      <c r="E1363" s="213" t="s">
        <v>1</v>
      </c>
      <c r="F1363" s="214">
        <v>230.363</v>
      </c>
      <c r="G1363" s="33"/>
      <c r="H1363" s="34"/>
    </row>
    <row r="1364" spans="1:8" s="2" customFormat="1" ht="16.9" customHeight="1">
      <c r="A1364" s="33"/>
      <c r="B1364" s="34"/>
      <c r="C1364" s="215" t="s">
        <v>1</v>
      </c>
      <c r="D1364" s="215" t="s">
        <v>936</v>
      </c>
      <c r="E1364" s="18" t="s">
        <v>1</v>
      </c>
      <c r="F1364" s="216">
        <v>534.637</v>
      </c>
      <c r="G1364" s="33"/>
      <c r="H1364" s="34"/>
    </row>
    <row r="1365" spans="1:8" s="2" customFormat="1" ht="16.9" customHeight="1">
      <c r="A1365" s="33"/>
      <c r="B1365" s="34"/>
      <c r="C1365" s="215" t="s">
        <v>1</v>
      </c>
      <c r="D1365" s="215" t="s">
        <v>2333</v>
      </c>
      <c r="E1365" s="18" t="s">
        <v>1</v>
      </c>
      <c r="F1365" s="216">
        <v>0</v>
      </c>
      <c r="G1365" s="33"/>
      <c r="H1365" s="34"/>
    </row>
    <row r="1366" spans="1:8" s="2" customFormat="1" ht="16.9" customHeight="1">
      <c r="A1366" s="33"/>
      <c r="B1366" s="34"/>
      <c r="C1366" s="215" t="s">
        <v>1</v>
      </c>
      <c r="D1366" s="215" t="s">
        <v>2334</v>
      </c>
      <c r="E1366" s="18" t="s">
        <v>1</v>
      </c>
      <c r="F1366" s="216">
        <v>-40.953</v>
      </c>
      <c r="G1366" s="33"/>
      <c r="H1366" s="34"/>
    </row>
    <row r="1367" spans="1:8" s="2" customFormat="1" ht="16.9" customHeight="1">
      <c r="A1367" s="33"/>
      <c r="B1367" s="34"/>
      <c r="C1367" s="215" t="s">
        <v>1</v>
      </c>
      <c r="D1367" s="215" t="s">
        <v>2335</v>
      </c>
      <c r="E1367" s="18" t="s">
        <v>1</v>
      </c>
      <c r="F1367" s="216">
        <v>-111.496</v>
      </c>
      <c r="G1367" s="33"/>
      <c r="H1367" s="34"/>
    </row>
    <row r="1368" spans="1:8" s="2" customFormat="1" ht="16.9" customHeight="1">
      <c r="A1368" s="33"/>
      <c r="B1368" s="34"/>
      <c r="C1368" s="215" t="s">
        <v>1</v>
      </c>
      <c r="D1368" s="215" t="s">
        <v>1335</v>
      </c>
      <c r="E1368" s="18" t="s">
        <v>1</v>
      </c>
      <c r="F1368" s="216">
        <v>0</v>
      </c>
      <c r="G1368" s="33"/>
      <c r="H1368" s="34"/>
    </row>
    <row r="1369" spans="1:8" s="2" customFormat="1" ht="16.9" customHeight="1">
      <c r="A1369" s="33"/>
      <c r="B1369" s="34"/>
      <c r="C1369" s="215" t="s">
        <v>1</v>
      </c>
      <c r="D1369" s="215" t="s">
        <v>1336</v>
      </c>
      <c r="E1369" s="18" t="s">
        <v>1</v>
      </c>
      <c r="F1369" s="216">
        <v>-151.825</v>
      </c>
      <c r="G1369" s="33"/>
      <c r="H1369" s="34"/>
    </row>
    <row r="1370" spans="1:8" s="2" customFormat="1" ht="16.9" customHeight="1">
      <c r="A1370" s="33"/>
      <c r="B1370" s="34"/>
      <c r="C1370" s="215" t="s">
        <v>133</v>
      </c>
      <c r="D1370" s="215" t="s">
        <v>239</v>
      </c>
      <c r="E1370" s="18" t="s">
        <v>1</v>
      </c>
      <c r="F1370" s="216">
        <v>230.363</v>
      </c>
      <c r="G1370" s="33"/>
      <c r="H1370" s="34"/>
    </row>
    <row r="1371" spans="1:8" s="2" customFormat="1" ht="16.9" customHeight="1">
      <c r="A1371" s="33"/>
      <c r="B1371" s="34"/>
      <c r="C1371" s="217" t="s">
        <v>3048</v>
      </c>
      <c r="D1371" s="33"/>
      <c r="E1371" s="33"/>
      <c r="F1371" s="33"/>
      <c r="G1371" s="33"/>
      <c r="H1371" s="34"/>
    </row>
    <row r="1372" spans="1:8" s="2" customFormat="1" ht="16.9" customHeight="1">
      <c r="A1372" s="33"/>
      <c r="B1372" s="34"/>
      <c r="C1372" s="215" t="s">
        <v>372</v>
      </c>
      <c r="D1372" s="215" t="s">
        <v>373</v>
      </c>
      <c r="E1372" s="18" t="s">
        <v>222</v>
      </c>
      <c r="F1372" s="216">
        <v>230.363</v>
      </c>
      <c r="G1372" s="33"/>
      <c r="H1372" s="34"/>
    </row>
    <row r="1373" spans="1:8" s="2" customFormat="1" ht="16.9" customHeight="1">
      <c r="A1373" s="33"/>
      <c r="B1373" s="34"/>
      <c r="C1373" s="215" t="s">
        <v>941</v>
      </c>
      <c r="D1373" s="215" t="s">
        <v>942</v>
      </c>
      <c r="E1373" s="18" t="s">
        <v>249</v>
      </c>
      <c r="F1373" s="216">
        <v>478.925</v>
      </c>
      <c r="G1373" s="33"/>
      <c r="H1373" s="34"/>
    </row>
    <row r="1374" spans="1:8" s="2" customFormat="1" ht="26.45" customHeight="1">
      <c r="A1374" s="33"/>
      <c r="B1374" s="34"/>
      <c r="C1374" s="210" t="s">
        <v>3059</v>
      </c>
      <c r="D1374" s="210" t="s">
        <v>104</v>
      </c>
      <c r="E1374" s="33"/>
      <c r="F1374" s="33"/>
      <c r="G1374" s="33"/>
      <c r="H1374" s="34"/>
    </row>
    <row r="1375" spans="1:8" s="2" customFormat="1" ht="16.9" customHeight="1">
      <c r="A1375" s="33"/>
      <c r="B1375" s="34"/>
      <c r="C1375" s="211" t="s">
        <v>1128</v>
      </c>
      <c r="D1375" s="212" t="s">
        <v>1</v>
      </c>
      <c r="E1375" s="213" t="s">
        <v>1</v>
      </c>
      <c r="F1375" s="214">
        <v>112.41</v>
      </c>
      <c r="G1375" s="33"/>
      <c r="H1375" s="34"/>
    </row>
    <row r="1376" spans="1:8" s="2" customFormat="1" ht="16.9" customHeight="1">
      <c r="A1376" s="33"/>
      <c r="B1376" s="34"/>
      <c r="C1376" s="215" t="s">
        <v>1</v>
      </c>
      <c r="D1376" s="215" t="s">
        <v>2667</v>
      </c>
      <c r="E1376" s="18" t="s">
        <v>1</v>
      </c>
      <c r="F1376" s="216">
        <v>0</v>
      </c>
      <c r="G1376" s="33"/>
      <c r="H1376" s="34"/>
    </row>
    <row r="1377" spans="1:8" s="2" customFormat="1" ht="16.9" customHeight="1">
      <c r="A1377" s="33"/>
      <c r="B1377" s="34"/>
      <c r="C1377" s="215" t="s">
        <v>1</v>
      </c>
      <c r="D1377" s="215" t="s">
        <v>2668</v>
      </c>
      <c r="E1377" s="18" t="s">
        <v>1</v>
      </c>
      <c r="F1377" s="216">
        <v>148.05</v>
      </c>
      <c r="G1377" s="33"/>
      <c r="H1377" s="34"/>
    </row>
    <row r="1378" spans="1:8" s="2" customFormat="1" ht="16.9" customHeight="1">
      <c r="A1378" s="33"/>
      <c r="B1378" s="34"/>
      <c r="C1378" s="215" t="s">
        <v>1</v>
      </c>
      <c r="D1378" s="215" t="s">
        <v>2669</v>
      </c>
      <c r="E1378" s="18" t="s">
        <v>1</v>
      </c>
      <c r="F1378" s="216">
        <v>-35.64</v>
      </c>
      <c r="G1378" s="33"/>
      <c r="H1378" s="34"/>
    </row>
    <row r="1379" spans="1:8" s="2" customFormat="1" ht="16.9" customHeight="1">
      <c r="A1379" s="33"/>
      <c r="B1379" s="34"/>
      <c r="C1379" s="215" t="s">
        <v>1128</v>
      </c>
      <c r="D1379" s="215" t="s">
        <v>893</v>
      </c>
      <c r="E1379" s="18" t="s">
        <v>1</v>
      </c>
      <c r="F1379" s="216">
        <v>112.41</v>
      </c>
      <c r="G1379" s="33"/>
      <c r="H1379" s="34"/>
    </row>
    <row r="1380" spans="1:8" s="2" customFormat="1" ht="16.9" customHeight="1">
      <c r="A1380" s="33"/>
      <c r="B1380" s="34"/>
      <c r="C1380" s="217" t="s">
        <v>3048</v>
      </c>
      <c r="D1380" s="33"/>
      <c r="E1380" s="33"/>
      <c r="F1380" s="33"/>
      <c r="G1380" s="33"/>
      <c r="H1380" s="34"/>
    </row>
    <row r="1381" spans="1:8" s="2" customFormat="1" ht="16.9" customHeight="1">
      <c r="A1381" s="33"/>
      <c r="B1381" s="34"/>
      <c r="C1381" s="215" t="s">
        <v>2216</v>
      </c>
      <c r="D1381" s="215" t="s">
        <v>2217</v>
      </c>
      <c r="E1381" s="18" t="s">
        <v>175</v>
      </c>
      <c r="F1381" s="216">
        <v>112.41</v>
      </c>
      <c r="G1381" s="33"/>
      <c r="H1381" s="34"/>
    </row>
    <row r="1382" spans="1:8" s="2" customFormat="1" ht="16.9" customHeight="1">
      <c r="A1382" s="33"/>
      <c r="B1382" s="34"/>
      <c r="C1382" s="215" t="s">
        <v>1175</v>
      </c>
      <c r="D1382" s="215" t="s">
        <v>2178</v>
      </c>
      <c r="E1382" s="18" t="s">
        <v>175</v>
      </c>
      <c r="F1382" s="216">
        <v>112.41</v>
      </c>
      <c r="G1382" s="33"/>
      <c r="H1382" s="34"/>
    </row>
    <row r="1383" spans="1:8" s="2" customFormat="1" ht="16.9" customHeight="1">
      <c r="A1383" s="33"/>
      <c r="B1383" s="34"/>
      <c r="C1383" s="215" t="s">
        <v>2700</v>
      </c>
      <c r="D1383" s="215" t="s">
        <v>2701</v>
      </c>
      <c r="E1383" s="18" t="s">
        <v>222</v>
      </c>
      <c r="F1383" s="216">
        <v>32.601</v>
      </c>
      <c r="G1383" s="33"/>
      <c r="H1383" s="34"/>
    </row>
    <row r="1384" spans="1:8" s="2" customFormat="1" ht="16.9" customHeight="1">
      <c r="A1384" s="33"/>
      <c r="B1384" s="34"/>
      <c r="C1384" s="215" t="s">
        <v>1418</v>
      </c>
      <c r="D1384" s="215" t="s">
        <v>1419</v>
      </c>
      <c r="E1384" s="18" t="s">
        <v>175</v>
      </c>
      <c r="F1384" s="216">
        <v>393.3</v>
      </c>
      <c r="G1384" s="33"/>
      <c r="H1384" s="34"/>
    </row>
    <row r="1385" spans="1:8" s="2" customFormat="1" ht="16.9" customHeight="1">
      <c r="A1385" s="33"/>
      <c r="B1385" s="34"/>
      <c r="C1385" s="211" t="s">
        <v>1130</v>
      </c>
      <c r="D1385" s="212" t="s">
        <v>1</v>
      </c>
      <c r="E1385" s="213" t="s">
        <v>1</v>
      </c>
      <c r="F1385" s="214">
        <v>35.64</v>
      </c>
      <c r="G1385" s="33"/>
      <c r="H1385" s="34"/>
    </row>
    <row r="1386" spans="1:8" s="2" customFormat="1" ht="16.9" customHeight="1">
      <c r="A1386" s="33"/>
      <c r="B1386" s="34"/>
      <c r="C1386" s="215" t="s">
        <v>1</v>
      </c>
      <c r="D1386" s="215" t="s">
        <v>1198</v>
      </c>
      <c r="E1386" s="18" t="s">
        <v>1</v>
      </c>
      <c r="F1386" s="216">
        <v>0</v>
      </c>
      <c r="G1386" s="33"/>
      <c r="H1386" s="34"/>
    </row>
    <row r="1387" spans="1:8" s="2" customFormat="1" ht="16.9" customHeight="1">
      <c r="A1387" s="33"/>
      <c r="B1387" s="34"/>
      <c r="C1387" s="215" t="s">
        <v>1</v>
      </c>
      <c r="D1387" s="215" t="s">
        <v>2672</v>
      </c>
      <c r="E1387" s="18" t="s">
        <v>1</v>
      </c>
      <c r="F1387" s="216">
        <v>0</v>
      </c>
      <c r="G1387" s="33"/>
      <c r="H1387" s="34"/>
    </row>
    <row r="1388" spans="1:8" s="2" customFormat="1" ht="16.9" customHeight="1">
      <c r="A1388" s="33"/>
      <c r="B1388" s="34"/>
      <c r="C1388" s="215" t="s">
        <v>1</v>
      </c>
      <c r="D1388" s="215" t="s">
        <v>2673</v>
      </c>
      <c r="E1388" s="18" t="s">
        <v>1</v>
      </c>
      <c r="F1388" s="216">
        <v>35.64</v>
      </c>
      <c r="G1388" s="33"/>
      <c r="H1388" s="34"/>
    </row>
    <row r="1389" spans="1:8" s="2" customFormat="1" ht="16.9" customHeight="1">
      <c r="A1389" s="33"/>
      <c r="B1389" s="34"/>
      <c r="C1389" s="215" t="s">
        <v>1130</v>
      </c>
      <c r="D1389" s="215" t="s">
        <v>239</v>
      </c>
      <c r="E1389" s="18" t="s">
        <v>1</v>
      </c>
      <c r="F1389" s="216">
        <v>35.64</v>
      </c>
      <c r="G1389" s="33"/>
      <c r="H1389" s="34"/>
    </row>
    <row r="1390" spans="1:8" s="2" customFormat="1" ht="16.9" customHeight="1">
      <c r="A1390" s="33"/>
      <c r="B1390" s="34"/>
      <c r="C1390" s="217" t="s">
        <v>3048</v>
      </c>
      <c r="D1390" s="33"/>
      <c r="E1390" s="33"/>
      <c r="F1390" s="33"/>
      <c r="G1390" s="33"/>
      <c r="H1390" s="34"/>
    </row>
    <row r="1391" spans="1:8" s="2" customFormat="1" ht="16.9" customHeight="1">
      <c r="A1391" s="33"/>
      <c r="B1391" s="34"/>
      <c r="C1391" s="215" t="s">
        <v>2221</v>
      </c>
      <c r="D1391" s="215" t="s">
        <v>2222</v>
      </c>
      <c r="E1391" s="18" t="s">
        <v>175</v>
      </c>
      <c r="F1391" s="216">
        <v>35.64</v>
      </c>
      <c r="G1391" s="33"/>
      <c r="H1391" s="34"/>
    </row>
    <row r="1392" spans="1:8" s="2" customFormat="1" ht="16.9" customHeight="1">
      <c r="A1392" s="33"/>
      <c r="B1392" s="34"/>
      <c r="C1392" s="215" t="s">
        <v>2190</v>
      </c>
      <c r="D1392" s="215" t="s">
        <v>2191</v>
      </c>
      <c r="E1392" s="18" t="s">
        <v>175</v>
      </c>
      <c r="F1392" s="216">
        <v>35.64</v>
      </c>
      <c r="G1392" s="33"/>
      <c r="H1392" s="34"/>
    </row>
    <row r="1393" spans="1:8" s="2" customFormat="1" ht="16.9" customHeight="1">
      <c r="A1393" s="33"/>
      <c r="B1393" s="34"/>
      <c r="C1393" s="215" t="s">
        <v>2184</v>
      </c>
      <c r="D1393" s="215" t="s">
        <v>2185</v>
      </c>
      <c r="E1393" s="18" t="s">
        <v>175</v>
      </c>
      <c r="F1393" s="216">
        <v>35.64</v>
      </c>
      <c r="G1393" s="33"/>
      <c r="H1393" s="34"/>
    </row>
    <row r="1394" spans="1:8" s="2" customFormat="1" ht="16.9" customHeight="1">
      <c r="A1394" s="33"/>
      <c r="B1394" s="34"/>
      <c r="C1394" s="215" t="s">
        <v>2216</v>
      </c>
      <c r="D1394" s="215" t="s">
        <v>2217</v>
      </c>
      <c r="E1394" s="18" t="s">
        <v>175</v>
      </c>
      <c r="F1394" s="216">
        <v>112.41</v>
      </c>
      <c r="G1394" s="33"/>
      <c r="H1394" s="34"/>
    </row>
    <row r="1395" spans="1:8" s="2" customFormat="1" ht="16.9" customHeight="1">
      <c r="A1395" s="33"/>
      <c r="B1395" s="34"/>
      <c r="C1395" s="215" t="s">
        <v>2700</v>
      </c>
      <c r="D1395" s="215" t="s">
        <v>2701</v>
      </c>
      <c r="E1395" s="18" t="s">
        <v>222</v>
      </c>
      <c r="F1395" s="216">
        <v>32.601</v>
      </c>
      <c r="G1395" s="33"/>
      <c r="H1395" s="34"/>
    </row>
    <row r="1396" spans="1:8" s="2" customFormat="1" ht="16.9" customHeight="1">
      <c r="A1396" s="33"/>
      <c r="B1396" s="34"/>
      <c r="C1396" s="215" t="s">
        <v>1418</v>
      </c>
      <c r="D1396" s="215" t="s">
        <v>1419</v>
      </c>
      <c r="E1396" s="18" t="s">
        <v>175</v>
      </c>
      <c r="F1396" s="216">
        <v>393.3</v>
      </c>
      <c r="G1396" s="33"/>
      <c r="H1396" s="34"/>
    </row>
    <row r="1397" spans="1:8" s="2" customFormat="1" ht="16.9" customHeight="1">
      <c r="A1397" s="33"/>
      <c r="B1397" s="34"/>
      <c r="C1397" s="211" t="s">
        <v>1710</v>
      </c>
      <c r="D1397" s="212" t="s">
        <v>1</v>
      </c>
      <c r="E1397" s="213" t="s">
        <v>1</v>
      </c>
      <c r="F1397" s="214">
        <v>0.81</v>
      </c>
      <c r="G1397" s="33"/>
      <c r="H1397" s="34"/>
    </row>
    <row r="1398" spans="1:8" s="2" customFormat="1" ht="16.9" customHeight="1">
      <c r="A1398" s="33"/>
      <c r="B1398" s="34"/>
      <c r="C1398" s="215" t="s">
        <v>1</v>
      </c>
      <c r="D1398" s="215" t="s">
        <v>2649</v>
      </c>
      <c r="E1398" s="18" t="s">
        <v>1</v>
      </c>
      <c r="F1398" s="216">
        <v>0.81</v>
      </c>
      <c r="G1398" s="33"/>
      <c r="H1398" s="34"/>
    </row>
    <row r="1399" spans="1:8" s="2" customFormat="1" ht="16.9" customHeight="1">
      <c r="A1399" s="33"/>
      <c r="B1399" s="34"/>
      <c r="C1399" s="215" t="s">
        <v>1710</v>
      </c>
      <c r="D1399" s="215" t="s">
        <v>239</v>
      </c>
      <c r="E1399" s="18" t="s">
        <v>1</v>
      </c>
      <c r="F1399" s="216">
        <v>0.81</v>
      </c>
      <c r="G1399" s="33"/>
      <c r="H1399" s="34"/>
    </row>
    <row r="1400" spans="1:8" s="2" customFormat="1" ht="16.9" customHeight="1">
      <c r="A1400" s="33"/>
      <c r="B1400" s="34"/>
      <c r="C1400" s="217" t="s">
        <v>3048</v>
      </c>
      <c r="D1400" s="33"/>
      <c r="E1400" s="33"/>
      <c r="F1400" s="33"/>
      <c r="G1400" s="33"/>
      <c r="H1400" s="34"/>
    </row>
    <row r="1401" spans="1:8" s="2" customFormat="1" ht="16.9" customHeight="1">
      <c r="A1401" s="33"/>
      <c r="B1401" s="34"/>
      <c r="C1401" s="215" t="s">
        <v>1748</v>
      </c>
      <c r="D1401" s="215" t="s">
        <v>1749</v>
      </c>
      <c r="E1401" s="18" t="s">
        <v>175</v>
      </c>
      <c r="F1401" s="216">
        <v>0.81</v>
      </c>
      <c r="G1401" s="33"/>
      <c r="H1401" s="34"/>
    </row>
    <row r="1402" spans="1:8" s="2" customFormat="1" ht="16.9" customHeight="1">
      <c r="A1402" s="33"/>
      <c r="B1402" s="34"/>
      <c r="C1402" s="215" t="s">
        <v>1776</v>
      </c>
      <c r="D1402" s="215" t="s">
        <v>1777</v>
      </c>
      <c r="E1402" s="18" t="s">
        <v>175</v>
      </c>
      <c r="F1402" s="216">
        <v>96.39</v>
      </c>
      <c r="G1402" s="33"/>
      <c r="H1402" s="34"/>
    </row>
    <row r="1403" spans="1:8" s="2" customFormat="1" ht="16.9" customHeight="1">
      <c r="A1403" s="33"/>
      <c r="B1403" s="34"/>
      <c r="C1403" s="215" t="s">
        <v>1757</v>
      </c>
      <c r="D1403" s="215" t="s">
        <v>1758</v>
      </c>
      <c r="E1403" s="18" t="s">
        <v>175</v>
      </c>
      <c r="F1403" s="216">
        <v>0.81</v>
      </c>
      <c r="G1403" s="33"/>
      <c r="H1403" s="34"/>
    </row>
    <row r="1404" spans="1:8" s="2" customFormat="1" ht="16.9" customHeight="1">
      <c r="A1404" s="33"/>
      <c r="B1404" s="34"/>
      <c r="C1404" s="215" t="s">
        <v>2700</v>
      </c>
      <c r="D1404" s="215" t="s">
        <v>2701</v>
      </c>
      <c r="E1404" s="18" t="s">
        <v>222</v>
      </c>
      <c r="F1404" s="216">
        <v>32.601</v>
      </c>
      <c r="G1404" s="33"/>
      <c r="H1404" s="34"/>
    </row>
    <row r="1405" spans="1:8" s="2" customFormat="1" ht="16.9" customHeight="1">
      <c r="A1405" s="33"/>
      <c r="B1405" s="34"/>
      <c r="C1405" s="215" t="s">
        <v>1418</v>
      </c>
      <c r="D1405" s="215" t="s">
        <v>1419</v>
      </c>
      <c r="E1405" s="18" t="s">
        <v>175</v>
      </c>
      <c r="F1405" s="216">
        <v>393.3</v>
      </c>
      <c r="G1405" s="33"/>
      <c r="H1405" s="34"/>
    </row>
    <row r="1406" spans="1:8" s="2" customFormat="1" ht="16.9" customHeight="1">
      <c r="A1406" s="33"/>
      <c r="B1406" s="34"/>
      <c r="C1406" s="215" t="s">
        <v>1752</v>
      </c>
      <c r="D1406" s="215" t="s">
        <v>1753</v>
      </c>
      <c r="E1406" s="18" t="s">
        <v>175</v>
      </c>
      <c r="F1406" s="216">
        <v>15.33</v>
      </c>
      <c r="G1406" s="33"/>
      <c r="H1406" s="34"/>
    </row>
    <row r="1407" spans="1:8" s="2" customFormat="1" ht="16.9" customHeight="1">
      <c r="A1407" s="33"/>
      <c r="B1407" s="34"/>
      <c r="C1407" s="211" t="s">
        <v>1712</v>
      </c>
      <c r="D1407" s="212" t="s">
        <v>1</v>
      </c>
      <c r="E1407" s="213" t="s">
        <v>1</v>
      </c>
      <c r="F1407" s="214">
        <v>77.04</v>
      </c>
      <c r="G1407" s="33"/>
      <c r="H1407" s="34"/>
    </row>
    <row r="1408" spans="1:8" s="2" customFormat="1" ht="16.9" customHeight="1">
      <c r="A1408" s="33"/>
      <c r="B1408" s="34"/>
      <c r="C1408" s="215" t="s">
        <v>1</v>
      </c>
      <c r="D1408" s="215" t="s">
        <v>2664</v>
      </c>
      <c r="E1408" s="18" t="s">
        <v>1</v>
      </c>
      <c r="F1408" s="216">
        <v>77.04</v>
      </c>
      <c r="G1408" s="33"/>
      <c r="H1408" s="34"/>
    </row>
    <row r="1409" spans="1:8" s="2" customFormat="1" ht="16.9" customHeight="1">
      <c r="A1409" s="33"/>
      <c r="B1409" s="34"/>
      <c r="C1409" s="215" t="s">
        <v>1712</v>
      </c>
      <c r="D1409" s="215" t="s">
        <v>239</v>
      </c>
      <c r="E1409" s="18" t="s">
        <v>1</v>
      </c>
      <c r="F1409" s="216">
        <v>77.04</v>
      </c>
      <c r="G1409" s="33"/>
      <c r="H1409" s="34"/>
    </row>
    <row r="1410" spans="1:8" s="2" customFormat="1" ht="16.9" customHeight="1">
      <c r="A1410" s="33"/>
      <c r="B1410" s="34"/>
      <c r="C1410" s="217" t="s">
        <v>3048</v>
      </c>
      <c r="D1410" s="33"/>
      <c r="E1410" s="33"/>
      <c r="F1410" s="33"/>
      <c r="G1410" s="33"/>
      <c r="H1410" s="34"/>
    </row>
    <row r="1411" spans="1:8" s="2" customFormat="1" ht="16.9" customHeight="1">
      <c r="A1411" s="33"/>
      <c r="B1411" s="34"/>
      <c r="C1411" s="215" t="s">
        <v>1790</v>
      </c>
      <c r="D1411" s="215" t="s">
        <v>1791</v>
      </c>
      <c r="E1411" s="18" t="s">
        <v>175</v>
      </c>
      <c r="F1411" s="216">
        <v>77.04</v>
      </c>
      <c r="G1411" s="33"/>
      <c r="H1411" s="34"/>
    </row>
    <row r="1412" spans="1:8" s="2" customFormat="1" ht="16.9" customHeight="1">
      <c r="A1412" s="33"/>
      <c r="B1412" s="34"/>
      <c r="C1412" s="215" t="s">
        <v>1776</v>
      </c>
      <c r="D1412" s="215" t="s">
        <v>1777</v>
      </c>
      <c r="E1412" s="18" t="s">
        <v>175</v>
      </c>
      <c r="F1412" s="216">
        <v>96.39</v>
      </c>
      <c r="G1412" s="33"/>
      <c r="H1412" s="34"/>
    </row>
    <row r="1413" spans="1:8" s="2" customFormat="1" ht="16.9" customHeight="1">
      <c r="A1413" s="33"/>
      <c r="B1413" s="34"/>
      <c r="C1413" s="215" t="s">
        <v>2700</v>
      </c>
      <c r="D1413" s="215" t="s">
        <v>2701</v>
      </c>
      <c r="E1413" s="18" t="s">
        <v>222</v>
      </c>
      <c r="F1413" s="216">
        <v>32.601</v>
      </c>
      <c r="G1413" s="33"/>
      <c r="H1413" s="34"/>
    </row>
    <row r="1414" spans="1:8" s="2" customFormat="1" ht="16.9" customHeight="1">
      <c r="A1414" s="33"/>
      <c r="B1414" s="34"/>
      <c r="C1414" s="215" t="s">
        <v>1418</v>
      </c>
      <c r="D1414" s="215" t="s">
        <v>1419</v>
      </c>
      <c r="E1414" s="18" t="s">
        <v>175</v>
      </c>
      <c r="F1414" s="216">
        <v>393.3</v>
      </c>
      <c r="G1414" s="33"/>
      <c r="H1414" s="34"/>
    </row>
    <row r="1415" spans="1:8" s="2" customFormat="1" ht="16.9" customHeight="1">
      <c r="A1415" s="33"/>
      <c r="B1415" s="34"/>
      <c r="C1415" s="211" t="s">
        <v>1714</v>
      </c>
      <c r="D1415" s="212" t="s">
        <v>1</v>
      </c>
      <c r="E1415" s="213" t="s">
        <v>1</v>
      </c>
      <c r="F1415" s="214">
        <v>66</v>
      </c>
      <c r="G1415" s="33"/>
      <c r="H1415" s="34"/>
    </row>
    <row r="1416" spans="1:8" s="2" customFormat="1" ht="16.9" customHeight="1">
      <c r="A1416" s="33"/>
      <c r="B1416" s="34"/>
      <c r="C1416" s="215" t="s">
        <v>1</v>
      </c>
      <c r="D1416" s="215" t="s">
        <v>2645</v>
      </c>
      <c r="E1416" s="18" t="s">
        <v>1</v>
      </c>
      <c r="F1416" s="216">
        <v>66</v>
      </c>
      <c r="G1416" s="33"/>
      <c r="H1416" s="34"/>
    </row>
    <row r="1417" spans="1:8" s="2" customFormat="1" ht="16.9" customHeight="1">
      <c r="A1417" s="33"/>
      <c r="B1417" s="34"/>
      <c r="C1417" s="215" t="s">
        <v>1714</v>
      </c>
      <c r="D1417" s="215" t="s">
        <v>239</v>
      </c>
      <c r="E1417" s="18" t="s">
        <v>1</v>
      </c>
      <c r="F1417" s="216">
        <v>66</v>
      </c>
      <c r="G1417" s="33"/>
      <c r="H1417" s="34"/>
    </row>
    <row r="1418" spans="1:8" s="2" customFormat="1" ht="16.9" customHeight="1">
      <c r="A1418" s="33"/>
      <c r="B1418" s="34"/>
      <c r="C1418" s="217" t="s">
        <v>3048</v>
      </c>
      <c r="D1418" s="33"/>
      <c r="E1418" s="33"/>
      <c r="F1418" s="33"/>
      <c r="G1418" s="33"/>
      <c r="H1418" s="34"/>
    </row>
    <row r="1419" spans="1:8" s="2" customFormat="1" ht="16.9" customHeight="1">
      <c r="A1419" s="33"/>
      <c r="B1419" s="34"/>
      <c r="C1419" s="215" t="s">
        <v>183</v>
      </c>
      <c r="D1419" s="215" t="s">
        <v>184</v>
      </c>
      <c r="E1419" s="18" t="s">
        <v>185</v>
      </c>
      <c r="F1419" s="216">
        <v>66</v>
      </c>
      <c r="G1419" s="33"/>
      <c r="H1419" s="34"/>
    </row>
    <row r="1420" spans="1:8" s="2" customFormat="1" ht="16.9" customHeight="1">
      <c r="A1420" s="33"/>
      <c r="B1420" s="34"/>
      <c r="C1420" s="215" t="s">
        <v>1744</v>
      </c>
      <c r="D1420" s="215" t="s">
        <v>1745</v>
      </c>
      <c r="E1420" s="18" t="s">
        <v>185</v>
      </c>
      <c r="F1420" s="216">
        <v>132</v>
      </c>
      <c r="G1420" s="33"/>
      <c r="H1420" s="34"/>
    </row>
    <row r="1421" spans="1:8" s="2" customFormat="1" ht="16.9" customHeight="1">
      <c r="A1421" s="33"/>
      <c r="B1421" s="34"/>
      <c r="C1421" s="215" t="s">
        <v>197</v>
      </c>
      <c r="D1421" s="215" t="s">
        <v>198</v>
      </c>
      <c r="E1421" s="18" t="s">
        <v>185</v>
      </c>
      <c r="F1421" s="216">
        <v>66</v>
      </c>
      <c r="G1421" s="33"/>
      <c r="H1421" s="34"/>
    </row>
    <row r="1422" spans="1:8" s="2" customFormat="1" ht="16.9" customHeight="1">
      <c r="A1422" s="33"/>
      <c r="B1422" s="34"/>
      <c r="C1422" s="215" t="s">
        <v>1752</v>
      </c>
      <c r="D1422" s="215" t="s">
        <v>1753</v>
      </c>
      <c r="E1422" s="18" t="s">
        <v>175</v>
      </c>
      <c r="F1422" s="216">
        <v>15.33</v>
      </c>
      <c r="G1422" s="33"/>
      <c r="H1422" s="34"/>
    </row>
    <row r="1423" spans="1:8" s="2" customFormat="1" ht="16.9" customHeight="1">
      <c r="A1423" s="33"/>
      <c r="B1423" s="34"/>
      <c r="C1423" s="211" t="s">
        <v>2659</v>
      </c>
      <c r="D1423" s="212" t="s">
        <v>1</v>
      </c>
      <c r="E1423" s="213" t="s">
        <v>1</v>
      </c>
      <c r="F1423" s="214">
        <v>12.24</v>
      </c>
      <c r="G1423" s="33"/>
      <c r="H1423" s="34"/>
    </row>
    <row r="1424" spans="1:8" s="2" customFormat="1" ht="16.9" customHeight="1">
      <c r="A1424" s="33"/>
      <c r="B1424" s="34"/>
      <c r="C1424" s="215" t="s">
        <v>1</v>
      </c>
      <c r="D1424" s="215" t="s">
        <v>2657</v>
      </c>
      <c r="E1424" s="18" t="s">
        <v>1</v>
      </c>
      <c r="F1424" s="216">
        <v>0</v>
      </c>
      <c r="G1424" s="33"/>
      <c r="H1424" s="34"/>
    </row>
    <row r="1425" spans="1:8" s="2" customFormat="1" ht="16.9" customHeight="1">
      <c r="A1425" s="33"/>
      <c r="B1425" s="34"/>
      <c r="C1425" s="215" t="s">
        <v>1</v>
      </c>
      <c r="D1425" s="215" t="s">
        <v>2658</v>
      </c>
      <c r="E1425" s="18" t="s">
        <v>1</v>
      </c>
      <c r="F1425" s="216">
        <v>12.24</v>
      </c>
      <c r="G1425" s="33"/>
      <c r="H1425" s="34"/>
    </row>
    <row r="1426" spans="1:8" s="2" customFormat="1" ht="16.9" customHeight="1">
      <c r="A1426" s="33"/>
      <c r="B1426" s="34"/>
      <c r="C1426" s="215" t="s">
        <v>2659</v>
      </c>
      <c r="D1426" s="215" t="s">
        <v>893</v>
      </c>
      <c r="E1426" s="18" t="s">
        <v>1</v>
      </c>
      <c r="F1426" s="216">
        <v>12.24</v>
      </c>
      <c r="G1426" s="33"/>
      <c r="H1426" s="34"/>
    </row>
    <row r="1427" spans="1:8" s="2" customFormat="1" ht="16.9" customHeight="1">
      <c r="A1427" s="33"/>
      <c r="B1427" s="34"/>
      <c r="C1427" s="211" t="s">
        <v>1715</v>
      </c>
      <c r="D1427" s="212" t="s">
        <v>1</v>
      </c>
      <c r="E1427" s="213" t="s">
        <v>1</v>
      </c>
      <c r="F1427" s="214">
        <v>18.54</v>
      </c>
      <c r="G1427" s="33"/>
      <c r="H1427" s="34"/>
    </row>
    <row r="1428" spans="1:8" s="2" customFormat="1" ht="16.9" customHeight="1">
      <c r="A1428" s="33"/>
      <c r="B1428" s="34"/>
      <c r="C1428" s="215" t="s">
        <v>1</v>
      </c>
      <c r="D1428" s="215" t="s">
        <v>2654</v>
      </c>
      <c r="E1428" s="18" t="s">
        <v>1</v>
      </c>
      <c r="F1428" s="216">
        <v>0</v>
      </c>
      <c r="G1428" s="33"/>
      <c r="H1428" s="34"/>
    </row>
    <row r="1429" spans="1:8" s="2" customFormat="1" ht="16.9" customHeight="1">
      <c r="A1429" s="33"/>
      <c r="B1429" s="34"/>
      <c r="C1429" s="215" t="s">
        <v>1</v>
      </c>
      <c r="D1429" s="215" t="s">
        <v>2655</v>
      </c>
      <c r="E1429" s="18" t="s">
        <v>1</v>
      </c>
      <c r="F1429" s="216">
        <v>6.3</v>
      </c>
      <c r="G1429" s="33"/>
      <c r="H1429" s="34"/>
    </row>
    <row r="1430" spans="1:8" s="2" customFormat="1" ht="16.9" customHeight="1">
      <c r="A1430" s="33"/>
      <c r="B1430" s="34"/>
      <c r="C1430" s="215" t="s">
        <v>1</v>
      </c>
      <c r="D1430" s="215" t="s">
        <v>2657</v>
      </c>
      <c r="E1430" s="18" t="s">
        <v>1</v>
      </c>
      <c r="F1430" s="216">
        <v>0</v>
      </c>
      <c r="G1430" s="33"/>
      <c r="H1430" s="34"/>
    </row>
    <row r="1431" spans="1:8" s="2" customFormat="1" ht="16.9" customHeight="1">
      <c r="A1431" s="33"/>
      <c r="B1431" s="34"/>
      <c r="C1431" s="215" t="s">
        <v>1</v>
      </c>
      <c r="D1431" s="215" t="s">
        <v>2658</v>
      </c>
      <c r="E1431" s="18" t="s">
        <v>1</v>
      </c>
      <c r="F1431" s="216">
        <v>12.24</v>
      </c>
      <c r="G1431" s="33"/>
      <c r="H1431" s="34"/>
    </row>
    <row r="1432" spans="1:8" s="2" customFormat="1" ht="16.9" customHeight="1">
      <c r="A1432" s="33"/>
      <c r="B1432" s="34"/>
      <c r="C1432" s="215" t="s">
        <v>1715</v>
      </c>
      <c r="D1432" s="215" t="s">
        <v>239</v>
      </c>
      <c r="E1432" s="18" t="s">
        <v>1</v>
      </c>
      <c r="F1432" s="216">
        <v>18.54</v>
      </c>
      <c r="G1432" s="33"/>
      <c r="H1432" s="34"/>
    </row>
    <row r="1433" spans="1:8" s="2" customFormat="1" ht="16.9" customHeight="1">
      <c r="A1433" s="33"/>
      <c r="B1433" s="34"/>
      <c r="C1433" s="217" t="s">
        <v>3048</v>
      </c>
      <c r="D1433" s="33"/>
      <c r="E1433" s="33"/>
      <c r="F1433" s="33"/>
      <c r="G1433" s="33"/>
      <c r="H1433" s="34"/>
    </row>
    <row r="1434" spans="1:8" s="2" customFormat="1" ht="16.9" customHeight="1">
      <c r="A1434" s="33"/>
      <c r="B1434" s="34"/>
      <c r="C1434" s="215" t="s">
        <v>1762</v>
      </c>
      <c r="D1434" s="215" t="s">
        <v>1763</v>
      </c>
      <c r="E1434" s="18" t="s">
        <v>175</v>
      </c>
      <c r="F1434" s="216">
        <v>18.54</v>
      </c>
      <c r="G1434" s="33"/>
      <c r="H1434" s="34"/>
    </row>
    <row r="1435" spans="1:8" s="2" customFormat="1" ht="16.9" customHeight="1">
      <c r="A1435" s="33"/>
      <c r="B1435" s="34"/>
      <c r="C1435" s="215" t="s">
        <v>1776</v>
      </c>
      <c r="D1435" s="215" t="s">
        <v>1777</v>
      </c>
      <c r="E1435" s="18" t="s">
        <v>175</v>
      </c>
      <c r="F1435" s="216">
        <v>96.39</v>
      </c>
      <c r="G1435" s="33"/>
      <c r="H1435" s="34"/>
    </row>
    <row r="1436" spans="1:8" s="2" customFormat="1" ht="16.9" customHeight="1">
      <c r="A1436" s="33"/>
      <c r="B1436" s="34"/>
      <c r="C1436" s="215" t="s">
        <v>2700</v>
      </c>
      <c r="D1436" s="215" t="s">
        <v>2701</v>
      </c>
      <c r="E1436" s="18" t="s">
        <v>222</v>
      </c>
      <c r="F1436" s="216">
        <v>32.601</v>
      </c>
      <c r="G1436" s="33"/>
      <c r="H1436" s="34"/>
    </row>
    <row r="1437" spans="1:8" s="2" customFormat="1" ht="16.9" customHeight="1">
      <c r="A1437" s="33"/>
      <c r="B1437" s="34"/>
      <c r="C1437" s="215" t="s">
        <v>1418</v>
      </c>
      <c r="D1437" s="215" t="s">
        <v>1419</v>
      </c>
      <c r="E1437" s="18" t="s">
        <v>175</v>
      </c>
      <c r="F1437" s="216">
        <v>393.3</v>
      </c>
      <c r="G1437" s="33"/>
      <c r="H1437" s="34"/>
    </row>
    <row r="1438" spans="1:8" s="2" customFormat="1" ht="16.9" customHeight="1">
      <c r="A1438" s="33"/>
      <c r="B1438" s="34"/>
      <c r="C1438" s="215" t="s">
        <v>1766</v>
      </c>
      <c r="D1438" s="215" t="s">
        <v>1767</v>
      </c>
      <c r="E1438" s="18" t="s">
        <v>175</v>
      </c>
      <c r="F1438" s="216">
        <v>18.54</v>
      </c>
      <c r="G1438" s="33"/>
      <c r="H1438" s="34"/>
    </row>
    <row r="1439" spans="1:8" s="2" customFormat="1" ht="16.9" customHeight="1">
      <c r="A1439" s="33"/>
      <c r="B1439" s="34"/>
      <c r="C1439" s="211" t="s">
        <v>2656</v>
      </c>
      <c r="D1439" s="212" t="s">
        <v>1</v>
      </c>
      <c r="E1439" s="213" t="s">
        <v>1</v>
      </c>
      <c r="F1439" s="214">
        <v>6.3</v>
      </c>
      <c r="G1439" s="33"/>
      <c r="H1439" s="34"/>
    </row>
    <row r="1440" spans="1:8" s="2" customFormat="1" ht="16.9" customHeight="1">
      <c r="A1440" s="33"/>
      <c r="B1440" s="34"/>
      <c r="C1440" s="215" t="s">
        <v>1</v>
      </c>
      <c r="D1440" s="215" t="s">
        <v>2654</v>
      </c>
      <c r="E1440" s="18" t="s">
        <v>1</v>
      </c>
      <c r="F1440" s="216">
        <v>0</v>
      </c>
      <c r="G1440" s="33"/>
      <c r="H1440" s="34"/>
    </row>
    <row r="1441" spans="1:8" s="2" customFormat="1" ht="16.9" customHeight="1">
      <c r="A1441" s="33"/>
      <c r="B1441" s="34"/>
      <c r="C1441" s="215" t="s">
        <v>1</v>
      </c>
      <c r="D1441" s="215" t="s">
        <v>2655</v>
      </c>
      <c r="E1441" s="18" t="s">
        <v>1</v>
      </c>
      <c r="F1441" s="216">
        <v>6.3</v>
      </c>
      <c r="G1441" s="33"/>
      <c r="H1441" s="34"/>
    </row>
    <row r="1442" spans="1:8" s="2" customFormat="1" ht="16.9" customHeight="1">
      <c r="A1442" s="33"/>
      <c r="B1442" s="34"/>
      <c r="C1442" s="215" t="s">
        <v>2656</v>
      </c>
      <c r="D1442" s="215" t="s">
        <v>893</v>
      </c>
      <c r="E1442" s="18" t="s">
        <v>1</v>
      </c>
      <c r="F1442" s="216">
        <v>6.3</v>
      </c>
      <c r="G1442" s="33"/>
      <c r="H1442" s="34"/>
    </row>
    <row r="1443" spans="1:8" s="2" customFormat="1" ht="16.9" customHeight="1">
      <c r="A1443" s="33"/>
      <c r="B1443" s="34"/>
      <c r="C1443" s="211" t="s">
        <v>816</v>
      </c>
      <c r="D1443" s="212" t="s">
        <v>1</v>
      </c>
      <c r="E1443" s="213" t="s">
        <v>1</v>
      </c>
      <c r="F1443" s="214">
        <v>189</v>
      </c>
      <c r="G1443" s="33"/>
      <c r="H1443" s="34"/>
    </row>
    <row r="1444" spans="1:8" s="2" customFormat="1" ht="16.9" customHeight="1">
      <c r="A1444" s="33"/>
      <c r="B1444" s="34"/>
      <c r="C1444" s="215" t="s">
        <v>1</v>
      </c>
      <c r="D1444" s="215" t="s">
        <v>2685</v>
      </c>
      <c r="E1444" s="18" t="s">
        <v>1</v>
      </c>
      <c r="F1444" s="216">
        <v>189</v>
      </c>
      <c r="G1444" s="33"/>
      <c r="H1444" s="34"/>
    </row>
    <row r="1445" spans="1:8" s="2" customFormat="1" ht="16.9" customHeight="1">
      <c r="A1445" s="33"/>
      <c r="B1445" s="34"/>
      <c r="C1445" s="215" t="s">
        <v>816</v>
      </c>
      <c r="D1445" s="215" t="s">
        <v>239</v>
      </c>
      <c r="E1445" s="18" t="s">
        <v>1</v>
      </c>
      <c r="F1445" s="216">
        <v>189</v>
      </c>
      <c r="G1445" s="33"/>
      <c r="H1445" s="34"/>
    </row>
    <row r="1446" spans="1:8" s="2" customFormat="1" ht="16.9" customHeight="1">
      <c r="A1446" s="33"/>
      <c r="B1446" s="34"/>
      <c r="C1446" s="217" t="s">
        <v>3048</v>
      </c>
      <c r="D1446" s="33"/>
      <c r="E1446" s="33"/>
      <c r="F1446" s="33"/>
      <c r="G1446" s="33"/>
      <c r="H1446" s="34"/>
    </row>
    <row r="1447" spans="1:8" s="2" customFormat="1" ht="16.9" customHeight="1">
      <c r="A1447" s="33"/>
      <c r="B1447" s="34"/>
      <c r="C1447" s="215" t="s">
        <v>844</v>
      </c>
      <c r="D1447" s="215" t="s">
        <v>845</v>
      </c>
      <c r="E1447" s="18" t="s">
        <v>185</v>
      </c>
      <c r="F1447" s="216">
        <v>170.1</v>
      </c>
      <c r="G1447" s="33"/>
      <c r="H1447" s="34"/>
    </row>
    <row r="1448" spans="1:8" s="2" customFormat="1" ht="16.9" customHeight="1">
      <c r="A1448" s="33"/>
      <c r="B1448" s="34"/>
      <c r="C1448" s="211" t="s">
        <v>817</v>
      </c>
      <c r="D1448" s="212" t="s">
        <v>1</v>
      </c>
      <c r="E1448" s="213" t="s">
        <v>1</v>
      </c>
      <c r="F1448" s="214">
        <v>170.1</v>
      </c>
      <c r="G1448" s="33"/>
      <c r="H1448" s="34"/>
    </row>
    <row r="1449" spans="1:8" s="2" customFormat="1" ht="16.9" customHeight="1">
      <c r="A1449" s="33"/>
      <c r="B1449" s="34"/>
      <c r="C1449" s="215" t="s">
        <v>1</v>
      </c>
      <c r="D1449" s="215" t="s">
        <v>2686</v>
      </c>
      <c r="E1449" s="18" t="s">
        <v>1</v>
      </c>
      <c r="F1449" s="216">
        <v>170.1</v>
      </c>
      <c r="G1449" s="33"/>
      <c r="H1449" s="34"/>
    </row>
    <row r="1450" spans="1:8" s="2" customFormat="1" ht="16.9" customHeight="1">
      <c r="A1450" s="33"/>
      <c r="B1450" s="34"/>
      <c r="C1450" s="215" t="s">
        <v>817</v>
      </c>
      <c r="D1450" s="215" t="s">
        <v>239</v>
      </c>
      <c r="E1450" s="18" t="s">
        <v>1</v>
      </c>
      <c r="F1450" s="216">
        <v>170.1</v>
      </c>
      <c r="G1450" s="33"/>
      <c r="H1450" s="34"/>
    </row>
    <row r="1451" spans="1:8" s="2" customFormat="1" ht="16.9" customHeight="1">
      <c r="A1451" s="33"/>
      <c r="B1451" s="34"/>
      <c r="C1451" s="217" t="s">
        <v>3048</v>
      </c>
      <c r="D1451" s="33"/>
      <c r="E1451" s="33"/>
      <c r="F1451" s="33"/>
      <c r="G1451" s="33"/>
      <c r="H1451" s="34"/>
    </row>
    <row r="1452" spans="1:8" s="2" customFormat="1" ht="16.9" customHeight="1">
      <c r="A1452" s="33"/>
      <c r="B1452" s="34"/>
      <c r="C1452" s="215" t="s">
        <v>844</v>
      </c>
      <c r="D1452" s="215" t="s">
        <v>845</v>
      </c>
      <c r="E1452" s="18" t="s">
        <v>185</v>
      </c>
      <c r="F1452" s="216">
        <v>170.1</v>
      </c>
      <c r="G1452" s="33"/>
      <c r="H1452" s="34"/>
    </row>
    <row r="1453" spans="1:8" s="2" customFormat="1" ht="16.9" customHeight="1">
      <c r="A1453" s="33"/>
      <c r="B1453" s="34"/>
      <c r="C1453" s="215" t="s">
        <v>1116</v>
      </c>
      <c r="D1453" s="215" t="s">
        <v>1117</v>
      </c>
      <c r="E1453" s="18" t="s">
        <v>185</v>
      </c>
      <c r="F1453" s="216">
        <v>212.4</v>
      </c>
      <c r="G1453" s="33"/>
      <c r="H1453" s="34"/>
    </row>
    <row r="1454" spans="1:8" s="2" customFormat="1" ht="16.9" customHeight="1">
      <c r="A1454" s="33"/>
      <c r="B1454" s="34"/>
      <c r="C1454" s="211" t="s">
        <v>1140</v>
      </c>
      <c r="D1454" s="212" t="s">
        <v>1</v>
      </c>
      <c r="E1454" s="213" t="s">
        <v>1</v>
      </c>
      <c r="F1454" s="214">
        <v>31.14</v>
      </c>
      <c r="G1454" s="33"/>
      <c r="H1454" s="34"/>
    </row>
    <row r="1455" spans="1:8" s="2" customFormat="1" ht="16.9" customHeight="1">
      <c r="A1455" s="33"/>
      <c r="B1455" s="34"/>
      <c r="C1455" s="215" t="s">
        <v>1</v>
      </c>
      <c r="D1455" s="215" t="s">
        <v>2352</v>
      </c>
      <c r="E1455" s="18" t="s">
        <v>1</v>
      </c>
      <c r="F1455" s="216">
        <v>0</v>
      </c>
      <c r="G1455" s="33"/>
      <c r="H1455" s="34"/>
    </row>
    <row r="1456" spans="1:8" s="2" customFormat="1" ht="16.9" customHeight="1">
      <c r="A1456" s="33"/>
      <c r="B1456" s="34"/>
      <c r="C1456" s="215" t="s">
        <v>1</v>
      </c>
      <c r="D1456" s="215" t="s">
        <v>2836</v>
      </c>
      <c r="E1456" s="18" t="s">
        <v>1</v>
      </c>
      <c r="F1456" s="216">
        <v>29.61</v>
      </c>
      <c r="G1456" s="33"/>
      <c r="H1456" s="34"/>
    </row>
    <row r="1457" spans="1:8" s="2" customFormat="1" ht="16.9" customHeight="1">
      <c r="A1457" s="33"/>
      <c r="B1457" s="34"/>
      <c r="C1457" s="215" t="s">
        <v>1</v>
      </c>
      <c r="D1457" s="215" t="s">
        <v>2837</v>
      </c>
      <c r="E1457" s="18" t="s">
        <v>1</v>
      </c>
      <c r="F1457" s="216">
        <v>0.945</v>
      </c>
      <c r="G1457" s="33"/>
      <c r="H1457" s="34"/>
    </row>
    <row r="1458" spans="1:8" s="2" customFormat="1" ht="16.9" customHeight="1">
      <c r="A1458" s="33"/>
      <c r="B1458" s="34"/>
      <c r="C1458" s="215" t="s">
        <v>1</v>
      </c>
      <c r="D1458" s="215" t="s">
        <v>2838</v>
      </c>
      <c r="E1458" s="18" t="s">
        <v>1</v>
      </c>
      <c r="F1458" s="216">
        <v>0.585</v>
      </c>
      <c r="G1458" s="33"/>
      <c r="H1458" s="34"/>
    </row>
    <row r="1459" spans="1:8" s="2" customFormat="1" ht="16.9" customHeight="1">
      <c r="A1459" s="33"/>
      <c r="B1459" s="34"/>
      <c r="C1459" s="215" t="s">
        <v>1140</v>
      </c>
      <c r="D1459" s="215" t="s">
        <v>239</v>
      </c>
      <c r="E1459" s="18" t="s">
        <v>1</v>
      </c>
      <c r="F1459" s="216">
        <v>31.14</v>
      </c>
      <c r="G1459" s="33"/>
      <c r="H1459" s="34"/>
    </row>
    <row r="1460" spans="1:8" s="2" customFormat="1" ht="16.9" customHeight="1">
      <c r="A1460" s="33"/>
      <c r="B1460" s="34"/>
      <c r="C1460" s="217" t="s">
        <v>3048</v>
      </c>
      <c r="D1460" s="33"/>
      <c r="E1460" s="33"/>
      <c r="F1460" s="33"/>
      <c r="G1460" s="33"/>
      <c r="H1460" s="34"/>
    </row>
    <row r="1461" spans="1:8" s="2" customFormat="1" ht="16.9" customHeight="1">
      <c r="A1461" s="33"/>
      <c r="B1461" s="34"/>
      <c r="C1461" s="215" t="s">
        <v>2834</v>
      </c>
      <c r="D1461" s="215" t="s">
        <v>2835</v>
      </c>
      <c r="E1461" s="18" t="s">
        <v>222</v>
      </c>
      <c r="F1461" s="216">
        <v>31.14</v>
      </c>
      <c r="G1461" s="33"/>
      <c r="H1461" s="34"/>
    </row>
    <row r="1462" spans="1:8" s="2" customFormat="1" ht="16.9" customHeight="1">
      <c r="A1462" s="33"/>
      <c r="B1462" s="34"/>
      <c r="C1462" s="215" t="s">
        <v>965</v>
      </c>
      <c r="D1462" s="215" t="s">
        <v>966</v>
      </c>
      <c r="E1462" s="18" t="s">
        <v>222</v>
      </c>
      <c r="F1462" s="216">
        <v>31.14</v>
      </c>
      <c r="G1462" s="33"/>
      <c r="H1462" s="34"/>
    </row>
    <row r="1463" spans="1:8" s="2" customFormat="1" ht="16.9" customHeight="1">
      <c r="A1463" s="33"/>
      <c r="B1463" s="34"/>
      <c r="C1463" s="211" t="s">
        <v>1146</v>
      </c>
      <c r="D1463" s="212" t="s">
        <v>1</v>
      </c>
      <c r="E1463" s="213" t="s">
        <v>1</v>
      </c>
      <c r="F1463" s="214">
        <v>103.431</v>
      </c>
      <c r="G1463" s="33"/>
      <c r="H1463" s="34"/>
    </row>
    <row r="1464" spans="1:8" s="2" customFormat="1" ht="16.9" customHeight="1">
      <c r="A1464" s="33"/>
      <c r="B1464" s="34"/>
      <c r="C1464" s="215" t="s">
        <v>1</v>
      </c>
      <c r="D1464" s="215" t="s">
        <v>2815</v>
      </c>
      <c r="E1464" s="18" t="s">
        <v>1</v>
      </c>
      <c r="F1464" s="216">
        <v>98.305</v>
      </c>
      <c r="G1464" s="33"/>
      <c r="H1464" s="34"/>
    </row>
    <row r="1465" spans="1:8" s="2" customFormat="1" ht="16.9" customHeight="1">
      <c r="A1465" s="33"/>
      <c r="B1465" s="34"/>
      <c r="C1465" s="215" t="s">
        <v>1</v>
      </c>
      <c r="D1465" s="215" t="s">
        <v>2816</v>
      </c>
      <c r="E1465" s="18" t="s">
        <v>1</v>
      </c>
      <c r="F1465" s="216">
        <v>3.308</v>
      </c>
      <c r="G1465" s="33"/>
      <c r="H1465" s="34"/>
    </row>
    <row r="1466" spans="1:8" s="2" customFormat="1" ht="16.9" customHeight="1">
      <c r="A1466" s="33"/>
      <c r="B1466" s="34"/>
      <c r="C1466" s="215" t="s">
        <v>1</v>
      </c>
      <c r="D1466" s="215" t="s">
        <v>2817</v>
      </c>
      <c r="E1466" s="18" t="s">
        <v>1</v>
      </c>
      <c r="F1466" s="216">
        <v>2.124</v>
      </c>
      <c r="G1466" s="33"/>
      <c r="H1466" s="34"/>
    </row>
    <row r="1467" spans="1:8" s="2" customFormat="1" ht="16.9" customHeight="1">
      <c r="A1467" s="33"/>
      <c r="B1467" s="34"/>
      <c r="C1467" s="215" t="s">
        <v>1</v>
      </c>
      <c r="D1467" s="215" t="s">
        <v>2818</v>
      </c>
      <c r="E1467" s="18" t="s">
        <v>1</v>
      </c>
      <c r="F1467" s="216">
        <v>-0.265</v>
      </c>
      <c r="G1467" s="33"/>
      <c r="H1467" s="34"/>
    </row>
    <row r="1468" spans="1:8" s="2" customFormat="1" ht="16.9" customHeight="1">
      <c r="A1468" s="33"/>
      <c r="B1468" s="34"/>
      <c r="C1468" s="215" t="s">
        <v>1</v>
      </c>
      <c r="D1468" s="215" t="s">
        <v>2819</v>
      </c>
      <c r="E1468" s="18" t="s">
        <v>1</v>
      </c>
      <c r="F1468" s="216">
        <v>-0.021</v>
      </c>
      <c r="G1468" s="33"/>
      <c r="H1468" s="34"/>
    </row>
    <row r="1469" spans="1:8" s="2" customFormat="1" ht="16.9" customHeight="1">
      <c r="A1469" s="33"/>
      <c r="B1469" s="34"/>
      <c r="C1469" s="215" t="s">
        <v>1</v>
      </c>
      <c r="D1469" s="215" t="s">
        <v>2820</v>
      </c>
      <c r="E1469" s="18" t="s">
        <v>1</v>
      </c>
      <c r="F1469" s="216">
        <v>-0.02</v>
      </c>
      <c r="G1469" s="33"/>
      <c r="H1469" s="34"/>
    </row>
    <row r="1470" spans="1:8" s="2" customFormat="1" ht="16.9" customHeight="1">
      <c r="A1470" s="33"/>
      <c r="B1470" s="34"/>
      <c r="C1470" s="215" t="s">
        <v>1146</v>
      </c>
      <c r="D1470" s="215" t="s">
        <v>239</v>
      </c>
      <c r="E1470" s="18" t="s">
        <v>1</v>
      </c>
      <c r="F1470" s="216">
        <v>103.431</v>
      </c>
      <c r="G1470" s="33"/>
      <c r="H1470" s="34"/>
    </row>
    <row r="1471" spans="1:8" s="2" customFormat="1" ht="16.9" customHeight="1">
      <c r="A1471" s="33"/>
      <c r="B1471" s="34"/>
      <c r="C1471" s="217" t="s">
        <v>3048</v>
      </c>
      <c r="D1471" s="33"/>
      <c r="E1471" s="33"/>
      <c r="F1471" s="33"/>
      <c r="G1471" s="33"/>
      <c r="H1471" s="34"/>
    </row>
    <row r="1472" spans="1:8" s="2" customFormat="1" ht="16.9" customHeight="1">
      <c r="A1472" s="33"/>
      <c r="B1472" s="34"/>
      <c r="C1472" s="215" t="s">
        <v>1340</v>
      </c>
      <c r="D1472" s="215" t="s">
        <v>1341</v>
      </c>
      <c r="E1472" s="18" t="s">
        <v>222</v>
      </c>
      <c r="F1472" s="216">
        <v>103.431</v>
      </c>
      <c r="G1472" s="33"/>
      <c r="H1472" s="34"/>
    </row>
    <row r="1473" spans="1:8" s="2" customFormat="1" ht="16.9" customHeight="1">
      <c r="A1473" s="33"/>
      <c r="B1473" s="34"/>
      <c r="C1473" s="215" t="s">
        <v>2821</v>
      </c>
      <c r="D1473" s="215" t="s">
        <v>2822</v>
      </c>
      <c r="E1473" s="18" t="s">
        <v>249</v>
      </c>
      <c r="F1473" s="216">
        <v>215.033</v>
      </c>
      <c r="G1473" s="33"/>
      <c r="H1473" s="34"/>
    </row>
    <row r="1474" spans="1:8" s="2" customFormat="1" ht="16.9" customHeight="1">
      <c r="A1474" s="33"/>
      <c r="B1474" s="34"/>
      <c r="C1474" s="211" t="s">
        <v>825</v>
      </c>
      <c r="D1474" s="212" t="s">
        <v>1</v>
      </c>
      <c r="E1474" s="213" t="s">
        <v>1</v>
      </c>
      <c r="F1474" s="214">
        <v>269.182</v>
      </c>
      <c r="G1474" s="33"/>
      <c r="H1474" s="34"/>
    </row>
    <row r="1475" spans="1:8" s="2" customFormat="1" ht="16.9" customHeight="1">
      <c r="A1475" s="33"/>
      <c r="B1475" s="34"/>
      <c r="C1475" s="215" t="s">
        <v>1</v>
      </c>
      <c r="D1475" s="215" t="s">
        <v>1321</v>
      </c>
      <c r="E1475" s="18" t="s">
        <v>1</v>
      </c>
      <c r="F1475" s="216">
        <v>0</v>
      </c>
      <c r="G1475" s="33"/>
      <c r="H1475" s="34"/>
    </row>
    <row r="1476" spans="1:8" s="2" customFormat="1" ht="16.9" customHeight="1">
      <c r="A1476" s="33"/>
      <c r="B1476" s="34"/>
      <c r="C1476" s="215" t="s">
        <v>1</v>
      </c>
      <c r="D1476" s="215" t="s">
        <v>2778</v>
      </c>
      <c r="E1476" s="18" t="s">
        <v>1</v>
      </c>
      <c r="F1476" s="216">
        <v>269.182</v>
      </c>
      <c r="G1476" s="33"/>
      <c r="H1476" s="34"/>
    </row>
    <row r="1477" spans="1:8" s="2" customFormat="1" ht="16.9" customHeight="1">
      <c r="A1477" s="33"/>
      <c r="B1477" s="34"/>
      <c r="C1477" s="215" t="s">
        <v>825</v>
      </c>
      <c r="D1477" s="215" t="s">
        <v>239</v>
      </c>
      <c r="E1477" s="18" t="s">
        <v>1</v>
      </c>
      <c r="F1477" s="216">
        <v>269.182</v>
      </c>
      <c r="G1477" s="33"/>
      <c r="H1477" s="34"/>
    </row>
    <row r="1478" spans="1:8" s="2" customFormat="1" ht="16.9" customHeight="1">
      <c r="A1478" s="33"/>
      <c r="B1478" s="34"/>
      <c r="C1478" s="217" t="s">
        <v>3048</v>
      </c>
      <c r="D1478" s="33"/>
      <c r="E1478" s="33"/>
      <c r="F1478" s="33"/>
      <c r="G1478" s="33"/>
      <c r="H1478" s="34"/>
    </row>
    <row r="1479" spans="1:8" s="2" customFormat="1" ht="16.9" customHeight="1">
      <c r="A1479" s="33"/>
      <c r="B1479" s="34"/>
      <c r="C1479" s="215" t="s">
        <v>316</v>
      </c>
      <c r="D1479" s="215" t="s">
        <v>317</v>
      </c>
      <c r="E1479" s="18" t="s">
        <v>222</v>
      </c>
      <c r="F1479" s="216">
        <v>163.885</v>
      </c>
      <c r="G1479" s="33"/>
      <c r="H1479" s="34"/>
    </row>
    <row r="1480" spans="1:8" s="2" customFormat="1" ht="16.9" customHeight="1">
      <c r="A1480" s="33"/>
      <c r="B1480" s="34"/>
      <c r="C1480" s="215" t="s">
        <v>326</v>
      </c>
      <c r="D1480" s="215" t="s">
        <v>327</v>
      </c>
      <c r="E1480" s="18" t="s">
        <v>222</v>
      </c>
      <c r="F1480" s="216">
        <v>491.656</v>
      </c>
      <c r="G1480" s="33"/>
      <c r="H1480" s="34"/>
    </row>
    <row r="1481" spans="1:8" s="2" customFormat="1" ht="16.9" customHeight="1">
      <c r="A1481" s="33"/>
      <c r="B1481" s="34"/>
      <c r="C1481" s="215" t="s">
        <v>331</v>
      </c>
      <c r="D1481" s="215" t="s">
        <v>332</v>
      </c>
      <c r="E1481" s="18" t="s">
        <v>222</v>
      </c>
      <c r="F1481" s="216">
        <v>107.673</v>
      </c>
      <c r="G1481" s="33"/>
      <c r="H1481" s="34"/>
    </row>
    <row r="1482" spans="1:8" s="2" customFormat="1" ht="16.9" customHeight="1">
      <c r="A1482" s="33"/>
      <c r="B1482" s="34"/>
      <c r="C1482" s="215" t="s">
        <v>336</v>
      </c>
      <c r="D1482" s="215" t="s">
        <v>337</v>
      </c>
      <c r="E1482" s="18" t="s">
        <v>222</v>
      </c>
      <c r="F1482" s="216">
        <v>323.018</v>
      </c>
      <c r="G1482" s="33"/>
      <c r="H1482" s="34"/>
    </row>
    <row r="1483" spans="1:8" s="2" customFormat="1" ht="16.9" customHeight="1">
      <c r="A1483" s="33"/>
      <c r="B1483" s="34"/>
      <c r="C1483" s="215" t="s">
        <v>345</v>
      </c>
      <c r="D1483" s="215" t="s">
        <v>346</v>
      </c>
      <c r="E1483" s="18" t="s">
        <v>222</v>
      </c>
      <c r="F1483" s="216">
        <v>163.885</v>
      </c>
      <c r="G1483" s="33"/>
      <c r="H1483" s="34"/>
    </row>
    <row r="1484" spans="1:8" s="2" customFormat="1" ht="16.9" customHeight="1">
      <c r="A1484" s="33"/>
      <c r="B1484" s="34"/>
      <c r="C1484" s="215" t="s">
        <v>349</v>
      </c>
      <c r="D1484" s="215" t="s">
        <v>350</v>
      </c>
      <c r="E1484" s="18" t="s">
        <v>222</v>
      </c>
      <c r="F1484" s="216">
        <v>107.673</v>
      </c>
      <c r="G1484" s="33"/>
      <c r="H1484" s="34"/>
    </row>
    <row r="1485" spans="1:8" s="2" customFormat="1" ht="16.9" customHeight="1">
      <c r="A1485" s="33"/>
      <c r="B1485" s="34"/>
      <c r="C1485" s="215" t="s">
        <v>341</v>
      </c>
      <c r="D1485" s="215" t="s">
        <v>342</v>
      </c>
      <c r="E1485" s="18" t="s">
        <v>222</v>
      </c>
      <c r="F1485" s="216">
        <v>271.558</v>
      </c>
      <c r="G1485" s="33"/>
      <c r="H1485" s="34"/>
    </row>
    <row r="1486" spans="1:8" s="2" customFormat="1" ht="16.9" customHeight="1">
      <c r="A1486" s="33"/>
      <c r="B1486" s="34"/>
      <c r="C1486" s="211" t="s">
        <v>2620</v>
      </c>
      <c r="D1486" s="212" t="s">
        <v>1</v>
      </c>
      <c r="E1486" s="213" t="s">
        <v>1</v>
      </c>
      <c r="F1486" s="214">
        <v>7.92</v>
      </c>
      <c r="G1486" s="33"/>
      <c r="H1486" s="34"/>
    </row>
    <row r="1487" spans="1:8" s="2" customFormat="1" ht="16.9" customHeight="1">
      <c r="A1487" s="33"/>
      <c r="B1487" s="34"/>
      <c r="C1487" s="215" t="s">
        <v>1</v>
      </c>
      <c r="D1487" s="215" t="s">
        <v>2679</v>
      </c>
      <c r="E1487" s="18" t="s">
        <v>1</v>
      </c>
      <c r="F1487" s="216">
        <v>7.92</v>
      </c>
      <c r="G1487" s="33"/>
      <c r="H1487" s="34"/>
    </row>
    <row r="1488" spans="1:8" s="2" customFormat="1" ht="16.9" customHeight="1">
      <c r="A1488" s="33"/>
      <c r="B1488" s="34"/>
      <c r="C1488" s="215" t="s">
        <v>2620</v>
      </c>
      <c r="D1488" s="215" t="s">
        <v>239</v>
      </c>
      <c r="E1488" s="18" t="s">
        <v>1</v>
      </c>
      <c r="F1488" s="216">
        <v>7.92</v>
      </c>
      <c r="G1488" s="33"/>
      <c r="H1488" s="34"/>
    </row>
    <row r="1489" spans="1:8" s="2" customFormat="1" ht="16.9" customHeight="1">
      <c r="A1489" s="33"/>
      <c r="B1489" s="34"/>
      <c r="C1489" s="217" t="s">
        <v>3048</v>
      </c>
      <c r="D1489" s="33"/>
      <c r="E1489" s="33"/>
      <c r="F1489" s="33"/>
      <c r="G1489" s="33"/>
      <c r="H1489" s="34"/>
    </row>
    <row r="1490" spans="1:8" s="2" customFormat="1" ht="16.9" customHeight="1">
      <c r="A1490" s="33"/>
      <c r="B1490" s="34"/>
      <c r="C1490" s="215" t="s">
        <v>2676</v>
      </c>
      <c r="D1490" s="215" t="s">
        <v>2677</v>
      </c>
      <c r="E1490" s="18" t="s">
        <v>175</v>
      </c>
      <c r="F1490" s="216">
        <v>7.92</v>
      </c>
      <c r="G1490" s="33"/>
      <c r="H1490" s="34"/>
    </row>
    <row r="1491" spans="1:8" s="2" customFormat="1" ht="16.9" customHeight="1">
      <c r="A1491" s="33"/>
      <c r="B1491" s="34"/>
      <c r="C1491" s="215" t="s">
        <v>2700</v>
      </c>
      <c r="D1491" s="215" t="s">
        <v>2701</v>
      </c>
      <c r="E1491" s="18" t="s">
        <v>222</v>
      </c>
      <c r="F1491" s="216">
        <v>32.601</v>
      </c>
      <c r="G1491" s="33"/>
      <c r="H1491" s="34"/>
    </row>
    <row r="1492" spans="1:8" s="2" customFormat="1" ht="16.9" customHeight="1">
      <c r="A1492" s="33"/>
      <c r="B1492" s="34"/>
      <c r="C1492" s="215" t="s">
        <v>364</v>
      </c>
      <c r="D1492" s="215" t="s">
        <v>365</v>
      </c>
      <c r="E1492" s="18" t="s">
        <v>175</v>
      </c>
      <c r="F1492" s="216">
        <v>15.84</v>
      </c>
      <c r="G1492" s="33"/>
      <c r="H1492" s="34"/>
    </row>
    <row r="1493" spans="1:8" s="2" customFormat="1" ht="16.9" customHeight="1">
      <c r="A1493" s="33"/>
      <c r="B1493" s="34"/>
      <c r="C1493" s="215" t="s">
        <v>2823</v>
      </c>
      <c r="D1493" s="215" t="s">
        <v>2824</v>
      </c>
      <c r="E1493" s="18" t="s">
        <v>175</v>
      </c>
      <c r="F1493" s="216">
        <v>7.92</v>
      </c>
      <c r="G1493" s="33"/>
      <c r="H1493" s="34"/>
    </row>
    <row r="1494" spans="1:8" s="2" customFormat="1" ht="16.9" customHeight="1">
      <c r="A1494" s="33"/>
      <c r="B1494" s="34"/>
      <c r="C1494" s="211" t="s">
        <v>2622</v>
      </c>
      <c r="D1494" s="212" t="s">
        <v>1</v>
      </c>
      <c r="E1494" s="213" t="s">
        <v>1</v>
      </c>
      <c r="F1494" s="214">
        <v>329</v>
      </c>
      <c r="G1494" s="33"/>
      <c r="H1494" s="34"/>
    </row>
    <row r="1495" spans="1:8" s="2" customFormat="1" ht="16.9" customHeight="1">
      <c r="A1495" s="33"/>
      <c r="B1495" s="34"/>
      <c r="C1495" s="215" t="s">
        <v>1</v>
      </c>
      <c r="D1495" s="215" t="s">
        <v>2844</v>
      </c>
      <c r="E1495" s="18" t="s">
        <v>1</v>
      </c>
      <c r="F1495" s="216">
        <v>329</v>
      </c>
      <c r="G1495" s="33"/>
      <c r="H1495" s="34"/>
    </row>
    <row r="1496" spans="1:8" s="2" customFormat="1" ht="16.9" customHeight="1">
      <c r="A1496" s="33"/>
      <c r="B1496" s="34"/>
      <c r="C1496" s="215" t="s">
        <v>2622</v>
      </c>
      <c r="D1496" s="215" t="s">
        <v>239</v>
      </c>
      <c r="E1496" s="18" t="s">
        <v>1</v>
      </c>
      <c r="F1496" s="216">
        <v>329</v>
      </c>
      <c r="G1496" s="33"/>
      <c r="H1496" s="34"/>
    </row>
    <row r="1497" spans="1:8" s="2" customFormat="1" ht="16.9" customHeight="1">
      <c r="A1497" s="33"/>
      <c r="B1497" s="34"/>
      <c r="C1497" s="217" t="s">
        <v>3048</v>
      </c>
      <c r="D1497" s="33"/>
      <c r="E1497" s="33"/>
      <c r="F1497" s="33"/>
      <c r="G1497" s="33"/>
      <c r="H1497" s="34"/>
    </row>
    <row r="1498" spans="1:8" s="2" customFormat="1" ht="16.9" customHeight="1">
      <c r="A1498" s="33"/>
      <c r="B1498" s="34"/>
      <c r="C1498" s="215" t="s">
        <v>2841</v>
      </c>
      <c r="D1498" s="215" t="s">
        <v>2842</v>
      </c>
      <c r="E1498" s="18" t="s">
        <v>185</v>
      </c>
      <c r="F1498" s="216">
        <v>329</v>
      </c>
      <c r="G1498" s="33"/>
      <c r="H1498" s="34"/>
    </row>
    <row r="1499" spans="1:8" s="2" customFormat="1" ht="16.9" customHeight="1">
      <c r="A1499" s="33"/>
      <c r="B1499" s="34"/>
      <c r="C1499" s="215" t="s">
        <v>372</v>
      </c>
      <c r="D1499" s="215" t="s">
        <v>373</v>
      </c>
      <c r="E1499" s="18" t="s">
        <v>222</v>
      </c>
      <c r="F1499" s="216">
        <v>161.653</v>
      </c>
      <c r="G1499" s="33"/>
      <c r="H1499" s="34"/>
    </row>
    <row r="1500" spans="1:8" s="2" customFormat="1" ht="16.9" customHeight="1">
      <c r="A1500" s="33"/>
      <c r="B1500" s="34"/>
      <c r="C1500" s="215" t="s">
        <v>1340</v>
      </c>
      <c r="D1500" s="215" t="s">
        <v>1341</v>
      </c>
      <c r="E1500" s="18" t="s">
        <v>222</v>
      </c>
      <c r="F1500" s="216">
        <v>103.431</v>
      </c>
      <c r="G1500" s="33"/>
      <c r="H1500" s="34"/>
    </row>
    <row r="1501" spans="1:8" s="2" customFormat="1" ht="16.9" customHeight="1">
      <c r="A1501" s="33"/>
      <c r="B1501" s="34"/>
      <c r="C1501" s="215" t="s">
        <v>2834</v>
      </c>
      <c r="D1501" s="215" t="s">
        <v>2835</v>
      </c>
      <c r="E1501" s="18" t="s">
        <v>222</v>
      </c>
      <c r="F1501" s="216">
        <v>31.14</v>
      </c>
      <c r="G1501" s="33"/>
      <c r="H1501" s="34"/>
    </row>
    <row r="1502" spans="1:8" s="2" customFormat="1" ht="16.9" customHeight="1">
      <c r="A1502" s="33"/>
      <c r="B1502" s="34"/>
      <c r="C1502" s="211" t="s">
        <v>2624</v>
      </c>
      <c r="D1502" s="212" t="s">
        <v>1</v>
      </c>
      <c r="E1502" s="213" t="s">
        <v>1</v>
      </c>
      <c r="F1502" s="214">
        <v>10.5</v>
      </c>
      <c r="G1502" s="33"/>
      <c r="H1502" s="34"/>
    </row>
    <row r="1503" spans="1:8" s="2" customFormat="1" ht="16.9" customHeight="1">
      <c r="A1503" s="33"/>
      <c r="B1503" s="34"/>
      <c r="C1503" s="215" t="s">
        <v>1</v>
      </c>
      <c r="D1503" s="215" t="s">
        <v>2856</v>
      </c>
      <c r="E1503" s="18" t="s">
        <v>1</v>
      </c>
      <c r="F1503" s="216">
        <v>10.5</v>
      </c>
      <c r="G1503" s="33"/>
      <c r="H1503" s="34"/>
    </row>
    <row r="1504" spans="1:8" s="2" customFormat="1" ht="16.9" customHeight="1">
      <c r="A1504" s="33"/>
      <c r="B1504" s="34"/>
      <c r="C1504" s="215" t="s">
        <v>2624</v>
      </c>
      <c r="D1504" s="215" t="s">
        <v>239</v>
      </c>
      <c r="E1504" s="18" t="s">
        <v>1</v>
      </c>
      <c r="F1504" s="216">
        <v>10.5</v>
      </c>
      <c r="G1504" s="33"/>
      <c r="H1504" s="34"/>
    </row>
    <row r="1505" spans="1:8" s="2" customFormat="1" ht="16.9" customHeight="1">
      <c r="A1505" s="33"/>
      <c r="B1505" s="34"/>
      <c r="C1505" s="217" t="s">
        <v>3048</v>
      </c>
      <c r="D1505" s="33"/>
      <c r="E1505" s="33"/>
      <c r="F1505" s="33"/>
      <c r="G1505" s="33"/>
      <c r="H1505" s="34"/>
    </row>
    <row r="1506" spans="1:8" s="2" customFormat="1" ht="16.9" customHeight="1">
      <c r="A1506" s="33"/>
      <c r="B1506" s="34"/>
      <c r="C1506" s="215" t="s">
        <v>2853</v>
      </c>
      <c r="D1506" s="215" t="s">
        <v>2854</v>
      </c>
      <c r="E1506" s="18" t="s">
        <v>185</v>
      </c>
      <c r="F1506" s="216">
        <v>10.5</v>
      </c>
      <c r="G1506" s="33"/>
      <c r="H1506" s="34"/>
    </row>
    <row r="1507" spans="1:8" s="2" customFormat="1" ht="16.9" customHeight="1">
      <c r="A1507" s="33"/>
      <c r="B1507" s="34"/>
      <c r="C1507" s="215" t="s">
        <v>372</v>
      </c>
      <c r="D1507" s="215" t="s">
        <v>373</v>
      </c>
      <c r="E1507" s="18" t="s">
        <v>222</v>
      </c>
      <c r="F1507" s="216">
        <v>161.653</v>
      </c>
      <c r="G1507" s="33"/>
      <c r="H1507" s="34"/>
    </row>
    <row r="1508" spans="1:8" s="2" customFormat="1" ht="16.9" customHeight="1">
      <c r="A1508" s="33"/>
      <c r="B1508" s="34"/>
      <c r="C1508" s="215" t="s">
        <v>1340</v>
      </c>
      <c r="D1508" s="215" t="s">
        <v>1341</v>
      </c>
      <c r="E1508" s="18" t="s">
        <v>222</v>
      </c>
      <c r="F1508" s="216">
        <v>103.431</v>
      </c>
      <c r="G1508" s="33"/>
      <c r="H1508" s="34"/>
    </row>
    <row r="1509" spans="1:8" s="2" customFormat="1" ht="16.9" customHeight="1">
      <c r="A1509" s="33"/>
      <c r="B1509" s="34"/>
      <c r="C1509" s="215" t="s">
        <v>2834</v>
      </c>
      <c r="D1509" s="215" t="s">
        <v>2835</v>
      </c>
      <c r="E1509" s="18" t="s">
        <v>222</v>
      </c>
      <c r="F1509" s="216">
        <v>31.14</v>
      </c>
      <c r="G1509" s="33"/>
      <c r="H1509" s="34"/>
    </row>
    <row r="1510" spans="1:8" s="2" customFormat="1" ht="16.9" customHeight="1">
      <c r="A1510" s="33"/>
      <c r="B1510" s="34"/>
      <c r="C1510" s="211" t="s">
        <v>2626</v>
      </c>
      <c r="D1510" s="212" t="s">
        <v>1</v>
      </c>
      <c r="E1510" s="213" t="s">
        <v>1</v>
      </c>
      <c r="F1510" s="214">
        <v>6.5</v>
      </c>
      <c r="G1510" s="33"/>
      <c r="H1510" s="34"/>
    </row>
    <row r="1511" spans="1:8" s="2" customFormat="1" ht="16.9" customHeight="1">
      <c r="A1511" s="33"/>
      <c r="B1511" s="34"/>
      <c r="C1511" s="215" t="s">
        <v>1</v>
      </c>
      <c r="D1511" s="215" t="s">
        <v>2868</v>
      </c>
      <c r="E1511" s="18" t="s">
        <v>1</v>
      </c>
      <c r="F1511" s="216">
        <v>6.5</v>
      </c>
      <c r="G1511" s="33"/>
      <c r="H1511" s="34"/>
    </row>
    <row r="1512" spans="1:8" s="2" customFormat="1" ht="16.9" customHeight="1">
      <c r="A1512" s="33"/>
      <c r="B1512" s="34"/>
      <c r="C1512" s="215" t="s">
        <v>2626</v>
      </c>
      <c r="D1512" s="215" t="s">
        <v>239</v>
      </c>
      <c r="E1512" s="18" t="s">
        <v>1</v>
      </c>
      <c r="F1512" s="216">
        <v>6.5</v>
      </c>
      <c r="G1512" s="33"/>
      <c r="H1512" s="34"/>
    </row>
    <row r="1513" spans="1:8" s="2" customFormat="1" ht="16.9" customHeight="1">
      <c r="A1513" s="33"/>
      <c r="B1513" s="34"/>
      <c r="C1513" s="217" t="s">
        <v>3048</v>
      </c>
      <c r="D1513" s="33"/>
      <c r="E1513" s="33"/>
      <c r="F1513" s="33"/>
      <c r="G1513" s="33"/>
      <c r="H1513" s="34"/>
    </row>
    <row r="1514" spans="1:8" s="2" customFormat="1" ht="16.9" customHeight="1">
      <c r="A1514" s="33"/>
      <c r="B1514" s="34"/>
      <c r="C1514" s="215" t="s">
        <v>2865</v>
      </c>
      <c r="D1514" s="215" t="s">
        <v>2866</v>
      </c>
      <c r="E1514" s="18" t="s">
        <v>185</v>
      </c>
      <c r="F1514" s="216">
        <v>6.5</v>
      </c>
      <c r="G1514" s="33"/>
      <c r="H1514" s="34"/>
    </row>
    <row r="1515" spans="1:8" s="2" customFormat="1" ht="16.9" customHeight="1">
      <c r="A1515" s="33"/>
      <c r="B1515" s="34"/>
      <c r="C1515" s="215" t="s">
        <v>372</v>
      </c>
      <c r="D1515" s="215" t="s">
        <v>373</v>
      </c>
      <c r="E1515" s="18" t="s">
        <v>222</v>
      </c>
      <c r="F1515" s="216">
        <v>161.653</v>
      </c>
      <c r="G1515" s="33"/>
      <c r="H1515" s="34"/>
    </row>
    <row r="1516" spans="1:8" s="2" customFormat="1" ht="16.9" customHeight="1">
      <c r="A1516" s="33"/>
      <c r="B1516" s="34"/>
      <c r="C1516" s="215" t="s">
        <v>1340</v>
      </c>
      <c r="D1516" s="215" t="s">
        <v>1341</v>
      </c>
      <c r="E1516" s="18" t="s">
        <v>222</v>
      </c>
      <c r="F1516" s="216">
        <v>103.431</v>
      </c>
      <c r="G1516" s="33"/>
      <c r="H1516" s="34"/>
    </row>
    <row r="1517" spans="1:8" s="2" customFormat="1" ht="16.9" customHeight="1">
      <c r="A1517" s="33"/>
      <c r="B1517" s="34"/>
      <c r="C1517" s="215" t="s">
        <v>2834</v>
      </c>
      <c r="D1517" s="215" t="s">
        <v>2835</v>
      </c>
      <c r="E1517" s="18" t="s">
        <v>222</v>
      </c>
      <c r="F1517" s="216">
        <v>31.14</v>
      </c>
      <c r="G1517" s="33"/>
      <c r="H1517" s="34"/>
    </row>
    <row r="1518" spans="1:8" s="2" customFormat="1" ht="16.9" customHeight="1">
      <c r="A1518" s="33"/>
      <c r="B1518" s="34"/>
      <c r="C1518" s="211" t="s">
        <v>1727</v>
      </c>
      <c r="D1518" s="212" t="s">
        <v>1</v>
      </c>
      <c r="E1518" s="213" t="s">
        <v>1</v>
      </c>
      <c r="F1518" s="214">
        <v>95.58</v>
      </c>
      <c r="G1518" s="33"/>
      <c r="H1518" s="34"/>
    </row>
    <row r="1519" spans="1:8" s="2" customFormat="1" ht="16.9" customHeight="1">
      <c r="A1519" s="33"/>
      <c r="B1519" s="34"/>
      <c r="C1519" s="215" t="s">
        <v>1</v>
      </c>
      <c r="D1519" s="215" t="s">
        <v>2014</v>
      </c>
      <c r="E1519" s="18" t="s">
        <v>1</v>
      </c>
      <c r="F1519" s="216">
        <v>0</v>
      </c>
      <c r="G1519" s="33"/>
      <c r="H1519" s="34"/>
    </row>
    <row r="1520" spans="1:8" s="2" customFormat="1" ht="16.9" customHeight="1">
      <c r="A1520" s="33"/>
      <c r="B1520" s="34"/>
      <c r="C1520" s="215" t="s">
        <v>1</v>
      </c>
      <c r="D1520" s="215" t="s">
        <v>2840</v>
      </c>
      <c r="E1520" s="18" t="s">
        <v>1</v>
      </c>
      <c r="F1520" s="216">
        <v>95.58</v>
      </c>
      <c r="G1520" s="33"/>
      <c r="H1520" s="34"/>
    </row>
    <row r="1521" spans="1:8" s="2" customFormat="1" ht="16.9" customHeight="1">
      <c r="A1521" s="33"/>
      <c r="B1521" s="34"/>
      <c r="C1521" s="215" t="s">
        <v>1727</v>
      </c>
      <c r="D1521" s="215" t="s">
        <v>893</v>
      </c>
      <c r="E1521" s="18" t="s">
        <v>1</v>
      </c>
      <c r="F1521" s="216">
        <v>95.58</v>
      </c>
      <c r="G1521" s="33"/>
      <c r="H1521" s="34"/>
    </row>
    <row r="1522" spans="1:8" s="2" customFormat="1" ht="16.9" customHeight="1">
      <c r="A1522" s="33"/>
      <c r="B1522" s="34"/>
      <c r="C1522" s="217" t="s">
        <v>3048</v>
      </c>
      <c r="D1522" s="33"/>
      <c r="E1522" s="33"/>
      <c r="F1522" s="33"/>
      <c r="G1522" s="33"/>
      <c r="H1522" s="34"/>
    </row>
    <row r="1523" spans="1:8" s="2" customFormat="1" ht="16.9" customHeight="1">
      <c r="A1523" s="33"/>
      <c r="B1523" s="34"/>
      <c r="C1523" s="215" t="s">
        <v>1418</v>
      </c>
      <c r="D1523" s="215" t="s">
        <v>1419</v>
      </c>
      <c r="E1523" s="18" t="s">
        <v>175</v>
      </c>
      <c r="F1523" s="216">
        <v>393.3</v>
      </c>
      <c r="G1523" s="33"/>
      <c r="H1523" s="34"/>
    </row>
    <row r="1524" spans="1:8" s="2" customFormat="1" ht="16.9" customHeight="1">
      <c r="A1524" s="33"/>
      <c r="B1524" s="34"/>
      <c r="C1524" s="215" t="s">
        <v>385</v>
      </c>
      <c r="D1524" s="215" t="s">
        <v>386</v>
      </c>
      <c r="E1524" s="18" t="s">
        <v>222</v>
      </c>
      <c r="F1524" s="216">
        <v>98.325</v>
      </c>
      <c r="G1524" s="33"/>
      <c r="H1524" s="34"/>
    </row>
    <row r="1525" spans="1:8" s="2" customFormat="1" ht="16.9" customHeight="1">
      <c r="A1525" s="33"/>
      <c r="B1525" s="34"/>
      <c r="C1525" s="215" t="s">
        <v>372</v>
      </c>
      <c r="D1525" s="215" t="s">
        <v>373</v>
      </c>
      <c r="E1525" s="18" t="s">
        <v>222</v>
      </c>
      <c r="F1525" s="216">
        <v>161.653</v>
      </c>
      <c r="G1525" s="33"/>
      <c r="H1525" s="34"/>
    </row>
    <row r="1526" spans="1:8" s="2" customFormat="1" ht="16.9" customHeight="1">
      <c r="A1526" s="33"/>
      <c r="B1526" s="34"/>
      <c r="C1526" s="211" t="s">
        <v>1149</v>
      </c>
      <c r="D1526" s="212" t="s">
        <v>1</v>
      </c>
      <c r="E1526" s="213" t="s">
        <v>1</v>
      </c>
      <c r="F1526" s="214">
        <v>148.86</v>
      </c>
      <c r="G1526" s="33"/>
      <c r="H1526" s="34"/>
    </row>
    <row r="1527" spans="1:8" s="2" customFormat="1" ht="16.9" customHeight="1">
      <c r="A1527" s="33"/>
      <c r="B1527" s="34"/>
      <c r="C1527" s="215" t="s">
        <v>1</v>
      </c>
      <c r="D1527" s="215" t="s">
        <v>1421</v>
      </c>
      <c r="E1527" s="18" t="s">
        <v>1</v>
      </c>
      <c r="F1527" s="216">
        <v>0</v>
      </c>
      <c r="G1527" s="33"/>
      <c r="H1527" s="34"/>
    </row>
    <row r="1528" spans="1:8" s="2" customFormat="1" ht="16.9" customHeight="1">
      <c r="A1528" s="33"/>
      <c r="B1528" s="34"/>
      <c r="C1528" s="215" t="s">
        <v>1</v>
      </c>
      <c r="D1528" s="215" t="s">
        <v>1422</v>
      </c>
      <c r="E1528" s="18" t="s">
        <v>1</v>
      </c>
      <c r="F1528" s="216">
        <v>0</v>
      </c>
      <c r="G1528" s="33"/>
      <c r="H1528" s="34"/>
    </row>
    <row r="1529" spans="1:8" s="2" customFormat="1" ht="16.9" customHeight="1">
      <c r="A1529" s="33"/>
      <c r="B1529" s="34"/>
      <c r="C1529" s="215" t="s">
        <v>1</v>
      </c>
      <c r="D1529" s="215" t="s">
        <v>2839</v>
      </c>
      <c r="E1529" s="18" t="s">
        <v>1</v>
      </c>
      <c r="F1529" s="216">
        <v>148.05</v>
      </c>
      <c r="G1529" s="33"/>
      <c r="H1529" s="34"/>
    </row>
    <row r="1530" spans="1:8" s="2" customFormat="1" ht="16.9" customHeight="1">
      <c r="A1530" s="33"/>
      <c r="B1530" s="34"/>
      <c r="C1530" s="215" t="s">
        <v>1</v>
      </c>
      <c r="D1530" s="215" t="s">
        <v>1782</v>
      </c>
      <c r="E1530" s="18" t="s">
        <v>1</v>
      </c>
      <c r="F1530" s="216">
        <v>0.81</v>
      </c>
      <c r="G1530" s="33"/>
      <c r="H1530" s="34"/>
    </row>
    <row r="1531" spans="1:8" s="2" customFormat="1" ht="16.9" customHeight="1">
      <c r="A1531" s="33"/>
      <c r="B1531" s="34"/>
      <c r="C1531" s="215" t="s">
        <v>1149</v>
      </c>
      <c r="D1531" s="215" t="s">
        <v>893</v>
      </c>
      <c r="E1531" s="18" t="s">
        <v>1</v>
      </c>
      <c r="F1531" s="216">
        <v>148.86</v>
      </c>
      <c r="G1531" s="33"/>
      <c r="H1531" s="34"/>
    </row>
    <row r="1532" spans="1:8" s="2" customFormat="1" ht="16.9" customHeight="1">
      <c r="A1532" s="33"/>
      <c r="B1532" s="34"/>
      <c r="C1532" s="217" t="s">
        <v>3048</v>
      </c>
      <c r="D1532" s="33"/>
      <c r="E1532" s="33"/>
      <c r="F1532" s="33"/>
      <c r="G1532" s="33"/>
      <c r="H1532" s="34"/>
    </row>
    <row r="1533" spans="1:8" s="2" customFormat="1" ht="16.9" customHeight="1">
      <c r="A1533" s="33"/>
      <c r="B1533" s="34"/>
      <c r="C1533" s="215" t="s">
        <v>1418</v>
      </c>
      <c r="D1533" s="215" t="s">
        <v>1419</v>
      </c>
      <c r="E1533" s="18" t="s">
        <v>175</v>
      </c>
      <c r="F1533" s="216">
        <v>393.3</v>
      </c>
      <c r="G1533" s="33"/>
      <c r="H1533" s="34"/>
    </row>
    <row r="1534" spans="1:8" s="2" customFormat="1" ht="16.9" customHeight="1">
      <c r="A1534" s="33"/>
      <c r="B1534" s="34"/>
      <c r="C1534" s="215" t="s">
        <v>385</v>
      </c>
      <c r="D1534" s="215" t="s">
        <v>386</v>
      </c>
      <c r="E1534" s="18" t="s">
        <v>222</v>
      </c>
      <c r="F1534" s="216">
        <v>98.325</v>
      </c>
      <c r="G1534" s="33"/>
      <c r="H1534" s="34"/>
    </row>
    <row r="1535" spans="1:8" s="2" customFormat="1" ht="16.9" customHeight="1">
      <c r="A1535" s="33"/>
      <c r="B1535" s="34"/>
      <c r="C1535" s="215" t="s">
        <v>372</v>
      </c>
      <c r="D1535" s="215" t="s">
        <v>373</v>
      </c>
      <c r="E1535" s="18" t="s">
        <v>222</v>
      </c>
      <c r="F1535" s="216">
        <v>161.653</v>
      </c>
      <c r="G1535" s="33"/>
      <c r="H1535" s="34"/>
    </row>
    <row r="1536" spans="1:8" s="2" customFormat="1" ht="16.9" customHeight="1">
      <c r="A1536" s="33"/>
      <c r="B1536" s="34"/>
      <c r="C1536" s="211" t="s">
        <v>827</v>
      </c>
      <c r="D1536" s="212" t="s">
        <v>1</v>
      </c>
      <c r="E1536" s="213" t="s">
        <v>1</v>
      </c>
      <c r="F1536" s="214">
        <v>42.3</v>
      </c>
      <c r="G1536" s="33"/>
      <c r="H1536" s="34"/>
    </row>
    <row r="1537" spans="1:8" s="2" customFormat="1" ht="16.9" customHeight="1">
      <c r="A1537" s="33"/>
      <c r="B1537" s="34"/>
      <c r="C1537" s="215" t="s">
        <v>1</v>
      </c>
      <c r="D1537" s="215" t="s">
        <v>2680</v>
      </c>
      <c r="E1537" s="18" t="s">
        <v>1</v>
      </c>
      <c r="F1537" s="216">
        <v>14.4</v>
      </c>
      <c r="G1537" s="33"/>
      <c r="H1537" s="34"/>
    </row>
    <row r="1538" spans="1:8" s="2" customFormat="1" ht="16.9" customHeight="1">
      <c r="A1538" s="33"/>
      <c r="B1538" s="34"/>
      <c r="C1538" s="215" t="s">
        <v>1</v>
      </c>
      <c r="D1538" s="215" t="s">
        <v>2681</v>
      </c>
      <c r="E1538" s="18" t="s">
        <v>1</v>
      </c>
      <c r="F1538" s="216">
        <v>27.9</v>
      </c>
      <c r="G1538" s="33"/>
      <c r="H1538" s="34"/>
    </row>
    <row r="1539" spans="1:8" s="2" customFormat="1" ht="16.9" customHeight="1">
      <c r="A1539" s="33"/>
      <c r="B1539" s="34"/>
      <c r="C1539" s="215" t="s">
        <v>827</v>
      </c>
      <c r="D1539" s="215" t="s">
        <v>239</v>
      </c>
      <c r="E1539" s="18" t="s">
        <v>1</v>
      </c>
      <c r="F1539" s="216">
        <v>42.3</v>
      </c>
      <c r="G1539" s="33"/>
      <c r="H1539" s="34"/>
    </row>
    <row r="1540" spans="1:8" s="2" customFormat="1" ht="16.9" customHeight="1">
      <c r="A1540" s="33"/>
      <c r="B1540" s="34"/>
      <c r="C1540" s="217" t="s">
        <v>3048</v>
      </c>
      <c r="D1540" s="33"/>
      <c r="E1540" s="33"/>
      <c r="F1540" s="33"/>
      <c r="G1540" s="33"/>
      <c r="H1540" s="34"/>
    </row>
    <row r="1541" spans="1:8" s="2" customFormat="1" ht="16.9" customHeight="1">
      <c r="A1541" s="33"/>
      <c r="B1541" s="34"/>
      <c r="C1541" s="215" t="s">
        <v>839</v>
      </c>
      <c r="D1541" s="215" t="s">
        <v>840</v>
      </c>
      <c r="E1541" s="18" t="s">
        <v>185</v>
      </c>
      <c r="F1541" s="216">
        <v>42.3</v>
      </c>
      <c r="G1541" s="33"/>
      <c r="H1541" s="34"/>
    </row>
    <row r="1542" spans="1:8" s="2" customFormat="1" ht="16.9" customHeight="1">
      <c r="A1542" s="33"/>
      <c r="B1542" s="34"/>
      <c r="C1542" s="215" t="s">
        <v>1116</v>
      </c>
      <c r="D1542" s="215" t="s">
        <v>1117</v>
      </c>
      <c r="E1542" s="18" t="s">
        <v>185</v>
      </c>
      <c r="F1542" s="216">
        <v>212.4</v>
      </c>
      <c r="G1542" s="33"/>
      <c r="H1542" s="34"/>
    </row>
    <row r="1543" spans="1:8" s="2" customFormat="1" ht="16.9" customHeight="1">
      <c r="A1543" s="33"/>
      <c r="B1543" s="34"/>
      <c r="C1543" s="211" t="s">
        <v>1731</v>
      </c>
      <c r="D1543" s="212" t="s">
        <v>1</v>
      </c>
      <c r="E1543" s="213" t="s">
        <v>1</v>
      </c>
      <c r="F1543" s="214">
        <v>-147.142</v>
      </c>
      <c r="G1543" s="33"/>
      <c r="H1543" s="34"/>
    </row>
    <row r="1544" spans="1:8" s="2" customFormat="1" ht="16.9" customHeight="1">
      <c r="A1544" s="33"/>
      <c r="B1544" s="34"/>
      <c r="C1544" s="215" t="s">
        <v>1</v>
      </c>
      <c r="D1544" s="215" t="s">
        <v>1284</v>
      </c>
      <c r="E1544" s="18" t="s">
        <v>1</v>
      </c>
      <c r="F1544" s="216">
        <v>0</v>
      </c>
      <c r="G1544" s="33"/>
      <c r="H1544" s="34"/>
    </row>
    <row r="1545" spans="1:8" s="2" customFormat="1" ht="16.9" customHeight="1">
      <c r="A1545" s="33"/>
      <c r="B1545" s="34"/>
      <c r="C1545" s="215" t="s">
        <v>1</v>
      </c>
      <c r="D1545" s="215" t="s">
        <v>2265</v>
      </c>
      <c r="E1545" s="18" t="s">
        <v>1</v>
      </c>
      <c r="F1545" s="216">
        <v>-78.687</v>
      </c>
      <c r="G1545" s="33"/>
      <c r="H1545" s="34"/>
    </row>
    <row r="1546" spans="1:8" s="2" customFormat="1" ht="16.9" customHeight="1">
      <c r="A1546" s="33"/>
      <c r="B1546" s="34"/>
      <c r="C1546" s="215" t="s">
        <v>1</v>
      </c>
      <c r="D1546" s="215" t="s">
        <v>2266</v>
      </c>
      <c r="E1546" s="18" t="s">
        <v>1</v>
      </c>
      <c r="F1546" s="216">
        <v>-35.64</v>
      </c>
      <c r="G1546" s="33"/>
      <c r="H1546" s="34"/>
    </row>
    <row r="1547" spans="1:8" s="2" customFormat="1" ht="16.9" customHeight="1">
      <c r="A1547" s="33"/>
      <c r="B1547" s="34"/>
      <c r="C1547" s="215" t="s">
        <v>1</v>
      </c>
      <c r="D1547" s="215" t="s">
        <v>1955</v>
      </c>
      <c r="E1547" s="18" t="s">
        <v>1</v>
      </c>
      <c r="F1547" s="216">
        <v>-25.423</v>
      </c>
      <c r="G1547" s="33"/>
      <c r="H1547" s="34"/>
    </row>
    <row r="1548" spans="1:8" s="2" customFormat="1" ht="16.9" customHeight="1">
      <c r="A1548" s="33"/>
      <c r="B1548" s="34"/>
      <c r="C1548" s="215" t="s">
        <v>1</v>
      </c>
      <c r="D1548" s="215" t="s">
        <v>1956</v>
      </c>
      <c r="E1548" s="18" t="s">
        <v>1</v>
      </c>
      <c r="F1548" s="216">
        <v>-4.635</v>
      </c>
      <c r="G1548" s="33"/>
      <c r="H1548" s="34"/>
    </row>
    <row r="1549" spans="1:8" s="2" customFormat="1" ht="16.9" customHeight="1">
      <c r="A1549" s="33"/>
      <c r="B1549" s="34"/>
      <c r="C1549" s="215" t="s">
        <v>1</v>
      </c>
      <c r="D1549" s="215" t="s">
        <v>1958</v>
      </c>
      <c r="E1549" s="18" t="s">
        <v>1</v>
      </c>
      <c r="F1549" s="216">
        <v>-0.381</v>
      </c>
      <c r="G1549" s="33"/>
      <c r="H1549" s="34"/>
    </row>
    <row r="1550" spans="1:8" s="2" customFormat="1" ht="16.9" customHeight="1">
      <c r="A1550" s="33"/>
      <c r="B1550" s="34"/>
      <c r="C1550" s="215" t="s">
        <v>1</v>
      </c>
      <c r="D1550" s="215" t="s">
        <v>2769</v>
      </c>
      <c r="E1550" s="18" t="s">
        <v>1</v>
      </c>
      <c r="F1550" s="216">
        <v>-2.376</v>
      </c>
      <c r="G1550" s="33"/>
      <c r="H1550" s="34"/>
    </row>
    <row r="1551" spans="1:8" s="2" customFormat="1" ht="16.9" customHeight="1">
      <c r="A1551" s="33"/>
      <c r="B1551" s="34"/>
      <c r="C1551" s="215" t="s">
        <v>1731</v>
      </c>
      <c r="D1551" s="215" t="s">
        <v>893</v>
      </c>
      <c r="E1551" s="18" t="s">
        <v>1</v>
      </c>
      <c r="F1551" s="216">
        <v>-147.142</v>
      </c>
      <c r="G1551" s="33"/>
      <c r="H1551" s="34"/>
    </row>
    <row r="1552" spans="1:8" s="2" customFormat="1" ht="16.9" customHeight="1">
      <c r="A1552" s="33"/>
      <c r="B1552" s="34"/>
      <c r="C1552" s="211" t="s">
        <v>2169</v>
      </c>
      <c r="D1552" s="212" t="s">
        <v>1</v>
      </c>
      <c r="E1552" s="213" t="s">
        <v>1</v>
      </c>
      <c r="F1552" s="214">
        <v>249.8</v>
      </c>
      <c r="G1552" s="33"/>
      <c r="H1552" s="34"/>
    </row>
    <row r="1553" spans="1:8" s="2" customFormat="1" ht="16.9" customHeight="1">
      <c r="A1553" s="33"/>
      <c r="B1553" s="34"/>
      <c r="C1553" s="215" t="s">
        <v>1</v>
      </c>
      <c r="D1553" s="215" t="s">
        <v>2667</v>
      </c>
      <c r="E1553" s="18" t="s">
        <v>1</v>
      </c>
      <c r="F1553" s="216">
        <v>0</v>
      </c>
      <c r="G1553" s="33"/>
      <c r="H1553" s="34"/>
    </row>
    <row r="1554" spans="1:8" s="2" customFormat="1" ht="16.9" customHeight="1">
      <c r="A1554" s="33"/>
      <c r="B1554" s="34"/>
      <c r="C1554" s="215" t="s">
        <v>1</v>
      </c>
      <c r="D1554" s="215" t="s">
        <v>2670</v>
      </c>
      <c r="E1554" s="18" t="s">
        <v>1</v>
      </c>
      <c r="F1554" s="216">
        <v>329</v>
      </c>
      <c r="G1554" s="33"/>
      <c r="H1554" s="34"/>
    </row>
    <row r="1555" spans="1:8" s="2" customFormat="1" ht="16.9" customHeight="1">
      <c r="A1555" s="33"/>
      <c r="B1555" s="34"/>
      <c r="C1555" s="215" t="s">
        <v>1</v>
      </c>
      <c r="D1555" s="215" t="s">
        <v>2671</v>
      </c>
      <c r="E1555" s="18" t="s">
        <v>1</v>
      </c>
      <c r="F1555" s="216">
        <v>-79.2</v>
      </c>
      <c r="G1555" s="33"/>
      <c r="H1555" s="34"/>
    </row>
    <row r="1556" spans="1:8" s="2" customFormat="1" ht="16.9" customHeight="1">
      <c r="A1556" s="33"/>
      <c r="B1556" s="34"/>
      <c r="C1556" s="215" t="s">
        <v>2169</v>
      </c>
      <c r="D1556" s="215" t="s">
        <v>239</v>
      </c>
      <c r="E1556" s="18" t="s">
        <v>1</v>
      </c>
      <c r="F1556" s="216">
        <v>249.8</v>
      </c>
      <c r="G1556" s="33"/>
      <c r="H1556" s="34"/>
    </row>
    <row r="1557" spans="1:8" s="2" customFormat="1" ht="16.9" customHeight="1">
      <c r="A1557" s="33"/>
      <c r="B1557" s="34"/>
      <c r="C1557" s="217" t="s">
        <v>3048</v>
      </c>
      <c r="D1557" s="33"/>
      <c r="E1557" s="33"/>
      <c r="F1557" s="33"/>
      <c r="G1557" s="33"/>
      <c r="H1557" s="34"/>
    </row>
    <row r="1558" spans="1:8" s="2" customFormat="1" ht="16.9" customHeight="1">
      <c r="A1558" s="33"/>
      <c r="B1558" s="34"/>
      <c r="C1558" s="215" t="s">
        <v>261</v>
      </c>
      <c r="D1558" s="215" t="s">
        <v>262</v>
      </c>
      <c r="E1558" s="18" t="s">
        <v>185</v>
      </c>
      <c r="F1558" s="216">
        <v>249.8</v>
      </c>
      <c r="G1558" s="33"/>
      <c r="H1558" s="34"/>
    </row>
    <row r="1559" spans="1:8" s="2" customFormat="1" ht="16.9" customHeight="1">
      <c r="A1559" s="33"/>
      <c r="B1559" s="34"/>
      <c r="C1559" s="215" t="s">
        <v>2181</v>
      </c>
      <c r="D1559" s="215" t="s">
        <v>2182</v>
      </c>
      <c r="E1559" s="18" t="s">
        <v>185</v>
      </c>
      <c r="F1559" s="216">
        <v>249.8</v>
      </c>
      <c r="G1559" s="33"/>
      <c r="H1559" s="34"/>
    </row>
    <row r="1560" spans="1:8" s="2" customFormat="1" ht="16.9" customHeight="1">
      <c r="A1560" s="33"/>
      <c r="B1560" s="34"/>
      <c r="C1560" s="211" t="s">
        <v>2171</v>
      </c>
      <c r="D1560" s="212" t="s">
        <v>1</v>
      </c>
      <c r="E1560" s="213" t="s">
        <v>1</v>
      </c>
      <c r="F1560" s="214">
        <v>79.2</v>
      </c>
      <c r="G1560" s="33"/>
      <c r="H1560" s="34"/>
    </row>
    <row r="1561" spans="1:8" s="2" customFormat="1" ht="16.9" customHeight="1">
      <c r="A1561" s="33"/>
      <c r="B1561" s="34"/>
      <c r="C1561" s="215" t="s">
        <v>1</v>
      </c>
      <c r="D1561" s="215" t="s">
        <v>1198</v>
      </c>
      <c r="E1561" s="18" t="s">
        <v>1</v>
      </c>
      <c r="F1561" s="216">
        <v>0</v>
      </c>
      <c r="G1561" s="33"/>
      <c r="H1561" s="34"/>
    </row>
    <row r="1562" spans="1:8" s="2" customFormat="1" ht="16.9" customHeight="1">
      <c r="A1562" s="33"/>
      <c r="B1562" s="34"/>
      <c r="C1562" s="215" t="s">
        <v>1</v>
      </c>
      <c r="D1562" s="215" t="s">
        <v>2672</v>
      </c>
      <c r="E1562" s="18" t="s">
        <v>1</v>
      </c>
      <c r="F1562" s="216">
        <v>0</v>
      </c>
      <c r="G1562" s="33"/>
      <c r="H1562" s="34"/>
    </row>
    <row r="1563" spans="1:8" s="2" customFormat="1" ht="16.9" customHeight="1">
      <c r="A1563" s="33"/>
      <c r="B1563" s="34"/>
      <c r="C1563" s="215" t="s">
        <v>1</v>
      </c>
      <c r="D1563" s="215" t="s">
        <v>2674</v>
      </c>
      <c r="E1563" s="18" t="s">
        <v>1</v>
      </c>
      <c r="F1563" s="216">
        <v>79.2</v>
      </c>
      <c r="G1563" s="33"/>
      <c r="H1563" s="34"/>
    </row>
    <row r="1564" spans="1:8" s="2" customFormat="1" ht="16.9" customHeight="1">
      <c r="A1564" s="33"/>
      <c r="B1564" s="34"/>
      <c r="C1564" s="215" t="s">
        <v>2171</v>
      </c>
      <c r="D1564" s="215" t="s">
        <v>239</v>
      </c>
      <c r="E1564" s="18" t="s">
        <v>1</v>
      </c>
      <c r="F1564" s="216">
        <v>79.2</v>
      </c>
      <c r="G1564" s="33"/>
      <c r="H1564" s="34"/>
    </row>
    <row r="1565" spans="1:8" s="2" customFormat="1" ht="16.9" customHeight="1">
      <c r="A1565" s="33"/>
      <c r="B1565" s="34"/>
      <c r="C1565" s="217" t="s">
        <v>3048</v>
      </c>
      <c r="D1565" s="33"/>
      <c r="E1565" s="33"/>
      <c r="F1565" s="33"/>
      <c r="G1565" s="33"/>
      <c r="H1565" s="34"/>
    </row>
    <row r="1566" spans="1:8" s="2" customFormat="1" ht="16.9" customHeight="1">
      <c r="A1566" s="33"/>
      <c r="B1566" s="34"/>
      <c r="C1566" s="215" t="s">
        <v>1206</v>
      </c>
      <c r="D1566" s="215" t="s">
        <v>1207</v>
      </c>
      <c r="E1566" s="18" t="s">
        <v>185</v>
      </c>
      <c r="F1566" s="216">
        <v>79.2</v>
      </c>
      <c r="G1566" s="33"/>
      <c r="H1566" s="34"/>
    </row>
    <row r="1567" spans="1:8" s="2" customFormat="1" ht="16.9" customHeight="1">
      <c r="A1567" s="33"/>
      <c r="B1567" s="34"/>
      <c r="C1567" s="215" t="s">
        <v>261</v>
      </c>
      <c r="D1567" s="215" t="s">
        <v>262</v>
      </c>
      <c r="E1567" s="18" t="s">
        <v>185</v>
      </c>
      <c r="F1567" s="216">
        <v>249.8</v>
      </c>
      <c r="G1567" s="33"/>
      <c r="H1567" s="34"/>
    </row>
    <row r="1568" spans="1:8" s="2" customFormat="1" ht="16.9" customHeight="1">
      <c r="A1568" s="33"/>
      <c r="B1568" s="34"/>
      <c r="C1568" s="215" t="s">
        <v>2181</v>
      </c>
      <c r="D1568" s="215" t="s">
        <v>2182</v>
      </c>
      <c r="E1568" s="18" t="s">
        <v>185</v>
      </c>
      <c r="F1568" s="216">
        <v>79.2</v>
      </c>
      <c r="G1568" s="33"/>
      <c r="H1568" s="34"/>
    </row>
    <row r="1569" spans="1:8" s="2" customFormat="1" ht="16.9" customHeight="1">
      <c r="A1569" s="33"/>
      <c r="B1569" s="34"/>
      <c r="C1569" s="211" t="s">
        <v>2633</v>
      </c>
      <c r="D1569" s="212" t="s">
        <v>1</v>
      </c>
      <c r="E1569" s="213" t="s">
        <v>1</v>
      </c>
      <c r="F1569" s="214">
        <v>15.84</v>
      </c>
      <c r="G1569" s="33"/>
      <c r="H1569" s="34"/>
    </row>
    <row r="1570" spans="1:8" s="2" customFormat="1" ht="16.9" customHeight="1">
      <c r="A1570" s="33"/>
      <c r="B1570" s="34"/>
      <c r="C1570" s="215" t="s">
        <v>1</v>
      </c>
      <c r="D1570" s="215" t="s">
        <v>2832</v>
      </c>
      <c r="E1570" s="18" t="s">
        <v>1</v>
      </c>
      <c r="F1570" s="216">
        <v>15.84</v>
      </c>
      <c r="G1570" s="33"/>
      <c r="H1570" s="34"/>
    </row>
    <row r="1571" spans="1:8" s="2" customFormat="1" ht="16.9" customHeight="1">
      <c r="A1571" s="33"/>
      <c r="B1571" s="34"/>
      <c r="C1571" s="215" t="s">
        <v>2633</v>
      </c>
      <c r="D1571" s="215" t="s">
        <v>239</v>
      </c>
      <c r="E1571" s="18" t="s">
        <v>1</v>
      </c>
      <c r="F1571" s="216">
        <v>15.84</v>
      </c>
      <c r="G1571" s="33"/>
      <c r="H1571" s="34"/>
    </row>
    <row r="1572" spans="1:8" s="2" customFormat="1" ht="16.9" customHeight="1">
      <c r="A1572" s="33"/>
      <c r="B1572" s="34"/>
      <c r="C1572" s="217" t="s">
        <v>3048</v>
      </c>
      <c r="D1572" s="33"/>
      <c r="E1572" s="33"/>
      <c r="F1572" s="33"/>
      <c r="G1572" s="33"/>
      <c r="H1572" s="34"/>
    </row>
    <row r="1573" spans="1:8" s="2" customFormat="1" ht="16.9" customHeight="1">
      <c r="A1573" s="33"/>
      <c r="B1573" s="34"/>
      <c r="C1573" s="215" t="s">
        <v>364</v>
      </c>
      <c r="D1573" s="215" t="s">
        <v>365</v>
      </c>
      <c r="E1573" s="18" t="s">
        <v>175</v>
      </c>
      <c r="F1573" s="216">
        <v>15.84</v>
      </c>
      <c r="G1573" s="33"/>
      <c r="H1573" s="34"/>
    </row>
    <row r="1574" spans="1:8" s="2" customFormat="1" ht="16.9" customHeight="1">
      <c r="A1574" s="33"/>
      <c r="B1574" s="34"/>
      <c r="C1574" s="215" t="s">
        <v>368</v>
      </c>
      <c r="D1574" s="215" t="s">
        <v>369</v>
      </c>
      <c r="E1574" s="18" t="s">
        <v>175</v>
      </c>
      <c r="F1574" s="216">
        <v>15.84</v>
      </c>
      <c r="G1574" s="33"/>
      <c r="H1574" s="34"/>
    </row>
    <row r="1575" spans="1:8" s="2" customFormat="1" ht="16.9" customHeight="1">
      <c r="A1575" s="33"/>
      <c r="B1575" s="34"/>
      <c r="C1575" s="211" t="s">
        <v>830</v>
      </c>
      <c r="D1575" s="212" t="s">
        <v>1</v>
      </c>
      <c r="E1575" s="213" t="s">
        <v>1</v>
      </c>
      <c r="F1575" s="214">
        <v>54.3350000000001</v>
      </c>
      <c r="G1575" s="33"/>
      <c r="H1575" s="34"/>
    </row>
    <row r="1576" spans="1:8" s="2" customFormat="1" ht="16.9" customHeight="1">
      <c r="A1576" s="33"/>
      <c r="B1576" s="34"/>
      <c r="C1576" s="215" t="s">
        <v>1</v>
      </c>
      <c r="D1576" s="215" t="s">
        <v>2702</v>
      </c>
      <c r="E1576" s="18" t="s">
        <v>1</v>
      </c>
      <c r="F1576" s="216">
        <v>10.15</v>
      </c>
      <c r="G1576" s="33"/>
      <c r="H1576" s="34"/>
    </row>
    <row r="1577" spans="1:8" s="2" customFormat="1" ht="16.9" customHeight="1">
      <c r="A1577" s="33"/>
      <c r="B1577" s="34"/>
      <c r="C1577" s="215" t="s">
        <v>1</v>
      </c>
      <c r="D1577" s="215" t="s">
        <v>2703</v>
      </c>
      <c r="E1577" s="18" t="s">
        <v>1</v>
      </c>
      <c r="F1577" s="216">
        <v>8.538</v>
      </c>
      <c r="G1577" s="33"/>
      <c r="H1577" s="34"/>
    </row>
    <row r="1578" spans="1:8" s="2" customFormat="1" ht="16.9" customHeight="1">
      <c r="A1578" s="33"/>
      <c r="B1578" s="34"/>
      <c r="C1578" s="215" t="s">
        <v>1</v>
      </c>
      <c r="D1578" s="215" t="s">
        <v>2704</v>
      </c>
      <c r="E1578" s="18" t="s">
        <v>1</v>
      </c>
      <c r="F1578" s="216">
        <v>9.356</v>
      </c>
      <c r="G1578" s="33"/>
      <c r="H1578" s="34"/>
    </row>
    <row r="1579" spans="1:8" s="2" customFormat="1" ht="16.9" customHeight="1">
      <c r="A1579" s="33"/>
      <c r="B1579" s="34"/>
      <c r="C1579" s="215" t="s">
        <v>1</v>
      </c>
      <c r="D1579" s="215" t="s">
        <v>2705</v>
      </c>
      <c r="E1579" s="18" t="s">
        <v>1</v>
      </c>
      <c r="F1579" s="216">
        <v>1.276</v>
      </c>
      <c r="G1579" s="33"/>
      <c r="H1579" s="34"/>
    </row>
    <row r="1580" spans="1:8" s="2" customFormat="1" ht="16.9" customHeight="1">
      <c r="A1580" s="33"/>
      <c r="B1580" s="34"/>
      <c r="C1580" s="215" t="s">
        <v>1</v>
      </c>
      <c r="D1580" s="215" t="s">
        <v>2706</v>
      </c>
      <c r="E1580" s="18" t="s">
        <v>1</v>
      </c>
      <c r="F1580" s="216">
        <v>8.813</v>
      </c>
      <c r="G1580" s="33"/>
      <c r="H1580" s="34"/>
    </row>
    <row r="1581" spans="1:8" s="2" customFormat="1" ht="16.9" customHeight="1">
      <c r="A1581" s="33"/>
      <c r="B1581" s="34"/>
      <c r="C1581" s="215" t="s">
        <v>1</v>
      </c>
      <c r="D1581" s="215" t="s">
        <v>2707</v>
      </c>
      <c r="E1581" s="18" t="s">
        <v>1</v>
      </c>
      <c r="F1581" s="216">
        <v>5.443</v>
      </c>
      <c r="G1581" s="33"/>
      <c r="H1581" s="34"/>
    </row>
    <row r="1582" spans="1:8" s="2" customFormat="1" ht="16.9" customHeight="1">
      <c r="A1582" s="33"/>
      <c r="B1582" s="34"/>
      <c r="C1582" s="215" t="s">
        <v>1</v>
      </c>
      <c r="D1582" s="215" t="s">
        <v>2708</v>
      </c>
      <c r="E1582" s="18" t="s">
        <v>1</v>
      </c>
      <c r="F1582" s="216">
        <v>5.069</v>
      </c>
      <c r="G1582" s="33"/>
      <c r="H1582" s="34"/>
    </row>
    <row r="1583" spans="1:8" s="2" customFormat="1" ht="16.9" customHeight="1">
      <c r="A1583" s="33"/>
      <c r="B1583" s="34"/>
      <c r="C1583" s="215" t="s">
        <v>1</v>
      </c>
      <c r="D1583" s="215" t="s">
        <v>2709</v>
      </c>
      <c r="E1583" s="18" t="s">
        <v>1</v>
      </c>
      <c r="F1583" s="216">
        <v>4.016</v>
      </c>
      <c r="G1583" s="33"/>
      <c r="H1583" s="34"/>
    </row>
    <row r="1584" spans="1:8" s="2" customFormat="1" ht="16.9" customHeight="1">
      <c r="A1584" s="33"/>
      <c r="B1584" s="34"/>
      <c r="C1584" s="215" t="s">
        <v>1</v>
      </c>
      <c r="D1584" s="215" t="s">
        <v>2710</v>
      </c>
      <c r="E1584" s="18" t="s">
        <v>1</v>
      </c>
      <c r="F1584" s="216">
        <v>9.222</v>
      </c>
      <c r="G1584" s="33"/>
      <c r="H1584" s="34"/>
    </row>
    <row r="1585" spans="1:8" s="2" customFormat="1" ht="16.9" customHeight="1">
      <c r="A1585" s="33"/>
      <c r="B1585" s="34"/>
      <c r="C1585" s="215" t="s">
        <v>1</v>
      </c>
      <c r="D1585" s="215" t="s">
        <v>2711</v>
      </c>
      <c r="E1585" s="18" t="s">
        <v>1</v>
      </c>
      <c r="F1585" s="216">
        <v>4.284</v>
      </c>
      <c r="G1585" s="33"/>
      <c r="H1585" s="34"/>
    </row>
    <row r="1586" spans="1:8" s="2" customFormat="1" ht="16.9" customHeight="1">
      <c r="A1586" s="33"/>
      <c r="B1586" s="34"/>
      <c r="C1586" s="215" t="s">
        <v>1</v>
      </c>
      <c r="D1586" s="215" t="s">
        <v>2712</v>
      </c>
      <c r="E1586" s="18" t="s">
        <v>1</v>
      </c>
      <c r="F1586" s="216">
        <v>4.55</v>
      </c>
      <c r="G1586" s="33"/>
      <c r="H1586" s="34"/>
    </row>
    <row r="1587" spans="1:8" s="2" customFormat="1" ht="16.9" customHeight="1">
      <c r="A1587" s="33"/>
      <c r="B1587" s="34"/>
      <c r="C1587" s="215" t="s">
        <v>1</v>
      </c>
      <c r="D1587" s="215" t="s">
        <v>2713</v>
      </c>
      <c r="E1587" s="18" t="s">
        <v>1</v>
      </c>
      <c r="F1587" s="216">
        <v>3.623</v>
      </c>
      <c r="G1587" s="33"/>
      <c r="H1587" s="34"/>
    </row>
    <row r="1588" spans="1:8" s="2" customFormat="1" ht="16.9" customHeight="1">
      <c r="A1588" s="33"/>
      <c r="B1588" s="34"/>
      <c r="C1588" s="215" t="s">
        <v>1</v>
      </c>
      <c r="D1588" s="215" t="s">
        <v>2714</v>
      </c>
      <c r="E1588" s="18" t="s">
        <v>1</v>
      </c>
      <c r="F1588" s="216">
        <v>8.986</v>
      </c>
      <c r="G1588" s="33"/>
      <c r="H1588" s="34"/>
    </row>
    <row r="1589" spans="1:8" s="2" customFormat="1" ht="16.9" customHeight="1">
      <c r="A1589" s="33"/>
      <c r="B1589" s="34"/>
      <c r="C1589" s="215" t="s">
        <v>1</v>
      </c>
      <c r="D1589" s="215" t="s">
        <v>2715</v>
      </c>
      <c r="E1589" s="18" t="s">
        <v>1</v>
      </c>
      <c r="F1589" s="216">
        <v>5.575</v>
      </c>
      <c r="G1589" s="33"/>
      <c r="H1589" s="34"/>
    </row>
    <row r="1590" spans="1:8" s="2" customFormat="1" ht="16.9" customHeight="1">
      <c r="A1590" s="33"/>
      <c r="B1590" s="34"/>
      <c r="C1590" s="215" t="s">
        <v>1</v>
      </c>
      <c r="D1590" s="215" t="s">
        <v>2716</v>
      </c>
      <c r="E1590" s="18" t="s">
        <v>1</v>
      </c>
      <c r="F1590" s="216">
        <v>4.604</v>
      </c>
      <c r="G1590" s="33"/>
      <c r="H1590" s="34"/>
    </row>
    <row r="1591" spans="1:8" s="2" customFormat="1" ht="16.9" customHeight="1">
      <c r="A1591" s="33"/>
      <c r="B1591" s="34"/>
      <c r="C1591" s="215" t="s">
        <v>1</v>
      </c>
      <c r="D1591" s="215" t="s">
        <v>2717</v>
      </c>
      <c r="E1591" s="18" t="s">
        <v>1</v>
      </c>
      <c r="F1591" s="216">
        <v>3.578</v>
      </c>
      <c r="G1591" s="33"/>
      <c r="H1591" s="34"/>
    </row>
    <row r="1592" spans="1:8" s="2" customFormat="1" ht="16.9" customHeight="1">
      <c r="A1592" s="33"/>
      <c r="B1592" s="34"/>
      <c r="C1592" s="215" t="s">
        <v>1</v>
      </c>
      <c r="D1592" s="215" t="s">
        <v>2718</v>
      </c>
      <c r="E1592" s="18" t="s">
        <v>1</v>
      </c>
      <c r="F1592" s="216">
        <v>9.014</v>
      </c>
      <c r="G1592" s="33"/>
      <c r="H1592" s="34"/>
    </row>
    <row r="1593" spans="1:8" s="2" customFormat="1" ht="16.9" customHeight="1">
      <c r="A1593" s="33"/>
      <c r="B1593" s="34"/>
      <c r="C1593" s="215" t="s">
        <v>1</v>
      </c>
      <c r="D1593" s="215" t="s">
        <v>2719</v>
      </c>
      <c r="E1593" s="18" t="s">
        <v>1</v>
      </c>
      <c r="F1593" s="216">
        <v>4.99</v>
      </c>
      <c r="G1593" s="33"/>
      <c r="H1593" s="34"/>
    </row>
    <row r="1594" spans="1:8" s="2" customFormat="1" ht="16.9" customHeight="1">
      <c r="A1594" s="33"/>
      <c r="B1594" s="34"/>
      <c r="C1594" s="215" t="s">
        <v>1</v>
      </c>
      <c r="D1594" s="215" t="s">
        <v>2720</v>
      </c>
      <c r="E1594" s="18" t="s">
        <v>1</v>
      </c>
      <c r="F1594" s="216">
        <v>4.544</v>
      </c>
      <c r="G1594" s="33"/>
      <c r="H1594" s="34"/>
    </row>
    <row r="1595" spans="1:8" s="2" customFormat="1" ht="16.9" customHeight="1">
      <c r="A1595" s="33"/>
      <c r="B1595" s="34"/>
      <c r="C1595" s="215" t="s">
        <v>1</v>
      </c>
      <c r="D1595" s="215" t="s">
        <v>2721</v>
      </c>
      <c r="E1595" s="18" t="s">
        <v>1</v>
      </c>
      <c r="F1595" s="216">
        <v>3.623</v>
      </c>
      <c r="G1595" s="33"/>
      <c r="H1595" s="34"/>
    </row>
    <row r="1596" spans="1:8" s="2" customFormat="1" ht="16.9" customHeight="1">
      <c r="A1596" s="33"/>
      <c r="B1596" s="34"/>
      <c r="C1596" s="215" t="s">
        <v>1</v>
      </c>
      <c r="D1596" s="215" t="s">
        <v>2722</v>
      </c>
      <c r="E1596" s="18" t="s">
        <v>1</v>
      </c>
      <c r="F1596" s="216">
        <v>9.216</v>
      </c>
      <c r="G1596" s="33"/>
      <c r="H1596" s="34"/>
    </row>
    <row r="1597" spans="1:8" s="2" customFormat="1" ht="16.9" customHeight="1">
      <c r="A1597" s="33"/>
      <c r="B1597" s="34"/>
      <c r="C1597" s="215" t="s">
        <v>1</v>
      </c>
      <c r="D1597" s="215" t="s">
        <v>2723</v>
      </c>
      <c r="E1597" s="18" t="s">
        <v>1</v>
      </c>
      <c r="F1597" s="216">
        <v>4.896</v>
      </c>
      <c r="G1597" s="33"/>
      <c r="H1597" s="34"/>
    </row>
    <row r="1598" spans="1:8" s="2" customFormat="1" ht="16.9" customHeight="1">
      <c r="A1598" s="33"/>
      <c r="B1598" s="34"/>
      <c r="C1598" s="215" t="s">
        <v>1</v>
      </c>
      <c r="D1598" s="215" t="s">
        <v>2724</v>
      </c>
      <c r="E1598" s="18" t="s">
        <v>1</v>
      </c>
      <c r="F1598" s="216">
        <v>4.59</v>
      </c>
      <c r="G1598" s="33"/>
      <c r="H1598" s="34"/>
    </row>
    <row r="1599" spans="1:8" s="2" customFormat="1" ht="16.9" customHeight="1">
      <c r="A1599" s="33"/>
      <c r="B1599" s="34"/>
      <c r="C1599" s="215" t="s">
        <v>1</v>
      </c>
      <c r="D1599" s="215" t="s">
        <v>2725</v>
      </c>
      <c r="E1599" s="18" t="s">
        <v>1</v>
      </c>
      <c r="F1599" s="216">
        <v>4.013</v>
      </c>
      <c r="G1599" s="33"/>
      <c r="H1599" s="34"/>
    </row>
    <row r="1600" spans="1:8" s="2" customFormat="1" ht="16.9" customHeight="1">
      <c r="A1600" s="33"/>
      <c r="B1600" s="34"/>
      <c r="C1600" s="215" t="s">
        <v>1</v>
      </c>
      <c r="D1600" s="215" t="s">
        <v>2726</v>
      </c>
      <c r="E1600" s="18" t="s">
        <v>1</v>
      </c>
      <c r="F1600" s="216">
        <v>9.594</v>
      </c>
      <c r="G1600" s="33"/>
      <c r="H1600" s="34"/>
    </row>
    <row r="1601" spans="1:8" s="2" customFormat="1" ht="16.9" customHeight="1">
      <c r="A1601" s="33"/>
      <c r="B1601" s="34"/>
      <c r="C1601" s="215" t="s">
        <v>1</v>
      </c>
      <c r="D1601" s="215" t="s">
        <v>2727</v>
      </c>
      <c r="E1601" s="18" t="s">
        <v>1</v>
      </c>
      <c r="F1601" s="216">
        <v>2.349</v>
      </c>
      <c r="G1601" s="33"/>
      <c r="H1601" s="34"/>
    </row>
    <row r="1602" spans="1:8" s="2" customFormat="1" ht="16.9" customHeight="1">
      <c r="A1602" s="33"/>
      <c r="B1602" s="34"/>
      <c r="C1602" s="215" t="s">
        <v>1</v>
      </c>
      <c r="D1602" s="215" t="s">
        <v>2728</v>
      </c>
      <c r="E1602" s="18" t="s">
        <v>1</v>
      </c>
      <c r="F1602" s="216">
        <v>9.682</v>
      </c>
      <c r="G1602" s="33"/>
      <c r="H1602" s="34"/>
    </row>
    <row r="1603" spans="1:8" s="2" customFormat="1" ht="16.9" customHeight="1">
      <c r="A1603" s="33"/>
      <c r="B1603" s="34"/>
      <c r="C1603" s="215" t="s">
        <v>1</v>
      </c>
      <c r="D1603" s="215" t="s">
        <v>2729</v>
      </c>
      <c r="E1603" s="18" t="s">
        <v>1</v>
      </c>
      <c r="F1603" s="216">
        <v>5.094</v>
      </c>
      <c r="G1603" s="33"/>
      <c r="H1603" s="34"/>
    </row>
    <row r="1604" spans="1:8" s="2" customFormat="1" ht="16.9" customHeight="1">
      <c r="A1604" s="33"/>
      <c r="B1604" s="34"/>
      <c r="C1604" s="215" t="s">
        <v>1</v>
      </c>
      <c r="D1604" s="215" t="s">
        <v>2730</v>
      </c>
      <c r="E1604" s="18" t="s">
        <v>1</v>
      </c>
      <c r="F1604" s="216">
        <v>4.338</v>
      </c>
      <c r="G1604" s="33"/>
      <c r="H1604" s="34"/>
    </row>
    <row r="1605" spans="1:8" s="2" customFormat="1" ht="16.9" customHeight="1">
      <c r="A1605" s="33"/>
      <c r="B1605" s="34"/>
      <c r="C1605" s="215" t="s">
        <v>1</v>
      </c>
      <c r="D1605" s="215" t="s">
        <v>2731</v>
      </c>
      <c r="E1605" s="18" t="s">
        <v>1</v>
      </c>
      <c r="F1605" s="216">
        <v>3.873</v>
      </c>
      <c r="G1605" s="33"/>
      <c r="H1605" s="34"/>
    </row>
    <row r="1606" spans="1:8" s="2" customFormat="1" ht="16.9" customHeight="1">
      <c r="A1606" s="33"/>
      <c r="B1606" s="34"/>
      <c r="C1606" s="215" t="s">
        <v>1</v>
      </c>
      <c r="D1606" s="215" t="s">
        <v>2732</v>
      </c>
      <c r="E1606" s="18" t="s">
        <v>1</v>
      </c>
      <c r="F1606" s="216">
        <v>9.711</v>
      </c>
      <c r="G1606" s="33"/>
      <c r="H1606" s="34"/>
    </row>
    <row r="1607" spans="1:8" s="2" customFormat="1" ht="16.9" customHeight="1">
      <c r="A1607" s="33"/>
      <c r="B1607" s="34"/>
      <c r="C1607" s="215" t="s">
        <v>1</v>
      </c>
      <c r="D1607" s="215" t="s">
        <v>2733</v>
      </c>
      <c r="E1607" s="18" t="s">
        <v>1</v>
      </c>
      <c r="F1607" s="216">
        <v>5.019</v>
      </c>
      <c r="G1607" s="33"/>
      <c r="H1607" s="34"/>
    </row>
    <row r="1608" spans="1:8" s="2" customFormat="1" ht="16.9" customHeight="1">
      <c r="A1608" s="33"/>
      <c r="B1608" s="34"/>
      <c r="C1608" s="215" t="s">
        <v>1</v>
      </c>
      <c r="D1608" s="215" t="s">
        <v>2734</v>
      </c>
      <c r="E1608" s="18" t="s">
        <v>1</v>
      </c>
      <c r="F1608" s="216">
        <v>4.694</v>
      </c>
      <c r="G1608" s="33"/>
      <c r="H1608" s="34"/>
    </row>
    <row r="1609" spans="1:8" s="2" customFormat="1" ht="16.9" customHeight="1">
      <c r="A1609" s="33"/>
      <c r="B1609" s="34"/>
      <c r="C1609" s="215" t="s">
        <v>1</v>
      </c>
      <c r="D1609" s="215" t="s">
        <v>2735</v>
      </c>
      <c r="E1609" s="18" t="s">
        <v>1</v>
      </c>
      <c r="F1609" s="216">
        <v>3.943</v>
      </c>
      <c r="G1609" s="33"/>
      <c r="H1609" s="34"/>
    </row>
    <row r="1610" spans="1:8" s="2" customFormat="1" ht="16.9" customHeight="1">
      <c r="A1610" s="33"/>
      <c r="B1610" s="34"/>
      <c r="C1610" s="215" t="s">
        <v>1</v>
      </c>
      <c r="D1610" s="215" t="s">
        <v>2736</v>
      </c>
      <c r="E1610" s="18" t="s">
        <v>1</v>
      </c>
      <c r="F1610" s="216">
        <v>9.623</v>
      </c>
      <c r="G1610" s="33"/>
      <c r="H1610" s="34"/>
    </row>
    <row r="1611" spans="1:8" s="2" customFormat="1" ht="16.9" customHeight="1">
      <c r="A1611" s="33"/>
      <c r="B1611" s="34"/>
      <c r="C1611" s="215" t="s">
        <v>1</v>
      </c>
      <c r="D1611" s="215" t="s">
        <v>2737</v>
      </c>
      <c r="E1611" s="18" t="s">
        <v>1</v>
      </c>
      <c r="F1611" s="216">
        <v>5.019</v>
      </c>
      <c r="G1611" s="33"/>
      <c r="H1611" s="34"/>
    </row>
    <row r="1612" spans="1:8" s="2" customFormat="1" ht="16.9" customHeight="1">
      <c r="A1612" s="33"/>
      <c r="B1612" s="34"/>
      <c r="C1612" s="215" t="s">
        <v>1</v>
      </c>
      <c r="D1612" s="215" t="s">
        <v>2738</v>
      </c>
      <c r="E1612" s="18" t="s">
        <v>1</v>
      </c>
      <c r="F1612" s="216">
        <v>4.838</v>
      </c>
      <c r="G1612" s="33"/>
      <c r="H1612" s="34"/>
    </row>
    <row r="1613" spans="1:8" s="2" customFormat="1" ht="16.9" customHeight="1">
      <c r="A1613" s="33"/>
      <c r="B1613" s="34"/>
      <c r="C1613" s="215" t="s">
        <v>1</v>
      </c>
      <c r="D1613" s="215" t="s">
        <v>2739</v>
      </c>
      <c r="E1613" s="18" t="s">
        <v>1</v>
      </c>
      <c r="F1613" s="216">
        <v>4.072</v>
      </c>
      <c r="G1613" s="33"/>
      <c r="H1613" s="34"/>
    </row>
    <row r="1614" spans="1:8" s="2" customFormat="1" ht="16.9" customHeight="1">
      <c r="A1614" s="33"/>
      <c r="B1614" s="34"/>
      <c r="C1614" s="215" t="s">
        <v>1</v>
      </c>
      <c r="D1614" s="215" t="s">
        <v>2740</v>
      </c>
      <c r="E1614" s="18" t="s">
        <v>1</v>
      </c>
      <c r="F1614" s="216">
        <v>9.874</v>
      </c>
      <c r="G1614" s="33"/>
      <c r="H1614" s="34"/>
    </row>
    <row r="1615" spans="1:8" s="2" customFormat="1" ht="16.9" customHeight="1">
      <c r="A1615" s="33"/>
      <c r="B1615" s="34"/>
      <c r="C1615" s="215" t="s">
        <v>1</v>
      </c>
      <c r="D1615" s="215" t="s">
        <v>2741</v>
      </c>
      <c r="E1615" s="18" t="s">
        <v>1</v>
      </c>
      <c r="F1615" s="216">
        <v>4.722</v>
      </c>
      <c r="G1615" s="33"/>
      <c r="H1615" s="34"/>
    </row>
    <row r="1616" spans="1:8" s="2" customFormat="1" ht="16.9" customHeight="1">
      <c r="A1616" s="33"/>
      <c r="B1616" s="34"/>
      <c r="C1616" s="215" t="s">
        <v>1</v>
      </c>
      <c r="D1616" s="215" t="s">
        <v>2742</v>
      </c>
      <c r="E1616" s="18" t="s">
        <v>1</v>
      </c>
      <c r="F1616" s="216">
        <v>10.712</v>
      </c>
      <c r="G1616" s="33"/>
      <c r="H1616" s="34"/>
    </row>
    <row r="1617" spans="1:8" s="2" customFormat="1" ht="16.9" customHeight="1">
      <c r="A1617" s="33"/>
      <c r="B1617" s="34"/>
      <c r="C1617" s="215" t="s">
        <v>1</v>
      </c>
      <c r="D1617" s="215" t="s">
        <v>2743</v>
      </c>
      <c r="E1617" s="18" t="s">
        <v>1</v>
      </c>
      <c r="F1617" s="216">
        <v>5.309</v>
      </c>
      <c r="G1617" s="33"/>
      <c r="H1617" s="34"/>
    </row>
    <row r="1618" spans="1:8" s="2" customFormat="1" ht="16.9" customHeight="1">
      <c r="A1618" s="33"/>
      <c r="B1618" s="34"/>
      <c r="C1618" s="215" t="s">
        <v>1</v>
      </c>
      <c r="D1618" s="215" t="s">
        <v>2744</v>
      </c>
      <c r="E1618" s="18" t="s">
        <v>1</v>
      </c>
      <c r="F1618" s="216">
        <v>4.954</v>
      </c>
      <c r="G1618" s="33"/>
      <c r="H1618" s="34"/>
    </row>
    <row r="1619" spans="1:8" s="2" customFormat="1" ht="16.9" customHeight="1">
      <c r="A1619" s="33"/>
      <c r="B1619" s="34"/>
      <c r="C1619" s="215" t="s">
        <v>1</v>
      </c>
      <c r="D1619" s="215" t="s">
        <v>2745</v>
      </c>
      <c r="E1619" s="18" t="s">
        <v>1</v>
      </c>
      <c r="F1619" s="216">
        <v>4.18</v>
      </c>
      <c r="G1619" s="33"/>
      <c r="H1619" s="34"/>
    </row>
    <row r="1620" spans="1:8" s="2" customFormat="1" ht="16.9" customHeight="1">
      <c r="A1620" s="33"/>
      <c r="B1620" s="34"/>
      <c r="C1620" s="215" t="s">
        <v>1</v>
      </c>
      <c r="D1620" s="215" t="s">
        <v>2746</v>
      </c>
      <c r="E1620" s="18" t="s">
        <v>1</v>
      </c>
      <c r="F1620" s="216">
        <v>4.468</v>
      </c>
      <c r="G1620" s="33"/>
      <c r="H1620" s="34"/>
    </row>
    <row r="1621" spans="1:8" s="2" customFormat="1" ht="16.9" customHeight="1">
      <c r="A1621" s="33"/>
      <c r="B1621" s="34"/>
      <c r="C1621" s="215" t="s">
        <v>1</v>
      </c>
      <c r="D1621" s="215" t="s">
        <v>2747</v>
      </c>
      <c r="E1621" s="18" t="s">
        <v>1</v>
      </c>
      <c r="F1621" s="216">
        <v>10.767</v>
      </c>
      <c r="G1621" s="33"/>
      <c r="H1621" s="34"/>
    </row>
    <row r="1622" spans="1:8" s="2" customFormat="1" ht="16.9" customHeight="1">
      <c r="A1622" s="33"/>
      <c r="B1622" s="34"/>
      <c r="C1622" s="215" t="s">
        <v>1</v>
      </c>
      <c r="D1622" s="215" t="s">
        <v>2748</v>
      </c>
      <c r="E1622" s="18" t="s">
        <v>1</v>
      </c>
      <c r="F1622" s="216">
        <v>5.263</v>
      </c>
      <c r="G1622" s="33"/>
      <c r="H1622" s="34"/>
    </row>
    <row r="1623" spans="1:8" s="2" customFormat="1" ht="16.9" customHeight="1">
      <c r="A1623" s="33"/>
      <c r="B1623" s="34"/>
      <c r="C1623" s="215" t="s">
        <v>1</v>
      </c>
      <c r="D1623" s="215" t="s">
        <v>2749</v>
      </c>
      <c r="E1623" s="18" t="s">
        <v>1</v>
      </c>
      <c r="F1623" s="216">
        <v>5.346</v>
      </c>
      <c r="G1623" s="33"/>
      <c r="H1623" s="34"/>
    </row>
    <row r="1624" spans="1:8" s="2" customFormat="1" ht="16.9" customHeight="1">
      <c r="A1624" s="33"/>
      <c r="B1624" s="34"/>
      <c r="C1624" s="215" t="s">
        <v>1</v>
      </c>
      <c r="D1624" s="215" t="s">
        <v>2750</v>
      </c>
      <c r="E1624" s="18" t="s">
        <v>1</v>
      </c>
      <c r="F1624" s="216">
        <v>8.213</v>
      </c>
      <c r="G1624" s="33"/>
      <c r="H1624" s="34"/>
    </row>
    <row r="1625" spans="1:8" s="2" customFormat="1" ht="16.9" customHeight="1">
      <c r="A1625" s="33"/>
      <c r="B1625" s="34"/>
      <c r="C1625" s="215" t="s">
        <v>1</v>
      </c>
      <c r="D1625" s="215" t="s">
        <v>2751</v>
      </c>
      <c r="E1625" s="18" t="s">
        <v>1</v>
      </c>
      <c r="F1625" s="216">
        <v>10.775</v>
      </c>
      <c r="G1625" s="33"/>
      <c r="H1625" s="34"/>
    </row>
    <row r="1626" spans="1:8" s="2" customFormat="1" ht="16.9" customHeight="1">
      <c r="A1626" s="33"/>
      <c r="B1626" s="34"/>
      <c r="C1626" s="215" t="s">
        <v>1</v>
      </c>
      <c r="D1626" s="215" t="s">
        <v>2752</v>
      </c>
      <c r="E1626" s="18" t="s">
        <v>1</v>
      </c>
      <c r="F1626" s="216">
        <v>4.871</v>
      </c>
      <c r="G1626" s="33"/>
      <c r="H1626" s="34"/>
    </row>
    <row r="1627" spans="1:8" s="2" customFormat="1" ht="16.9" customHeight="1">
      <c r="A1627" s="33"/>
      <c r="B1627" s="34"/>
      <c r="C1627" s="215" t="s">
        <v>1</v>
      </c>
      <c r="D1627" s="215" t="s">
        <v>2753</v>
      </c>
      <c r="E1627" s="18" t="s">
        <v>1</v>
      </c>
      <c r="F1627" s="216">
        <v>5.171</v>
      </c>
      <c r="G1627" s="33"/>
      <c r="H1627" s="34"/>
    </row>
    <row r="1628" spans="1:8" s="2" customFormat="1" ht="16.9" customHeight="1">
      <c r="A1628" s="33"/>
      <c r="B1628" s="34"/>
      <c r="C1628" s="215" t="s">
        <v>1</v>
      </c>
      <c r="D1628" s="215" t="s">
        <v>2754</v>
      </c>
      <c r="E1628" s="18" t="s">
        <v>1</v>
      </c>
      <c r="F1628" s="216">
        <v>8.384</v>
      </c>
      <c r="G1628" s="33"/>
      <c r="H1628" s="34"/>
    </row>
    <row r="1629" spans="1:8" s="2" customFormat="1" ht="16.9" customHeight="1">
      <c r="A1629" s="33"/>
      <c r="B1629" s="34"/>
      <c r="C1629" s="215" t="s">
        <v>1</v>
      </c>
      <c r="D1629" s="215" t="s">
        <v>2755</v>
      </c>
      <c r="E1629" s="18" t="s">
        <v>1</v>
      </c>
      <c r="F1629" s="216">
        <v>12.015</v>
      </c>
      <c r="G1629" s="33"/>
      <c r="H1629" s="34"/>
    </row>
    <row r="1630" spans="1:8" s="2" customFormat="1" ht="16.9" customHeight="1">
      <c r="A1630" s="33"/>
      <c r="B1630" s="34"/>
      <c r="C1630" s="215" t="s">
        <v>1</v>
      </c>
      <c r="D1630" s="215" t="s">
        <v>2756</v>
      </c>
      <c r="E1630" s="18" t="s">
        <v>1</v>
      </c>
      <c r="F1630" s="216">
        <v>5.301</v>
      </c>
      <c r="G1630" s="33"/>
      <c r="H1630" s="34"/>
    </row>
    <row r="1631" spans="1:8" s="2" customFormat="1" ht="16.9" customHeight="1">
      <c r="A1631" s="33"/>
      <c r="B1631" s="34"/>
      <c r="C1631" s="215" t="s">
        <v>1</v>
      </c>
      <c r="D1631" s="215" t="s">
        <v>2757</v>
      </c>
      <c r="E1631" s="18" t="s">
        <v>1</v>
      </c>
      <c r="F1631" s="216">
        <v>5.711</v>
      </c>
      <c r="G1631" s="33"/>
      <c r="H1631" s="34"/>
    </row>
    <row r="1632" spans="1:8" s="2" customFormat="1" ht="16.9" customHeight="1">
      <c r="A1632" s="33"/>
      <c r="B1632" s="34"/>
      <c r="C1632" s="215" t="s">
        <v>1</v>
      </c>
      <c r="D1632" s="215" t="s">
        <v>2758</v>
      </c>
      <c r="E1632" s="18" t="s">
        <v>1</v>
      </c>
      <c r="F1632" s="216">
        <v>7.695</v>
      </c>
      <c r="G1632" s="33"/>
      <c r="H1632" s="34"/>
    </row>
    <row r="1633" spans="1:8" s="2" customFormat="1" ht="16.9" customHeight="1">
      <c r="A1633" s="33"/>
      <c r="B1633" s="34"/>
      <c r="C1633" s="215" t="s">
        <v>1</v>
      </c>
      <c r="D1633" s="215" t="s">
        <v>2759</v>
      </c>
      <c r="E1633" s="18" t="s">
        <v>1</v>
      </c>
      <c r="F1633" s="216">
        <v>5.828</v>
      </c>
      <c r="G1633" s="33"/>
      <c r="H1633" s="34"/>
    </row>
    <row r="1634" spans="1:8" s="2" customFormat="1" ht="16.9" customHeight="1">
      <c r="A1634" s="33"/>
      <c r="B1634" s="34"/>
      <c r="C1634" s="215" t="s">
        <v>1</v>
      </c>
      <c r="D1634" s="215" t="s">
        <v>2760</v>
      </c>
      <c r="E1634" s="18" t="s">
        <v>1</v>
      </c>
      <c r="F1634" s="216">
        <v>7.452</v>
      </c>
      <c r="G1634" s="33"/>
      <c r="H1634" s="34"/>
    </row>
    <row r="1635" spans="1:8" s="2" customFormat="1" ht="16.9" customHeight="1">
      <c r="A1635" s="33"/>
      <c r="B1635" s="34"/>
      <c r="C1635" s="215" t="s">
        <v>1</v>
      </c>
      <c r="D1635" s="215" t="s">
        <v>2761</v>
      </c>
      <c r="E1635" s="18" t="s">
        <v>1</v>
      </c>
      <c r="F1635" s="216">
        <v>6.002</v>
      </c>
      <c r="G1635" s="33"/>
      <c r="H1635" s="34"/>
    </row>
    <row r="1636" spans="1:8" s="2" customFormat="1" ht="16.9" customHeight="1">
      <c r="A1636" s="33"/>
      <c r="B1636" s="34"/>
      <c r="C1636" s="215" t="s">
        <v>1</v>
      </c>
      <c r="D1636" s="215" t="s">
        <v>2762</v>
      </c>
      <c r="E1636" s="18" t="s">
        <v>1</v>
      </c>
      <c r="F1636" s="216">
        <v>7.297</v>
      </c>
      <c r="G1636" s="33"/>
      <c r="H1636" s="34"/>
    </row>
    <row r="1637" spans="1:8" s="2" customFormat="1" ht="16.9" customHeight="1">
      <c r="A1637" s="33"/>
      <c r="B1637" s="34"/>
      <c r="C1637" s="215" t="s">
        <v>1</v>
      </c>
      <c r="D1637" s="215" t="s">
        <v>2763</v>
      </c>
      <c r="E1637" s="18" t="s">
        <v>1</v>
      </c>
      <c r="F1637" s="216">
        <v>4.912</v>
      </c>
      <c r="G1637" s="33"/>
      <c r="H1637" s="34"/>
    </row>
    <row r="1638" spans="1:8" s="2" customFormat="1" ht="16.9" customHeight="1">
      <c r="A1638" s="33"/>
      <c r="B1638" s="34"/>
      <c r="C1638" s="215" t="s">
        <v>1</v>
      </c>
      <c r="D1638" s="215" t="s">
        <v>2764</v>
      </c>
      <c r="E1638" s="18" t="s">
        <v>1</v>
      </c>
      <c r="F1638" s="216">
        <v>5.999</v>
      </c>
      <c r="G1638" s="33"/>
      <c r="H1638" s="34"/>
    </row>
    <row r="1639" spans="1:8" s="2" customFormat="1" ht="16.9" customHeight="1">
      <c r="A1639" s="33"/>
      <c r="B1639" s="34"/>
      <c r="C1639" s="215" t="s">
        <v>1</v>
      </c>
      <c r="D1639" s="215" t="s">
        <v>2765</v>
      </c>
      <c r="E1639" s="18" t="s">
        <v>1</v>
      </c>
      <c r="F1639" s="216">
        <v>5.314</v>
      </c>
      <c r="G1639" s="33"/>
      <c r="H1639" s="34"/>
    </row>
    <row r="1640" spans="1:8" s="2" customFormat="1" ht="16.9" customHeight="1">
      <c r="A1640" s="33"/>
      <c r="B1640" s="34"/>
      <c r="C1640" s="215" t="s">
        <v>1</v>
      </c>
      <c r="D1640" s="215" t="s">
        <v>2766</v>
      </c>
      <c r="E1640" s="18" t="s">
        <v>1</v>
      </c>
      <c r="F1640" s="216">
        <v>6.494</v>
      </c>
      <c r="G1640" s="33"/>
      <c r="H1640" s="34"/>
    </row>
    <row r="1641" spans="1:8" s="2" customFormat="1" ht="16.9" customHeight="1">
      <c r="A1641" s="33"/>
      <c r="B1641" s="34"/>
      <c r="C1641" s="215" t="s">
        <v>1</v>
      </c>
      <c r="D1641" s="215" t="s">
        <v>2767</v>
      </c>
      <c r="E1641" s="18" t="s">
        <v>1</v>
      </c>
      <c r="F1641" s="216">
        <v>3.826</v>
      </c>
      <c r="G1641" s="33"/>
      <c r="H1641" s="34"/>
    </row>
    <row r="1642" spans="1:8" s="2" customFormat="1" ht="16.9" customHeight="1">
      <c r="A1642" s="33"/>
      <c r="B1642" s="34"/>
      <c r="C1642" s="215" t="s">
        <v>1</v>
      </c>
      <c r="D1642" s="215" t="s">
        <v>2768</v>
      </c>
      <c r="E1642" s="18" t="s">
        <v>1</v>
      </c>
      <c r="F1642" s="216">
        <v>5.651</v>
      </c>
      <c r="G1642" s="33"/>
      <c r="H1642" s="34"/>
    </row>
    <row r="1643" spans="1:8" s="2" customFormat="1" ht="16.9" customHeight="1">
      <c r="A1643" s="33"/>
      <c r="B1643" s="34"/>
      <c r="C1643" s="215" t="s">
        <v>1</v>
      </c>
      <c r="D1643" s="215" t="s">
        <v>1284</v>
      </c>
      <c r="E1643" s="18" t="s">
        <v>1</v>
      </c>
      <c r="F1643" s="216">
        <v>0</v>
      </c>
      <c r="G1643" s="33"/>
      <c r="H1643" s="34"/>
    </row>
    <row r="1644" spans="1:8" s="2" customFormat="1" ht="16.9" customHeight="1">
      <c r="A1644" s="33"/>
      <c r="B1644" s="34"/>
      <c r="C1644" s="215" t="s">
        <v>1</v>
      </c>
      <c r="D1644" s="215" t="s">
        <v>2265</v>
      </c>
      <c r="E1644" s="18" t="s">
        <v>1</v>
      </c>
      <c r="F1644" s="216">
        <v>-78.687</v>
      </c>
      <c r="G1644" s="33"/>
      <c r="H1644" s="34"/>
    </row>
    <row r="1645" spans="1:8" s="2" customFormat="1" ht="16.9" customHeight="1">
      <c r="A1645" s="33"/>
      <c r="B1645" s="34"/>
      <c r="C1645" s="215" t="s">
        <v>1</v>
      </c>
      <c r="D1645" s="215" t="s">
        <v>2266</v>
      </c>
      <c r="E1645" s="18" t="s">
        <v>1</v>
      </c>
      <c r="F1645" s="216">
        <v>-35.64</v>
      </c>
      <c r="G1645" s="33"/>
      <c r="H1645" s="34"/>
    </row>
    <row r="1646" spans="1:8" s="2" customFormat="1" ht="16.9" customHeight="1">
      <c r="A1646" s="33"/>
      <c r="B1646" s="34"/>
      <c r="C1646" s="215" t="s">
        <v>1</v>
      </c>
      <c r="D1646" s="215" t="s">
        <v>1955</v>
      </c>
      <c r="E1646" s="18" t="s">
        <v>1</v>
      </c>
      <c r="F1646" s="216">
        <v>-25.423</v>
      </c>
      <c r="G1646" s="33"/>
      <c r="H1646" s="34"/>
    </row>
    <row r="1647" spans="1:8" s="2" customFormat="1" ht="16.9" customHeight="1">
      <c r="A1647" s="33"/>
      <c r="B1647" s="34"/>
      <c r="C1647" s="215" t="s">
        <v>1</v>
      </c>
      <c r="D1647" s="215" t="s">
        <v>1956</v>
      </c>
      <c r="E1647" s="18" t="s">
        <v>1</v>
      </c>
      <c r="F1647" s="216">
        <v>-4.635</v>
      </c>
      <c r="G1647" s="33"/>
      <c r="H1647" s="34"/>
    </row>
    <row r="1648" spans="1:8" s="2" customFormat="1" ht="16.9" customHeight="1">
      <c r="A1648" s="33"/>
      <c r="B1648" s="34"/>
      <c r="C1648" s="215" t="s">
        <v>1</v>
      </c>
      <c r="D1648" s="215" t="s">
        <v>1958</v>
      </c>
      <c r="E1648" s="18" t="s">
        <v>1</v>
      </c>
      <c r="F1648" s="216">
        <v>-0.381</v>
      </c>
      <c r="G1648" s="33"/>
      <c r="H1648" s="34"/>
    </row>
    <row r="1649" spans="1:8" s="2" customFormat="1" ht="16.9" customHeight="1">
      <c r="A1649" s="33"/>
      <c r="B1649" s="34"/>
      <c r="C1649" s="215" t="s">
        <v>1</v>
      </c>
      <c r="D1649" s="215" t="s">
        <v>2769</v>
      </c>
      <c r="E1649" s="18" t="s">
        <v>1</v>
      </c>
      <c r="F1649" s="216">
        <v>-2.376</v>
      </c>
      <c r="G1649" s="33"/>
      <c r="H1649" s="34"/>
    </row>
    <row r="1650" spans="1:8" s="2" customFormat="1" ht="16.9" customHeight="1">
      <c r="A1650" s="33"/>
      <c r="B1650" s="34"/>
      <c r="C1650" s="215" t="s">
        <v>1</v>
      </c>
      <c r="D1650" s="215" t="s">
        <v>2770</v>
      </c>
      <c r="E1650" s="18" t="s">
        <v>1</v>
      </c>
      <c r="F1650" s="216">
        <v>-214.847</v>
      </c>
      <c r="G1650" s="33"/>
      <c r="H1650" s="34"/>
    </row>
    <row r="1651" spans="1:8" s="2" customFormat="1" ht="16.9" customHeight="1">
      <c r="A1651" s="33"/>
      <c r="B1651" s="34"/>
      <c r="C1651" s="215" t="s">
        <v>830</v>
      </c>
      <c r="D1651" s="215" t="s">
        <v>239</v>
      </c>
      <c r="E1651" s="18" t="s">
        <v>1</v>
      </c>
      <c r="F1651" s="216">
        <v>54.3350000000001</v>
      </c>
      <c r="G1651" s="33"/>
      <c r="H1651" s="34"/>
    </row>
    <row r="1652" spans="1:8" s="2" customFormat="1" ht="16.9" customHeight="1">
      <c r="A1652" s="33"/>
      <c r="B1652" s="34"/>
      <c r="C1652" s="217" t="s">
        <v>3048</v>
      </c>
      <c r="D1652" s="33"/>
      <c r="E1652" s="33"/>
      <c r="F1652" s="33"/>
      <c r="G1652" s="33"/>
      <c r="H1652" s="34"/>
    </row>
    <row r="1653" spans="1:8" s="2" customFormat="1" ht="16.9" customHeight="1">
      <c r="A1653" s="33"/>
      <c r="B1653" s="34"/>
      <c r="C1653" s="215" t="s">
        <v>2700</v>
      </c>
      <c r="D1653" s="215" t="s">
        <v>2701</v>
      </c>
      <c r="E1653" s="18" t="s">
        <v>222</v>
      </c>
      <c r="F1653" s="216">
        <v>32.601</v>
      </c>
      <c r="G1653" s="33"/>
      <c r="H1653" s="34"/>
    </row>
    <row r="1654" spans="1:8" s="2" customFormat="1" ht="16.9" customHeight="1">
      <c r="A1654" s="33"/>
      <c r="B1654" s="34"/>
      <c r="C1654" s="215" t="s">
        <v>2772</v>
      </c>
      <c r="D1654" s="215" t="s">
        <v>2773</v>
      </c>
      <c r="E1654" s="18" t="s">
        <v>222</v>
      </c>
      <c r="F1654" s="216">
        <v>21.734</v>
      </c>
      <c r="G1654" s="33"/>
      <c r="H1654" s="34"/>
    </row>
    <row r="1655" spans="1:8" s="2" customFormat="1" ht="16.9" customHeight="1">
      <c r="A1655" s="33"/>
      <c r="B1655" s="34"/>
      <c r="C1655" s="211" t="s">
        <v>831</v>
      </c>
      <c r="D1655" s="212" t="s">
        <v>1</v>
      </c>
      <c r="E1655" s="213" t="s">
        <v>1</v>
      </c>
      <c r="F1655" s="214">
        <v>416.324</v>
      </c>
      <c r="G1655" s="33"/>
      <c r="H1655" s="34"/>
    </row>
    <row r="1656" spans="1:8" s="2" customFormat="1" ht="16.9" customHeight="1">
      <c r="A1656" s="33"/>
      <c r="B1656" s="34"/>
      <c r="C1656" s="215" t="s">
        <v>1</v>
      </c>
      <c r="D1656" s="215" t="s">
        <v>2702</v>
      </c>
      <c r="E1656" s="18" t="s">
        <v>1</v>
      </c>
      <c r="F1656" s="216">
        <v>10.15</v>
      </c>
      <c r="G1656" s="33"/>
      <c r="H1656" s="34"/>
    </row>
    <row r="1657" spans="1:8" s="2" customFormat="1" ht="16.9" customHeight="1">
      <c r="A1657" s="33"/>
      <c r="B1657" s="34"/>
      <c r="C1657" s="215" t="s">
        <v>1</v>
      </c>
      <c r="D1657" s="215" t="s">
        <v>2703</v>
      </c>
      <c r="E1657" s="18" t="s">
        <v>1</v>
      </c>
      <c r="F1657" s="216">
        <v>8.538</v>
      </c>
      <c r="G1657" s="33"/>
      <c r="H1657" s="34"/>
    </row>
    <row r="1658" spans="1:8" s="2" customFormat="1" ht="16.9" customHeight="1">
      <c r="A1658" s="33"/>
      <c r="B1658" s="34"/>
      <c r="C1658" s="215" t="s">
        <v>1</v>
      </c>
      <c r="D1658" s="215" t="s">
        <v>2704</v>
      </c>
      <c r="E1658" s="18" t="s">
        <v>1</v>
      </c>
      <c r="F1658" s="216">
        <v>9.356</v>
      </c>
      <c r="G1658" s="33"/>
      <c r="H1658" s="34"/>
    </row>
    <row r="1659" spans="1:8" s="2" customFormat="1" ht="16.9" customHeight="1">
      <c r="A1659" s="33"/>
      <c r="B1659" s="34"/>
      <c r="C1659" s="215" t="s">
        <v>1</v>
      </c>
      <c r="D1659" s="215" t="s">
        <v>2705</v>
      </c>
      <c r="E1659" s="18" t="s">
        <v>1</v>
      </c>
      <c r="F1659" s="216">
        <v>1.276</v>
      </c>
      <c r="G1659" s="33"/>
      <c r="H1659" s="34"/>
    </row>
    <row r="1660" spans="1:8" s="2" customFormat="1" ht="16.9" customHeight="1">
      <c r="A1660" s="33"/>
      <c r="B1660" s="34"/>
      <c r="C1660" s="215" t="s">
        <v>1</v>
      </c>
      <c r="D1660" s="215" t="s">
        <v>2706</v>
      </c>
      <c r="E1660" s="18" t="s">
        <v>1</v>
      </c>
      <c r="F1660" s="216">
        <v>8.813</v>
      </c>
      <c r="G1660" s="33"/>
      <c r="H1660" s="34"/>
    </row>
    <row r="1661" spans="1:8" s="2" customFormat="1" ht="16.9" customHeight="1">
      <c r="A1661" s="33"/>
      <c r="B1661" s="34"/>
      <c r="C1661" s="215" t="s">
        <v>1</v>
      </c>
      <c r="D1661" s="215" t="s">
        <v>2707</v>
      </c>
      <c r="E1661" s="18" t="s">
        <v>1</v>
      </c>
      <c r="F1661" s="216">
        <v>5.443</v>
      </c>
      <c r="G1661" s="33"/>
      <c r="H1661" s="34"/>
    </row>
    <row r="1662" spans="1:8" s="2" customFormat="1" ht="16.9" customHeight="1">
      <c r="A1662" s="33"/>
      <c r="B1662" s="34"/>
      <c r="C1662" s="215" t="s">
        <v>1</v>
      </c>
      <c r="D1662" s="215" t="s">
        <v>2708</v>
      </c>
      <c r="E1662" s="18" t="s">
        <v>1</v>
      </c>
      <c r="F1662" s="216">
        <v>5.069</v>
      </c>
      <c r="G1662" s="33"/>
      <c r="H1662" s="34"/>
    </row>
    <row r="1663" spans="1:8" s="2" customFormat="1" ht="16.9" customHeight="1">
      <c r="A1663" s="33"/>
      <c r="B1663" s="34"/>
      <c r="C1663" s="215" t="s">
        <v>1</v>
      </c>
      <c r="D1663" s="215" t="s">
        <v>2709</v>
      </c>
      <c r="E1663" s="18" t="s">
        <v>1</v>
      </c>
      <c r="F1663" s="216">
        <v>4.016</v>
      </c>
      <c r="G1663" s="33"/>
      <c r="H1663" s="34"/>
    </row>
    <row r="1664" spans="1:8" s="2" customFormat="1" ht="16.9" customHeight="1">
      <c r="A1664" s="33"/>
      <c r="B1664" s="34"/>
      <c r="C1664" s="215" t="s">
        <v>1</v>
      </c>
      <c r="D1664" s="215" t="s">
        <v>2710</v>
      </c>
      <c r="E1664" s="18" t="s">
        <v>1</v>
      </c>
      <c r="F1664" s="216">
        <v>9.222</v>
      </c>
      <c r="G1664" s="33"/>
      <c r="H1664" s="34"/>
    </row>
    <row r="1665" spans="1:8" s="2" customFormat="1" ht="16.9" customHeight="1">
      <c r="A1665" s="33"/>
      <c r="B1665" s="34"/>
      <c r="C1665" s="215" t="s">
        <v>1</v>
      </c>
      <c r="D1665" s="215" t="s">
        <v>2711</v>
      </c>
      <c r="E1665" s="18" t="s">
        <v>1</v>
      </c>
      <c r="F1665" s="216">
        <v>4.284</v>
      </c>
      <c r="G1665" s="33"/>
      <c r="H1665" s="34"/>
    </row>
    <row r="1666" spans="1:8" s="2" customFormat="1" ht="16.9" customHeight="1">
      <c r="A1666" s="33"/>
      <c r="B1666" s="34"/>
      <c r="C1666" s="215" t="s">
        <v>1</v>
      </c>
      <c r="D1666" s="215" t="s">
        <v>2712</v>
      </c>
      <c r="E1666" s="18" t="s">
        <v>1</v>
      </c>
      <c r="F1666" s="216">
        <v>4.55</v>
      </c>
      <c r="G1666" s="33"/>
      <c r="H1666" s="34"/>
    </row>
    <row r="1667" spans="1:8" s="2" customFormat="1" ht="16.9" customHeight="1">
      <c r="A1667" s="33"/>
      <c r="B1667" s="34"/>
      <c r="C1667" s="215" t="s">
        <v>1</v>
      </c>
      <c r="D1667" s="215" t="s">
        <v>2713</v>
      </c>
      <c r="E1667" s="18" t="s">
        <v>1</v>
      </c>
      <c r="F1667" s="216">
        <v>3.623</v>
      </c>
      <c r="G1667" s="33"/>
      <c r="H1667" s="34"/>
    </row>
    <row r="1668" spans="1:8" s="2" customFormat="1" ht="16.9" customHeight="1">
      <c r="A1668" s="33"/>
      <c r="B1668" s="34"/>
      <c r="C1668" s="215" t="s">
        <v>1</v>
      </c>
      <c r="D1668" s="215" t="s">
        <v>2714</v>
      </c>
      <c r="E1668" s="18" t="s">
        <v>1</v>
      </c>
      <c r="F1668" s="216">
        <v>8.986</v>
      </c>
      <c r="G1668" s="33"/>
      <c r="H1668" s="34"/>
    </row>
    <row r="1669" spans="1:8" s="2" customFormat="1" ht="16.9" customHeight="1">
      <c r="A1669" s="33"/>
      <c r="B1669" s="34"/>
      <c r="C1669" s="215" t="s">
        <v>1</v>
      </c>
      <c r="D1669" s="215" t="s">
        <v>2715</v>
      </c>
      <c r="E1669" s="18" t="s">
        <v>1</v>
      </c>
      <c r="F1669" s="216">
        <v>5.575</v>
      </c>
      <c r="G1669" s="33"/>
      <c r="H1669" s="34"/>
    </row>
    <row r="1670" spans="1:8" s="2" customFormat="1" ht="16.9" customHeight="1">
      <c r="A1670" s="33"/>
      <c r="B1670" s="34"/>
      <c r="C1670" s="215" t="s">
        <v>1</v>
      </c>
      <c r="D1670" s="215" t="s">
        <v>2716</v>
      </c>
      <c r="E1670" s="18" t="s">
        <v>1</v>
      </c>
      <c r="F1670" s="216">
        <v>4.604</v>
      </c>
      <c r="G1670" s="33"/>
      <c r="H1670" s="34"/>
    </row>
    <row r="1671" spans="1:8" s="2" customFormat="1" ht="16.9" customHeight="1">
      <c r="A1671" s="33"/>
      <c r="B1671" s="34"/>
      <c r="C1671" s="215" t="s">
        <v>1</v>
      </c>
      <c r="D1671" s="215" t="s">
        <v>2717</v>
      </c>
      <c r="E1671" s="18" t="s">
        <v>1</v>
      </c>
      <c r="F1671" s="216">
        <v>3.578</v>
      </c>
      <c r="G1671" s="33"/>
      <c r="H1671" s="34"/>
    </row>
    <row r="1672" spans="1:8" s="2" customFormat="1" ht="16.9" customHeight="1">
      <c r="A1672" s="33"/>
      <c r="B1672" s="34"/>
      <c r="C1672" s="215" t="s">
        <v>1</v>
      </c>
      <c r="D1672" s="215" t="s">
        <v>2718</v>
      </c>
      <c r="E1672" s="18" t="s">
        <v>1</v>
      </c>
      <c r="F1672" s="216">
        <v>9.014</v>
      </c>
      <c r="G1672" s="33"/>
      <c r="H1672" s="34"/>
    </row>
    <row r="1673" spans="1:8" s="2" customFormat="1" ht="16.9" customHeight="1">
      <c r="A1673" s="33"/>
      <c r="B1673" s="34"/>
      <c r="C1673" s="215" t="s">
        <v>1</v>
      </c>
      <c r="D1673" s="215" t="s">
        <v>2719</v>
      </c>
      <c r="E1673" s="18" t="s">
        <v>1</v>
      </c>
      <c r="F1673" s="216">
        <v>4.99</v>
      </c>
      <c r="G1673" s="33"/>
      <c r="H1673" s="34"/>
    </row>
    <row r="1674" spans="1:8" s="2" customFormat="1" ht="16.9" customHeight="1">
      <c r="A1674" s="33"/>
      <c r="B1674" s="34"/>
      <c r="C1674" s="215" t="s">
        <v>1</v>
      </c>
      <c r="D1674" s="215" t="s">
        <v>2720</v>
      </c>
      <c r="E1674" s="18" t="s">
        <v>1</v>
      </c>
      <c r="F1674" s="216">
        <v>4.544</v>
      </c>
      <c r="G1674" s="33"/>
      <c r="H1674" s="34"/>
    </row>
    <row r="1675" spans="1:8" s="2" customFormat="1" ht="16.9" customHeight="1">
      <c r="A1675" s="33"/>
      <c r="B1675" s="34"/>
      <c r="C1675" s="215" t="s">
        <v>1</v>
      </c>
      <c r="D1675" s="215" t="s">
        <v>2721</v>
      </c>
      <c r="E1675" s="18" t="s">
        <v>1</v>
      </c>
      <c r="F1675" s="216">
        <v>3.623</v>
      </c>
      <c r="G1675" s="33"/>
      <c r="H1675" s="34"/>
    </row>
    <row r="1676" spans="1:8" s="2" customFormat="1" ht="16.9" customHeight="1">
      <c r="A1676" s="33"/>
      <c r="B1676" s="34"/>
      <c r="C1676" s="215" t="s">
        <v>1</v>
      </c>
      <c r="D1676" s="215" t="s">
        <v>2722</v>
      </c>
      <c r="E1676" s="18" t="s">
        <v>1</v>
      </c>
      <c r="F1676" s="216">
        <v>9.216</v>
      </c>
      <c r="G1676" s="33"/>
      <c r="H1676" s="34"/>
    </row>
    <row r="1677" spans="1:8" s="2" customFormat="1" ht="16.9" customHeight="1">
      <c r="A1677" s="33"/>
      <c r="B1677" s="34"/>
      <c r="C1677" s="215" t="s">
        <v>1</v>
      </c>
      <c r="D1677" s="215" t="s">
        <v>2723</v>
      </c>
      <c r="E1677" s="18" t="s">
        <v>1</v>
      </c>
      <c r="F1677" s="216">
        <v>4.896</v>
      </c>
      <c r="G1677" s="33"/>
      <c r="H1677" s="34"/>
    </row>
    <row r="1678" spans="1:8" s="2" customFormat="1" ht="16.9" customHeight="1">
      <c r="A1678" s="33"/>
      <c r="B1678" s="34"/>
      <c r="C1678" s="215" t="s">
        <v>1</v>
      </c>
      <c r="D1678" s="215" t="s">
        <v>2724</v>
      </c>
      <c r="E1678" s="18" t="s">
        <v>1</v>
      </c>
      <c r="F1678" s="216">
        <v>4.59</v>
      </c>
      <c r="G1678" s="33"/>
      <c r="H1678" s="34"/>
    </row>
    <row r="1679" spans="1:8" s="2" customFormat="1" ht="16.9" customHeight="1">
      <c r="A1679" s="33"/>
      <c r="B1679" s="34"/>
      <c r="C1679" s="215" t="s">
        <v>1</v>
      </c>
      <c r="D1679" s="215" t="s">
        <v>2725</v>
      </c>
      <c r="E1679" s="18" t="s">
        <v>1</v>
      </c>
      <c r="F1679" s="216">
        <v>4.013</v>
      </c>
      <c r="G1679" s="33"/>
      <c r="H1679" s="34"/>
    </row>
    <row r="1680" spans="1:8" s="2" customFormat="1" ht="16.9" customHeight="1">
      <c r="A1680" s="33"/>
      <c r="B1680" s="34"/>
      <c r="C1680" s="215" t="s">
        <v>1</v>
      </c>
      <c r="D1680" s="215" t="s">
        <v>2726</v>
      </c>
      <c r="E1680" s="18" t="s">
        <v>1</v>
      </c>
      <c r="F1680" s="216">
        <v>9.594</v>
      </c>
      <c r="G1680" s="33"/>
      <c r="H1680" s="34"/>
    </row>
    <row r="1681" spans="1:8" s="2" customFormat="1" ht="16.9" customHeight="1">
      <c r="A1681" s="33"/>
      <c r="B1681" s="34"/>
      <c r="C1681" s="215" t="s">
        <v>1</v>
      </c>
      <c r="D1681" s="215" t="s">
        <v>2727</v>
      </c>
      <c r="E1681" s="18" t="s">
        <v>1</v>
      </c>
      <c r="F1681" s="216">
        <v>2.349</v>
      </c>
      <c r="G1681" s="33"/>
      <c r="H1681" s="34"/>
    </row>
    <row r="1682" spans="1:8" s="2" customFormat="1" ht="16.9" customHeight="1">
      <c r="A1682" s="33"/>
      <c r="B1682" s="34"/>
      <c r="C1682" s="215" t="s">
        <v>1</v>
      </c>
      <c r="D1682" s="215" t="s">
        <v>2728</v>
      </c>
      <c r="E1682" s="18" t="s">
        <v>1</v>
      </c>
      <c r="F1682" s="216">
        <v>9.682</v>
      </c>
      <c r="G1682" s="33"/>
      <c r="H1682" s="34"/>
    </row>
    <row r="1683" spans="1:8" s="2" customFormat="1" ht="16.9" customHeight="1">
      <c r="A1683" s="33"/>
      <c r="B1683" s="34"/>
      <c r="C1683" s="215" t="s">
        <v>1</v>
      </c>
      <c r="D1683" s="215" t="s">
        <v>2729</v>
      </c>
      <c r="E1683" s="18" t="s">
        <v>1</v>
      </c>
      <c r="F1683" s="216">
        <v>5.094</v>
      </c>
      <c r="G1683" s="33"/>
      <c r="H1683" s="34"/>
    </row>
    <row r="1684" spans="1:8" s="2" customFormat="1" ht="16.9" customHeight="1">
      <c r="A1684" s="33"/>
      <c r="B1684" s="34"/>
      <c r="C1684" s="215" t="s">
        <v>1</v>
      </c>
      <c r="D1684" s="215" t="s">
        <v>2730</v>
      </c>
      <c r="E1684" s="18" t="s">
        <v>1</v>
      </c>
      <c r="F1684" s="216">
        <v>4.338</v>
      </c>
      <c r="G1684" s="33"/>
      <c r="H1684" s="34"/>
    </row>
    <row r="1685" spans="1:8" s="2" customFormat="1" ht="16.9" customHeight="1">
      <c r="A1685" s="33"/>
      <c r="B1685" s="34"/>
      <c r="C1685" s="215" t="s">
        <v>1</v>
      </c>
      <c r="D1685" s="215" t="s">
        <v>2731</v>
      </c>
      <c r="E1685" s="18" t="s">
        <v>1</v>
      </c>
      <c r="F1685" s="216">
        <v>3.873</v>
      </c>
      <c r="G1685" s="33"/>
      <c r="H1685" s="34"/>
    </row>
    <row r="1686" spans="1:8" s="2" customFormat="1" ht="16.9" customHeight="1">
      <c r="A1686" s="33"/>
      <c r="B1686" s="34"/>
      <c r="C1686" s="215" t="s">
        <v>1</v>
      </c>
      <c r="D1686" s="215" t="s">
        <v>2732</v>
      </c>
      <c r="E1686" s="18" t="s">
        <v>1</v>
      </c>
      <c r="F1686" s="216">
        <v>9.711</v>
      </c>
      <c r="G1686" s="33"/>
      <c r="H1686" s="34"/>
    </row>
    <row r="1687" spans="1:8" s="2" customFormat="1" ht="16.9" customHeight="1">
      <c r="A1687" s="33"/>
      <c r="B1687" s="34"/>
      <c r="C1687" s="215" t="s">
        <v>1</v>
      </c>
      <c r="D1687" s="215" t="s">
        <v>2733</v>
      </c>
      <c r="E1687" s="18" t="s">
        <v>1</v>
      </c>
      <c r="F1687" s="216">
        <v>5.019</v>
      </c>
      <c r="G1687" s="33"/>
      <c r="H1687" s="34"/>
    </row>
    <row r="1688" spans="1:8" s="2" customFormat="1" ht="16.9" customHeight="1">
      <c r="A1688" s="33"/>
      <c r="B1688" s="34"/>
      <c r="C1688" s="215" t="s">
        <v>1</v>
      </c>
      <c r="D1688" s="215" t="s">
        <v>2734</v>
      </c>
      <c r="E1688" s="18" t="s">
        <v>1</v>
      </c>
      <c r="F1688" s="216">
        <v>4.694</v>
      </c>
      <c r="G1688" s="33"/>
      <c r="H1688" s="34"/>
    </row>
    <row r="1689" spans="1:8" s="2" customFormat="1" ht="16.9" customHeight="1">
      <c r="A1689" s="33"/>
      <c r="B1689" s="34"/>
      <c r="C1689" s="215" t="s">
        <v>1</v>
      </c>
      <c r="D1689" s="215" t="s">
        <v>2735</v>
      </c>
      <c r="E1689" s="18" t="s">
        <v>1</v>
      </c>
      <c r="F1689" s="216">
        <v>3.943</v>
      </c>
      <c r="G1689" s="33"/>
      <c r="H1689" s="34"/>
    </row>
    <row r="1690" spans="1:8" s="2" customFormat="1" ht="16.9" customHeight="1">
      <c r="A1690" s="33"/>
      <c r="B1690" s="34"/>
      <c r="C1690" s="215" t="s">
        <v>1</v>
      </c>
      <c r="D1690" s="215" t="s">
        <v>2736</v>
      </c>
      <c r="E1690" s="18" t="s">
        <v>1</v>
      </c>
      <c r="F1690" s="216">
        <v>9.623</v>
      </c>
      <c r="G1690" s="33"/>
      <c r="H1690" s="34"/>
    </row>
    <row r="1691" spans="1:8" s="2" customFormat="1" ht="16.9" customHeight="1">
      <c r="A1691" s="33"/>
      <c r="B1691" s="34"/>
      <c r="C1691" s="215" t="s">
        <v>1</v>
      </c>
      <c r="D1691" s="215" t="s">
        <v>2737</v>
      </c>
      <c r="E1691" s="18" t="s">
        <v>1</v>
      </c>
      <c r="F1691" s="216">
        <v>5.019</v>
      </c>
      <c r="G1691" s="33"/>
      <c r="H1691" s="34"/>
    </row>
    <row r="1692" spans="1:8" s="2" customFormat="1" ht="16.9" customHeight="1">
      <c r="A1692" s="33"/>
      <c r="B1692" s="34"/>
      <c r="C1692" s="215" t="s">
        <v>1</v>
      </c>
      <c r="D1692" s="215" t="s">
        <v>2738</v>
      </c>
      <c r="E1692" s="18" t="s">
        <v>1</v>
      </c>
      <c r="F1692" s="216">
        <v>4.838</v>
      </c>
      <c r="G1692" s="33"/>
      <c r="H1692" s="34"/>
    </row>
    <row r="1693" spans="1:8" s="2" customFormat="1" ht="16.9" customHeight="1">
      <c r="A1693" s="33"/>
      <c r="B1693" s="34"/>
      <c r="C1693" s="215" t="s">
        <v>1</v>
      </c>
      <c r="D1693" s="215" t="s">
        <v>2739</v>
      </c>
      <c r="E1693" s="18" t="s">
        <v>1</v>
      </c>
      <c r="F1693" s="216">
        <v>4.072</v>
      </c>
      <c r="G1693" s="33"/>
      <c r="H1693" s="34"/>
    </row>
    <row r="1694" spans="1:8" s="2" customFormat="1" ht="16.9" customHeight="1">
      <c r="A1694" s="33"/>
      <c r="B1694" s="34"/>
      <c r="C1694" s="215" t="s">
        <v>1</v>
      </c>
      <c r="D1694" s="215" t="s">
        <v>2740</v>
      </c>
      <c r="E1694" s="18" t="s">
        <v>1</v>
      </c>
      <c r="F1694" s="216">
        <v>9.874</v>
      </c>
      <c r="G1694" s="33"/>
      <c r="H1694" s="34"/>
    </row>
    <row r="1695" spans="1:8" s="2" customFormat="1" ht="16.9" customHeight="1">
      <c r="A1695" s="33"/>
      <c r="B1695" s="34"/>
      <c r="C1695" s="215" t="s">
        <v>1</v>
      </c>
      <c r="D1695" s="215" t="s">
        <v>2741</v>
      </c>
      <c r="E1695" s="18" t="s">
        <v>1</v>
      </c>
      <c r="F1695" s="216">
        <v>4.722</v>
      </c>
      <c r="G1695" s="33"/>
      <c r="H1695" s="34"/>
    </row>
    <row r="1696" spans="1:8" s="2" customFormat="1" ht="16.9" customHeight="1">
      <c r="A1696" s="33"/>
      <c r="B1696" s="34"/>
      <c r="C1696" s="215" t="s">
        <v>1</v>
      </c>
      <c r="D1696" s="215" t="s">
        <v>2742</v>
      </c>
      <c r="E1696" s="18" t="s">
        <v>1</v>
      </c>
      <c r="F1696" s="216">
        <v>10.712</v>
      </c>
      <c r="G1696" s="33"/>
      <c r="H1696" s="34"/>
    </row>
    <row r="1697" spans="1:8" s="2" customFormat="1" ht="16.9" customHeight="1">
      <c r="A1697" s="33"/>
      <c r="B1697" s="34"/>
      <c r="C1697" s="215" t="s">
        <v>1</v>
      </c>
      <c r="D1697" s="215" t="s">
        <v>2743</v>
      </c>
      <c r="E1697" s="18" t="s">
        <v>1</v>
      </c>
      <c r="F1697" s="216">
        <v>5.309</v>
      </c>
      <c r="G1697" s="33"/>
      <c r="H1697" s="34"/>
    </row>
    <row r="1698" spans="1:8" s="2" customFormat="1" ht="16.9" customHeight="1">
      <c r="A1698" s="33"/>
      <c r="B1698" s="34"/>
      <c r="C1698" s="215" t="s">
        <v>1</v>
      </c>
      <c r="D1698" s="215" t="s">
        <v>2744</v>
      </c>
      <c r="E1698" s="18" t="s">
        <v>1</v>
      </c>
      <c r="F1698" s="216">
        <v>4.954</v>
      </c>
      <c r="G1698" s="33"/>
      <c r="H1698" s="34"/>
    </row>
    <row r="1699" spans="1:8" s="2" customFormat="1" ht="16.9" customHeight="1">
      <c r="A1699" s="33"/>
      <c r="B1699" s="34"/>
      <c r="C1699" s="215" t="s">
        <v>1</v>
      </c>
      <c r="D1699" s="215" t="s">
        <v>2745</v>
      </c>
      <c r="E1699" s="18" t="s">
        <v>1</v>
      </c>
      <c r="F1699" s="216">
        <v>4.18</v>
      </c>
      <c r="G1699" s="33"/>
      <c r="H1699" s="34"/>
    </row>
    <row r="1700" spans="1:8" s="2" customFormat="1" ht="16.9" customHeight="1">
      <c r="A1700" s="33"/>
      <c r="B1700" s="34"/>
      <c r="C1700" s="215" t="s">
        <v>1</v>
      </c>
      <c r="D1700" s="215" t="s">
        <v>2746</v>
      </c>
      <c r="E1700" s="18" t="s">
        <v>1</v>
      </c>
      <c r="F1700" s="216">
        <v>4.468</v>
      </c>
      <c r="G1700" s="33"/>
      <c r="H1700" s="34"/>
    </row>
    <row r="1701" spans="1:8" s="2" customFormat="1" ht="16.9" customHeight="1">
      <c r="A1701" s="33"/>
      <c r="B1701" s="34"/>
      <c r="C1701" s="215" t="s">
        <v>1</v>
      </c>
      <c r="D1701" s="215" t="s">
        <v>2747</v>
      </c>
      <c r="E1701" s="18" t="s">
        <v>1</v>
      </c>
      <c r="F1701" s="216">
        <v>10.767</v>
      </c>
      <c r="G1701" s="33"/>
      <c r="H1701" s="34"/>
    </row>
    <row r="1702" spans="1:8" s="2" customFormat="1" ht="16.9" customHeight="1">
      <c r="A1702" s="33"/>
      <c r="B1702" s="34"/>
      <c r="C1702" s="215" t="s">
        <v>1</v>
      </c>
      <c r="D1702" s="215" t="s">
        <v>2748</v>
      </c>
      <c r="E1702" s="18" t="s">
        <v>1</v>
      </c>
      <c r="F1702" s="216">
        <v>5.263</v>
      </c>
      <c r="G1702" s="33"/>
      <c r="H1702" s="34"/>
    </row>
    <row r="1703" spans="1:8" s="2" customFormat="1" ht="16.9" customHeight="1">
      <c r="A1703" s="33"/>
      <c r="B1703" s="34"/>
      <c r="C1703" s="215" t="s">
        <v>1</v>
      </c>
      <c r="D1703" s="215" t="s">
        <v>2749</v>
      </c>
      <c r="E1703" s="18" t="s">
        <v>1</v>
      </c>
      <c r="F1703" s="216">
        <v>5.346</v>
      </c>
      <c r="G1703" s="33"/>
      <c r="H1703" s="34"/>
    </row>
    <row r="1704" spans="1:8" s="2" customFormat="1" ht="16.9" customHeight="1">
      <c r="A1704" s="33"/>
      <c r="B1704" s="34"/>
      <c r="C1704" s="215" t="s">
        <v>1</v>
      </c>
      <c r="D1704" s="215" t="s">
        <v>2750</v>
      </c>
      <c r="E1704" s="18" t="s">
        <v>1</v>
      </c>
      <c r="F1704" s="216">
        <v>8.213</v>
      </c>
      <c r="G1704" s="33"/>
      <c r="H1704" s="34"/>
    </row>
    <row r="1705" spans="1:8" s="2" customFormat="1" ht="16.9" customHeight="1">
      <c r="A1705" s="33"/>
      <c r="B1705" s="34"/>
      <c r="C1705" s="215" t="s">
        <v>1</v>
      </c>
      <c r="D1705" s="215" t="s">
        <v>2751</v>
      </c>
      <c r="E1705" s="18" t="s">
        <v>1</v>
      </c>
      <c r="F1705" s="216">
        <v>10.775</v>
      </c>
      <c r="G1705" s="33"/>
      <c r="H1705" s="34"/>
    </row>
    <row r="1706" spans="1:8" s="2" customFormat="1" ht="16.9" customHeight="1">
      <c r="A1706" s="33"/>
      <c r="B1706" s="34"/>
      <c r="C1706" s="215" t="s">
        <v>1</v>
      </c>
      <c r="D1706" s="215" t="s">
        <v>2752</v>
      </c>
      <c r="E1706" s="18" t="s">
        <v>1</v>
      </c>
      <c r="F1706" s="216">
        <v>4.871</v>
      </c>
      <c r="G1706" s="33"/>
      <c r="H1706" s="34"/>
    </row>
    <row r="1707" spans="1:8" s="2" customFormat="1" ht="16.9" customHeight="1">
      <c r="A1707" s="33"/>
      <c r="B1707" s="34"/>
      <c r="C1707" s="215" t="s">
        <v>1</v>
      </c>
      <c r="D1707" s="215" t="s">
        <v>2753</v>
      </c>
      <c r="E1707" s="18" t="s">
        <v>1</v>
      </c>
      <c r="F1707" s="216">
        <v>5.171</v>
      </c>
      <c r="G1707" s="33"/>
      <c r="H1707" s="34"/>
    </row>
    <row r="1708" spans="1:8" s="2" customFormat="1" ht="16.9" customHeight="1">
      <c r="A1708" s="33"/>
      <c r="B1708" s="34"/>
      <c r="C1708" s="215" t="s">
        <v>1</v>
      </c>
      <c r="D1708" s="215" t="s">
        <v>2754</v>
      </c>
      <c r="E1708" s="18" t="s">
        <v>1</v>
      </c>
      <c r="F1708" s="216">
        <v>8.384</v>
      </c>
      <c r="G1708" s="33"/>
      <c r="H1708" s="34"/>
    </row>
    <row r="1709" spans="1:8" s="2" customFormat="1" ht="16.9" customHeight="1">
      <c r="A1709" s="33"/>
      <c r="B1709" s="34"/>
      <c r="C1709" s="215" t="s">
        <v>1</v>
      </c>
      <c r="D1709" s="215" t="s">
        <v>2755</v>
      </c>
      <c r="E1709" s="18" t="s">
        <v>1</v>
      </c>
      <c r="F1709" s="216">
        <v>12.015</v>
      </c>
      <c r="G1709" s="33"/>
      <c r="H1709" s="34"/>
    </row>
    <row r="1710" spans="1:8" s="2" customFormat="1" ht="16.9" customHeight="1">
      <c r="A1710" s="33"/>
      <c r="B1710" s="34"/>
      <c r="C1710" s="215" t="s">
        <v>1</v>
      </c>
      <c r="D1710" s="215" t="s">
        <v>2756</v>
      </c>
      <c r="E1710" s="18" t="s">
        <v>1</v>
      </c>
      <c r="F1710" s="216">
        <v>5.301</v>
      </c>
      <c r="G1710" s="33"/>
      <c r="H1710" s="34"/>
    </row>
    <row r="1711" spans="1:8" s="2" customFormat="1" ht="16.9" customHeight="1">
      <c r="A1711" s="33"/>
      <c r="B1711" s="34"/>
      <c r="C1711" s="215" t="s">
        <v>1</v>
      </c>
      <c r="D1711" s="215" t="s">
        <v>2757</v>
      </c>
      <c r="E1711" s="18" t="s">
        <v>1</v>
      </c>
      <c r="F1711" s="216">
        <v>5.711</v>
      </c>
      <c r="G1711" s="33"/>
      <c r="H1711" s="34"/>
    </row>
    <row r="1712" spans="1:8" s="2" customFormat="1" ht="16.9" customHeight="1">
      <c r="A1712" s="33"/>
      <c r="B1712" s="34"/>
      <c r="C1712" s="215" t="s">
        <v>1</v>
      </c>
      <c r="D1712" s="215" t="s">
        <v>2758</v>
      </c>
      <c r="E1712" s="18" t="s">
        <v>1</v>
      </c>
      <c r="F1712" s="216">
        <v>7.695</v>
      </c>
      <c r="G1712" s="33"/>
      <c r="H1712" s="34"/>
    </row>
    <row r="1713" spans="1:8" s="2" customFormat="1" ht="16.9" customHeight="1">
      <c r="A1713" s="33"/>
      <c r="B1713" s="34"/>
      <c r="C1713" s="215" t="s">
        <v>1</v>
      </c>
      <c r="D1713" s="215" t="s">
        <v>2759</v>
      </c>
      <c r="E1713" s="18" t="s">
        <v>1</v>
      </c>
      <c r="F1713" s="216">
        <v>5.828</v>
      </c>
      <c r="G1713" s="33"/>
      <c r="H1713" s="34"/>
    </row>
    <row r="1714" spans="1:8" s="2" customFormat="1" ht="16.9" customHeight="1">
      <c r="A1714" s="33"/>
      <c r="B1714" s="34"/>
      <c r="C1714" s="215" t="s">
        <v>1</v>
      </c>
      <c r="D1714" s="215" t="s">
        <v>2760</v>
      </c>
      <c r="E1714" s="18" t="s">
        <v>1</v>
      </c>
      <c r="F1714" s="216">
        <v>7.452</v>
      </c>
      <c r="G1714" s="33"/>
      <c r="H1714" s="34"/>
    </row>
    <row r="1715" spans="1:8" s="2" customFormat="1" ht="16.9" customHeight="1">
      <c r="A1715" s="33"/>
      <c r="B1715" s="34"/>
      <c r="C1715" s="215" t="s">
        <v>1</v>
      </c>
      <c r="D1715" s="215" t="s">
        <v>2761</v>
      </c>
      <c r="E1715" s="18" t="s">
        <v>1</v>
      </c>
      <c r="F1715" s="216">
        <v>6.002</v>
      </c>
      <c r="G1715" s="33"/>
      <c r="H1715" s="34"/>
    </row>
    <row r="1716" spans="1:8" s="2" customFormat="1" ht="16.9" customHeight="1">
      <c r="A1716" s="33"/>
      <c r="B1716" s="34"/>
      <c r="C1716" s="215" t="s">
        <v>1</v>
      </c>
      <c r="D1716" s="215" t="s">
        <v>2762</v>
      </c>
      <c r="E1716" s="18" t="s">
        <v>1</v>
      </c>
      <c r="F1716" s="216">
        <v>7.297</v>
      </c>
      <c r="G1716" s="33"/>
      <c r="H1716" s="34"/>
    </row>
    <row r="1717" spans="1:8" s="2" customFormat="1" ht="16.9" customHeight="1">
      <c r="A1717" s="33"/>
      <c r="B1717" s="34"/>
      <c r="C1717" s="215" t="s">
        <v>1</v>
      </c>
      <c r="D1717" s="215" t="s">
        <v>2763</v>
      </c>
      <c r="E1717" s="18" t="s">
        <v>1</v>
      </c>
      <c r="F1717" s="216">
        <v>4.912</v>
      </c>
      <c r="G1717" s="33"/>
      <c r="H1717" s="34"/>
    </row>
    <row r="1718" spans="1:8" s="2" customFormat="1" ht="16.9" customHeight="1">
      <c r="A1718" s="33"/>
      <c r="B1718" s="34"/>
      <c r="C1718" s="215" t="s">
        <v>1</v>
      </c>
      <c r="D1718" s="215" t="s">
        <v>2764</v>
      </c>
      <c r="E1718" s="18" t="s">
        <v>1</v>
      </c>
      <c r="F1718" s="216">
        <v>5.999</v>
      </c>
      <c r="G1718" s="33"/>
      <c r="H1718" s="34"/>
    </row>
    <row r="1719" spans="1:8" s="2" customFormat="1" ht="16.9" customHeight="1">
      <c r="A1719" s="33"/>
      <c r="B1719" s="34"/>
      <c r="C1719" s="215" t="s">
        <v>1</v>
      </c>
      <c r="D1719" s="215" t="s">
        <v>2765</v>
      </c>
      <c r="E1719" s="18" t="s">
        <v>1</v>
      </c>
      <c r="F1719" s="216">
        <v>5.314</v>
      </c>
      <c r="G1719" s="33"/>
      <c r="H1719" s="34"/>
    </row>
    <row r="1720" spans="1:8" s="2" customFormat="1" ht="16.9" customHeight="1">
      <c r="A1720" s="33"/>
      <c r="B1720" s="34"/>
      <c r="C1720" s="215" t="s">
        <v>1</v>
      </c>
      <c r="D1720" s="215" t="s">
        <v>2766</v>
      </c>
      <c r="E1720" s="18" t="s">
        <v>1</v>
      </c>
      <c r="F1720" s="216">
        <v>6.494</v>
      </c>
      <c r="G1720" s="33"/>
      <c r="H1720" s="34"/>
    </row>
    <row r="1721" spans="1:8" s="2" customFormat="1" ht="16.9" customHeight="1">
      <c r="A1721" s="33"/>
      <c r="B1721" s="34"/>
      <c r="C1721" s="215" t="s">
        <v>1</v>
      </c>
      <c r="D1721" s="215" t="s">
        <v>2767</v>
      </c>
      <c r="E1721" s="18" t="s">
        <v>1</v>
      </c>
      <c r="F1721" s="216">
        <v>3.826</v>
      </c>
      <c r="G1721" s="33"/>
      <c r="H1721" s="34"/>
    </row>
    <row r="1722" spans="1:8" s="2" customFormat="1" ht="16.9" customHeight="1">
      <c r="A1722" s="33"/>
      <c r="B1722" s="34"/>
      <c r="C1722" s="215" t="s">
        <v>1</v>
      </c>
      <c r="D1722" s="215" t="s">
        <v>2768</v>
      </c>
      <c r="E1722" s="18" t="s">
        <v>1</v>
      </c>
      <c r="F1722" s="216">
        <v>5.651</v>
      </c>
      <c r="G1722" s="33"/>
      <c r="H1722" s="34"/>
    </row>
    <row r="1723" spans="1:8" s="2" customFormat="1" ht="16.9" customHeight="1">
      <c r="A1723" s="33"/>
      <c r="B1723" s="34"/>
      <c r="C1723" s="215" t="s">
        <v>831</v>
      </c>
      <c r="D1723" s="215" t="s">
        <v>893</v>
      </c>
      <c r="E1723" s="18" t="s">
        <v>1</v>
      </c>
      <c r="F1723" s="216">
        <v>416.324</v>
      </c>
      <c r="G1723" s="33"/>
      <c r="H1723" s="34"/>
    </row>
    <row r="1724" spans="1:8" s="2" customFormat="1" ht="16.9" customHeight="1">
      <c r="A1724" s="33"/>
      <c r="B1724" s="34"/>
      <c r="C1724" s="217" t="s">
        <v>3048</v>
      </c>
      <c r="D1724" s="33"/>
      <c r="E1724" s="33"/>
      <c r="F1724" s="33"/>
      <c r="G1724" s="33"/>
      <c r="H1724" s="34"/>
    </row>
    <row r="1725" spans="1:8" s="2" customFormat="1" ht="16.9" customHeight="1">
      <c r="A1725" s="33"/>
      <c r="B1725" s="34"/>
      <c r="C1725" s="215" t="s">
        <v>2700</v>
      </c>
      <c r="D1725" s="215" t="s">
        <v>2701</v>
      </c>
      <c r="E1725" s="18" t="s">
        <v>222</v>
      </c>
      <c r="F1725" s="216">
        <v>32.601</v>
      </c>
      <c r="G1725" s="33"/>
      <c r="H1725" s="34"/>
    </row>
    <row r="1726" spans="1:8" s="2" customFormat="1" ht="16.9" customHeight="1">
      <c r="A1726" s="33"/>
      <c r="B1726" s="34"/>
      <c r="C1726" s="215" t="s">
        <v>1963</v>
      </c>
      <c r="D1726" s="215" t="s">
        <v>1964</v>
      </c>
      <c r="E1726" s="18" t="s">
        <v>175</v>
      </c>
      <c r="F1726" s="216">
        <v>925.164</v>
      </c>
      <c r="G1726" s="33"/>
      <c r="H1726" s="34"/>
    </row>
    <row r="1727" spans="1:8" s="2" customFormat="1" ht="16.9" customHeight="1">
      <c r="A1727" s="33"/>
      <c r="B1727" s="34"/>
      <c r="C1727" s="215" t="s">
        <v>372</v>
      </c>
      <c r="D1727" s="215" t="s">
        <v>373</v>
      </c>
      <c r="E1727" s="18" t="s">
        <v>222</v>
      </c>
      <c r="F1727" s="216">
        <v>161.653</v>
      </c>
      <c r="G1727" s="33"/>
      <c r="H1727" s="34"/>
    </row>
    <row r="1728" spans="1:8" s="2" customFormat="1" ht="16.9" customHeight="1">
      <c r="A1728" s="33"/>
      <c r="B1728" s="34"/>
      <c r="C1728" s="211" t="s">
        <v>2637</v>
      </c>
      <c r="D1728" s="212" t="s">
        <v>1</v>
      </c>
      <c r="E1728" s="213" t="s">
        <v>1</v>
      </c>
      <c r="F1728" s="214">
        <v>0</v>
      </c>
      <c r="G1728" s="33"/>
      <c r="H1728" s="34"/>
    </row>
    <row r="1729" spans="1:8" s="2" customFormat="1" ht="16.9" customHeight="1">
      <c r="A1729" s="33"/>
      <c r="B1729" s="34"/>
      <c r="C1729" s="211" t="s">
        <v>2638</v>
      </c>
      <c r="D1729" s="212" t="s">
        <v>1</v>
      </c>
      <c r="E1729" s="213" t="s">
        <v>1</v>
      </c>
      <c r="F1729" s="214">
        <v>12.96</v>
      </c>
      <c r="G1729" s="33"/>
      <c r="H1729" s="34"/>
    </row>
    <row r="1730" spans="1:8" s="2" customFormat="1" ht="16.9" customHeight="1">
      <c r="A1730" s="33"/>
      <c r="B1730" s="34"/>
      <c r="C1730" s="215" t="s">
        <v>1</v>
      </c>
      <c r="D1730" s="215" t="s">
        <v>2693</v>
      </c>
      <c r="E1730" s="18" t="s">
        <v>1</v>
      </c>
      <c r="F1730" s="216">
        <v>0</v>
      </c>
      <c r="G1730" s="33"/>
      <c r="H1730" s="34"/>
    </row>
    <row r="1731" spans="1:8" s="2" customFormat="1" ht="16.9" customHeight="1">
      <c r="A1731" s="33"/>
      <c r="B1731" s="34"/>
      <c r="C1731" s="215" t="s">
        <v>1</v>
      </c>
      <c r="D1731" s="215" t="s">
        <v>2694</v>
      </c>
      <c r="E1731" s="18" t="s">
        <v>1</v>
      </c>
      <c r="F1731" s="216">
        <v>12.96</v>
      </c>
      <c r="G1731" s="33"/>
      <c r="H1731" s="34"/>
    </row>
    <row r="1732" spans="1:8" s="2" customFormat="1" ht="16.9" customHeight="1">
      <c r="A1732" s="33"/>
      <c r="B1732" s="34"/>
      <c r="C1732" s="215" t="s">
        <v>2638</v>
      </c>
      <c r="D1732" s="215" t="s">
        <v>239</v>
      </c>
      <c r="E1732" s="18" t="s">
        <v>1</v>
      </c>
      <c r="F1732" s="216">
        <v>12.96</v>
      </c>
      <c r="G1732" s="33"/>
      <c r="H1732" s="34"/>
    </row>
    <row r="1733" spans="1:8" s="2" customFormat="1" ht="16.9" customHeight="1">
      <c r="A1733" s="33"/>
      <c r="B1733" s="34"/>
      <c r="C1733" s="217" t="s">
        <v>3048</v>
      </c>
      <c r="D1733" s="33"/>
      <c r="E1733" s="33"/>
      <c r="F1733" s="33"/>
      <c r="G1733" s="33"/>
      <c r="H1733" s="34"/>
    </row>
    <row r="1734" spans="1:8" s="2" customFormat="1" ht="16.9" customHeight="1">
      <c r="A1734" s="33"/>
      <c r="B1734" s="34"/>
      <c r="C1734" s="215" t="s">
        <v>2690</v>
      </c>
      <c r="D1734" s="215" t="s">
        <v>2691</v>
      </c>
      <c r="E1734" s="18" t="s">
        <v>222</v>
      </c>
      <c r="F1734" s="216">
        <v>7.776</v>
      </c>
      <c r="G1734" s="33"/>
      <c r="H1734" s="34"/>
    </row>
    <row r="1735" spans="1:8" s="2" customFormat="1" ht="16.9" customHeight="1">
      <c r="A1735" s="33"/>
      <c r="B1735" s="34"/>
      <c r="C1735" s="215" t="s">
        <v>2696</v>
      </c>
      <c r="D1735" s="215" t="s">
        <v>2697</v>
      </c>
      <c r="E1735" s="18" t="s">
        <v>222</v>
      </c>
      <c r="F1735" s="216">
        <v>5.184</v>
      </c>
      <c r="G1735" s="33"/>
      <c r="H1735" s="34"/>
    </row>
    <row r="1736" spans="1:8" s="2" customFormat="1" ht="16.9" customHeight="1">
      <c r="A1736" s="33"/>
      <c r="B1736" s="34"/>
      <c r="C1736" s="211" t="s">
        <v>133</v>
      </c>
      <c r="D1736" s="212" t="s">
        <v>1</v>
      </c>
      <c r="E1736" s="213" t="s">
        <v>1</v>
      </c>
      <c r="F1736" s="214">
        <v>161.653</v>
      </c>
      <c r="G1736" s="33"/>
      <c r="H1736" s="34"/>
    </row>
    <row r="1737" spans="1:8" s="2" customFormat="1" ht="16.9" customHeight="1">
      <c r="A1737" s="33"/>
      <c r="B1737" s="34"/>
      <c r="C1737" s="215" t="s">
        <v>1</v>
      </c>
      <c r="D1737" s="215" t="s">
        <v>936</v>
      </c>
      <c r="E1737" s="18" t="s">
        <v>1</v>
      </c>
      <c r="F1737" s="216">
        <v>416.324</v>
      </c>
      <c r="G1737" s="33"/>
      <c r="H1737" s="34"/>
    </row>
    <row r="1738" spans="1:8" s="2" customFormat="1" ht="16.9" customHeight="1">
      <c r="A1738" s="33"/>
      <c r="B1738" s="34"/>
      <c r="C1738" s="215" t="s">
        <v>1</v>
      </c>
      <c r="D1738" s="215" t="s">
        <v>2783</v>
      </c>
      <c r="E1738" s="18" t="s">
        <v>1</v>
      </c>
      <c r="F1738" s="216">
        <v>-21.469</v>
      </c>
      <c r="G1738" s="33"/>
      <c r="H1738" s="34"/>
    </row>
    <row r="1739" spans="1:8" s="2" customFormat="1" ht="16.9" customHeight="1">
      <c r="A1739" s="33"/>
      <c r="B1739" s="34"/>
      <c r="C1739" s="215" t="s">
        <v>1</v>
      </c>
      <c r="D1739" s="215" t="s">
        <v>2333</v>
      </c>
      <c r="E1739" s="18" t="s">
        <v>1</v>
      </c>
      <c r="F1739" s="216">
        <v>0</v>
      </c>
      <c r="G1739" s="33"/>
      <c r="H1739" s="34"/>
    </row>
    <row r="1740" spans="1:8" s="2" customFormat="1" ht="16.9" customHeight="1">
      <c r="A1740" s="33"/>
      <c r="B1740" s="34"/>
      <c r="C1740" s="215" t="s">
        <v>1</v>
      </c>
      <c r="D1740" s="215" t="s">
        <v>2784</v>
      </c>
      <c r="E1740" s="18" t="s">
        <v>1</v>
      </c>
      <c r="F1740" s="216">
        <v>-127.915</v>
      </c>
      <c r="G1740" s="33"/>
      <c r="H1740" s="34"/>
    </row>
    <row r="1741" spans="1:8" s="2" customFormat="1" ht="16.9" customHeight="1">
      <c r="A1741" s="33"/>
      <c r="B1741" s="34"/>
      <c r="C1741" s="215" t="s">
        <v>1</v>
      </c>
      <c r="D1741" s="215" t="s">
        <v>2785</v>
      </c>
      <c r="E1741" s="18" t="s">
        <v>1</v>
      </c>
      <c r="F1741" s="216">
        <v>-4.253</v>
      </c>
      <c r="G1741" s="33"/>
      <c r="H1741" s="34"/>
    </row>
    <row r="1742" spans="1:8" s="2" customFormat="1" ht="16.9" customHeight="1">
      <c r="A1742" s="33"/>
      <c r="B1742" s="34"/>
      <c r="C1742" s="215" t="s">
        <v>1</v>
      </c>
      <c r="D1742" s="215" t="s">
        <v>2786</v>
      </c>
      <c r="E1742" s="18" t="s">
        <v>1</v>
      </c>
      <c r="F1742" s="216">
        <v>-2.709</v>
      </c>
      <c r="G1742" s="33"/>
      <c r="H1742" s="34"/>
    </row>
    <row r="1743" spans="1:8" s="2" customFormat="1" ht="16.9" customHeight="1">
      <c r="A1743" s="33"/>
      <c r="B1743" s="34"/>
      <c r="C1743" s="215" t="s">
        <v>1</v>
      </c>
      <c r="D1743" s="215" t="s">
        <v>1335</v>
      </c>
      <c r="E1743" s="18" t="s">
        <v>1</v>
      </c>
      <c r="F1743" s="216">
        <v>0</v>
      </c>
      <c r="G1743" s="33"/>
      <c r="H1743" s="34"/>
    </row>
    <row r="1744" spans="1:8" s="2" customFormat="1" ht="16.9" customHeight="1">
      <c r="A1744" s="33"/>
      <c r="B1744" s="34"/>
      <c r="C1744" s="215" t="s">
        <v>1</v>
      </c>
      <c r="D1744" s="215" t="s">
        <v>1336</v>
      </c>
      <c r="E1744" s="18" t="s">
        <v>1</v>
      </c>
      <c r="F1744" s="216">
        <v>-74.43</v>
      </c>
      <c r="G1744" s="33"/>
      <c r="H1744" s="34"/>
    </row>
    <row r="1745" spans="1:8" s="2" customFormat="1" ht="16.9" customHeight="1">
      <c r="A1745" s="33"/>
      <c r="B1745" s="34"/>
      <c r="C1745" s="215" t="s">
        <v>1</v>
      </c>
      <c r="D1745" s="215" t="s">
        <v>1999</v>
      </c>
      <c r="E1745" s="18" t="s">
        <v>1</v>
      </c>
      <c r="F1745" s="216">
        <v>-23.895</v>
      </c>
      <c r="G1745" s="33"/>
      <c r="H1745" s="34"/>
    </row>
    <row r="1746" spans="1:8" s="2" customFormat="1" ht="16.9" customHeight="1">
      <c r="A1746" s="33"/>
      <c r="B1746" s="34"/>
      <c r="C1746" s="215" t="s">
        <v>133</v>
      </c>
      <c r="D1746" s="215" t="s">
        <v>239</v>
      </c>
      <c r="E1746" s="18" t="s">
        <v>1</v>
      </c>
      <c r="F1746" s="216">
        <v>161.653</v>
      </c>
      <c r="G1746" s="33"/>
      <c r="H1746" s="34"/>
    </row>
    <row r="1747" spans="1:8" s="2" customFormat="1" ht="16.9" customHeight="1">
      <c r="A1747" s="33"/>
      <c r="B1747" s="34"/>
      <c r="C1747" s="217" t="s">
        <v>3048</v>
      </c>
      <c r="D1747" s="33"/>
      <c r="E1747" s="33"/>
      <c r="F1747" s="33"/>
      <c r="G1747" s="33"/>
      <c r="H1747" s="34"/>
    </row>
    <row r="1748" spans="1:8" s="2" customFormat="1" ht="16.9" customHeight="1">
      <c r="A1748" s="33"/>
      <c r="B1748" s="34"/>
      <c r="C1748" s="215" t="s">
        <v>372</v>
      </c>
      <c r="D1748" s="215" t="s">
        <v>373</v>
      </c>
      <c r="E1748" s="18" t="s">
        <v>222</v>
      </c>
      <c r="F1748" s="216">
        <v>161.653</v>
      </c>
      <c r="G1748" s="33"/>
      <c r="H1748" s="34"/>
    </row>
    <row r="1749" spans="1:8" s="2" customFormat="1" ht="16.9" customHeight="1">
      <c r="A1749" s="33"/>
      <c r="B1749" s="34"/>
      <c r="C1749" s="215" t="s">
        <v>941</v>
      </c>
      <c r="D1749" s="215" t="s">
        <v>942</v>
      </c>
      <c r="E1749" s="18" t="s">
        <v>249</v>
      </c>
      <c r="F1749" s="216">
        <v>336.077</v>
      </c>
      <c r="G1749" s="33"/>
      <c r="H1749" s="34"/>
    </row>
    <row r="1750" spans="1:8" s="2" customFormat="1" ht="16.9" customHeight="1">
      <c r="A1750" s="33"/>
      <c r="B1750" s="34"/>
      <c r="C1750" s="211" t="s">
        <v>2641</v>
      </c>
      <c r="D1750" s="212" t="s">
        <v>1</v>
      </c>
      <c r="E1750" s="213" t="s">
        <v>1</v>
      </c>
      <c r="F1750" s="214">
        <v>21.469</v>
      </c>
      <c r="G1750" s="33"/>
      <c r="H1750" s="34"/>
    </row>
    <row r="1751" spans="1:8" s="2" customFormat="1" ht="16.9" customHeight="1">
      <c r="A1751" s="33"/>
      <c r="B1751" s="34"/>
      <c r="C1751" s="215" t="s">
        <v>1</v>
      </c>
      <c r="D1751" s="215" t="s">
        <v>2796</v>
      </c>
      <c r="E1751" s="18" t="s">
        <v>1</v>
      </c>
      <c r="F1751" s="216">
        <v>0</v>
      </c>
      <c r="G1751" s="33"/>
      <c r="H1751" s="34"/>
    </row>
    <row r="1752" spans="1:8" s="2" customFormat="1" ht="16.9" customHeight="1">
      <c r="A1752" s="33"/>
      <c r="B1752" s="34"/>
      <c r="C1752" s="215" t="s">
        <v>1</v>
      </c>
      <c r="D1752" s="215" t="s">
        <v>2797</v>
      </c>
      <c r="E1752" s="18" t="s">
        <v>1</v>
      </c>
      <c r="F1752" s="216">
        <v>3.142</v>
      </c>
      <c r="G1752" s="33"/>
      <c r="H1752" s="34"/>
    </row>
    <row r="1753" spans="1:8" s="2" customFormat="1" ht="16.9" customHeight="1">
      <c r="A1753" s="33"/>
      <c r="B1753" s="34"/>
      <c r="C1753" s="215" t="s">
        <v>1</v>
      </c>
      <c r="D1753" s="215" t="s">
        <v>2798</v>
      </c>
      <c r="E1753" s="18" t="s">
        <v>1</v>
      </c>
      <c r="F1753" s="216">
        <v>3.345</v>
      </c>
      <c r="G1753" s="33"/>
      <c r="H1753" s="34"/>
    </row>
    <row r="1754" spans="1:8" s="2" customFormat="1" ht="16.9" customHeight="1">
      <c r="A1754" s="33"/>
      <c r="B1754" s="34"/>
      <c r="C1754" s="215" t="s">
        <v>1</v>
      </c>
      <c r="D1754" s="215" t="s">
        <v>2799</v>
      </c>
      <c r="E1754" s="18" t="s">
        <v>1</v>
      </c>
      <c r="F1754" s="216">
        <v>2.733</v>
      </c>
      <c r="G1754" s="33"/>
      <c r="H1754" s="34"/>
    </row>
    <row r="1755" spans="1:8" s="2" customFormat="1" ht="16.9" customHeight="1">
      <c r="A1755" s="33"/>
      <c r="B1755" s="34"/>
      <c r="C1755" s="215" t="s">
        <v>1</v>
      </c>
      <c r="D1755" s="215" t="s">
        <v>2800</v>
      </c>
      <c r="E1755" s="18" t="s">
        <v>1</v>
      </c>
      <c r="F1755" s="216">
        <v>0</v>
      </c>
      <c r="G1755" s="33"/>
      <c r="H1755" s="34"/>
    </row>
    <row r="1756" spans="1:8" s="2" customFormat="1" ht="16.9" customHeight="1">
      <c r="A1756" s="33"/>
      <c r="B1756" s="34"/>
      <c r="C1756" s="215" t="s">
        <v>1</v>
      </c>
      <c r="D1756" s="215" t="s">
        <v>2801</v>
      </c>
      <c r="E1756" s="18" t="s">
        <v>1</v>
      </c>
      <c r="F1756" s="216">
        <v>2.789</v>
      </c>
      <c r="G1756" s="33"/>
      <c r="H1756" s="34"/>
    </row>
    <row r="1757" spans="1:8" s="2" customFormat="1" ht="16.9" customHeight="1">
      <c r="A1757" s="33"/>
      <c r="B1757" s="34"/>
      <c r="C1757" s="215" t="s">
        <v>1</v>
      </c>
      <c r="D1757" s="215" t="s">
        <v>2802</v>
      </c>
      <c r="E1757" s="18" t="s">
        <v>1</v>
      </c>
      <c r="F1757" s="216">
        <v>2.749</v>
      </c>
      <c r="G1757" s="33"/>
      <c r="H1757" s="34"/>
    </row>
    <row r="1758" spans="1:8" s="2" customFormat="1" ht="16.9" customHeight="1">
      <c r="A1758" s="33"/>
      <c r="B1758" s="34"/>
      <c r="C1758" s="215" t="s">
        <v>1</v>
      </c>
      <c r="D1758" s="215" t="s">
        <v>2803</v>
      </c>
      <c r="E1758" s="18" t="s">
        <v>1</v>
      </c>
      <c r="F1758" s="216">
        <v>2.591</v>
      </c>
      <c r="G1758" s="33"/>
      <c r="H1758" s="34"/>
    </row>
    <row r="1759" spans="1:8" s="2" customFormat="1" ht="16.9" customHeight="1">
      <c r="A1759" s="33"/>
      <c r="B1759" s="34"/>
      <c r="C1759" s="215" t="s">
        <v>1</v>
      </c>
      <c r="D1759" s="215" t="s">
        <v>2804</v>
      </c>
      <c r="E1759" s="18" t="s">
        <v>1</v>
      </c>
      <c r="F1759" s="216">
        <v>2.313</v>
      </c>
      <c r="G1759" s="33"/>
      <c r="H1759" s="34"/>
    </row>
    <row r="1760" spans="1:8" s="2" customFormat="1" ht="16.9" customHeight="1">
      <c r="A1760" s="33"/>
      <c r="B1760" s="34"/>
      <c r="C1760" s="215" t="s">
        <v>1</v>
      </c>
      <c r="D1760" s="215" t="s">
        <v>2805</v>
      </c>
      <c r="E1760" s="18" t="s">
        <v>1</v>
      </c>
      <c r="F1760" s="216">
        <v>1.807</v>
      </c>
      <c r="G1760" s="33"/>
      <c r="H1760" s="34"/>
    </row>
    <row r="1761" spans="1:8" s="2" customFormat="1" ht="16.9" customHeight="1">
      <c r="A1761" s="33"/>
      <c r="B1761" s="34"/>
      <c r="C1761" s="215" t="s">
        <v>2641</v>
      </c>
      <c r="D1761" s="215" t="s">
        <v>239</v>
      </c>
      <c r="E1761" s="18" t="s">
        <v>1</v>
      </c>
      <c r="F1761" s="216">
        <v>21.469</v>
      </c>
      <c r="G1761" s="33"/>
      <c r="H1761" s="34"/>
    </row>
    <row r="1762" spans="1:8" s="2" customFormat="1" ht="16.9" customHeight="1">
      <c r="A1762" s="33"/>
      <c r="B1762" s="34"/>
      <c r="C1762" s="217" t="s">
        <v>3048</v>
      </c>
      <c r="D1762" s="33"/>
      <c r="E1762" s="33"/>
      <c r="F1762" s="33"/>
      <c r="G1762" s="33"/>
      <c r="H1762" s="34"/>
    </row>
    <row r="1763" spans="1:8" s="2" customFormat="1" ht="16.9" customHeight="1">
      <c r="A1763" s="33"/>
      <c r="B1763" s="34"/>
      <c r="C1763" s="215" t="s">
        <v>2793</v>
      </c>
      <c r="D1763" s="215" t="s">
        <v>2794</v>
      </c>
      <c r="E1763" s="18" t="s">
        <v>222</v>
      </c>
      <c r="F1763" s="216">
        <v>21.469</v>
      </c>
      <c r="G1763" s="33"/>
      <c r="H1763" s="34"/>
    </row>
    <row r="1764" spans="1:8" s="2" customFormat="1" ht="16.9" customHeight="1">
      <c r="A1764" s="33"/>
      <c r="B1764" s="34"/>
      <c r="C1764" s="215" t="s">
        <v>372</v>
      </c>
      <c r="D1764" s="215" t="s">
        <v>373</v>
      </c>
      <c r="E1764" s="18" t="s">
        <v>222</v>
      </c>
      <c r="F1764" s="216">
        <v>161.653</v>
      </c>
      <c r="G1764" s="33"/>
      <c r="H1764" s="34"/>
    </row>
    <row r="1765" spans="1:8" s="2" customFormat="1" ht="16.9" customHeight="1">
      <c r="A1765" s="33"/>
      <c r="B1765" s="34"/>
      <c r="C1765" s="215" t="s">
        <v>941</v>
      </c>
      <c r="D1765" s="215" t="s">
        <v>942</v>
      </c>
      <c r="E1765" s="18" t="s">
        <v>249</v>
      </c>
      <c r="F1765" s="216">
        <v>44.634</v>
      </c>
      <c r="G1765" s="33"/>
      <c r="H1765" s="34"/>
    </row>
    <row r="1766" spans="1:8" s="2" customFormat="1" ht="7.35" customHeight="1">
      <c r="A1766" s="33"/>
      <c r="B1766" s="48"/>
      <c r="C1766" s="49"/>
      <c r="D1766" s="49"/>
      <c r="E1766" s="49"/>
      <c r="F1766" s="49"/>
      <c r="G1766" s="49"/>
      <c r="H1766" s="34"/>
    </row>
    <row r="1767" spans="1:8" s="2" customFormat="1" ht="12">
      <c r="A1767" s="33"/>
      <c r="B1767" s="33"/>
      <c r="C1767" s="33"/>
      <c r="D1767" s="33"/>
      <c r="E1767" s="33"/>
      <c r="F1767" s="33"/>
      <c r="G1767" s="33"/>
      <c r="H1767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Marek</cp:lastModifiedBy>
  <dcterms:created xsi:type="dcterms:W3CDTF">2023-12-21T08:39:04Z</dcterms:created>
  <dcterms:modified xsi:type="dcterms:W3CDTF">2023-12-21T08:46:42Z</dcterms:modified>
  <cp:category/>
  <cp:version/>
  <cp:contentType/>
  <cp:contentStatus/>
</cp:coreProperties>
</file>