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holape\Documents\Moje\"/>
    </mc:Choice>
  </mc:AlternateContent>
  <xr:revisionPtr revIDLastSave="0" documentId="8_{96AD9AB6-C61B-4315-BECF-10363066A86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Pol'!$A$1:$U$140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0" i="12" l="1"/>
  <c r="F39" i="1" s="1"/>
  <c r="G9" i="12"/>
  <c r="G8" i="12" s="1"/>
  <c r="I47" i="1" s="1"/>
  <c r="I9" i="12"/>
  <c r="K9" i="12"/>
  <c r="K8" i="12" s="1"/>
  <c r="O9" i="12"/>
  <c r="O8" i="12" s="1"/>
  <c r="Q9" i="12"/>
  <c r="U9" i="12"/>
  <c r="G10" i="12"/>
  <c r="I10" i="12"/>
  <c r="K10" i="12"/>
  <c r="M10" i="12"/>
  <c r="O10" i="12"/>
  <c r="Q10" i="12"/>
  <c r="U10" i="12"/>
  <c r="G13" i="12"/>
  <c r="M13" i="12" s="1"/>
  <c r="I13" i="12"/>
  <c r="K13" i="12"/>
  <c r="O13" i="12"/>
  <c r="Q13" i="12"/>
  <c r="U13" i="12"/>
  <c r="U12" i="12" s="1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20" i="12"/>
  <c r="I20" i="12"/>
  <c r="K20" i="12"/>
  <c r="M20" i="12"/>
  <c r="O20" i="12"/>
  <c r="Q20" i="12"/>
  <c r="U20" i="12"/>
  <c r="G23" i="12"/>
  <c r="M23" i="12" s="1"/>
  <c r="I23" i="12"/>
  <c r="K23" i="12"/>
  <c r="O23" i="12"/>
  <c r="O22" i="12" s="1"/>
  <c r="Q23" i="12"/>
  <c r="U23" i="12"/>
  <c r="U22" i="12" s="1"/>
  <c r="G26" i="12"/>
  <c r="G22" i="12" s="1"/>
  <c r="I49" i="1" s="1"/>
  <c r="I26" i="12"/>
  <c r="K26" i="12"/>
  <c r="K22" i="12" s="1"/>
  <c r="O26" i="12"/>
  <c r="Q26" i="12"/>
  <c r="U26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I34" i="12"/>
  <c r="K34" i="12"/>
  <c r="K30" i="12" s="1"/>
  <c r="M34" i="12"/>
  <c r="O34" i="12"/>
  <c r="Q34" i="12"/>
  <c r="U34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G41" i="12" s="1"/>
  <c r="I51" i="1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K41" i="12" s="1"/>
  <c r="M44" i="12"/>
  <c r="O44" i="12"/>
  <c r="Q44" i="12"/>
  <c r="U44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9" i="12"/>
  <c r="M49" i="12" s="1"/>
  <c r="M48" i="12" s="1"/>
  <c r="I49" i="12"/>
  <c r="I48" i="12" s="1"/>
  <c r="K49" i="12"/>
  <c r="O49" i="12"/>
  <c r="Q49" i="12"/>
  <c r="Q48" i="12" s="1"/>
  <c r="U49" i="12"/>
  <c r="U48" i="12" s="1"/>
  <c r="G51" i="12"/>
  <c r="M51" i="12" s="1"/>
  <c r="I51" i="12"/>
  <c r="K51" i="12"/>
  <c r="K48" i="12" s="1"/>
  <c r="O51" i="12"/>
  <c r="O48" i="12" s="1"/>
  <c r="Q51" i="12"/>
  <c r="U51" i="12"/>
  <c r="I53" i="12"/>
  <c r="U53" i="12"/>
  <c r="G54" i="12"/>
  <c r="G53" i="12" s="1"/>
  <c r="I53" i="1" s="1"/>
  <c r="I54" i="12"/>
  <c r="K54" i="12"/>
  <c r="K53" i="12" s="1"/>
  <c r="O54" i="12"/>
  <c r="O53" i="12" s="1"/>
  <c r="Q54" i="12"/>
  <c r="Q53" i="12" s="1"/>
  <c r="U54" i="12"/>
  <c r="I60" i="12"/>
  <c r="K60" i="12"/>
  <c r="Q60" i="12"/>
  <c r="G61" i="12"/>
  <c r="G60" i="12" s="1"/>
  <c r="I54" i="1" s="1"/>
  <c r="I61" i="12"/>
  <c r="K61" i="12"/>
  <c r="O61" i="12"/>
  <c r="O60" i="12" s="1"/>
  <c r="Q61" i="12"/>
  <c r="U61" i="12"/>
  <c r="U60" i="12" s="1"/>
  <c r="G63" i="12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O62" i="12" s="1"/>
  <c r="Q69" i="12"/>
  <c r="U69" i="12"/>
  <c r="G71" i="12"/>
  <c r="M71" i="12" s="1"/>
  <c r="I71" i="12"/>
  <c r="K71" i="12"/>
  <c r="O71" i="12"/>
  <c r="Q71" i="12"/>
  <c r="Q62" i="12" s="1"/>
  <c r="U71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7" i="12"/>
  <c r="M87" i="12" s="1"/>
  <c r="I87" i="12"/>
  <c r="K87" i="12"/>
  <c r="O87" i="12"/>
  <c r="Q87" i="12"/>
  <c r="U87" i="12"/>
  <c r="I89" i="12"/>
  <c r="K89" i="12"/>
  <c r="U89" i="12"/>
  <c r="G90" i="12"/>
  <c r="G89" i="12" s="1"/>
  <c r="I57" i="1" s="1"/>
  <c r="I90" i="12"/>
  <c r="K90" i="12"/>
  <c r="O90" i="12"/>
  <c r="O89" i="12" s="1"/>
  <c r="Q90" i="12"/>
  <c r="Q89" i="12" s="1"/>
  <c r="U90" i="12"/>
  <c r="G92" i="12"/>
  <c r="M92" i="12" s="1"/>
  <c r="I92" i="12"/>
  <c r="K92" i="12"/>
  <c r="O92" i="12"/>
  <c r="O91" i="12" s="1"/>
  <c r="Q92" i="12"/>
  <c r="U92" i="12"/>
  <c r="G93" i="12"/>
  <c r="M93" i="12" s="1"/>
  <c r="I93" i="12"/>
  <c r="K93" i="12"/>
  <c r="O93" i="12"/>
  <c r="Q93" i="12"/>
  <c r="U93" i="12"/>
  <c r="G95" i="12"/>
  <c r="I95" i="12"/>
  <c r="K95" i="12"/>
  <c r="M95" i="12"/>
  <c r="O95" i="12"/>
  <c r="Q95" i="12"/>
  <c r="U95" i="12"/>
  <c r="G96" i="12"/>
  <c r="I96" i="12"/>
  <c r="K96" i="12"/>
  <c r="O96" i="12"/>
  <c r="Q96" i="12"/>
  <c r="U96" i="12"/>
  <c r="G97" i="12"/>
  <c r="M97" i="12" s="1"/>
  <c r="I97" i="12"/>
  <c r="I91" i="12" s="1"/>
  <c r="K97" i="12"/>
  <c r="O97" i="12"/>
  <c r="Q97" i="12"/>
  <c r="U97" i="12"/>
  <c r="G100" i="12"/>
  <c r="M100" i="12" s="1"/>
  <c r="I100" i="12"/>
  <c r="K100" i="12"/>
  <c r="O100" i="12"/>
  <c r="Q100" i="12"/>
  <c r="U100" i="12"/>
  <c r="G101" i="12"/>
  <c r="I59" i="1" s="1"/>
  <c r="I101" i="12"/>
  <c r="Q101" i="12"/>
  <c r="U101" i="12"/>
  <c r="G102" i="12"/>
  <c r="I102" i="12"/>
  <c r="K102" i="12"/>
  <c r="K101" i="12" s="1"/>
  <c r="M102" i="12"/>
  <c r="M101" i="12" s="1"/>
  <c r="O102" i="12"/>
  <c r="O101" i="12" s="1"/>
  <c r="Q102" i="12"/>
  <c r="U102" i="12"/>
  <c r="G103" i="12"/>
  <c r="I60" i="1" s="1"/>
  <c r="M103" i="12"/>
  <c r="O103" i="12"/>
  <c r="G104" i="12"/>
  <c r="I104" i="12"/>
  <c r="I103" i="12" s="1"/>
  <c r="K104" i="12"/>
  <c r="K103" i="12" s="1"/>
  <c r="M104" i="12"/>
  <c r="O104" i="12"/>
  <c r="Q104" i="12"/>
  <c r="Q103" i="12" s="1"/>
  <c r="U104" i="12"/>
  <c r="U103" i="12" s="1"/>
  <c r="O105" i="12"/>
  <c r="Q105" i="12"/>
  <c r="G106" i="12"/>
  <c r="G105" i="12" s="1"/>
  <c r="I61" i="1" s="1"/>
  <c r="I106" i="12"/>
  <c r="I105" i="12" s="1"/>
  <c r="K106" i="12"/>
  <c r="K105" i="12" s="1"/>
  <c r="O106" i="12"/>
  <c r="Q106" i="12"/>
  <c r="U106" i="12"/>
  <c r="U105" i="12" s="1"/>
  <c r="G108" i="12"/>
  <c r="M108" i="12" s="1"/>
  <c r="I108" i="12"/>
  <c r="K108" i="12"/>
  <c r="O108" i="12"/>
  <c r="Q108" i="12"/>
  <c r="U108" i="12"/>
  <c r="G109" i="12"/>
  <c r="M109" i="12" s="1"/>
  <c r="I109" i="12"/>
  <c r="I107" i="12" s="1"/>
  <c r="K109" i="12"/>
  <c r="O109" i="12"/>
  <c r="Q109" i="12"/>
  <c r="U109" i="12"/>
  <c r="G110" i="12"/>
  <c r="I110" i="12"/>
  <c r="K110" i="12"/>
  <c r="M110" i="12"/>
  <c r="O110" i="12"/>
  <c r="Q110" i="12"/>
  <c r="U110" i="12"/>
  <c r="G111" i="12"/>
  <c r="I111" i="12"/>
  <c r="K111" i="12"/>
  <c r="M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5" i="12"/>
  <c r="M115" i="12" s="1"/>
  <c r="I115" i="12"/>
  <c r="K115" i="12"/>
  <c r="O115" i="12"/>
  <c r="Q115" i="12"/>
  <c r="U115" i="12"/>
  <c r="G116" i="12"/>
  <c r="I63" i="1" s="1"/>
  <c r="I116" i="12"/>
  <c r="Q116" i="12"/>
  <c r="U116" i="12"/>
  <c r="G117" i="12"/>
  <c r="M117" i="12" s="1"/>
  <c r="M116" i="12" s="1"/>
  <c r="I117" i="12"/>
  <c r="K117" i="12"/>
  <c r="K116" i="12" s="1"/>
  <c r="O117" i="12"/>
  <c r="O116" i="12" s="1"/>
  <c r="Q117" i="12"/>
  <c r="U117" i="12"/>
  <c r="U118" i="12"/>
  <c r="G119" i="12"/>
  <c r="G118" i="12" s="1"/>
  <c r="I64" i="1" s="1"/>
  <c r="I119" i="12"/>
  <c r="K119" i="12"/>
  <c r="O119" i="12"/>
  <c r="O118" i="12" s="1"/>
  <c r="Q119" i="12"/>
  <c r="U119" i="12"/>
  <c r="G121" i="12"/>
  <c r="M121" i="12" s="1"/>
  <c r="I121" i="12"/>
  <c r="I118" i="12" s="1"/>
  <c r="K121" i="12"/>
  <c r="K118" i="12" s="1"/>
  <c r="O121" i="12"/>
  <c r="Q121" i="12"/>
  <c r="Q118" i="12" s="1"/>
  <c r="U121" i="12"/>
  <c r="I123" i="12"/>
  <c r="K123" i="12"/>
  <c r="Q123" i="12"/>
  <c r="U123" i="12"/>
  <c r="G124" i="12"/>
  <c r="G123" i="12" s="1"/>
  <c r="I65" i="1" s="1"/>
  <c r="I124" i="12"/>
  <c r="K124" i="12"/>
  <c r="M124" i="12"/>
  <c r="M123" i="12" s="1"/>
  <c r="O124" i="12"/>
  <c r="O123" i="12" s="1"/>
  <c r="Q124" i="12"/>
  <c r="U124" i="12"/>
  <c r="G126" i="12"/>
  <c r="I66" i="1" s="1"/>
  <c r="I19" i="1" s="1"/>
  <c r="G127" i="12"/>
  <c r="M127" i="12" s="1"/>
  <c r="M126" i="12" s="1"/>
  <c r="I127" i="12"/>
  <c r="K127" i="12"/>
  <c r="O127" i="12"/>
  <c r="O126" i="12" s="1"/>
  <c r="Q127" i="12"/>
  <c r="Q126" i="12" s="1"/>
  <c r="U127" i="12"/>
  <c r="G128" i="12"/>
  <c r="M128" i="12" s="1"/>
  <c r="I128" i="12"/>
  <c r="K128" i="12"/>
  <c r="K126" i="12" s="1"/>
  <c r="O128" i="12"/>
  <c r="Q128" i="12"/>
  <c r="U128" i="12"/>
  <c r="U126" i="12" s="1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12" i="12" l="1"/>
  <c r="O12" i="12"/>
  <c r="M9" i="12"/>
  <c r="M8" i="12" s="1"/>
  <c r="U62" i="12"/>
  <c r="K12" i="12"/>
  <c r="M119" i="12"/>
  <c r="M118" i="12" s="1"/>
  <c r="K107" i="12"/>
  <c r="K91" i="12"/>
  <c r="M90" i="12"/>
  <c r="M89" i="12" s="1"/>
  <c r="K72" i="12"/>
  <c r="Q72" i="12"/>
  <c r="G62" i="12"/>
  <c r="I55" i="1" s="1"/>
  <c r="M61" i="12"/>
  <c r="M60" i="12" s="1"/>
  <c r="M54" i="12"/>
  <c r="M53" i="12" s="1"/>
  <c r="G48" i="12"/>
  <c r="I52" i="1" s="1"/>
  <c r="U41" i="12"/>
  <c r="Q41" i="12"/>
  <c r="O41" i="12"/>
  <c r="M42" i="12"/>
  <c r="M41" i="12" s="1"/>
  <c r="Q30" i="12"/>
  <c r="O30" i="12"/>
  <c r="U107" i="12"/>
  <c r="Q107" i="12"/>
  <c r="O107" i="12"/>
  <c r="U72" i="12"/>
  <c r="O72" i="12"/>
  <c r="I62" i="12"/>
  <c r="U30" i="12"/>
  <c r="I22" i="12"/>
  <c r="G12" i="12"/>
  <c r="I48" i="1" s="1"/>
  <c r="U8" i="12"/>
  <c r="I72" i="12"/>
  <c r="M12" i="12"/>
  <c r="I126" i="12"/>
  <c r="G91" i="12"/>
  <c r="I58" i="1" s="1"/>
  <c r="U91" i="12"/>
  <c r="Q91" i="12"/>
  <c r="K62" i="12"/>
  <c r="I41" i="12"/>
  <c r="I30" i="12"/>
  <c r="Q22" i="12"/>
  <c r="I12" i="12"/>
  <c r="Q8" i="12"/>
  <c r="I8" i="12"/>
  <c r="G30" i="12"/>
  <c r="F40" i="1"/>
  <c r="AD130" i="12"/>
  <c r="G39" i="1" s="1"/>
  <c r="G40" i="1" s="1"/>
  <c r="G25" i="1" s="1"/>
  <c r="G26" i="1" s="1"/>
  <c r="M30" i="12"/>
  <c r="M107" i="12"/>
  <c r="M72" i="12"/>
  <c r="G107" i="12"/>
  <c r="I62" i="1" s="1"/>
  <c r="M106" i="12"/>
  <c r="M105" i="12" s="1"/>
  <c r="M96" i="12"/>
  <c r="M91" i="12" s="1"/>
  <c r="M63" i="12"/>
  <c r="M62" i="12" s="1"/>
  <c r="M26" i="12"/>
  <c r="M22" i="12" s="1"/>
  <c r="G72" i="12"/>
  <c r="I56" i="1" s="1"/>
  <c r="I17" i="1" l="1"/>
  <c r="G130" i="12"/>
  <c r="G28" i="1"/>
  <c r="I50" i="1"/>
  <c r="I67" i="1" s="1"/>
  <c r="H39" i="1"/>
  <c r="H40" i="1" s="1"/>
  <c r="I39" i="1"/>
  <c r="I40" i="1" s="1"/>
  <c r="J39" i="1" s="1"/>
  <c r="J40" i="1" s="1"/>
  <c r="G23" i="1"/>
  <c r="G24" i="1" s="1"/>
  <c r="G29" i="1" s="1"/>
  <c r="I16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<sst xmlns="http://schemas.openxmlformats.org/spreadsheetml/2006/main" count="589" uniqueCount="303">
  <si>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</si>
  <si>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</si>
  <si>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</si>
  <si>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</si>
  <si>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</si>
  <si>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</si>
  <si>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</si>
  <si>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</si>
  <si>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</si>
  <si>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</si>
  <si>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</si>
  <si>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</si>
  <si>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</si>
  <si>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</si>
  <si>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</si>
  <si>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</si>
  <si>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</si>
  <si>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</si>
  <si>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</si>
  <si>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</si>
  <si>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</si>
  <si>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</si>
  <si>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</si>
  <si>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</si>
  <si>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</si>
  <si>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</si>
  <si>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</si>
  <si>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</si>
  <si>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</si>
  <si>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</si>
  <si>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</si>
  <si>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</si>
  <si>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</si>
  <si>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</si>
  <si>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</si>
  <si>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</si>
  <si>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</si>
  <si>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</si>
  <si>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</si>
  <si>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</si>
  <si>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</si>
  <si>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</si>
  <si>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</si>
  <si>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</si>
  <si>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</si>
  <si>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Mateřská škola Brno, Veslařská 256, příspěvková organizace</t>
  </si>
  <si>
    <t>Veslařská 350/256</t>
  </si>
  <si>
    <t>Brno-Pisárky</t>
  </si>
  <si>
    <t>63700</t>
  </si>
  <si>
    <t>75007843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</si>
  <si>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</si>
  <si>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</si>
  <si>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</si>
  <si>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</si>
  <si>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</si>
  <si>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</si>
  <si>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</si>
  <si>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</si>
  <si>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</si>
  <si>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</si>
  <si>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60</t>
  </si>
  <si>
    <t>Úpravy povrchů, omítky</t>
  </si>
  <si>
    <t>62</t>
  </si>
  <si>
    <t>Upravy povrchů vnější</t>
  </si>
  <si>
    <t>63</t>
  </si>
  <si>
    <t>Podlahy a podlahové konstrukce</t>
  </si>
  <si>
    <t>90</t>
  </si>
  <si>
    <t>Přípočty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</si>
  <si>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</si>
  <si>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</si>
  <si>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</si>
  <si>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</si>
  <si>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</si>
  <si>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</si>
  <si>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</si>
  <si>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</si>
  <si>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</si>
  <si>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</si>
  <si>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</si>
  <si>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</si>
  <si>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</si>
  <si>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</si>
  <si>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</si>
  <si>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</si>
  <si>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</si>
  <si>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</si>
  <si>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</si>
  <si>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</si>
  <si>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</si>
  <si>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</si>
  <si>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</si>
  <si>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</si>
  <si>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</si>
  <si>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</si>
  <si>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</si>
  <si>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</si>
  <si>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</si>
  <si>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</si>
  <si>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</si>
  <si>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</si>
  <si>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</si>
  <si>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</si>
  <si>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</si>
  <si>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</si>
  <si>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</si>
  <si>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</si>
  <si>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</si>
  <si>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</si>
  <si>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</si>
  <si>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</si>
  <si>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</si>
  <si>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</si>
  <si>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</si>
  <si>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</si>
  <si>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</si>
  <si>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</si>
  <si>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</si>
  <si>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</si>
  <si>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</si>
  <si>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</si>
  <si>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</si>
  <si>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132400020RAC</t>
  </si>
  <si>
    <t>Hloubená vykopávka pod základy v hornině 4, vynesení výkopku, odvoz 10 km, uložení na skládku</t>
  </si>
  <si>
    <t>m3</t>
  </si>
  <si>
    <t>POL2_0</t>
  </si>
  <si>
    <t>175200022RAC</t>
  </si>
  <si>
    <t>Obsyp objektu štěrkopískem s hutněním, dovoz štěrkopísku ze vzdálenosti 10 km</t>
  </si>
  <si>
    <t>3,11*0,5*0,5</t>
  </si>
  <si>
    <t>VV</t>
  </si>
  <si>
    <t>281606135V01</t>
  </si>
  <si>
    <t>m2</t>
  </si>
  <si>
    <t>POL1_0</t>
  </si>
  <si>
    <t>(2,7*0,6*2+2,7*0,7)+(3,115*0,7*2)</t>
  </si>
  <si>
    <t>281606215V02</t>
  </si>
  <si>
    <t>1,6*1,015</t>
  </si>
  <si>
    <t>279311111R00</t>
  </si>
  <si>
    <t>Postupné podbetonování základového zdiva C -/7,5</t>
  </si>
  <si>
    <t>274351215R00</t>
  </si>
  <si>
    <t>Bednění stěn základových pasů - zřízení</t>
  </si>
  <si>
    <t>3,2*0,8</t>
  </si>
  <si>
    <t>274351216R00</t>
  </si>
  <si>
    <t>Bednění stěn základových pasů - odstranění</t>
  </si>
  <si>
    <t>319211332RT4</t>
  </si>
  <si>
    <t>m</t>
  </si>
  <si>
    <t>1,8+0,6+0,26+1,14+1,3+1,2+1,53+0,57+1,02+1,015+0,54+1,04+0,3+0,6+0,96</t>
  </si>
  <si>
    <t>0,7+0,68+0,7+5,34+3,60+2,1+0,6+2,1</t>
  </si>
  <si>
    <t>58555566R</t>
  </si>
  <si>
    <t>kg</t>
  </si>
  <si>
    <t>4*29,695</t>
  </si>
  <si>
    <t>13,3475*10</t>
  </si>
  <si>
    <t>319211322V01</t>
  </si>
  <si>
    <t>Těsnicí stěrka na svislé ploše tl.do 10 mm materiá, l ve specifikaci</t>
  </si>
  <si>
    <t>602034103RT1</t>
  </si>
  <si>
    <t>29,695*2,7-13,3475</t>
  </si>
  <si>
    <t>602034103RT3</t>
  </si>
  <si>
    <t>602034103RT4</t>
  </si>
  <si>
    <t>602034123RT3</t>
  </si>
  <si>
    <t>29,695*2,7</t>
  </si>
  <si>
    <t>602034123RT4</t>
  </si>
  <si>
    <t>602034151R00</t>
  </si>
  <si>
    <t>29,695*2,7-21,66</t>
  </si>
  <si>
    <t>602034151R01</t>
  </si>
  <si>
    <t>62-001.R</t>
  </si>
  <si>
    <t>Výměna XPS soklové části vnější plochy s roštem, (trojúhelník) tl. 50 mm</t>
  </si>
  <si>
    <t>kpl</t>
  </si>
  <si>
    <t>62-002.R</t>
  </si>
  <si>
    <t>Snížení výšky nopové fólie pro možnost , doplnění XPS a povrchové úpravy</t>
  </si>
  <si>
    <t>622315119RU1</t>
  </si>
  <si>
    <t>Zateplovací systém ,sokl,  50 mm, s omítkou kamínk.</t>
  </si>
  <si>
    <t>25*0,4</t>
  </si>
  <si>
    <t>622432112R00</t>
  </si>
  <si>
    <t xml:space="preserve">Omítka stěn marmolit </t>
  </si>
  <si>
    <t>612481211RT2</t>
  </si>
  <si>
    <t xml:space="preserve">Montáž výztužné sítě (perlinky) do stěrky-stěny, včetně výztužné sítě a stěrkového tmelu </t>
  </si>
  <si>
    <t>630900030RAA</t>
  </si>
  <si>
    <t>Vybourání dlažby a podkladního betonu, tloušťka 15 cm</t>
  </si>
  <si>
    <t>3,11*0,6</t>
  </si>
  <si>
    <t>631416212R00</t>
  </si>
  <si>
    <t>Mazanina betonová tloušťka 8 - 12 cm</t>
  </si>
  <si>
    <t>1,866*0,1</t>
  </si>
  <si>
    <t>909      R00</t>
  </si>
  <si>
    <t xml:space="preserve">Hzs-nezmeritelne stavebni prace </t>
  </si>
  <si>
    <t>h</t>
  </si>
  <si>
    <t xml:space="preserve">ověření funkčnosti svodů a klempířských prvků (4h): : </t>
  </si>
  <si>
    <t xml:space="preserve">kontrola funkčnosti potr. od.vodu z prostoru roštu před schodi(2h): : </t>
  </si>
  <si>
    <t xml:space="preserve">DMTŽ a MTŽ zařizovacích předmětů, vypínačů, el. vybavení(5h): : </t>
  </si>
  <si>
    <t xml:space="preserve">DMTŽ a MTŽ topení (5h): : </t>
  </si>
  <si>
    <t>4+2+5+5</t>
  </si>
  <si>
    <t>952901111R00</t>
  </si>
  <si>
    <t>Vyčištění budov o výšce podlaží do 4 m</t>
  </si>
  <si>
    <t>965081922R00</t>
  </si>
  <si>
    <t>Bourání dlažeb betonových z podest a , nadezdívek</t>
  </si>
  <si>
    <t>12</t>
  </si>
  <si>
    <t>216904391R00</t>
  </si>
  <si>
    <t>Příplatek za ruční dočištění ocelovými kartáči</t>
  </si>
  <si>
    <t>978057341R00</t>
  </si>
  <si>
    <t>Odsekání obkladů betonových schodnic</t>
  </si>
  <si>
    <t>1,43*8</t>
  </si>
  <si>
    <t>963016111R00</t>
  </si>
  <si>
    <t>DMTZ podhledu SDK, kovová kce., 1xoplášť.12,5 mm</t>
  </si>
  <si>
    <t>96-001.R</t>
  </si>
  <si>
    <t>Odstranění předstěny z nakašírované nopové fólie, a omítky, 2 vrstvy omítky</t>
  </si>
  <si>
    <t>6+(0,7+0,6)*2,2</t>
  </si>
  <si>
    <t>962100013RA0</t>
  </si>
  <si>
    <t>Odbourání vnitřní přizdívky zdiva</t>
  </si>
  <si>
    <t>978100010RA0</t>
  </si>
  <si>
    <t>Otlučení vnitřních omítek stropů vápenocem. 100 %</t>
  </si>
  <si>
    <t>978200010RA0</t>
  </si>
  <si>
    <t>Otlučení vnitřních omítek stěn vápenocem. 100 %</t>
  </si>
  <si>
    <t>978059531R00</t>
  </si>
  <si>
    <t>Odsekání vnitřních obkladů stěn nad 2 m2</t>
  </si>
  <si>
    <t>(0,7+5,34+3,60+2,1+0,6+2,1)*1,5</t>
  </si>
  <si>
    <t>978023411R00</t>
  </si>
  <si>
    <t>Vysekání a úprava spár zdiva cihelného mimo komín.</t>
  </si>
  <si>
    <t>80,1765+5</t>
  </si>
  <si>
    <t>978-001.R</t>
  </si>
  <si>
    <t>Otlučení omítek vnějších ostění větracího okna pod, schodiště</t>
  </si>
  <si>
    <t>978-002.R</t>
  </si>
  <si>
    <t>Odstranění marmolitu v ploše provádění svislé stěr, ky</t>
  </si>
  <si>
    <t>3,4+2,63</t>
  </si>
  <si>
    <t>979999999R00</t>
  </si>
  <si>
    <t>Poplatek za skládku 10 % příměsí - DUFONEV Brno</t>
  </si>
  <si>
    <t>t</t>
  </si>
  <si>
    <t>979081111R00</t>
  </si>
  <si>
    <t>Odvoz suti a vybour. hmot na skládku do 1 km</t>
  </si>
  <si>
    <t>979082111R00</t>
  </si>
  <si>
    <t>Vnitrostaveništní doprava suti do 10 m</t>
  </si>
  <si>
    <t>979081121R00</t>
  </si>
  <si>
    <t>Příplatek k odvozu za každý další 1 km</t>
  </si>
  <si>
    <t>14*11,5</t>
  </si>
  <si>
    <t>979082121R00</t>
  </si>
  <si>
    <t>Příplatek k vnitrost. dopravě suti za dalších 5 m</t>
  </si>
  <si>
    <t>11,5*4</t>
  </si>
  <si>
    <t>998011001R00</t>
  </si>
  <si>
    <t>Přesun hmot pro budovy zděné výšky do 6 m</t>
  </si>
  <si>
    <t>711212000RW4</t>
  </si>
  <si>
    <t>711212001RW4</t>
  </si>
  <si>
    <t>13,3475+1,866</t>
  </si>
  <si>
    <t>711212002RW4</t>
  </si>
  <si>
    <t>711212002RW5</t>
  </si>
  <si>
    <t>711-001.R</t>
  </si>
  <si>
    <t>1,43*16+0,17*8*2+0,445+2,345+1,51+0,735+1,060*2+0,14*2+6*0,325</t>
  </si>
  <si>
    <t>0,48+1,415+0,515+0,2+0,99*2+1,42+0,54+1,51+0,71*2+1,835*2+4,44*2</t>
  </si>
  <si>
    <t>998711101R00</t>
  </si>
  <si>
    <t>Přesun hmot pro izolace proti vodě, výšky do 6 m</t>
  </si>
  <si>
    <t>721-001.R</t>
  </si>
  <si>
    <t>Vyústění potrubí odvodnění roštu prodloužit do , dren.vrs. přil. zámk. dlažby utěsnění žlabu</t>
  </si>
  <si>
    <t>766-001.R</t>
  </si>
  <si>
    <t>Výměna větracího okna do místnosti pod schody, plast 2-sklo, 0,6/0,7 m včetně zapravení omítek</t>
  </si>
  <si>
    <t>kus</t>
  </si>
  <si>
    <t>767-001.R</t>
  </si>
  <si>
    <t>DMTŽ mříže DOD+MTŽ Nové mříže</t>
  </si>
  <si>
    <t>771270011RA0</t>
  </si>
  <si>
    <t>Obklad schodišťových stupňů betonovou dlažbou, ve specifikaci</t>
  </si>
  <si>
    <t>632921413R00</t>
  </si>
  <si>
    <t>Dlažba z dlaždic betonových do tmelu včetně krycíc, h desek dlažba ve specifikaci</t>
  </si>
  <si>
    <t>592 4798473.R</t>
  </si>
  <si>
    <t xml:space="preserve">Dlažba betonová plošná HBG 50/50/5 II barevná  </t>
  </si>
  <si>
    <t>POL3_0</t>
  </si>
  <si>
    <t>771570012RAB</t>
  </si>
  <si>
    <t>Dlažba z dlaždic keramických 20 x 20 cm, do tmele</t>
  </si>
  <si>
    <t>781101111R00</t>
  </si>
  <si>
    <t>Vyrovnání podkladu maltou ze SMS tl. do 10 mm</t>
  </si>
  <si>
    <t>29*10</t>
  </si>
  <si>
    <t>771-001.R</t>
  </si>
  <si>
    <t>Zabroušení ostrých rohů betonové dlažby u krycích , desek nadezdívek</t>
  </si>
  <si>
    <t>781415113RA0</t>
  </si>
  <si>
    <t>Obklad pórovinový do tmele, do 20 x 20 cm, včetně dodávky obkladů</t>
  </si>
  <si>
    <t>783896210R00</t>
  </si>
  <si>
    <t>Penetrace podkladů - práce</t>
  </si>
  <si>
    <t>5+80,1765+29</t>
  </si>
  <si>
    <t>245921771.R</t>
  </si>
  <si>
    <t>114,1765*0,25</t>
  </si>
  <si>
    <t>784-001.R</t>
  </si>
  <si>
    <t>Nátěr sanačních omítek silikonový, odolný vůči , plísním, paropropustný Sd&lt;0,1 m</t>
  </si>
  <si>
    <t>5+80,1765-21,66</t>
  </si>
  <si>
    <t>VN-001</t>
  </si>
  <si>
    <t>Zařízení staveniště</t>
  </si>
  <si>
    <t>-</t>
  </si>
  <si>
    <t>VN-002</t>
  </si>
  <si>
    <t>Provoz investora</t>
  </si>
  <si>
    <t/>
  </si>
  <si>
    <t>SUM</t>
  </si>
  <si>
    <t>POPUZIV</t>
  </si>
  <si>
    <t>END</t>
  </si>
  <si>
    <t>Beztlaková krémová injektáž cihelného zdiva, tl. zdiva do 600 mm</t>
  </si>
  <si>
    <t xml:space="preserve">Plošná injektáž zdiva </t>
  </si>
  <si>
    <t xml:space="preserve">Fabion z malty v koutu podlahy poloměr 50 mm </t>
  </si>
  <si>
    <t>Malta opravná těsnicí, rychletuhnoucí</t>
  </si>
  <si>
    <t>Postřik stěn sanační , ručně síťovitě, 4 kg/m2</t>
  </si>
  <si>
    <t>Postřik stěn sanační , ručně celoplošně, 6 kg/m2</t>
  </si>
  <si>
    <t>Postřik strop sanační , ručně celoplošně, 6 kg/m2</t>
  </si>
  <si>
    <t>Omítka jádrová sanační, na stěnách, ručně tloušťka vr. 30 mm</t>
  </si>
  <si>
    <t>Omítka jádrová sanační, na strop, ručně tloušťka vr. 30 mm</t>
  </si>
  <si>
    <t>Štuk na stěnách sanační, vnitřní nebo vnější, tl. 2,5 mm, ručně</t>
  </si>
  <si>
    <t>Štuk na strop sanační, vnitřní nebo vnější, tl. 2,5 mm, ručně</t>
  </si>
  <si>
    <t>Penetrace podkladu pod hydroizolační hmoty</t>
  </si>
  <si>
    <t>Nátěr hydroizolační 2x, netlaková voda (pozitivní i neg.str.)</t>
  </si>
  <si>
    <t>Stěrka hydroizolační,2-složk, flexibilní, 2x, proti půd.vl.netl</t>
  </si>
  <si>
    <t>Stěrka hydroizolační,2-složk., flexibilní, 3x, proti tlak.vodě</t>
  </si>
  <si>
    <t xml:space="preserve">rohové a dilatační pásky </t>
  </si>
  <si>
    <t>Penetrace zpevňující podklad</t>
  </si>
  <si>
    <t>Sanační opatření proti vlhkosti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</si>
</sst>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3" zoomScaleNormal="100" zoomScaleSheetLayoutView="75" workbookViewId="0">
      <selection activeCell="F7" sqref="F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202" t="s">
        <v>42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3"/>
      <c r="B2" s="71" t="s">
        <v>40</v>
      </c>
      <c r="C2" s="72"/>
      <c r="D2" s="73"/>
      <c r="E2" s="73" t="s">
        <v>302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43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44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45</v>
      </c>
      <c r="E5" s="23"/>
      <c r="F5" s="23"/>
      <c r="G5" s="23"/>
      <c r="H5" s="25" t="s">
        <v>33</v>
      </c>
      <c r="I5" s="86" t="s">
        <v>49</v>
      </c>
      <c r="J5" s="9"/>
    </row>
    <row r="6" spans="1:15" ht="15.75" customHeight="1" x14ac:dyDescent="0.2">
      <c r="A6" s="3"/>
      <c r="B6" s="35"/>
      <c r="C6" s="23"/>
      <c r="D6" s="86" t="s">
        <v>46</v>
      </c>
      <c r="E6" s="23"/>
      <c r="F6" s="23"/>
      <c r="G6" s="23"/>
      <c r="H6" s="25" t="s">
        <v>34</v>
      </c>
      <c r="I6" s="86"/>
      <c r="J6" s="9"/>
    </row>
    <row r="7" spans="1:15" ht="15.75" customHeight="1" x14ac:dyDescent="0.2">
      <c r="A7" s="3"/>
      <c r="B7" s="36"/>
      <c r="C7" s="87" t="s">
        <v>48</v>
      </c>
      <c r="D7" s="70" t="s">
        <v>47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09"/>
      <c r="E11" s="209"/>
      <c r="F11" s="209"/>
      <c r="G11" s="209"/>
      <c r="H11" s="25" t="s">
        <v>33</v>
      </c>
      <c r="I11" s="88"/>
      <c r="J11" s="9"/>
    </row>
    <row r="12" spans="1:15" ht="15.75" customHeight="1" x14ac:dyDescent="0.2">
      <c r="A12" s="3"/>
      <c r="B12" s="35"/>
      <c r="C12" s="23"/>
      <c r="D12" s="212"/>
      <c r="E12" s="212"/>
      <c r="F12" s="212"/>
      <c r="G12" s="212"/>
      <c r="H12" s="25" t="s">
        <v>34</v>
      </c>
      <c r="I12" s="88"/>
      <c r="J12" s="9"/>
    </row>
    <row r="13" spans="1:15" ht="15.75" customHeight="1" x14ac:dyDescent="0.2">
      <c r="A13" s="3"/>
      <c r="B13" s="36"/>
      <c r="C13" s="89"/>
      <c r="D13" s="213"/>
      <c r="E13" s="213"/>
      <c r="F13" s="213"/>
      <c r="G13" s="213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8"/>
      <c r="F15" s="208"/>
      <c r="G15" s="210"/>
      <c r="H15" s="210"/>
      <c r="I15" s="210" t="s">
        <v>28</v>
      </c>
      <c r="J15" s="211"/>
    </row>
    <row r="16" spans="1:15" ht="23.25" customHeight="1" x14ac:dyDescent="0.2">
      <c r="A16" s="135" t="s">
        <v>23</v>
      </c>
      <c r="B16" s="136" t="s">
        <v>23</v>
      </c>
      <c r="C16" s="48"/>
      <c r="D16" s="49"/>
      <c r="E16" s="196"/>
      <c r="F16" s="201"/>
      <c r="G16" s="196"/>
      <c r="H16" s="201"/>
      <c r="I16" s="196">
        <f>SUMIF(F47:F66,A16,I47:I66)+SUMIF(F47:F66,"PSU",I47:I66)</f>
        <v>0</v>
      </c>
      <c r="J16" s="197"/>
    </row>
    <row r="17" spans="1:10" ht="23.25" customHeight="1" x14ac:dyDescent="0.2">
      <c r="A17" s="135" t="s">
        <v>24</v>
      </c>
      <c r="B17" s="136" t="s">
        <v>24</v>
      </c>
      <c r="C17" s="48"/>
      <c r="D17" s="49"/>
      <c r="E17" s="196"/>
      <c r="F17" s="201"/>
      <c r="G17" s="196"/>
      <c r="H17" s="201"/>
      <c r="I17" s="196">
        <f>SUMIF(F47:F66,A17,I47:I66)</f>
        <v>0</v>
      </c>
      <c r="J17" s="197"/>
    </row>
    <row r="18" spans="1:10" ht="23.25" customHeight="1" x14ac:dyDescent="0.2">
      <c r="A18" s="135" t="s">
        <v>25</v>
      </c>
      <c r="B18" s="136" t="s">
        <v>25</v>
      </c>
      <c r="C18" s="48"/>
      <c r="D18" s="49"/>
      <c r="E18" s="196"/>
      <c r="F18" s="201"/>
      <c r="G18" s="196"/>
      <c r="H18" s="201"/>
      <c r="I18" s="196">
        <f>SUMIF(F47:F66,A18,I47:I66)</f>
        <v>0</v>
      </c>
      <c r="J18" s="197"/>
    </row>
    <row r="19" spans="1:10" ht="23.25" customHeight="1" x14ac:dyDescent="0.2">
      <c r="A19" s="135" t="s">
        <v>92</v>
      </c>
      <c r="B19" s="136" t="s">
        <v>26</v>
      </c>
      <c r="C19" s="48"/>
      <c r="D19" s="49"/>
      <c r="E19" s="196"/>
      <c r="F19" s="201"/>
      <c r="G19" s="196"/>
      <c r="H19" s="201"/>
      <c r="I19" s="196">
        <f>SUMIF(F47:F66,A19,I47:I66)</f>
        <v>0</v>
      </c>
      <c r="J19" s="197"/>
    </row>
    <row r="20" spans="1:10" ht="23.25" customHeight="1" x14ac:dyDescent="0.2">
      <c r="A20" s="135" t="s">
        <v>93</v>
      </c>
      <c r="B20" s="136" t="s">
        <v>27</v>
      </c>
      <c r="C20" s="48"/>
      <c r="D20" s="49"/>
      <c r="E20" s="196"/>
      <c r="F20" s="201"/>
      <c r="G20" s="196"/>
      <c r="H20" s="201"/>
      <c r="I20" s="196">
        <f>SUMIF(F47:F66,A20,I47:I66)</f>
        <v>0</v>
      </c>
      <c r="J20" s="197"/>
    </row>
    <row r="21" spans="1:10" ht="23.25" customHeight="1" x14ac:dyDescent="0.2">
      <c r="A21" s="3"/>
      <c r="B21" s="64" t="s">
        <v>28</v>
      </c>
      <c r="C21" s="65"/>
      <c r="D21" s="66"/>
      <c r="E21" s="198"/>
      <c r="F21" s="199"/>
      <c r="G21" s="198"/>
      <c r="H21" s="199"/>
      <c r="I21" s="198">
        <f>SUM(I16:J20)</f>
        <v>0</v>
      </c>
      <c r="J21" s="220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4">
        <f>ZakladDPHSniVypocet</f>
        <v>0</v>
      </c>
      <c r="H23" s="195"/>
      <c r="I23" s="195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8">
        <f>ZakladDPHSni*SazbaDPH1/100</f>
        <v>0</v>
      </c>
      <c r="H24" s="219"/>
      <c r="I24" s="219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94">
        <f>ZakladDPHZaklVypocet</f>
        <v>0</v>
      </c>
      <c r="H25" s="195"/>
      <c r="I25" s="195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05">
        <f>ZakladDPHZakl*SazbaDPH2/100</f>
        <v>0</v>
      </c>
      <c r="H26" s="206"/>
      <c r="I26" s="206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07">
        <f>0</f>
        <v>0</v>
      </c>
      <c r="H27" s="207"/>
      <c r="I27" s="207"/>
      <c r="J27" s="53" t="str">
        <f t="shared" si="0"/>
        <v>CZK</v>
      </c>
    </row>
    <row r="28" spans="1:10" ht="27.75" hidden="1" customHeight="1" thickBot="1" x14ac:dyDescent="0.25">
      <c r="A28" s="3"/>
      <c r="B28" s="108" t="s">
        <v>22</v>
      </c>
      <c r="C28" s="109"/>
      <c r="D28" s="109"/>
      <c r="E28" s="110"/>
      <c r="F28" s="111"/>
      <c r="G28" s="200">
        <f>ZakladDPHSniVypocet+ZakladDPHZaklVypocet</f>
        <v>0</v>
      </c>
      <c r="H28" s="200"/>
      <c r="I28" s="200"/>
      <c r="J28" s="112" t="str">
        <f t="shared" si="0"/>
        <v>CZK</v>
      </c>
    </row>
    <row r="29" spans="1:10" ht="27.75" customHeight="1" thickBot="1" x14ac:dyDescent="0.25">
      <c r="A29" s="3"/>
      <c r="B29" s="108" t="s">
        <v>35</v>
      </c>
      <c r="C29" s="113"/>
      <c r="D29" s="113"/>
      <c r="E29" s="113"/>
      <c r="F29" s="113"/>
      <c r="G29" s="193">
        <f>ZakladDPHSni+DPHSni+ZakladDPHZakl+DPHZakl+Zaokrouhleni</f>
        <v>0</v>
      </c>
      <c r="H29" s="193"/>
      <c r="I29" s="193"/>
      <c r="J29" s="114" t="s">
        <v>51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45134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7" t="s">
        <v>2</v>
      </c>
      <c r="E35" s="217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10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1</v>
      </c>
      <c r="B39" s="98"/>
      <c r="C39" s="221"/>
      <c r="D39" s="222"/>
      <c r="E39" s="222"/>
      <c r="F39" s="103">
        <f>' Pol'!AC130</f>
        <v>0</v>
      </c>
      <c r="G39" s="104">
        <f>' Pol'!AD130</f>
        <v>0</v>
      </c>
      <c r="H39" s="105">
        <f>(F39*SazbaDPH1/100)+(G39*SazbaDPH2/100)</f>
        <v>0</v>
      </c>
      <c r="I39" s="105">
        <f>F39+G39+H39</f>
        <v>0</v>
      </c>
      <c r="J39" s="99" t="str">
        <f>IF(_xlfn.SINGLE(CenaCelkemVypocet)=0,"",I39/_xlfn.SINGLE(CenaCelkemVypocet)*100)</f>
        <v/>
      </c>
    </row>
    <row r="40" spans="1:10" ht="25.5" hidden="1" customHeight="1" x14ac:dyDescent="0.2">
      <c r="A40" s="92"/>
      <c r="B40" s="223" t="s">
        <v>50</v>
      </c>
      <c r="C40" s="224"/>
      <c r="D40" s="224"/>
      <c r="E40" s="225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4" spans="1:10" ht="15.75" x14ac:dyDescent="0.25">
      <c r="B44" s="115" t="s">
        <v>52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53</v>
      </c>
      <c r="G46" s="124"/>
      <c r="H46" s="124"/>
      <c r="I46" s="226" t="s">
        <v>28</v>
      </c>
      <c r="J46" s="226"/>
    </row>
    <row r="47" spans="1:10" ht="25.5" customHeight="1" x14ac:dyDescent="0.2">
      <c r="A47" s="117"/>
      <c r="B47" s="125" t="s">
        <v>54</v>
      </c>
      <c r="C47" s="228" t="s">
        <v>55</v>
      </c>
      <c r="D47" s="229"/>
      <c r="E47" s="229"/>
      <c r="F47" s="127" t="s">
        <v>23</v>
      </c>
      <c r="G47" s="128"/>
      <c r="H47" s="128"/>
      <c r="I47" s="227">
        <f>' Pol'!G8</f>
        <v>0</v>
      </c>
      <c r="J47" s="227"/>
    </row>
    <row r="48" spans="1:10" ht="25.5" customHeight="1" x14ac:dyDescent="0.2">
      <c r="A48" s="117"/>
      <c r="B48" s="119" t="s">
        <v>56</v>
      </c>
      <c r="C48" s="215" t="s">
        <v>57</v>
      </c>
      <c r="D48" s="216"/>
      <c r="E48" s="216"/>
      <c r="F48" s="129" t="s">
        <v>23</v>
      </c>
      <c r="G48" s="130"/>
      <c r="H48" s="130"/>
      <c r="I48" s="214">
        <f>' Pol'!G12</f>
        <v>0</v>
      </c>
      <c r="J48" s="214"/>
    </row>
    <row r="49" spans="1:10" ht="25.5" customHeight="1" x14ac:dyDescent="0.2">
      <c r="A49" s="117"/>
      <c r="B49" s="119" t="s">
        <v>58</v>
      </c>
      <c r="C49" s="215" t="s">
        <v>59</v>
      </c>
      <c r="D49" s="216"/>
      <c r="E49" s="216"/>
      <c r="F49" s="129" t="s">
        <v>23</v>
      </c>
      <c r="G49" s="130"/>
      <c r="H49" s="130"/>
      <c r="I49" s="214">
        <f>' Pol'!G22</f>
        <v>0</v>
      </c>
      <c r="J49" s="214"/>
    </row>
    <row r="50" spans="1:10" ht="25.5" customHeight="1" x14ac:dyDescent="0.2">
      <c r="A50" s="117"/>
      <c r="B50" s="119" t="s">
        <v>60</v>
      </c>
      <c r="C50" s="215" t="s">
        <v>61</v>
      </c>
      <c r="D50" s="216"/>
      <c r="E50" s="216"/>
      <c r="F50" s="129" t="s">
        <v>23</v>
      </c>
      <c r="G50" s="130"/>
      <c r="H50" s="130"/>
      <c r="I50" s="214">
        <f>' Pol'!G30</f>
        <v>0</v>
      </c>
      <c r="J50" s="214"/>
    </row>
    <row r="51" spans="1:10" ht="25.5" customHeight="1" x14ac:dyDescent="0.2">
      <c r="A51" s="117"/>
      <c r="B51" s="119" t="s">
        <v>62</v>
      </c>
      <c r="C51" s="215" t="s">
        <v>63</v>
      </c>
      <c r="D51" s="216"/>
      <c r="E51" s="216"/>
      <c r="F51" s="129" t="s">
        <v>23</v>
      </c>
      <c r="G51" s="130"/>
      <c r="H51" s="130"/>
      <c r="I51" s="214">
        <f>' Pol'!G41</f>
        <v>0</v>
      </c>
      <c r="J51" s="214"/>
    </row>
    <row r="52" spans="1:10" ht="25.5" customHeight="1" x14ac:dyDescent="0.2">
      <c r="A52" s="117"/>
      <c r="B52" s="119" t="s">
        <v>64</v>
      </c>
      <c r="C52" s="215" t="s">
        <v>65</v>
      </c>
      <c r="D52" s="216"/>
      <c r="E52" s="216"/>
      <c r="F52" s="129" t="s">
        <v>23</v>
      </c>
      <c r="G52" s="130"/>
      <c r="H52" s="130"/>
      <c r="I52" s="214">
        <f>' Pol'!G48</f>
        <v>0</v>
      </c>
      <c r="J52" s="214"/>
    </row>
    <row r="53" spans="1:10" ht="25.5" customHeight="1" x14ac:dyDescent="0.2">
      <c r="A53" s="117"/>
      <c r="B53" s="119" t="s">
        <v>66</v>
      </c>
      <c r="C53" s="215" t="s">
        <v>67</v>
      </c>
      <c r="D53" s="216"/>
      <c r="E53" s="216"/>
      <c r="F53" s="129" t="s">
        <v>23</v>
      </c>
      <c r="G53" s="130"/>
      <c r="H53" s="130"/>
      <c r="I53" s="214">
        <f>' Pol'!G53</f>
        <v>0</v>
      </c>
      <c r="J53" s="214"/>
    </row>
    <row r="54" spans="1:10" ht="25.5" customHeight="1" x14ac:dyDescent="0.2">
      <c r="A54" s="117"/>
      <c r="B54" s="119" t="s">
        <v>68</v>
      </c>
      <c r="C54" s="215" t="s">
        <v>69</v>
      </c>
      <c r="D54" s="216"/>
      <c r="E54" s="216"/>
      <c r="F54" s="129" t="s">
        <v>23</v>
      </c>
      <c r="G54" s="130"/>
      <c r="H54" s="130"/>
      <c r="I54" s="214">
        <f>' Pol'!G60</f>
        <v>0</v>
      </c>
      <c r="J54" s="214"/>
    </row>
    <row r="55" spans="1:10" ht="25.5" customHeight="1" x14ac:dyDescent="0.2">
      <c r="A55" s="117"/>
      <c r="B55" s="119" t="s">
        <v>70</v>
      </c>
      <c r="C55" s="215" t="s">
        <v>71</v>
      </c>
      <c r="D55" s="216"/>
      <c r="E55" s="216"/>
      <c r="F55" s="129" t="s">
        <v>23</v>
      </c>
      <c r="G55" s="130"/>
      <c r="H55" s="130"/>
      <c r="I55" s="214">
        <f>' Pol'!G62</f>
        <v>0</v>
      </c>
      <c r="J55" s="214"/>
    </row>
    <row r="56" spans="1:10" ht="25.5" customHeight="1" x14ac:dyDescent="0.2">
      <c r="A56" s="117"/>
      <c r="B56" s="119" t="s">
        <v>72</v>
      </c>
      <c r="C56" s="215" t="s">
        <v>73</v>
      </c>
      <c r="D56" s="216"/>
      <c r="E56" s="216"/>
      <c r="F56" s="129" t="s">
        <v>23</v>
      </c>
      <c r="G56" s="130"/>
      <c r="H56" s="130"/>
      <c r="I56" s="214">
        <f>' Pol'!G72</f>
        <v>0</v>
      </c>
      <c r="J56" s="214"/>
    </row>
    <row r="57" spans="1:10" ht="25.5" customHeight="1" x14ac:dyDescent="0.2">
      <c r="A57" s="117"/>
      <c r="B57" s="119" t="s">
        <v>74</v>
      </c>
      <c r="C57" s="215" t="s">
        <v>75</v>
      </c>
      <c r="D57" s="216"/>
      <c r="E57" s="216"/>
      <c r="F57" s="129" t="s">
        <v>23</v>
      </c>
      <c r="G57" s="130"/>
      <c r="H57" s="130"/>
      <c r="I57" s="214">
        <f>' Pol'!G89</f>
        <v>0</v>
      </c>
      <c r="J57" s="214"/>
    </row>
    <row r="58" spans="1:10" ht="25.5" customHeight="1" x14ac:dyDescent="0.2">
      <c r="A58" s="117"/>
      <c r="B58" s="119" t="s">
        <v>76</v>
      </c>
      <c r="C58" s="215" t="s">
        <v>77</v>
      </c>
      <c r="D58" s="216"/>
      <c r="E58" s="216"/>
      <c r="F58" s="129" t="s">
        <v>24</v>
      </c>
      <c r="G58" s="130"/>
      <c r="H58" s="130"/>
      <c r="I58" s="214">
        <f>' Pol'!G91</f>
        <v>0</v>
      </c>
      <c r="J58" s="214"/>
    </row>
    <row r="59" spans="1:10" ht="25.5" customHeight="1" x14ac:dyDescent="0.2">
      <c r="A59" s="117"/>
      <c r="B59" s="119" t="s">
        <v>78</v>
      </c>
      <c r="C59" s="215" t="s">
        <v>79</v>
      </c>
      <c r="D59" s="216"/>
      <c r="E59" s="216"/>
      <c r="F59" s="129" t="s">
        <v>24</v>
      </c>
      <c r="G59" s="130"/>
      <c r="H59" s="130"/>
      <c r="I59" s="214">
        <f>' Pol'!G101</f>
        <v>0</v>
      </c>
      <c r="J59" s="214"/>
    </row>
    <row r="60" spans="1:10" ht="25.5" customHeight="1" x14ac:dyDescent="0.2">
      <c r="A60" s="117"/>
      <c r="B60" s="119" t="s">
        <v>80</v>
      </c>
      <c r="C60" s="215" t="s">
        <v>81</v>
      </c>
      <c r="D60" s="216"/>
      <c r="E60" s="216"/>
      <c r="F60" s="129" t="s">
        <v>24</v>
      </c>
      <c r="G60" s="130"/>
      <c r="H60" s="130"/>
      <c r="I60" s="214">
        <f>' Pol'!G103</f>
        <v>0</v>
      </c>
      <c r="J60" s="214"/>
    </row>
    <row r="61" spans="1:10" ht="25.5" customHeight="1" x14ac:dyDescent="0.2">
      <c r="A61" s="117"/>
      <c r="B61" s="119" t="s">
        <v>82</v>
      </c>
      <c r="C61" s="215" t="s">
        <v>83</v>
      </c>
      <c r="D61" s="216"/>
      <c r="E61" s="216"/>
      <c r="F61" s="129" t="s">
        <v>24</v>
      </c>
      <c r="G61" s="130"/>
      <c r="H61" s="130"/>
      <c r="I61" s="214">
        <f>' Pol'!G105</f>
        <v>0</v>
      </c>
      <c r="J61" s="214"/>
    </row>
    <row r="62" spans="1:10" ht="25.5" customHeight="1" x14ac:dyDescent="0.2">
      <c r="A62" s="117"/>
      <c r="B62" s="119" t="s">
        <v>84</v>
      </c>
      <c r="C62" s="215" t="s">
        <v>85</v>
      </c>
      <c r="D62" s="216"/>
      <c r="E62" s="216"/>
      <c r="F62" s="129" t="s">
        <v>24</v>
      </c>
      <c r="G62" s="130"/>
      <c r="H62" s="130"/>
      <c r="I62" s="214">
        <f>' Pol'!G107</f>
        <v>0</v>
      </c>
      <c r="J62" s="214"/>
    </row>
    <row r="63" spans="1:10" ht="25.5" customHeight="1" x14ac:dyDescent="0.2">
      <c r="A63" s="117"/>
      <c r="B63" s="119" t="s">
        <v>86</v>
      </c>
      <c r="C63" s="215" t="s">
        <v>87</v>
      </c>
      <c r="D63" s="216"/>
      <c r="E63" s="216"/>
      <c r="F63" s="129" t="s">
        <v>24</v>
      </c>
      <c r="G63" s="130"/>
      <c r="H63" s="130"/>
      <c r="I63" s="214">
        <f>' Pol'!G116</f>
        <v>0</v>
      </c>
      <c r="J63" s="214"/>
    </row>
    <row r="64" spans="1:10" ht="25.5" customHeight="1" x14ac:dyDescent="0.2">
      <c r="A64" s="117"/>
      <c r="B64" s="119" t="s">
        <v>88</v>
      </c>
      <c r="C64" s="215" t="s">
        <v>89</v>
      </c>
      <c r="D64" s="216"/>
      <c r="E64" s="216"/>
      <c r="F64" s="129" t="s">
        <v>24</v>
      </c>
      <c r="G64" s="130"/>
      <c r="H64" s="130"/>
      <c r="I64" s="214">
        <f>' Pol'!G118</f>
        <v>0</v>
      </c>
      <c r="J64" s="214"/>
    </row>
    <row r="65" spans="1:10" ht="25.5" customHeight="1" x14ac:dyDescent="0.2">
      <c r="A65" s="117"/>
      <c r="B65" s="119" t="s">
        <v>90</v>
      </c>
      <c r="C65" s="215" t="s">
        <v>91</v>
      </c>
      <c r="D65" s="216"/>
      <c r="E65" s="216"/>
      <c r="F65" s="129" t="s">
        <v>24</v>
      </c>
      <c r="G65" s="130"/>
      <c r="H65" s="130"/>
      <c r="I65" s="214">
        <f>' Pol'!G123</f>
        <v>0</v>
      </c>
      <c r="J65" s="214"/>
    </row>
    <row r="66" spans="1:10" ht="25.5" customHeight="1" x14ac:dyDescent="0.2">
      <c r="A66" s="117"/>
      <c r="B66" s="126" t="s">
        <v>92</v>
      </c>
      <c r="C66" s="232" t="s">
        <v>26</v>
      </c>
      <c r="D66" s="233"/>
      <c r="E66" s="233"/>
      <c r="F66" s="131" t="s">
        <v>92</v>
      </c>
      <c r="G66" s="132"/>
      <c r="H66" s="132"/>
      <c r="I66" s="231">
        <f>' Pol'!G126</f>
        <v>0</v>
      </c>
      <c r="J66" s="231"/>
    </row>
    <row r="67" spans="1:10" ht="25.5" customHeight="1" x14ac:dyDescent="0.2">
      <c r="A67" s="118"/>
      <c r="B67" s="122" t="s">
        <v>1</v>
      </c>
      <c r="C67" s="122"/>
      <c r="D67" s="123"/>
      <c r="E67" s="123"/>
      <c r="F67" s="133"/>
      <c r="G67" s="134"/>
      <c r="H67" s="134"/>
      <c r="I67" s="230">
        <f>SUM(I47:I66)</f>
        <v>0</v>
      </c>
      <c r="J67" s="230"/>
    </row>
    <row r="68" spans="1:10" x14ac:dyDescent="0.2">
      <c r="F68" s="91"/>
      <c r="G68" s="91"/>
      <c r="H68" s="91"/>
      <c r="I68" s="91"/>
      <c r="J68" s="91"/>
    </row>
    <row r="69" spans="1:10" x14ac:dyDescent="0.2">
      <c r="F69" s="91"/>
      <c r="G69" s="91"/>
      <c r="H69" s="91"/>
      <c r="I69" s="91"/>
      <c r="J69" s="91"/>
    </row>
    <row r="70" spans="1:10" x14ac:dyDescent="0.2">
      <c r="F70" s="91"/>
      <c r="G70" s="91"/>
      <c r="H70" s="91"/>
      <c r="I70" s="91"/>
      <c r="J70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7:J6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69" t="s">
        <v>41</v>
      </c>
      <c r="B2" s="68"/>
      <c r="C2" s="236"/>
      <c r="D2" s="236"/>
      <c r="E2" s="236"/>
      <c r="F2" s="236"/>
      <c r="G2" s="237"/>
    </row>
    <row r="3" spans="1:7" ht="24.95" hidden="1" customHeight="1" x14ac:dyDescent="0.2">
      <c r="A3" s="69" t="s">
        <v>7</v>
      </c>
      <c r="B3" s="68"/>
      <c r="C3" s="236"/>
      <c r="D3" s="236"/>
      <c r="E3" s="236"/>
      <c r="F3" s="236"/>
      <c r="G3" s="237"/>
    </row>
    <row r="4" spans="1:7" ht="24.95" hidden="1" customHeight="1" x14ac:dyDescent="0.2">
      <c r="A4" s="69" t="s">
        <v>8</v>
      </c>
      <c r="B4" s="68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95</v>
      </c>
    </row>
    <row r="2" spans="1:60" ht="25.15" customHeight="1" x14ac:dyDescent="0.2">
      <c r="A2" s="139" t="s">
        <v>94</v>
      </c>
      <c r="B2" s="137"/>
      <c r="C2" s="251" t="s">
        <v>302</v>
      </c>
      <c r="D2" s="252"/>
      <c r="E2" s="252"/>
      <c r="F2" s="252"/>
      <c r="G2" s="253"/>
      <c r="AE2" t="s">
        <v>96</v>
      </c>
    </row>
    <row r="3" spans="1:60" ht="25.15" hidden="1" customHeight="1" x14ac:dyDescent="0.2">
      <c r="A3" s="140" t="s">
        <v>7</v>
      </c>
      <c r="B3" s="138"/>
      <c r="C3" s="254"/>
      <c r="D3" s="254"/>
      <c r="E3" s="254"/>
      <c r="F3" s="254"/>
      <c r="G3" s="255"/>
      <c r="AE3" t="s">
        <v>97</v>
      </c>
    </row>
    <row r="4" spans="1:60" ht="25.15" hidden="1" customHeight="1" x14ac:dyDescent="0.2">
      <c r="A4" s="140" t="s">
        <v>8</v>
      </c>
      <c r="B4" s="138"/>
      <c r="C4" s="256"/>
      <c r="D4" s="254"/>
      <c r="E4" s="254"/>
      <c r="F4" s="254"/>
      <c r="G4" s="255"/>
      <c r="AE4" t="s">
        <v>98</v>
      </c>
    </row>
    <row r="5" spans="1:60" hidden="1" x14ac:dyDescent="0.2">
      <c r="A5" s="141" t="s">
        <v>99</v>
      </c>
      <c r="B5" s="142"/>
      <c r="C5" s="142"/>
      <c r="D5" s="143"/>
      <c r="E5" s="144"/>
      <c r="F5" s="144"/>
      <c r="G5" s="145"/>
      <c r="AE5" t="s">
        <v>100</v>
      </c>
    </row>
    <row r="6" spans="1:60" x14ac:dyDescent="0.2">
      <c r="D6" s="11"/>
    </row>
    <row r="7" spans="1:60" ht="38.25" x14ac:dyDescent="0.2">
      <c r="A7" s="150" t="s">
        <v>101</v>
      </c>
      <c r="B7" s="151" t="s">
        <v>102</v>
      </c>
      <c r="C7" s="151" t="s">
        <v>103</v>
      </c>
      <c r="D7" s="165" t="s">
        <v>104</v>
      </c>
      <c r="E7" s="150" t="s">
        <v>105</v>
      </c>
      <c r="F7" s="146" t="s">
        <v>106</v>
      </c>
      <c r="G7" s="166" t="s">
        <v>28</v>
      </c>
      <c r="H7" s="167" t="s">
        <v>29</v>
      </c>
      <c r="I7" s="167" t="s">
        <v>107</v>
      </c>
      <c r="J7" s="167" t="s">
        <v>30</v>
      </c>
      <c r="K7" s="167" t="s">
        <v>108</v>
      </c>
      <c r="L7" s="167" t="s">
        <v>109</v>
      </c>
      <c r="M7" s="167" t="s">
        <v>110</v>
      </c>
      <c r="N7" s="167" t="s">
        <v>111</v>
      </c>
      <c r="O7" s="167" t="s">
        <v>112</v>
      </c>
      <c r="P7" s="167" t="s">
        <v>113</v>
      </c>
      <c r="Q7" s="167" t="s">
        <v>114</v>
      </c>
      <c r="R7" s="167" t="s">
        <v>115</v>
      </c>
      <c r="S7" s="167" t="s">
        <v>116</v>
      </c>
      <c r="T7" s="167" t="s">
        <v>117</v>
      </c>
      <c r="U7" s="152" t="s">
        <v>118</v>
      </c>
    </row>
    <row r="8" spans="1:60" x14ac:dyDescent="0.2">
      <c r="A8" s="168" t="s">
        <v>119</v>
      </c>
      <c r="B8" s="169" t="s">
        <v>54</v>
      </c>
      <c r="C8" s="170" t="s">
        <v>55</v>
      </c>
      <c r="D8" s="171"/>
      <c r="E8" s="172"/>
      <c r="F8" s="159"/>
      <c r="G8" s="159">
        <f>SUMIF(AE9:AE11,"&lt;&gt;NOR",G9:G11)</f>
        <v>0</v>
      </c>
      <c r="H8" s="159"/>
      <c r="I8" s="159">
        <f>SUM(I9:I11)</f>
        <v>0</v>
      </c>
      <c r="J8" s="159"/>
      <c r="K8" s="159">
        <f>SUM(K9:K11)</f>
        <v>0</v>
      </c>
      <c r="L8" s="159"/>
      <c r="M8" s="159">
        <f>SUM(M9:M11)</f>
        <v>0</v>
      </c>
      <c r="N8" s="159"/>
      <c r="O8" s="159">
        <f>SUM(O9:O11)</f>
        <v>1.3</v>
      </c>
      <c r="P8" s="159"/>
      <c r="Q8" s="159">
        <f>SUM(Q9:Q11)</f>
        <v>0</v>
      </c>
      <c r="R8" s="159"/>
      <c r="S8" s="159"/>
      <c r="T8" s="173"/>
      <c r="U8" s="159">
        <f>SUM(U9:U11)</f>
        <v>42.199999999999996</v>
      </c>
      <c r="AE8" t="s">
        <v>120</v>
      </c>
    </row>
    <row r="9" spans="1:60" ht="22.5" outlineLevel="1" x14ac:dyDescent="0.2">
      <c r="A9" s="148">
        <v>1</v>
      </c>
      <c r="B9" s="148" t="s">
        <v>121</v>
      </c>
      <c r="C9" s="185" t="s">
        <v>122</v>
      </c>
      <c r="D9" s="153" t="s">
        <v>123</v>
      </c>
      <c r="E9" s="156">
        <v>2.4575</v>
      </c>
      <c r="F9" s="160"/>
      <c r="G9" s="161">
        <f>ROUND(E9*F9,2)</f>
        <v>0</v>
      </c>
      <c r="H9" s="160"/>
      <c r="I9" s="161">
        <f>ROUND(E9*H9,2)</f>
        <v>0</v>
      </c>
      <c r="J9" s="160"/>
      <c r="K9" s="161">
        <f>ROUND(E9*J9,2)</f>
        <v>0</v>
      </c>
      <c r="L9" s="161">
        <v>21</v>
      </c>
      <c r="M9" s="161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1"/>
      <c r="S9" s="161"/>
      <c r="T9" s="162">
        <v>16.472999999999999</v>
      </c>
      <c r="U9" s="161">
        <f>ROUND(E9*T9,2)</f>
        <v>40.479999999999997</v>
      </c>
      <c r="V9" s="147"/>
      <c r="W9" s="147"/>
      <c r="X9" s="147"/>
      <c r="Y9" s="147"/>
      <c r="Z9" s="147"/>
      <c r="AA9" s="147"/>
      <c r="AB9" s="147"/>
      <c r="AC9" s="147"/>
      <c r="AD9" s="147"/>
      <c r="AE9" s="147" t="s">
        <v>124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48">
        <v>2</v>
      </c>
      <c r="B10" s="148" t="s">
        <v>125</v>
      </c>
      <c r="C10" s="185" t="s">
        <v>126</v>
      </c>
      <c r="D10" s="153" t="s">
        <v>123</v>
      </c>
      <c r="E10" s="156">
        <v>0.77749999999999997</v>
      </c>
      <c r="F10" s="160"/>
      <c r="G10" s="161">
        <f>ROUND(E10*F10,2)</f>
        <v>0</v>
      </c>
      <c r="H10" s="160"/>
      <c r="I10" s="161">
        <f>ROUND(E10*H10,2)</f>
        <v>0</v>
      </c>
      <c r="J10" s="160"/>
      <c r="K10" s="161">
        <f>ROUND(E10*J10,2)</f>
        <v>0</v>
      </c>
      <c r="L10" s="161">
        <v>21</v>
      </c>
      <c r="M10" s="161">
        <f>G10*(1+L10/100)</f>
        <v>0</v>
      </c>
      <c r="N10" s="161">
        <v>1.67</v>
      </c>
      <c r="O10" s="161">
        <f>ROUND(E10*N10,2)</f>
        <v>1.3</v>
      </c>
      <c r="P10" s="161">
        <v>0</v>
      </c>
      <c r="Q10" s="161">
        <f>ROUND(E10*P10,2)</f>
        <v>0</v>
      </c>
      <c r="R10" s="161"/>
      <c r="S10" s="161"/>
      <c r="T10" s="162">
        <v>2.206</v>
      </c>
      <c r="U10" s="161">
        <f>ROUND(E10*T10,2)</f>
        <v>1.72</v>
      </c>
      <c r="V10" s="147"/>
      <c r="W10" s="147"/>
      <c r="X10" s="147"/>
      <c r="Y10" s="147"/>
      <c r="Z10" s="147"/>
      <c r="AA10" s="147"/>
      <c r="AB10" s="147"/>
      <c r="AC10" s="147"/>
      <c r="AD10" s="147"/>
      <c r="AE10" s="147" t="s">
        <v>124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48"/>
      <c r="B11" s="148"/>
      <c r="C11" s="186" t="s">
        <v>127</v>
      </c>
      <c r="D11" s="154"/>
      <c r="E11" s="157">
        <v>0.77749999999999997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2"/>
      <c r="U11" s="161"/>
      <c r="V11" s="147"/>
      <c r="W11" s="147"/>
      <c r="X11" s="147"/>
      <c r="Y11" s="147"/>
      <c r="Z11" s="147"/>
      <c r="AA11" s="147"/>
      <c r="AB11" s="147"/>
      <c r="AC11" s="147"/>
      <c r="AD11" s="147"/>
      <c r="AE11" s="147" t="s">
        <v>128</v>
      </c>
      <c r="AF11" s="147">
        <v>0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49" t="s">
        <v>119</v>
      </c>
      <c r="B12" s="149" t="s">
        <v>56</v>
      </c>
      <c r="C12" s="187" t="s">
        <v>57</v>
      </c>
      <c r="D12" s="155"/>
      <c r="E12" s="158"/>
      <c r="F12" s="163"/>
      <c r="G12" s="163">
        <f>SUMIF(AE13:AE21,"&lt;&gt;NOR",G13:G21)</f>
        <v>0</v>
      </c>
      <c r="H12" s="163"/>
      <c r="I12" s="163">
        <f>SUM(I13:I21)</f>
        <v>0</v>
      </c>
      <c r="J12" s="163"/>
      <c r="K12" s="163">
        <f>SUM(K13:K21)</f>
        <v>0</v>
      </c>
      <c r="L12" s="163"/>
      <c r="M12" s="163">
        <f>SUM(M13:M21)</f>
        <v>0</v>
      </c>
      <c r="N12" s="163"/>
      <c r="O12" s="163">
        <f>SUM(O13:O21)</f>
        <v>4.3499999999999996</v>
      </c>
      <c r="P12" s="163"/>
      <c r="Q12" s="163">
        <f>SUM(Q13:Q21)</f>
        <v>0</v>
      </c>
      <c r="R12" s="163"/>
      <c r="S12" s="163"/>
      <c r="T12" s="164"/>
      <c r="U12" s="163">
        <f>SUM(U13:U21)</f>
        <v>18.37</v>
      </c>
      <c r="AE12" t="s">
        <v>120</v>
      </c>
    </row>
    <row r="13" spans="1:60" ht="22.5" outlineLevel="1" x14ac:dyDescent="0.2">
      <c r="A13" s="148">
        <v>3</v>
      </c>
      <c r="B13" s="148" t="s">
        <v>129</v>
      </c>
      <c r="C13" s="185" t="s">
        <v>285</v>
      </c>
      <c r="D13" s="153" t="s">
        <v>130</v>
      </c>
      <c r="E13" s="156">
        <v>9.4909999999999997</v>
      </c>
      <c r="F13" s="160"/>
      <c r="G13" s="161">
        <f>ROUND(E13*F13,2)</f>
        <v>0</v>
      </c>
      <c r="H13" s="160"/>
      <c r="I13" s="161">
        <f>ROUND(E13*H13,2)</f>
        <v>0</v>
      </c>
      <c r="J13" s="160"/>
      <c r="K13" s="161">
        <f>ROUND(E13*J13,2)</f>
        <v>0</v>
      </c>
      <c r="L13" s="161">
        <v>21</v>
      </c>
      <c r="M13" s="161">
        <f>G13*(1+L13/100)</f>
        <v>0</v>
      </c>
      <c r="N13" s="161">
        <v>0</v>
      </c>
      <c r="O13" s="161">
        <f>ROUND(E13*N13,2)</f>
        <v>0</v>
      </c>
      <c r="P13" s="161">
        <v>0</v>
      </c>
      <c r="Q13" s="161">
        <f>ROUND(E13*P13,2)</f>
        <v>0</v>
      </c>
      <c r="R13" s="161"/>
      <c r="S13" s="161"/>
      <c r="T13" s="162">
        <v>0</v>
      </c>
      <c r="U13" s="161">
        <f>ROUND(E13*T13,2)</f>
        <v>0</v>
      </c>
      <c r="V13" s="147"/>
      <c r="W13" s="147"/>
      <c r="X13" s="147"/>
      <c r="Y13" s="147"/>
      <c r="Z13" s="147"/>
      <c r="AA13" s="147"/>
      <c r="AB13" s="147"/>
      <c r="AC13" s="147"/>
      <c r="AD13" s="147"/>
      <c r="AE13" s="147" t="s">
        <v>131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48"/>
      <c r="B14" s="148"/>
      <c r="C14" s="186" t="s">
        <v>132</v>
      </c>
      <c r="D14" s="154"/>
      <c r="E14" s="157">
        <v>9.4909999999999997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2"/>
      <c r="U14" s="161"/>
      <c r="V14" s="147"/>
      <c r="W14" s="147"/>
      <c r="X14" s="147"/>
      <c r="Y14" s="147"/>
      <c r="Z14" s="147"/>
      <c r="AA14" s="147"/>
      <c r="AB14" s="147"/>
      <c r="AC14" s="147"/>
      <c r="AD14" s="147"/>
      <c r="AE14" s="147" t="s">
        <v>128</v>
      </c>
      <c r="AF14" s="147">
        <v>0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48">
        <v>4</v>
      </c>
      <c r="B15" s="148" t="s">
        <v>133</v>
      </c>
      <c r="C15" s="185" t="s">
        <v>286</v>
      </c>
      <c r="D15" s="153" t="s">
        <v>130</v>
      </c>
      <c r="E15" s="156">
        <v>1.6240000000000001</v>
      </c>
      <c r="F15" s="160"/>
      <c r="G15" s="161">
        <f>ROUND(E15*F15,2)</f>
        <v>0</v>
      </c>
      <c r="H15" s="160"/>
      <c r="I15" s="161">
        <f>ROUND(E15*H15,2)</f>
        <v>0</v>
      </c>
      <c r="J15" s="160"/>
      <c r="K15" s="161">
        <f>ROUND(E15*J15,2)</f>
        <v>0</v>
      </c>
      <c r="L15" s="161">
        <v>21</v>
      </c>
      <c r="M15" s="161">
        <f>G15*(1+L15/100)</f>
        <v>0</v>
      </c>
      <c r="N15" s="161">
        <v>1.33E-3</v>
      </c>
      <c r="O15" s="161">
        <f>ROUND(E15*N15,2)</f>
        <v>0</v>
      </c>
      <c r="P15" s="161">
        <v>0</v>
      </c>
      <c r="Q15" s="161">
        <f>ROUND(E15*P15,2)</f>
        <v>0</v>
      </c>
      <c r="R15" s="161"/>
      <c r="S15" s="161"/>
      <c r="T15" s="162">
        <v>1.05999</v>
      </c>
      <c r="U15" s="161">
        <f>ROUND(E15*T15,2)</f>
        <v>1.72</v>
      </c>
      <c r="V15" s="147"/>
      <c r="W15" s="147"/>
      <c r="X15" s="147"/>
      <c r="Y15" s="147"/>
      <c r="Z15" s="147"/>
      <c r="AA15" s="147"/>
      <c r="AB15" s="147"/>
      <c r="AC15" s="147"/>
      <c r="AD15" s="147"/>
      <c r="AE15" s="147" t="s">
        <v>131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48"/>
      <c r="B16" s="148"/>
      <c r="C16" s="186" t="s">
        <v>134</v>
      </c>
      <c r="D16" s="154"/>
      <c r="E16" s="157">
        <v>1.6240000000000001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  <c r="U16" s="161"/>
      <c r="V16" s="147"/>
      <c r="W16" s="147"/>
      <c r="X16" s="147"/>
      <c r="Y16" s="147"/>
      <c r="Z16" s="147"/>
      <c r="AA16" s="147"/>
      <c r="AB16" s="147"/>
      <c r="AC16" s="147"/>
      <c r="AD16" s="147"/>
      <c r="AE16" s="147" t="s">
        <v>128</v>
      </c>
      <c r="AF16" s="147">
        <v>0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48">
        <v>5</v>
      </c>
      <c r="B17" s="148" t="s">
        <v>135</v>
      </c>
      <c r="C17" s="185" t="s">
        <v>136</v>
      </c>
      <c r="D17" s="153" t="s">
        <v>123</v>
      </c>
      <c r="E17" s="156">
        <v>1.68</v>
      </c>
      <c r="F17" s="160"/>
      <c r="G17" s="161">
        <f>ROUND(E17*F17,2)</f>
        <v>0</v>
      </c>
      <c r="H17" s="160"/>
      <c r="I17" s="161">
        <f>ROUND(E17*H17,2)</f>
        <v>0</v>
      </c>
      <c r="J17" s="160"/>
      <c r="K17" s="161">
        <f>ROUND(E17*J17,2)</f>
        <v>0</v>
      </c>
      <c r="L17" s="161">
        <v>21</v>
      </c>
      <c r="M17" s="161">
        <f>G17*(1+L17/100)</f>
        <v>0</v>
      </c>
      <c r="N17" s="161">
        <v>2.52766</v>
      </c>
      <c r="O17" s="161">
        <f>ROUND(E17*N17,2)</f>
        <v>4.25</v>
      </c>
      <c r="P17" s="161">
        <v>0</v>
      </c>
      <c r="Q17" s="161">
        <f>ROUND(E17*P17,2)</f>
        <v>0</v>
      </c>
      <c r="R17" s="161"/>
      <c r="S17" s="161"/>
      <c r="T17" s="162">
        <v>7.8220000000000001</v>
      </c>
      <c r="U17" s="161">
        <f>ROUND(E17*T17,2)</f>
        <v>13.14</v>
      </c>
      <c r="V17" s="147"/>
      <c r="W17" s="147"/>
      <c r="X17" s="147"/>
      <c r="Y17" s="147"/>
      <c r="Z17" s="147"/>
      <c r="AA17" s="147"/>
      <c r="AB17" s="147"/>
      <c r="AC17" s="147"/>
      <c r="AD17" s="147"/>
      <c r="AE17" s="147" t="s">
        <v>131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48">
        <v>6</v>
      </c>
      <c r="B18" s="148" t="s">
        <v>137</v>
      </c>
      <c r="C18" s="185" t="s">
        <v>138</v>
      </c>
      <c r="D18" s="153" t="s">
        <v>130</v>
      </c>
      <c r="E18" s="156">
        <v>2.56</v>
      </c>
      <c r="F18" s="160"/>
      <c r="G18" s="161">
        <f>ROUND(E18*F18,2)</f>
        <v>0</v>
      </c>
      <c r="H18" s="160"/>
      <c r="I18" s="161">
        <f>ROUND(E18*H18,2)</f>
        <v>0</v>
      </c>
      <c r="J18" s="160"/>
      <c r="K18" s="161">
        <f>ROUND(E18*J18,2)</f>
        <v>0</v>
      </c>
      <c r="L18" s="161">
        <v>21</v>
      </c>
      <c r="M18" s="161">
        <f>G18*(1+L18/100)</f>
        <v>0</v>
      </c>
      <c r="N18" s="161">
        <v>3.916E-2</v>
      </c>
      <c r="O18" s="161">
        <f>ROUND(E18*N18,2)</f>
        <v>0.1</v>
      </c>
      <c r="P18" s="161">
        <v>0</v>
      </c>
      <c r="Q18" s="161">
        <f>ROUND(E18*P18,2)</f>
        <v>0</v>
      </c>
      <c r="R18" s="161"/>
      <c r="S18" s="161"/>
      <c r="T18" s="162">
        <v>1.05</v>
      </c>
      <c r="U18" s="161">
        <f>ROUND(E18*T18,2)</f>
        <v>2.69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47" t="s">
        <v>131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48"/>
      <c r="B19" s="148"/>
      <c r="C19" s="186" t="s">
        <v>139</v>
      </c>
      <c r="D19" s="154"/>
      <c r="E19" s="157">
        <v>2.56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2"/>
      <c r="U19" s="161"/>
      <c r="V19" s="147"/>
      <c r="W19" s="147"/>
      <c r="X19" s="147"/>
      <c r="Y19" s="147"/>
      <c r="Z19" s="147"/>
      <c r="AA19" s="147"/>
      <c r="AB19" s="147"/>
      <c r="AC19" s="147"/>
      <c r="AD19" s="147"/>
      <c r="AE19" s="147" t="s">
        <v>128</v>
      </c>
      <c r="AF19" s="147">
        <v>0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48">
        <v>7</v>
      </c>
      <c r="B20" s="148" t="s">
        <v>140</v>
      </c>
      <c r="C20" s="185" t="s">
        <v>141</v>
      </c>
      <c r="D20" s="153" t="s">
        <v>130</v>
      </c>
      <c r="E20" s="156">
        <v>2.56</v>
      </c>
      <c r="F20" s="160"/>
      <c r="G20" s="161">
        <f>ROUND(E20*F20,2)</f>
        <v>0</v>
      </c>
      <c r="H20" s="160"/>
      <c r="I20" s="161">
        <f>ROUND(E20*H20,2)</f>
        <v>0</v>
      </c>
      <c r="J20" s="160"/>
      <c r="K20" s="161">
        <f>ROUND(E20*J20,2)</f>
        <v>0</v>
      </c>
      <c r="L20" s="161">
        <v>21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/>
      <c r="T20" s="162">
        <v>0.32</v>
      </c>
      <c r="U20" s="161">
        <f>ROUND(E20*T20,2)</f>
        <v>0.82</v>
      </c>
      <c r="V20" s="147"/>
      <c r="W20" s="147"/>
      <c r="X20" s="147"/>
      <c r="Y20" s="147"/>
      <c r="Z20" s="147"/>
      <c r="AA20" s="147"/>
      <c r="AB20" s="147"/>
      <c r="AC20" s="147"/>
      <c r="AD20" s="147"/>
      <c r="AE20" s="147" t="s">
        <v>131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48"/>
      <c r="B21" s="148"/>
      <c r="C21" s="186" t="s">
        <v>139</v>
      </c>
      <c r="D21" s="154"/>
      <c r="E21" s="157">
        <v>2.56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U21" s="161"/>
      <c r="V21" s="147"/>
      <c r="W21" s="147"/>
      <c r="X21" s="147"/>
      <c r="Y21" s="147"/>
      <c r="Z21" s="147"/>
      <c r="AA21" s="147"/>
      <c r="AB21" s="147"/>
      <c r="AC21" s="147"/>
      <c r="AD21" s="147"/>
      <c r="AE21" s="147" t="s">
        <v>128</v>
      </c>
      <c r="AF21" s="147">
        <v>0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49" t="s">
        <v>119</v>
      </c>
      <c r="B22" s="149" t="s">
        <v>58</v>
      </c>
      <c r="C22" s="187" t="s">
        <v>59</v>
      </c>
      <c r="D22" s="155"/>
      <c r="E22" s="158"/>
      <c r="F22" s="163"/>
      <c r="G22" s="163">
        <f>SUMIF(AE23:AE29,"&lt;&gt;NOR",G23:G29)</f>
        <v>0</v>
      </c>
      <c r="H22" s="163"/>
      <c r="I22" s="163">
        <f>SUM(I23:I29)</f>
        <v>0</v>
      </c>
      <c r="J22" s="163"/>
      <c r="K22" s="163">
        <f>SUM(K23:K29)</f>
        <v>0</v>
      </c>
      <c r="L22" s="163"/>
      <c r="M22" s="163">
        <f>SUM(M23:M29)</f>
        <v>0</v>
      </c>
      <c r="N22" s="163"/>
      <c r="O22" s="163">
        <f>SUM(O23:O29)</f>
        <v>0</v>
      </c>
      <c r="P22" s="163"/>
      <c r="Q22" s="163">
        <f>SUM(Q23:Q29)</f>
        <v>0</v>
      </c>
      <c r="R22" s="163"/>
      <c r="S22" s="163"/>
      <c r="T22" s="164"/>
      <c r="U22" s="163">
        <f>SUM(U23:U29)</f>
        <v>0</v>
      </c>
      <c r="AE22" t="s">
        <v>120</v>
      </c>
    </row>
    <row r="23" spans="1:60" outlineLevel="1" x14ac:dyDescent="0.2">
      <c r="A23" s="148">
        <v>8</v>
      </c>
      <c r="B23" s="148" t="s">
        <v>142</v>
      </c>
      <c r="C23" s="185" t="s">
        <v>287</v>
      </c>
      <c r="D23" s="153" t="s">
        <v>143</v>
      </c>
      <c r="E23" s="156">
        <v>29.695</v>
      </c>
      <c r="F23" s="160"/>
      <c r="G23" s="161">
        <f>ROUND(E23*F23,2)</f>
        <v>0</v>
      </c>
      <c r="H23" s="160"/>
      <c r="I23" s="161">
        <f>ROUND(E23*H23,2)</f>
        <v>0</v>
      </c>
      <c r="J23" s="160"/>
      <c r="K23" s="161">
        <f>ROUND(E23*J23,2)</f>
        <v>0</v>
      </c>
      <c r="L23" s="161">
        <v>21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/>
      <c r="T23" s="162">
        <v>0</v>
      </c>
      <c r="U23" s="161">
        <f>ROUND(E23*T23,2)</f>
        <v>0</v>
      </c>
      <c r="V23" s="147"/>
      <c r="W23" s="147"/>
      <c r="X23" s="147"/>
      <c r="Y23" s="147"/>
      <c r="Z23" s="147"/>
      <c r="AA23" s="147"/>
      <c r="AB23" s="147"/>
      <c r="AC23" s="147"/>
      <c r="AD23" s="147"/>
      <c r="AE23" s="147" t="s">
        <v>131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48"/>
      <c r="B24" s="148"/>
      <c r="C24" s="186" t="s">
        <v>144</v>
      </c>
      <c r="D24" s="154"/>
      <c r="E24" s="157">
        <v>13.875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1"/>
      <c r="V24" s="147"/>
      <c r="W24" s="147"/>
      <c r="X24" s="147"/>
      <c r="Y24" s="147"/>
      <c r="Z24" s="147"/>
      <c r="AA24" s="147"/>
      <c r="AB24" s="147"/>
      <c r="AC24" s="147"/>
      <c r="AD24" s="147"/>
      <c r="AE24" s="147" t="s">
        <v>128</v>
      </c>
      <c r="AF24" s="147">
        <v>0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48"/>
      <c r="B25" s="148"/>
      <c r="C25" s="186" t="s">
        <v>145</v>
      </c>
      <c r="D25" s="154"/>
      <c r="E25" s="157">
        <v>15.82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  <c r="U25" s="161"/>
      <c r="V25" s="147"/>
      <c r="W25" s="147"/>
      <c r="X25" s="147"/>
      <c r="Y25" s="147"/>
      <c r="Z25" s="147"/>
      <c r="AA25" s="147"/>
      <c r="AB25" s="147"/>
      <c r="AC25" s="147"/>
      <c r="AD25" s="147"/>
      <c r="AE25" s="147" t="s">
        <v>128</v>
      </c>
      <c r="AF25" s="147">
        <v>0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48">
        <v>9</v>
      </c>
      <c r="B26" s="148" t="s">
        <v>146</v>
      </c>
      <c r="C26" s="185" t="s">
        <v>288</v>
      </c>
      <c r="D26" s="153" t="s">
        <v>147</v>
      </c>
      <c r="E26" s="156">
        <v>252.255</v>
      </c>
      <c r="F26" s="160"/>
      <c r="G26" s="161">
        <f>ROUND(E26*F26,2)</f>
        <v>0</v>
      </c>
      <c r="H26" s="160"/>
      <c r="I26" s="161">
        <f>ROUND(E26*H26,2)</f>
        <v>0</v>
      </c>
      <c r="J26" s="160"/>
      <c r="K26" s="161">
        <f>ROUND(E26*J26,2)</f>
        <v>0</v>
      </c>
      <c r="L26" s="161">
        <v>21</v>
      </c>
      <c r="M26" s="161">
        <f>G26*(1+L26/100)</f>
        <v>0</v>
      </c>
      <c r="N26" s="161">
        <v>0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/>
      <c r="T26" s="162">
        <v>0</v>
      </c>
      <c r="U26" s="161">
        <f>ROUND(E26*T26,2)</f>
        <v>0</v>
      </c>
      <c r="V26" s="147"/>
      <c r="W26" s="147"/>
      <c r="X26" s="147"/>
      <c r="Y26" s="147"/>
      <c r="Z26" s="147"/>
      <c r="AA26" s="147"/>
      <c r="AB26" s="147"/>
      <c r="AC26" s="147"/>
      <c r="AD26" s="147"/>
      <c r="AE26" s="147" t="s">
        <v>131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48"/>
      <c r="B27" s="148"/>
      <c r="C27" s="186" t="s">
        <v>148</v>
      </c>
      <c r="D27" s="154"/>
      <c r="E27" s="157">
        <v>118.78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1"/>
      <c r="V27" s="147"/>
      <c r="W27" s="147"/>
      <c r="X27" s="147"/>
      <c r="Y27" s="147"/>
      <c r="Z27" s="147"/>
      <c r="AA27" s="147"/>
      <c r="AB27" s="147"/>
      <c r="AC27" s="147"/>
      <c r="AD27" s="147"/>
      <c r="AE27" s="147" t="s">
        <v>128</v>
      </c>
      <c r="AF27" s="147">
        <v>0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48"/>
      <c r="B28" s="148"/>
      <c r="C28" s="186" t="s">
        <v>149</v>
      </c>
      <c r="D28" s="154"/>
      <c r="E28" s="157">
        <v>133.47499999999999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2"/>
      <c r="U28" s="161"/>
      <c r="V28" s="147"/>
      <c r="W28" s="147"/>
      <c r="X28" s="147"/>
      <c r="Y28" s="147"/>
      <c r="Z28" s="147"/>
      <c r="AA28" s="147"/>
      <c r="AB28" s="147"/>
      <c r="AC28" s="147"/>
      <c r="AD28" s="147"/>
      <c r="AE28" s="147" t="s">
        <v>128</v>
      </c>
      <c r="AF28" s="147">
        <v>0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48">
        <v>10</v>
      </c>
      <c r="B29" s="148" t="s">
        <v>150</v>
      </c>
      <c r="C29" s="185" t="s">
        <v>151</v>
      </c>
      <c r="D29" s="153" t="s">
        <v>130</v>
      </c>
      <c r="E29" s="156">
        <v>13.3475</v>
      </c>
      <c r="F29" s="160"/>
      <c r="G29" s="161">
        <f>ROUND(E29*F29,2)</f>
        <v>0</v>
      </c>
      <c r="H29" s="160"/>
      <c r="I29" s="161">
        <f>ROUND(E29*H29,2)</f>
        <v>0</v>
      </c>
      <c r="J29" s="160"/>
      <c r="K29" s="161">
        <f>ROUND(E29*J29,2)</f>
        <v>0</v>
      </c>
      <c r="L29" s="161">
        <v>21</v>
      </c>
      <c r="M29" s="161">
        <f>G29*(1+L29/100)</f>
        <v>0</v>
      </c>
      <c r="N29" s="161">
        <v>0</v>
      </c>
      <c r="O29" s="161">
        <f>ROUND(E29*N29,2)</f>
        <v>0</v>
      </c>
      <c r="P29" s="161">
        <v>0</v>
      </c>
      <c r="Q29" s="161">
        <f>ROUND(E29*P29,2)</f>
        <v>0</v>
      </c>
      <c r="R29" s="161"/>
      <c r="S29" s="161"/>
      <c r="T29" s="162">
        <v>0</v>
      </c>
      <c r="U29" s="161">
        <f>ROUND(E29*T29,2)</f>
        <v>0</v>
      </c>
      <c r="V29" s="147"/>
      <c r="W29" s="147"/>
      <c r="X29" s="147"/>
      <c r="Y29" s="147"/>
      <c r="Z29" s="147"/>
      <c r="AA29" s="147"/>
      <c r="AB29" s="147"/>
      <c r="AC29" s="147"/>
      <c r="AD29" s="147"/>
      <c r="AE29" s="147" t="s">
        <v>131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49" t="s">
        <v>119</v>
      </c>
      <c r="B30" s="149" t="s">
        <v>60</v>
      </c>
      <c r="C30" s="187" t="s">
        <v>61</v>
      </c>
      <c r="D30" s="155"/>
      <c r="E30" s="158"/>
      <c r="F30" s="163"/>
      <c r="G30" s="163">
        <f>SUMIF(AE31:AE40,"&lt;&gt;NOR",G31:G40)</f>
        <v>0</v>
      </c>
      <c r="H30" s="163"/>
      <c r="I30" s="163">
        <f>SUM(I31:I40)</f>
        <v>0</v>
      </c>
      <c r="J30" s="163"/>
      <c r="K30" s="163">
        <f>SUM(K31:K40)</f>
        <v>0</v>
      </c>
      <c r="L30" s="163"/>
      <c r="M30" s="163">
        <f>SUM(M31:M40)</f>
        <v>0</v>
      </c>
      <c r="N30" s="163"/>
      <c r="O30" s="163">
        <f>SUM(O31:O40)</f>
        <v>0</v>
      </c>
      <c r="P30" s="163"/>
      <c r="Q30" s="163">
        <f>SUM(Q31:Q40)</f>
        <v>0</v>
      </c>
      <c r="R30" s="163"/>
      <c r="S30" s="163"/>
      <c r="T30" s="164"/>
      <c r="U30" s="163">
        <f>SUM(U31:U40)</f>
        <v>0</v>
      </c>
      <c r="AE30" t="s">
        <v>120</v>
      </c>
    </row>
    <row r="31" spans="1:60" outlineLevel="1" x14ac:dyDescent="0.2">
      <c r="A31" s="148">
        <v>11</v>
      </c>
      <c r="B31" s="148" t="s">
        <v>152</v>
      </c>
      <c r="C31" s="185" t="s">
        <v>289</v>
      </c>
      <c r="D31" s="153" t="s">
        <v>130</v>
      </c>
      <c r="E31" s="156">
        <v>66.828999999999994</v>
      </c>
      <c r="F31" s="160"/>
      <c r="G31" s="161">
        <f>ROUND(E31*F31,2)</f>
        <v>0</v>
      </c>
      <c r="H31" s="160"/>
      <c r="I31" s="161">
        <f>ROUND(E31*H31,2)</f>
        <v>0</v>
      </c>
      <c r="J31" s="160"/>
      <c r="K31" s="161">
        <f>ROUND(E31*J31,2)</f>
        <v>0</v>
      </c>
      <c r="L31" s="161">
        <v>21</v>
      </c>
      <c r="M31" s="161">
        <f>G31*(1+L31/100)</f>
        <v>0</v>
      </c>
      <c r="N31" s="161">
        <v>0</v>
      </c>
      <c r="O31" s="161">
        <f>ROUND(E31*N31,2)</f>
        <v>0</v>
      </c>
      <c r="P31" s="161">
        <v>0</v>
      </c>
      <c r="Q31" s="161">
        <f>ROUND(E31*P31,2)</f>
        <v>0</v>
      </c>
      <c r="R31" s="161"/>
      <c r="S31" s="161"/>
      <c r="T31" s="162">
        <v>0</v>
      </c>
      <c r="U31" s="161">
        <f>ROUND(E31*T31,2)</f>
        <v>0</v>
      </c>
      <c r="V31" s="147"/>
      <c r="W31" s="147"/>
      <c r="X31" s="147"/>
      <c r="Y31" s="147"/>
      <c r="Z31" s="147"/>
      <c r="AA31" s="147"/>
      <c r="AB31" s="147"/>
      <c r="AC31" s="147"/>
      <c r="AD31" s="147"/>
      <c r="AE31" s="147" t="s">
        <v>131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48"/>
      <c r="B32" s="148"/>
      <c r="C32" s="186" t="s">
        <v>153</v>
      </c>
      <c r="D32" s="154"/>
      <c r="E32" s="157">
        <v>66.828999999999994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1"/>
      <c r="V32" s="147"/>
      <c r="W32" s="147"/>
      <c r="X32" s="147"/>
      <c r="Y32" s="147"/>
      <c r="Z32" s="147"/>
      <c r="AA32" s="147"/>
      <c r="AB32" s="147"/>
      <c r="AC32" s="147"/>
      <c r="AD32" s="147"/>
      <c r="AE32" s="147" t="s">
        <v>128</v>
      </c>
      <c r="AF32" s="147">
        <v>0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48">
        <v>12</v>
      </c>
      <c r="B33" s="148" t="s">
        <v>154</v>
      </c>
      <c r="C33" s="185" t="s">
        <v>290</v>
      </c>
      <c r="D33" s="153" t="s">
        <v>130</v>
      </c>
      <c r="E33" s="156">
        <v>13.3475</v>
      </c>
      <c r="F33" s="160"/>
      <c r="G33" s="161">
        <f>ROUND(E33*F33,2)</f>
        <v>0</v>
      </c>
      <c r="H33" s="160"/>
      <c r="I33" s="161">
        <f>ROUND(E33*H33,2)</f>
        <v>0</v>
      </c>
      <c r="J33" s="160"/>
      <c r="K33" s="161">
        <f>ROUND(E33*J33,2)</f>
        <v>0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/>
      <c r="T33" s="162">
        <v>0</v>
      </c>
      <c r="U33" s="161">
        <f>ROUND(E33*T33,2)</f>
        <v>0</v>
      </c>
      <c r="V33" s="147"/>
      <c r="W33" s="147"/>
      <c r="X33" s="147"/>
      <c r="Y33" s="147"/>
      <c r="Z33" s="147"/>
      <c r="AA33" s="147"/>
      <c r="AB33" s="147"/>
      <c r="AC33" s="147"/>
      <c r="AD33" s="147"/>
      <c r="AE33" s="147" t="s">
        <v>131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48">
        <v>13</v>
      </c>
      <c r="B34" s="148" t="s">
        <v>155</v>
      </c>
      <c r="C34" s="185" t="s">
        <v>291</v>
      </c>
      <c r="D34" s="153" t="s">
        <v>130</v>
      </c>
      <c r="E34" s="156">
        <v>5</v>
      </c>
      <c r="F34" s="160"/>
      <c r="G34" s="161">
        <f>ROUND(E34*F34,2)</f>
        <v>0</v>
      </c>
      <c r="H34" s="160"/>
      <c r="I34" s="161">
        <f>ROUND(E34*H34,2)</f>
        <v>0</v>
      </c>
      <c r="J34" s="160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/>
      <c r="T34" s="162">
        <v>0</v>
      </c>
      <c r="U34" s="161">
        <f>ROUND(E34*T34,2)</f>
        <v>0</v>
      </c>
      <c r="V34" s="147"/>
      <c r="W34" s="147"/>
      <c r="X34" s="147"/>
      <c r="Y34" s="147"/>
      <c r="Z34" s="147"/>
      <c r="AA34" s="147"/>
      <c r="AB34" s="147"/>
      <c r="AC34" s="147"/>
      <c r="AD34" s="147"/>
      <c r="AE34" s="147" t="s">
        <v>131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48">
        <v>14</v>
      </c>
      <c r="B35" s="148" t="s">
        <v>156</v>
      </c>
      <c r="C35" s="185" t="s">
        <v>292</v>
      </c>
      <c r="D35" s="153" t="s">
        <v>130</v>
      </c>
      <c r="E35" s="156">
        <v>80.176500000000004</v>
      </c>
      <c r="F35" s="160"/>
      <c r="G35" s="161">
        <f>ROUND(E35*F35,2)</f>
        <v>0</v>
      </c>
      <c r="H35" s="160"/>
      <c r="I35" s="161">
        <f>ROUND(E35*H35,2)</f>
        <v>0</v>
      </c>
      <c r="J35" s="160"/>
      <c r="K35" s="161">
        <f>ROUND(E35*J35,2)</f>
        <v>0</v>
      </c>
      <c r="L35" s="161">
        <v>21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/>
      <c r="T35" s="162">
        <v>0</v>
      </c>
      <c r="U35" s="161">
        <f>ROUND(E35*T35,2)</f>
        <v>0</v>
      </c>
      <c r="V35" s="147"/>
      <c r="W35" s="147"/>
      <c r="X35" s="147"/>
      <c r="Y35" s="147"/>
      <c r="Z35" s="147"/>
      <c r="AA35" s="147"/>
      <c r="AB35" s="147"/>
      <c r="AC35" s="147"/>
      <c r="AD35" s="147"/>
      <c r="AE35" s="147" t="s">
        <v>131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48"/>
      <c r="B36" s="148"/>
      <c r="C36" s="186" t="s">
        <v>157</v>
      </c>
      <c r="D36" s="154"/>
      <c r="E36" s="157">
        <v>80.176500000000004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1"/>
      <c r="V36" s="147"/>
      <c r="W36" s="147"/>
      <c r="X36" s="147"/>
      <c r="Y36" s="147"/>
      <c r="Z36" s="147"/>
      <c r="AA36" s="147"/>
      <c r="AB36" s="147"/>
      <c r="AC36" s="147"/>
      <c r="AD36" s="147"/>
      <c r="AE36" s="147" t="s">
        <v>128</v>
      </c>
      <c r="AF36" s="147">
        <v>0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48">
        <v>15</v>
      </c>
      <c r="B37" s="148" t="s">
        <v>158</v>
      </c>
      <c r="C37" s="185" t="s">
        <v>293</v>
      </c>
      <c r="D37" s="153" t="s">
        <v>130</v>
      </c>
      <c r="E37" s="156">
        <v>5</v>
      </c>
      <c r="F37" s="160"/>
      <c r="G37" s="161">
        <f>ROUND(E37*F37,2)</f>
        <v>0</v>
      </c>
      <c r="H37" s="160"/>
      <c r="I37" s="161">
        <f>ROUND(E37*H37,2)</f>
        <v>0</v>
      </c>
      <c r="J37" s="160"/>
      <c r="K37" s="161">
        <f>ROUND(E37*J37,2)</f>
        <v>0</v>
      </c>
      <c r="L37" s="161">
        <v>21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/>
      <c r="T37" s="162">
        <v>0</v>
      </c>
      <c r="U37" s="161">
        <f>ROUND(E37*T37,2)</f>
        <v>0</v>
      </c>
      <c r="V37" s="147"/>
      <c r="W37" s="147"/>
      <c r="X37" s="147"/>
      <c r="Y37" s="147"/>
      <c r="Z37" s="147"/>
      <c r="AA37" s="147"/>
      <c r="AB37" s="147"/>
      <c r="AC37" s="147"/>
      <c r="AD37" s="147"/>
      <c r="AE37" s="147" t="s">
        <v>131</v>
      </c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48">
        <v>16</v>
      </c>
      <c r="B38" s="148" t="s">
        <v>159</v>
      </c>
      <c r="C38" s="185" t="s">
        <v>294</v>
      </c>
      <c r="D38" s="153" t="s">
        <v>130</v>
      </c>
      <c r="E38" s="156">
        <v>58.516500000000001</v>
      </c>
      <c r="F38" s="160"/>
      <c r="G38" s="161">
        <f>ROUND(E38*F38,2)</f>
        <v>0</v>
      </c>
      <c r="H38" s="160"/>
      <c r="I38" s="161">
        <f>ROUND(E38*H38,2)</f>
        <v>0</v>
      </c>
      <c r="J38" s="160"/>
      <c r="K38" s="161">
        <f>ROUND(E38*J38,2)</f>
        <v>0</v>
      </c>
      <c r="L38" s="161">
        <v>21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/>
      <c r="T38" s="162">
        <v>0</v>
      </c>
      <c r="U38" s="161">
        <f>ROUND(E38*T38,2)</f>
        <v>0</v>
      </c>
      <c r="V38" s="147"/>
      <c r="W38" s="147"/>
      <c r="X38" s="147"/>
      <c r="Y38" s="147"/>
      <c r="Z38" s="147"/>
      <c r="AA38" s="147"/>
      <c r="AB38" s="147"/>
      <c r="AC38" s="147"/>
      <c r="AD38" s="147"/>
      <c r="AE38" s="147" t="s">
        <v>131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48"/>
      <c r="B39" s="148"/>
      <c r="C39" s="186" t="s">
        <v>160</v>
      </c>
      <c r="D39" s="154"/>
      <c r="E39" s="157">
        <v>58.516500000000001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2"/>
      <c r="U39" s="161"/>
      <c r="V39" s="147"/>
      <c r="W39" s="147"/>
      <c r="X39" s="147"/>
      <c r="Y39" s="147"/>
      <c r="Z39" s="147"/>
      <c r="AA39" s="147"/>
      <c r="AB39" s="147"/>
      <c r="AC39" s="147"/>
      <c r="AD39" s="147"/>
      <c r="AE39" s="147" t="s">
        <v>128</v>
      </c>
      <c r="AF39" s="147">
        <v>0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48">
        <v>17</v>
      </c>
      <c r="B40" s="148" t="s">
        <v>161</v>
      </c>
      <c r="C40" s="185" t="s">
        <v>295</v>
      </c>
      <c r="D40" s="153" t="s">
        <v>130</v>
      </c>
      <c r="E40" s="156">
        <v>5</v>
      </c>
      <c r="F40" s="160"/>
      <c r="G40" s="161">
        <f>ROUND(E40*F40,2)</f>
        <v>0</v>
      </c>
      <c r="H40" s="160"/>
      <c r="I40" s="161">
        <f>ROUND(E40*H40,2)</f>
        <v>0</v>
      </c>
      <c r="J40" s="160"/>
      <c r="K40" s="161">
        <f>ROUND(E40*J40,2)</f>
        <v>0</v>
      </c>
      <c r="L40" s="161">
        <v>21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/>
      <c r="T40" s="162">
        <v>0</v>
      </c>
      <c r="U40" s="161">
        <f>ROUND(E40*T40,2)</f>
        <v>0</v>
      </c>
      <c r="V40" s="147"/>
      <c r="W40" s="147"/>
      <c r="X40" s="147"/>
      <c r="Y40" s="147"/>
      <c r="Z40" s="147"/>
      <c r="AA40" s="147"/>
      <c r="AB40" s="147"/>
      <c r="AC40" s="147"/>
      <c r="AD40" s="147"/>
      <c r="AE40" s="147" t="s">
        <v>131</v>
      </c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49" t="s">
        <v>119</v>
      </c>
      <c r="B41" s="149" t="s">
        <v>62</v>
      </c>
      <c r="C41" s="187" t="s">
        <v>63</v>
      </c>
      <c r="D41" s="155"/>
      <c r="E41" s="158"/>
      <c r="F41" s="163"/>
      <c r="G41" s="163">
        <f>SUMIF(AE42:AE47,"&lt;&gt;NOR",G42:G47)</f>
        <v>0</v>
      </c>
      <c r="H41" s="163"/>
      <c r="I41" s="163">
        <f>SUM(I42:I47)</f>
        <v>0</v>
      </c>
      <c r="J41" s="163"/>
      <c r="K41" s="163">
        <f>SUM(K42:K47)</f>
        <v>0</v>
      </c>
      <c r="L41" s="163"/>
      <c r="M41" s="163">
        <f>SUM(M42:M47)</f>
        <v>0</v>
      </c>
      <c r="N41" s="163"/>
      <c r="O41" s="163">
        <f>SUM(O42:O47)</f>
        <v>0.23</v>
      </c>
      <c r="P41" s="163"/>
      <c r="Q41" s="163">
        <f>SUM(Q42:Q47)</f>
        <v>0</v>
      </c>
      <c r="R41" s="163"/>
      <c r="S41" s="163"/>
      <c r="T41" s="164"/>
      <c r="U41" s="163">
        <f>SUM(U42:U47)</f>
        <v>17.760000000000002</v>
      </c>
      <c r="AE41" t="s">
        <v>120</v>
      </c>
    </row>
    <row r="42" spans="1:60" ht="22.5" outlineLevel="1" x14ac:dyDescent="0.2">
      <c r="A42" s="148">
        <v>18</v>
      </c>
      <c r="B42" s="148" t="s">
        <v>162</v>
      </c>
      <c r="C42" s="185" t="s">
        <v>163</v>
      </c>
      <c r="D42" s="153" t="s">
        <v>164</v>
      </c>
      <c r="E42" s="156">
        <v>1</v>
      </c>
      <c r="F42" s="160"/>
      <c r="G42" s="161">
        <f>ROUND(E42*F42,2)</f>
        <v>0</v>
      </c>
      <c r="H42" s="160"/>
      <c r="I42" s="161">
        <f>ROUND(E42*H42,2)</f>
        <v>0</v>
      </c>
      <c r="J42" s="160"/>
      <c r="K42" s="161">
        <f>ROUND(E42*J42,2)</f>
        <v>0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/>
      <c r="T42" s="162">
        <v>0</v>
      </c>
      <c r="U42" s="161">
        <f>ROUND(E42*T42,2)</f>
        <v>0</v>
      </c>
      <c r="V42" s="147"/>
      <c r="W42" s="147"/>
      <c r="X42" s="147"/>
      <c r="Y42" s="147"/>
      <c r="Z42" s="147"/>
      <c r="AA42" s="147"/>
      <c r="AB42" s="147"/>
      <c r="AC42" s="147"/>
      <c r="AD42" s="147"/>
      <c r="AE42" s="147" t="s">
        <v>131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48">
        <v>19</v>
      </c>
      <c r="B43" s="148" t="s">
        <v>165</v>
      </c>
      <c r="C43" s="185" t="s">
        <v>166</v>
      </c>
      <c r="D43" s="153" t="s">
        <v>130</v>
      </c>
      <c r="E43" s="156">
        <v>10</v>
      </c>
      <c r="F43" s="160"/>
      <c r="G43" s="161">
        <f>ROUND(E43*F43,2)</f>
        <v>0</v>
      </c>
      <c r="H43" s="160"/>
      <c r="I43" s="161">
        <f>ROUND(E43*H43,2)</f>
        <v>0</v>
      </c>
      <c r="J43" s="160"/>
      <c r="K43" s="161">
        <f>ROUND(E43*J43,2)</f>
        <v>0</v>
      </c>
      <c r="L43" s="161">
        <v>21</v>
      </c>
      <c r="M43" s="161">
        <f>G43*(1+L43/100)</f>
        <v>0</v>
      </c>
      <c r="N43" s="161">
        <v>0</v>
      </c>
      <c r="O43" s="161">
        <f>ROUND(E43*N43,2)</f>
        <v>0</v>
      </c>
      <c r="P43" s="161">
        <v>0</v>
      </c>
      <c r="Q43" s="161">
        <f>ROUND(E43*P43,2)</f>
        <v>0</v>
      </c>
      <c r="R43" s="161"/>
      <c r="S43" s="161"/>
      <c r="T43" s="162">
        <v>0</v>
      </c>
      <c r="U43" s="161">
        <f>ROUND(E43*T43,2)</f>
        <v>0</v>
      </c>
      <c r="V43" s="147"/>
      <c r="W43" s="147"/>
      <c r="X43" s="147"/>
      <c r="Y43" s="147"/>
      <c r="Z43" s="147"/>
      <c r="AA43" s="147"/>
      <c r="AB43" s="147"/>
      <c r="AC43" s="147"/>
      <c r="AD43" s="147"/>
      <c r="AE43" s="147" t="s">
        <v>131</v>
      </c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48">
        <v>20</v>
      </c>
      <c r="B44" s="148" t="s">
        <v>167</v>
      </c>
      <c r="C44" s="185" t="s">
        <v>168</v>
      </c>
      <c r="D44" s="153" t="s">
        <v>130</v>
      </c>
      <c r="E44" s="156">
        <v>10</v>
      </c>
      <c r="F44" s="160"/>
      <c r="G44" s="161">
        <f>ROUND(E44*F44,2)</f>
        <v>0</v>
      </c>
      <c r="H44" s="160"/>
      <c r="I44" s="161">
        <f>ROUND(E44*H44,2)</f>
        <v>0</v>
      </c>
      <c r="J44" s="160"/>
      <c r="K44" s="161">
        <f>ROUND(E44*J44,2)</f>
        <v>0</v>
      </c>
      <c r="L44" s="161">
        <v>21</v>
      </c>
      <c r="M44" s="161">
        <f>G44*(1+L44/100)</f>
        <v>0</v>
      </c>
      <c r="N44" s="161">
        <v>1.745E-2</v>
      </c>
      <c r="O44" s="161">
        <f>ROUND(E44*N44,2)</f>
        <v>0.17</v>
      </c>
      <c r="P44" s="161">
        <v>0</v>
      </c>
      <c r="Q44" s="161">
        <f>ROUND(E44*P44,2)</f>
        <v>0</v>
      </c>
      <c r="R44" s="161"/>
      <c r="S44" s="161"/>
      <c r="T44" s="162">
        <v>1.2558</v>
      </c>
      <c r="U44" s="161">
        <f>ROUND(E44*T44,2)</f>
        <v>12.56</v>
      </c>
      <c r="V44" s="147"/>
      <c r="W44" s="147"/>
      <c r="X44" s="147"/>
      <c r="Y44" s="147"/>
      <c r="Z44" s="147"/>
      <c r="AA44" s="147"/>
      <c r="AB44" s="147"/>
      <c r="AC44" s="147"/>
      <c r="AD44" s="147"/>
      <c r="AE44" s="147" t="s">
        <v>131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48"/>
      <c r="B45" s="148"/>
      <c r="C45" s="186" t="s">
        <v>169</v>
      </c>
      <c r="D45" s="154"/>
      <c r="E45" s="157">
        <v>10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2"/>
      <c r="U45" s="161"/>
      <c r="V45" s="147"/>
      <c r="W45" s="147"/>
      <c r="X45" s="147"/>
      <c r="Y45" s="147"/>
      <c r="Z45" s="147"/>
      <c r="AA45" s="147"/>
      <c r="AB45" s="147"/>
      <c r="AC45" s="147"/>
      <c r="AD45" s="147"/>
      <c r="AE45" s="147" t="s">
        <v>128</v>
      </c>
      <c r="AF45" s="147">
        <v>0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48">
        <v>21</v>
      </c>
      <c r="B46" s="148" t="s">
        <v>170</v>
      </c>
      <c r="C46" s="185" t="s">
        <v>171</v>
      </c>
      <c r="D46" s="153" t="s">
        <v>130</v>
      </c>
      <c r="E46" s="156">
        <v>6.03</v>
      </c>
      <c r="F46" s="160"/>
      <c r="G46" s="161">
        <f>ROUND(E46*F46,2)</f>
        <v>0</v>
      </c>
      <c r="H46" s="160"/>
      <c r="I46" s="161">
        <f>ROUND(E46*H46,2)</f>
        <v>0</v>
      </c>
      <c r="J46" s="160"/>
      <c r="K46" s="161">
        <f>ROUND(E46*J46,2)</f>
        <v>0</v>
      </c>
      <c r="L46" s="161">
        <v>21</v>
      </c>
      <c r="M46" s="161">
        <f>G46*(1+L46/100)</f>
        <v>0</v>
      </c>
      <c r="N46" s="161">
        <v>6.1799999999999997E-3</v>
      </c>
      <c r="O46" s="161">
        <f>ROUND(E46*N46,2)</f>
        <v>0.04</v>
      </c>
      <c r="P46" s="161">
        <v>0</v>
      </c>
      <c r="Q46" s="161">
        <f>ROUND(E46*P46,2)</f>
        <v>0</v>
      </c>
      <c r="R46" s="161"/>
      <c r="S46" s="161"/>
      <c r="T46" s="162">
        <v>0.5</v>
      </c>
      <c r="U46" s="161">
        <f>ROUND(E46*T46,2)</f>
        <v>3.02</v>
      </c>
      <c r="V46" s="147"/>
      <c r="W46" s="147"/>
      <c r="X46" s="147"/>
      <c r="Y46" s="147"/>
      <c r="Z46" s="147"/>
      <c r="AA46" s="147"/>
      <c r="AB46" s="147"/>
      <c r="AC46" s="147"/>
      <c r="AD46" s="147"/>
      <c r="AE46" s="147" t="s">
        <v>131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48">
        <v>22</v>
      </c>
      <c r="B47" s="148" t="s">
        <v>172</v>
      </c>
      <c r="C47" s="185" t="s">
        <v>173</v>
      </c>
      <c r="D47" s="153" t="s">
        <v>130</v>
      </c>
      <c r="E47" s="156">
        <v>6.03</v>
      </c>
      <c r="F47" s="160"/>
      <c r="G47" s="161">
        <f>ROUND(E47*F47,2)</f>
        <v>0</v>
      </c>
      <c r="H47" s="160"/>
      <c r="I47" s="161">
        <f>ROUND(E47*H47,2)</f>
        <v>0</v>
      </c>
      <c r="J47" s="160"/>
      <c r="K47" s="161">
        <f>ROUND(E47*J47,2)</f>
        <v>0</v>
      </c>
      <c r="L47" s="161">
        <v>21</v>
      </c>
      <c r="M47" s="161">
        <f>G47*(1+L47/100)</f>
        <v>0</v>
      </c>
      <c r="N47" s="161">
        <v>3.6700000000000001E-3</v>
      </c>
      <c r="O47" s="161">
        <f>ROUND(E47*N47,2)</f>
        <v>0.02</v>
      </c>
      <c r="P47" s="161">
        <v>0</v>
      </c>
      <c r="Q47" s="161">
        <f>ROUND(E47*P47,2)</f>
        <v>0</v>
      </c>
      <c r="R47" s="161"/>
      <c r="S47" s="161"/>
      <c r="T47" s="162">
        <v>0.36199999999999999</v>
      </c>
      <c r="U47" s="161">
        <f>ROUND(E47*T47,2)</f>
        <v>2.1800000000000002</v>
      </c>
      <c r="V47" s="147"/>
      <c r="W47" s="147"/>
      <c r="X47" s="147"/>
      <c r="Y47" s="147"/>
      <c r="Z47" s="147"/>
      <c r="AA47" s="147"/>
      <c r="AB47" s="147"/>
      <c r="AC47" s="147"/>
      <c r="AD47" s="147"/>
      <c r="AE47" s="147" t="s">
        <v>131</v>
      </c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49" t="s">
        <v>119</v>
      </c>
      <c r="B48" s="149" t="s">
        <v>64</v>
      </c>
      <c r="C48" s="187" t="s">
        <v>65</v>
      </c>
      <c r="D48" s="155"/>
      <c r="E48" s="158"/>
      <c r="F48" s="163"/>
      <c r="G48" s="163">
        <f>SUMIF(AE49:AE52,"&lt;&gt;NOR",G49:G52)</f>
        <v>0</v>
      </c>
      <c r="H48" s="163"/>
      <c r="I48" s="163">
        <f>SUM(I49:I52)</f>
        <v>0</v>
      </c>
      <c r="J48" s="163"/>
      <c r="K48" s="163">
        <f>SUM(K49:K52)</f>
        <v>0</v>
      </c>
      <c r="L48" s="163"/>
      <c r="M48" s="163">
        <f>SUM(M49:M52)</f>
        <v>0</v>
      </c>
      <c r="N48" s="163"/>
      <c r="O48" s="163">
        <f>SUM(O49:O52)</f>
        <v>0.36</v>
      </c>
      <c r="P48" s="163"/>
      <c r="Q48" s="163">
        <f>SUM(Q49:Q52)</f>
        <v>0.74</v>
      </c>
      <c r="R48" s="163"/>
      <c r="S48" s="163"/>
      <c r="T48" s="164"/>
      <c r="U48" s="163">
        <f>SUM(U49:U52)</f>
        <v>4.66</v>
      </c>
      <c r="AE48" t="s">
        <v>120</v>
      </c>
    </row>
    <row r="49" spans="1:60" ht="22.5" outlineLevel="1" x14ac:dyDescent="0.2">
      <c r="A49" s="148">
        <v>23</v>
      </c>
      <c r="B49" s="148" t="s">
        <v>174</v>
      </c>
      <c r="C49" s="185" t="s">
        <v>175</v>
      </c>
      <c r="D49" s="153" t="s">
        <v>130</v>
      </c>
      <c r="E49" s="156">
        <v>1.8660000000000001</v>
      </c>
      <c r="F49" s="160"/>
      <c r="G49" s="161">
        <f>ROUND(E49*F49,2)</f>
        <v>0</v>
      </c>
      <c r="H49" s="160"/>
      <c r="I49" s="161">
        <f>ROUND(E49*H49,2)</f>
        <v>0</v>
      </c>
      <c r="J49" s="160"/>
      <c r="K49" s="161">
        <f>ROUND(E49*J49,2)</f>
        <v>0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0.39500000000000002</v>
      </c>
      <c r="Q49" s="161">
        <f>ROUND(E49*P49,2)</f>
        <v>0.74</v>
      </c>
      <c r="R49" s="161"/>
      <c r="S49" s="161"/>
      <c r="T49" s="162">
        <v>2.2391299999999998</v>
      </c>
      <c r="U49" s="161">
        <f>ROUND(E49*T49,2)</f>
        <v>4.18</v>
      </c>
      <c r="V49" s="147"/>
      <c r="W49" s="147"/>
      <c r="X49" s="147"/>
      <c r="Y49" s="147"/>
      <c r="Z49" s="147"/>
      <c r="AA49" s="147"/>
      <c r="AB49" s="147"/>
      <c r="AC49" s="147"/>
      <c r="AD49" s="147"/>
      <c r="AE49" s="147" t="s">
        <v>124</v>
      </c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48"/>
      <c r="B50" s="148"/>
      <c r="C50" s="186" t="s">
        <v>176</v>
      </c>
      <c r="D50" s="154"/>
      <c r="E50" s="157">
        <v>1.8660000000000001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2"/>
      <c r="U50" s="161"/>
      <c r="V50" s="147"/>
      <c r="W50" s="147"/>
      <c r="X50" s="147"/>
      <c r="Y50" s="147"/>
      <c r="Z50" s="147"/>
      <c r="AA50" s="147"/>
      <c r="AB50" s="147"/>
      <c r="AC50" s="147"/>
      <c r="AD50" s="147"/>
      <c r="AE50" s="147" t="s">
        <v>128</v>
      </c>
      <c r="AF50" s="147">
        <v>0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48">
        <v>24</v>
      </c>
      <c r="B51" s="148" t="s">
        <v>177</v>
      </c>
      <c r="C51" s="185" t="s">
        <v>178</v>
      </c>
      <c r="D51" s="153" t="s">
        <v>123</v>
      </c>
      <c r="E51" s="156">
        <v>0.18659999999999999</v>
      </c>
      <c r="F51" s="160"/>
      <c r="G51" s="161">
        <f>ROUND(E51*F51,2)</f>
        <v>0</v>
      </c>
      <c r="H51" s="160"/>
      <c r="I51" s="161">
        <f>ROUND(E51*H51,2)</f>
        <v>0</v>
      </c>
      <c r="J51" s="160"/>
      <c r="K51" s="161">
        <f>ROUND(E51*J51,2)</f>
        <v>0</v>
      </c>
      <c r="L51" s="161">
        <v>21</v>
      </c>
      <c r="M51" s="161">
        <f>G51*(1+L51/100)</f>
        <v>0</v>
      </c>
      <c r="N51" s="161">
        <v>1.919</v>
      </c>
      <c r="O51" s="161">
        <f>ROUND(E51*N51,2)</f>
        <v>0.36</v>
      </c>
      <c r="P51" s="161">
        <v>0</v>
      </c>
      <c r="Q51" s="161">
        <f>ROUND(E51*P51,2)</f>
        <v>0</v>
      </c>
      <c r="R51" s="161"/>
      <c r="S51" s="161"/>
      <c r="T51" s="162">
        <v>2.58</v>
      </c>
      <c r="U51" s="161">
        <f>ROUND(E51*T51,2)</f>
        <v>0.48</v>
      </c>
      <c r="V51" s="147"/>
      <c r="W51" s="147"/>
      <c r="X51" s="147"/>
      <c r="Y51" s="147"/>
      <c r="Z51" s="147"/>
      <c r="AA51" s="147"/>
      <c r="AB51" s="147"/>
      <c r="AC51" s="147"/>
      <c r="AD51" s="147"/>
      <c r="AE51" s="147" t="s">
        <v>131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48"/>
      <c r="B52" s="148"/>
      <c r="C52" s="186" t="s">
        <v>179</v>
      </c>
      <c r="D52" s="154"/>
      <c r="E52" s="157">
        <v>0.18659999999999999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2"/>
      <c r="U52" s="161"/>
      <c r="V52" s="147"/>
      <c r="W52" s="147"/>
      <c r="X52" s="147"/>
      <c r="Y52" s="147"/>
      <c r="Z52" s="147"/>
      <c r="AA52" s="147"/>
      <c r="AB52" s="147"/>
      <c r="AC52" s="147"/>
      <c r="AD52" s="147"/>
      <c r="AE52" s="147" t="s">
        <v>128</v>
      </c>
      <c r="AF52" s="147">
        <v>0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49" t="s">
        <v>119</v>
      </c>
      <c r="B53" s="149" t="s">
        <v>66</v>
      </c>
      <c r="C53" s="187" t="s">
        <v>67</v>
      </c>
      <c r="D53" s="155"/>
      <c r="E53" s="158"/>
      <c r="F53" s="163"/>
      <c r="G53" s="163">
        <f>SUMIF(AE54:AE59,"&lt;&gt;NOR",G54:G59)</f>
        <v>0</v>
      </c>
      <c r="H53" s="163"/>
      <c r="I53" s="163">
        <f>SUM(I54:I59)</f>
        <v>0</v>
      </c>
      <c r="J53" s="163"/>
      <c r="K53" s="163">
        <f>SUM(K54:K59)</f>
        <v>0</v>
      </c>
      <c r="L53" s="163"/>
      <c r="M53" s="163">
        <f>SUM(M54:M59)</f>
        <v>0</v>
      </c>
      <c r="N53" s="163"/>
      <c r="O53" s="163">
        <f>SUM(O54:O59)</f>
        <v>0</v>
      </c>
      <c r="P53" s="163"/>
      <c r="Q53" s="163">
        <f>SUM(Q54:Q59)</f>
        <v>0</v>
      </c>
      <c r="R53" s="163"/>
      <c r="S53" s="163"/>
      <c r="T53" s="164"/>
      <c r="U53" s="163">
        <f>SUM(U54:U59)</f>
        <v>16</v>
      </c>
      <c r="AE53" t="s">
        <v>120</v>
      </c>
    </row>
    <row r="54" spans="1:60" outlineLevel="1" x14ac:dyDescent="0.2">
      <c r="A54" s="148">
        <v>25</v>
      </c>
      <c r="B54" s="148" t="s">
        <v>180</v>
      </c>
      <c r="C54" s="185" t="s">
        <v>181</v>
      </c>
      <c r="D54" s="153" t="s">
        <v>182</v>
      </c>
      <c r="E54" s="156">
        <v>16</v>
      </c>
      <c r="F54" s="160"/>
      <c r="G54" s="161">
        <f>ROUND(E54*F54,2)</f>
        <v>0</v>
      </c>
      <c r="H54" s="160"/>
      <c r="I54" s="161">
        <f>ROUND(E54*H54,2)</f>
        <v>0</v>
      </c>
      <c r="J54" s="160"/>
      <c r="K54" s="161">
        <f>ROUND(E54*J54,2)</f>
        <v>0</v>
      </c>
      <c r="L54" s="161">
        <v>21</v>
      </c>
      <c r="M54" s="161">
        <f>G54*(1+L54/100)</f>
        <v>0</v>
      </c>
      <c r="N54" s="161">
        <v>0</v>
      </c>
      <c r="O54" s="161">
        <f>ROUND(E54*N54,2)</f>
        <v>0</v>
      </c>
      <c r="P54" s="161">
        <v>0</v>
      </c>
      <c r="Q54" s="161">
        <f>ROUND(E54*P54,2)</f>
        <v>0</v>
      </c>
      <c r="R54" s="161"/>
      <c r="S54" s="161"/>
      <c r="T54" s="162">
        <v>1</v>
      </c>
      <c r="U54" s="161">
        <f>ROUND(E54*T54,2)</f>
        <v>16</v>
      </c>
      <c r="V54" s="147"/>
      <c r="W54" s="147"/>
      <c r="X54" s="147"/>
      <c r="Y54" s="147"/>
      <c r="Z54" s="147"/>
      <c r="AA54" s="147"/>
      <c r="AB54" s="147"/>
      <c r="AC54" s="147"/>
      <c r="AD54" s="147"/>
      <c r="AE54" s="147" t="s">
        <v>131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48"/>
      <c r="B55" s="148"/>
      <c r="C55" s="186" t="s">
        <v>183</v>
      </c>
      <c r="D55" s="154"/>
      <c r="E55" s="157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2"/>
      <c r="U55" s="161"/>
      <c r="V55" s="147"/>
      <c r="W55" s="147"/>
      <c r="X55" s="147"/>
      <c r="Y55" s="147"/>
      <c r="Z55" s="147"/>
      <c r="AA55" s="147"/>
      <c r="AB55" s="147"/>
      <c r="AC55" s="147"/>
      <c r="AD55" s="147"/>
      <c r="AE55" s="147" t="s">
        <v>128</v>
      </c>
      <c r="AF55" s="147">
        <v>0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48"/>
      <c r="B56" s="148"/>
      <c r="C56" s="186" t="s">
        <v>184</v>
      </c>
      <c r="D56" s="154"/>
      <c r="E56" s="157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2"/>
      <c r="U56" s="161"/>
      <c r="V56" s="147"/>
      <c r="W56" s="147"/>
      <c r="X56" s="147"/>
      <c r="Y56" s="147"/>
      <c r="Z56" s="147"/>
      <c r="AA56" s="147"/>
      <c r="AB56" s="147"/>
      <c r="AC56" s="147"/>
      <c r="AD56" s="147"/>
      <c r="AE56" s="147" t="s">
        <v>128</v>
      </c>
      <c r="AF56" s="147">
        <v>0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48"/>
      <c r="B57" s="148"/>
      <c r="C57" s="186" t="s">
        <v>185</v>
      </c>
      <c r="D57" s="154"/>
      <c r="E57" s="157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2"/>
      <c r="U57" s="161"/>
      <c r="V57" s="147"/>
      <c r="W57" s="147"/>
      <c r="X57" s="147"/>
      <c r="Y57" s="147"/>
      <c r="Z57" s="147"/>
      <c r="AA57" s="147"/>
      <c r="AB57" s="147"/>
      <c r="AC57" s="147"/>
      <c r="AD57" s="147"/>
      <c r="AE57" s="147" t="s">
        <v>128</v>
      </c>
      <c r="AF57" s="147">
        <v>0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48"/>
      <c r="B58" s="148"/>
      <c r="C58" s="186" t="s">
        <v>186</v>
      </c>
      <c r="D58" s="154"/>
      <c r="E58" s="157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2"/>
      <c r="U58" s="161"/>
      <c r="V58" s="147"/>
      <c r="W58" s="147"/>
      <c r="X58" s="147"/>
      <c r="Y58" s="147"/>
      <c r="Z58" s="147"/>
      <c r="AA58" s="147"/>
      <c r="AB58" s="147"/>
      <c r="AC58" s="147"/>
      <c r="AD58" s="147"/>
      <c r="AE58" s="147" t="s">
        <v>128</v>
      </c>
      <c r="AF58" s="147">
        <v>0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48"/>
      <c r="B59" s="148"/>
      <c r="C59" s="186" t="s">
        <v>187</v>
      </c>
      <c r="D59" s="154"/>
      <c r="E59" s="157">
        <v>16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2"/>
      <c r="U59" s="161"/>
      <c r="V59" s="147"/>
      <c r="W59" s="147"/>
      <c r="X59" s="147"/>
      <c r="Y59" s="147"/>
      <c r="Z59" s="147"/>
      <c r="AA59" s="147"/>
      <c r="AB59" s="147"/>
      <c r="AC59" s="147"/>
      <c r="AD59" s="147"/>
      <c r="AE59" s="147" t="s">
        <v>128</v>
      </c>
      <c r="AF59" s="147">
        <v>0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49" t="s">
        <v>119</v>
      </c>
      <c r="B60" s="149" t="s">
        <v>68</v>
      </c>
      <c r="C60" s="187" t="s">
        <v>69</v>
      </c>
      <c r="D60" s="155"/>
      <c r="E60" s="158"/>
      <c r="F60" s="163"/>
      <c r="G60" s="163">
        <f>SUMIF(AE61:AE61,"&lt;&gt;NOR",G61:G61)</f>
        <v>0</v>
      </c>
      <c r="H60" s="163"/>
      <c r="I60" s="163">
        <f>SUM(I61:I61)</f>
        <v>0</v>
      </c>
      <c r="J60" s="163"/>
      <c r="K60" s="163">
        <f>SUM(K61:K61)</f>
        <v>0</v>
      </c>
      <c r="L60" s="163"/>
      <c r="M60" s="163">
        <f>SUM(M61:M61)</f>
        <v>0</v>
      </c>
      <c r="N60" s="163"/>
      <c r="O60" s="163">
        <f>SUM(O61:O61)</f>
        <v>0</v>
      </c>
      <c r="P60" s="163"/>
      <c r="Q60" s="163">
        <f>SUM(Q61:Q61)</f>
        <v>0</v>
      </c>
      <c r="R60" s="163"/>
      <c r="S60" s="163"/>
      <c r="T60" s="164"/>
      <c r="U60" s="163">
        <f>SUM(U61:U61)</f>
        <v>15.4</v>
      </c>
      <c r="AE60" t="s">
        <v>120</v>
      </c>
    </row>
    <row r="61" spans="1:60" outlineLevel="1" x14ac:dyDescent="0.2">
      <c r="A61" s="148">
        <v>26</v>
      </c>
      <c r="B61" s="148" t="s">
        <v>188</v>
      </c>
      <c r="C61" s="185" t="s">
        <v>189</v>
      </c>
      <c r="D61" s="153" t="s">
        <v>130</v>
      </c>
      <c r="E61" s="156">
        <v>50</v>
      </c>
      <c r="F61" s="160"/>
      <c r="G61" s="161">
        <f>ROUND(E61*F61,2)</f>
        <v>0</v>
      </c>
      <c r="H61" s="160"/>
      <c r="I61" s="161">
        <f>ROUND(E61*H61,2)</f>
        <v>0</v>
      </c>
      <c r="J61" s="160"/>
      <c r="K61" s="161">
        <f>ROUND(E61*J61,2)</f>
        <v>0</v>
      </c>
      <c r="L61" s="161">
        <v>21</v>
      </c>
      <c r="M61" s="161">
        <f>G61*(1+L61/100)</f>
        <v>0</v>
      </c>
      <c r="N61" s="161">
        <v>4.0000000000000003E-5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/>
      <c r="T61" s="162">
        <v>0.308</v>
      </c>
      <c r="U61" s="161">
        <f>ROUND(E61*T61,2)</f>
        <v>15.4</v>
      </c>
      <c r="V61" s="147"/>
      <c r="W61" s="147"/>
      <c r="X61" s="147"/>
      <c r="Y61" s="147"/>
      <c r="Z61" s="147"/>
      <c r="AA61" s="147"/>
      <c r="AB61" s="147"/>
      <c r="AC61" s="147"/>
      <c r="AD61" s="147"/>
      <c r="AE61" s="147" t="s">
        <v>131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49" t="s">
        <v>119</v>
      </c>
      <c r="B62" s="149" t="s">
        <v>70</v>
      </c>
      <c r="C62" s="187" t="s">
        <v>71</v>
      </c>
      <c r="D62" s="155"/>
      <c r="E62" s="158"/>
      <c r="F62" s="163"/>
      <c r="G62" s="163">
        <f>SUMIF(AE63:AE71,"&lt;&gt;NOR",G63:G71)</f>
        <v>0</v>
      </c>
      <c r="H62" s="163"/>
      <c r="I62" s="163">
        <f>SUM(I63:I71)</f>
        <v>0</v>
      </c>
      <c r="J62" s="163"/>
      <c r="K62" s="163">
        <f>SUM(K63:K71)</f>
        <v>0</v>
      </c>
      <c r="L62" s="163"/>
      <c r="M62" s="163">
        <f>SUM(M63:M71)</f>
        <v>0</v>
      </c>
      <c r="N62" s="163"/>
      <c r="O62" s="163">
        <f>SUM(O63:O71)</f>
        <v>0</v>
      </c>
      <c r="P62" s="163"/>
      <c r="Q62" s="163">
        <f>SUM(Q63:Q71)</f>
        <v>1.6099999999999999</v>
      </c>
      <c r="R62" s="163"/>
      <c r="S62" s="163"/>
      <c r="T62" s="164"/>
      <c r="U62" s="163">
        <f>SUM(U63:U71)</f>
        <v>28.16</v>
      </c>
      <c r="AE62" t="s">
        <v>120</v>
      </c>
    </row>
    <row r="63" spans="1:60" outlineLevel="1" x14ac:dyDescent="0.2">
      <c r="A63" s="148">
        <v>27</v>
      </c>
      <c r="B63" s="148" t="s">
        <v>190</v>
      </c>
      <c r="C63" s="185" t="s">
        <v>191</v>
      </c>
      <c r="D63" s="153" t="s">
        <v>130</v>
      </c>
      <c r="E63" s="156">
        <v>12</v>
      </c>
      <c r="F63" s="160"/>
      <c r="G63" s="161">
        <f>ROUND(E63*F63,2)</f>
        <v>0</v>
      </c>
      <c r="H63" s="160"/>
      <c r="I63" s="161">
        <f>ROUND(E63*H63,2)</f>
        <v>0</v>
      </c>
      <c r="J63" s="160"/>
      <c r="K63" s="161">
        <f>ROUND(E63*J63,2)</f>
        <v>0</v>
      </c>
      <c r="L63" s="161">
        <v>21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/>
      <c r="T63" s="162">
        <v>0</v>
      </c>
      <c r="U63" s="161">
        <f>ROUND(E63*T63,2)</f>
        <v>0</v>
      </c>
      <c r="V63" s="147"/>
      <c r="W63" s="147"/>
      <c r="X63" s="147"/>
      <c r="Y63" s="147"/>
      <c r="Z63" s="147"/>
      <c r="AA63" s="147"/>
      <c r="AB63" s="147"/>
      <c r="AC63" s="147"/>
      <c r="AD63" s="147"/>
      <c r="AE63" s="147" t="s">
        <v>131</v>
      </c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48"/>
      <c r="B64" s="148"/>
      <c r="C64" s="186" t="s">
        <v>192</v>
      </c>
      <c r="D64" s="154"/>
      <c r="E64" s="157">
        <v>12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2"/>
      <c r="U64" s="161"/>
      <c r="V64" s="147"/>
      <c r="W64" s="147"/>
      <c r="X64" s="147"/>
      <c r="Y64" s="147"/>
      <c r="Z64" s="147"/>
      <c r="AA64" s="147"/>
      <c r="AB64" s="147"/>
      <c r="AC64" s="147"/>
      <c r="AD64" s="147"/>
      <c r="AE64" s="147" t="s">
        <v>128</v>
      </c>
      <c r="AF64" s="147">
        <v>0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48">
        <v>28</v>
      </c>
      <c r="B65" s="148" t="s">
        <v>193</v>
      </c>
      <c r="C65" s="185" t="s">
        <v>194</v>
      </c>
      <c r="D65" s="153" t="s">
        <v>130</v>
      </c>
      <c r="E65" s="156">
        <v>29</v>
      </c>
      <c r="F65" s="160"/>
      <c r="G65" s="161">
        <f>ROUND(E65*F65,2)</f>
        <v>0</v>
      </c>
      <c r="H65" s="160"/>
      <c r="I65" s="161">
        <f>ROUND(E65*H65,2)</f>
        <v>0</v>
      </c>
      <c r="J65" s="160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/>
      <c r="T65" s="162">
        <v>0.52600000000000002</v>
      </c>
      <c r="U65" s="161">
        <f>ROUND(E65*T65,2)</f>
        <v>15.25</v>
      </c>
      <c r="V65" s="147"/>
      <c r="W65" s="147"/>
      <c r="X65" s="147"/>
      <c r="Y65" s="147"/>
      <c r="Z65" s="147"/>
      <c r="AA65" s="147"/>
      <c r="AB65" s="147"/>
      <c r="AC65" s="147"/>
      <c r="AD65" s="147"/>
      <c r="AE65" s="147" t="s">
        <v>131</v>
      </c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48">
        <v>29</v>
      </c>
      <c r="B66" s="148" t="s">
        <v>195</v>
      </c>
      <c r="C66" s="185" t="s">
        <v>196</v>
      </c>
      <c r="D66" s="153" t="s">
        <v>143</v>
      </c>
      <c r="E66" s="156">
        <v>11.44</v>
      </c>
      <c r="F66" s="160"/>
      <c r="G66" s="161">
        <f>ROUND(E66*F66,2)</f>
        <v>0</v>
      </c>
      <c r="H66" s="160"/>
      <c r="I66" s="161">
        <f>ROUND(E66*H66,2)</f>
        <v>0</v>
      </c>
      <c r="J66" s="160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3.4000000000000002E-2</v>
      </c>
      <c r="Q66" s="161">
        <f>ROUND(E66*P66,2)</f>
        <v>0.39</v>
      </c>
      <c r="R66" s="161"/>
      <c r="S66" s="161"/>
      <c r="T66" s="162">
        <v>0.62</v>
      </c>
      <c r="U66" s="161">
        <f>ROUND(E66*T66,2)</f>
        <v>7.09</v>
      </c>
      <c r="V66" s="147"/>
      <c r="W66" s="147"/>
      <c r="X66" s="147"/>
      <c r="Y66" s="147"/>
      <c r="Z66" s="147"/>
      <c r="AA66" s="147"/>
      <c r="AB66" s="147"/>
      <c r="AC66" s="147"/>
      <c r="AD66" s="147"/>
      <c r="AE66" s="147" t="s">
        <v>131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48"/>
      <c r="B67" s="148"/>
      <c r="C67" s="186" t="s">
        <v>197</v>
      </c>
      <c r="D67" s="154"/>
      <c r="E67" s="157">
        <v>11.44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2"/>
      <c r="U67" s="161"/>
      <c r="V67" s="147"/>
      <c r="W67" s="147"/>
      <c r="X67" s="147"/>
      <c r="Y67" s="147"/>
      <c r="Z67" s="147"/>
      <c r="AA67" s="147"/>
      <c r="AB67" s="147"/>
      <c r="AC67" s="147"/>
      <c r="AD67" s="147"/>
      <c r="AE67" s="147" t="s">
        <v>128</v>
      </c>
      <c r="AF67" s="147">
        <v>0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48">
        <v>30</v>
      </c>
      <c r="B68" s="148" t="s">
        <v>198</v>
      </c>
      <c r="C68" s="185" t="s">
        <v>199</v>
      </c>
      <c r="D68" s="153" t="s">
        <v>130</v>
      </c>
      <c r="E68" s="156">
        <v>4.45</v>
      </c>
      <c r="F68" s="160"/>
      <c r="G68" s="161">
        <f>ROUND(E68*F68,2)</f>
        <v>0</v>
      </c>
      <c r="H68" s="160"/>
      <c r="I68" s="161">
        <f>ROUND(E68*H68,2)</f>
        <v>0</v>
      </c>
      <c r="J68" s="160"/>
      <c r="K68" s="161">
        <f>ROUND(E68*J68,2)</f>
        <v>0</v>
      </c>
      <c r="L68" s="161">
        <v>21</v>
      </c>
      <c r="M68" s="161">
        <f>G68*(1+L68/100)</f>
        <v>0</v>
      </c>
      <c r="N68" s="161">
        <v>3.3E-4</v>
      </c>
      <c r="O68" s="161">
        <f>ROUND(E68*N68,2)</f>
        <v>0</v>
      </c>
      <c r="P68" s="161">
        <v>1.183E-2</v>
      </c>
      <c r="Q68" s="161">
        <f>ROUND(E68*P68,2)</f>
        <v>0.05</v>
      </c>
      <c r="R68" s="161"/>
      <c r="S68" s="161"/>
      <c r="T68" s="162">
        <v>0.34599999999999997</v>
      </c>
      <c r="U68" s="161">
        <f>ROUND(E68*T68,2)</f>
        <v>1.54</v>
      </c>
      <c r="V68" s="147"/>
      <c r="W68" s="147"/>
      <c r="X68" s="147"/>
      <c r="Y68" s="147"/>
      <c r="Z68" s="147"/>
      <c r="AA68" s="147"/>
      <c r="AB68" s="147"/>
      <c r="AC68" s="147"/>
      <c r="AD68" s="147"/>
      <c r="AE68" s="147" t="s">
        <v>131</v>
      </c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48">
        <v>31</v>
      </c>
      <c r="B69" s="148" t="s">
        <v>200</v>
      </c>
      <c r="C69" s="185" t="s">
        <v>201</v>
      </c>
      <c r="D69" s="153" t="s">
        <v>130</v>
      </c>
      <c r="E69" s="156">
        <v>8.86</v>
      </c>
      <c r="F69" s="160"/>
      <c r="G69" s="161">
        <f>ROUND(E69*F69,2)</f>
        <v>0</v>
      </c>
      <c r="H69" s="160"/>
      <c r="I69" s="161">
        <f>ROUND(E69*H69,2)</f>
        <v>0</v>
      </c>
      <c r="J69" s="160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/>
      <c r="T69" s="162">
        <v>0</v>
      </c>
      <c r="U69" s="161">
        <f>ROUND(E69*T69,2)</f>
        <v>0</v>
      </c>
      <c r="V69" s="147"/>
      <c r="W69" s="147"/>
      <c r="X69" s="147"/>
      <c r="Y69" s="147"/>
      <c r="Z69" s="147"/>
      <c r="AA69" s="147"/>
      <c r="AB69" s="147"/>
      <c r="AC69" s="147"/>
      <c r="AD69" s="147"/>
      <c r="AE69" s="147" t="s">
        <v>131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48"/>
      <c r="B70" s="148"/>
      <c r="C70" s="186" t="s">
        <v>202</v>
      </c>
      <c r="D70" s="154"/>
      <c r="E70" s="157">
        <v>8.86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2"/>
      <c r="U70" s="161"/>
      <c r="V70" s="147"/>
      <c r="W70" s="147"/>
      <c r="X70" s="147"/>
      <c r="Y70" s="147"/>
      <c r="Z70" s="147"/>
      <c r="AA70" s="147"/>
      <c r="AB70" s="147"/>
      <c r="AC70" s="147"/>
      <c r="AD70" s="147"/>
      <c r="AE70" s="147" t="s">
        <v>128</v>
      </c>
      <c r="AF70" s="147">
        <v>0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48">
        <v>32</v>
      </c>
      <c r="B71" s="148" t="s">
        <v>203</v>
      </c>
      <c r="C71" s="185" t="s">
        <v>204</v>
      </c>
      <c r="D71" s="153" t="s">
        <v>123</v>
      </c>
      <c r="E71" s="156">
        <v>0.6</v>
      </c>
      <c r="F71" s="160"/>
      <c r="G71" s="161">
        <f>ROUND(E71*F71,2)</f>
        <v>0</v>
      </c>
      <c r="H71" s="160"/>
      <c r="I71" s="161">
        <f>ROUND(E71*H71,2)</f>
        <v>0</v>
      </c>
      <c r="J71" s="160"/>
      <c r="K71" s="161">
        <f>ROUND(E71*J71,2)</f>
        <v>0</v>
      </c>
      <c r="L71" s="161">
        <v>21</v>
      </c>
      <c r="M71" s="161">
        <f>G71*(1+L71/100)</f>
        <v>0</v>
      </c>
      <c r="N71" s="161">
        <v>1.2800000000000001E-3</v>
      </c>
      <c r="O71" s="161">
        <f>ROUND(E71*N71,2)</f>
        <v>0</v>
      </c>
      <c r="P71" s="161">
        <v>1.95</v>
      </c>
      <c r="Q71" s="161">
        <f>ROUND(E71*P71,2)</f>
        <v>1.17</v>
      </c>
      <c r="R71" s="161"/>
      <c r="S71" s="161"/>
      <c r="T71" s="162">
        <v>7.1317500000000003</v>
      </c>
      <c r="U71" s="161">
        <f>ROUND(E71*T71,2)</f>
        <v>4.28</v>
      </c>
      <c r="V71" s="147"/>
      <c r="W71" s="147"/>
      <c r="X71" s="147"/>
      <c r="Y71" s="147"/>
      <c r="Z71" s="147"/>
      <c r="AA71" s="147"/>
      <c r="AB71" s="147"/>
      <c r="AC71" s="147"/>
      <c r="AD71" s="147"/>
      <c r="AE71" s="147" t="s">
        <v>124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49" t="s">
        <v>119</v>
      </c>
      <c r="B72" s="149" t="s">
        <v>72</v>
      </c>
      <c r="C72" s="187" t="s">
        <v>73</v>
      </c>
      <c r="D72" s="155"/>
      <c r="E72" s="158"/>
      <c r="F72" s="163"/>
      <c r="G72" s="163">
        <f>SUMIF(AE73:AE88,"&lt;&gt;NOR",G73:G88)</f>
        <v>0</v>
      </c>
      <c r="H72" s="163"/>
      <c r="I72" s="163">
        <f>SUM(I73:I88)</f>
        <v>0</v>
      </c>
      <c r="J72" s="163"/>
      <c r="K72" s="163">
        <f>SUM(K73:K88)</f>
        <v>0</v>
      </c>
      <c r="L72" s="163"/>
      <c r="M72" s="163">
        <f>SUM(M73:M88)</f>
        <v>0</v>
      </c>
      <c r="N72" s="163"/>
      <c r="O72" s="163">
        <f>SUM(O73:O88)</f>
        <v>0</v>
      </c>
      <c r="P72" s="163"/>
      <c r="Q72" s="163">
        <f>SUM(Q73:Q88)</f>
        <v>7.8899999999999988</v>
      </c>
      <c r="R72" s="163"/>
      <c r="S72" s="163"/>
      <c r="T72" s="164"/>
      <c r="U72" s="163">
        <f>SUM(U73:U88)</f>
        <v>116.49</v>
      </c>
      <c r="AE72" t="s">
        <v>120</v>
      </c>
    </row>
    <row r="73" spans="1:60" outlineLevel="1" x14ac:dyDescent="0.2">
      <c r="A73" s="148">
        <v>33</v>
      </c>
      <c r="B73" s="148" t="s">
        <v>205</v>
      </c>
      <c r="C73" s="185" t="s">
        <v>206</v>
      </c>
      <c r="D73" s="153" t="s">
        <v>130</v>
      </c>
      <c r="E73" s="156">
        <v>5</v>
      </c>
      <c r="F73" s="160"/>
      <c r="G73" s="161">
        <f>ROUND(E73*F73,2)</f>
        <v>0</v>
      </c>
      <c r="H73" s="160"/>
      <c r="I73" s="161">
        <f>ROUND(E73*H73,2)</f>
        <v>0</v>
      </c>
      <c r="J73" s="160"/>
      <c r="K73" s="161">
        <f>ROUND(E73*J73,2)</f>
        <v>0</v>
      </c>
      <c r="L73" s="161">
        <v>21</v>
      </c>
      <c r="M73" s="161">
        <f>G73*(1+L73/100)</f>
        <v>0</v>
      </c>
      <c r="N73" s="161">
        <v>0</v>
      </c>
      <c r="O73" s="161">
        <f>ROUND(E73*N73,2)</f>
        <v>0</v>
      </c>
      <c r="P73" s="161">
        <v>0.05</v>
      </c>
      <c r="Q73" s="161">
        <f>ROUND(E73*P73,2)</f>
        <v>0.25</v>
      </c>
      <c r="R73" s="161"/>
      <c r="S73" s="161"/>
      <c r="T73" s="162">
        <v>0.46925</v>
      </c>
      <c r="U73" s="161">
        <f>ROUND(E73*T73,2)</f>
        <v>2.35</v>
      </c>
      <c r="V73" s="147"/>
      <c r="W73" s="147"/>
      <c r="X73" s="147"/>
      <c r="Y73" s="147"/>
      <c r="Z73" s="147"/>
      <c r="AA73" s="147"/>
      <c r="AB73" s="147"/>
      <c r="AC73" s="147"/>
      <c r="AD73" s="147"/>
      <c r="AE73" s="147" t="s">
        <v>124</v>
      </c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48">
        <v>34</v>
      </c>
      <c r="B74" s="148" t="s">
        <v>207</v>
      </c>
      <c r="C74" s="185" t="s">
        <v>208</v>
      </c>
      <c r="D74" s="153" t="s">
        <v>130</v>
      </c>
      <c r="E74" s="156">
        <v>80.176500000000004</v>
      </c>
      <c r="F74" s="160"/>
      <c r="G74" s="161">
        <f>ROUND(E74*F74,2)</f>
        <v>0</v>
      </c>
      <c r="H74" s="160"/>
      <c r="I74" s="161">
        <f>ROUND(E74*H74,2)</f>
        <v>0</v>
      </c>
      <c r="J74" s="160"/>
      <c r="K74" s="161">
        <f>ROUND(E74*J74,2)</f>
        <v>0</v>
      </c>
      <c r="L74" s="161">
        <v>21</v>
      </c>
      <c r="M74" s="161">
        <f>G74*(1+L74/100)</f>
        <v>0</v>
      </c>
      <c r="N74" s="161">
        <v>0</v>
      </c>
      <c r="O74" s="161">
        <f>ROUND(E74*N74,2)</f>
        <v>0</v>
      </c>
      <c r="P74" s="161">
        <v>6.0999999999999999E-2</v>
      </c>
      <c r="Q74" s="161">
        <f>ROUND(E74*P74,2)</f>
        <v>4.8899999999999997</v>
      </c>
      <c r="R74" s="161"/>
      <c r="S74" s="161"/>
      <c r="T74" s="162">
        <v>0.83987999999999996</v>
      </c>
      <c r="U74" s="161">
        <f>ROUND(E74*T74,2)</f>
        <v>67.34</v>
      </c>
      <c r="V74" s="147"/>
      <c r="W74" s="147"/>
      <c r="X74" s="147"/>
      <c r="Y74" s="147"/>
      <c r="Z74" s="147"/>
      <c r="AA74" s="147"/>
      <c r="AB74" s="147"/>
      <c r="AC74" s="147"/>
      <c r="AD74" s="147"/>
      <c r="AE74" s="147" t="s">
        <v>124</v>
      </c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48">
        <v>35</v>
      </c>
      <c r="B75" s="148" t="s">
        <v>209</v>
      </c>
      <c r="C75" s="185" t="s">
        <v>210</v>
      </c>
      <c r="D75" s="153" t="s">
        <v>130</v>
      </c>
      <c r="E75" s="156">
        <v>21.66</v>
      </c>
      <c r="F75" s="160"/>
      <c r="G75" s="161">
        <f>ROUND(E75*F75,2)</f>
        <v>0</v>
      </c>
      <c r="H75" s="160"/>
      <c r="I75" s="161">
        <f>ROUND(E75*H75,2)</f>
        <v>0</v>
      </c>
      <c r="J75" s="160"/>
      <c r="K75" s="161">
        <f>ROUND(E75*J75,2)</f>
        <v>0</v>
      </c>
      <c r="L75" s="161">
        <v>21</v>
      </c>
      <c r="M75" s="161">
        <f>G75*(1+L75/100)</f>
        <v>0</v>
      </c>
      <c r="N75" s="161">
        <v>0</v>
      </c>
      <c r="O75" s="161">
        <f>ROUND(E75*N75,2)</f>
        <v>0</v>
      </c>
      <c r="P75" s="161">
        <v>6.8000000000000005E-2</v>
      </c>
      <c r="Q75" s="161">
        <f>ROUND(E75*P75,2)</f>
        <v>1.47</v>
      </c>
      <c r="R75" s="161"/>
      <c r="S75" s="161"/>
      <c r="T75" s="162">
        <v>0.3</v>
      </c>
      <c r="U75" s="161">
        <f>ROUND(E75*T75,2)</f>
        <v>6.5</v>
      </c>
      <c r="V75" s="147"/>
      <c r="W75" s="147"/>
      <c r="X75" s="147"/>
      <c r="Y75" s="147"/>
      <c r="Z75" s="147"/>
      <c r="AA75" s="147"/>
      <c r="AB75" s="147"/>
      <c r="AC75" s="147"/>
      <c r="AD75" s="147"/>
      <c r="AE75" s="147" t="s">
        <v>131</v>
      </c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48"/>
      <c r="B76" s="148"/>
      <c r="C76" s="186" t="s">
        <v>211</v>
      </c>
      <c r="D76" s="154"/>
      <c r="E76" s="157">
        <v>21.66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2"/>
      <c r="U76" s="161"/>
      <c r="V76" s="147"/>
      <c r="W76" s="147"/>
      <c r="X76" s="147"/>
      <c r="Y76" s="147"/>
      <c r="Z76" s="147"/>
      <c r="AA76" s="147"/>
      <c r="AB76" s="147"/>
      <c r="AC76" s="147"/>
      <c r="AD76" s="147"/>
      <c r="AE76" s="147" t="s">
        <v>128</v>
      </c>
      <c r="AF76" s="147">
        <v>0</v>
      </c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48">
        <v>36</v>
      </c>
      <c r="B77" s="148" t="s">
        <v>212</v>
      </c>
      <c r="C77" s="185" t="s">
        <v>213</v>
      </c>
      <c r="D77" s="153" t="s">
        <v>130</v>
      </c>
      <c r="E77" s="156">
        <v>85.176500000000004</v>
      </c>
      <c r="F77" s="160"/>
      <c r="G77" s="161">
        <f>ROUND(E77*F77,2)</f>
        <v>0</v>
      </c>
      <c r="H77" s="160"/>
      <c r="I77" s="161">
        <f>ROUND(E77*H77,2)</f>
        <v>0</v>
      </c>
      <c r="J77" s="160"/>
      <c r="K77" s="161">
        <f>ROUND(E77*J77,2)</f>
        <v>0</v>
      </c>
      <c r="L77" s="161">
        <v>21</v>
      </c>
      <c r="M77" s="161">
        <f>G77*(1+L77/100)</f>
        <v>0</v>
      </c>
      <c r="N77" s="161">
        <v>0</v>
      </c>
      <c r="O77" s="161">
        <f>ROUND(E77*N77,2)</f>
        <v>0</v>
      </c>
      <c r="P77" s="161">
        <v>1.4E-2</v>
      </c>
      <c r="Q77" s="161">
        <f>ROUND(E77*P77,2)</f>
        <v>1.19</v>
      </c>
      <c r="R77" s="161"/>
      <c r="S77" s="161"/>
      <c r="T77" s="162">
        <v>0.22</v>
      </c>
      <c r="U77" s="161">
        <f>ROUND(E77*T77,2)</f>
        <v>18.739999999999998</v>
      </c>
      <c r="V77" s="147"/>
      <c r="W77" s="147"/>
      <c r="X77" s="147"/>
      <c r="Y77" s="147"/>
      <c r="Z77" s="147"/>
      <c r="AA77" s="147"/>
      <c r="AB77" s="147"/>
      <c r="AC77" s="147"/>
      <c r="AD77" s="147"/>
      <c r="AE77" s="147" t="s">
        <v>131</v>
      </c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48"/>
      <c r="B78" s="148"/>
      <c r="C78" s="186" t="s">
        <v>214</v>
      </c>
      <c r="D78" s="154"/>
      <c r="E78" s="157">
        <v>85.176500000000004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2"/>
      <c r="U78" s="161"/>
      <c r="V78" s="147"/>
      <c r="W78" s="147"/>
      <c r="X78" s="147"/>
      <c r="Y78" s="147"/>
      <c r="Z78" s="147"/>
      <c r="AA78" s="147"/>
      <c r="AB78" s="147"/>
      <c r="AC78" s="147"/>
      <c r="AD78" s="147"/>
      <c r="AE78" s="147" t="s">
        <v>128</v>
      </c>
      <c r="AF78" s="147">
        <v>0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48">
        <v>37</v>
      </c>
      <c r="B79" s="148" t="s">
        <v>215</v>
      </c>
      <c r="C79" s="185" t="s">
        <v>216</v>
      </c>
      <c r="D79" s="153" t="s">
        <v>164</v>
      </c>
      <c r="E79" s="156">
        <v>1</v>
      </c>
      <c r="F79" s="160"/>
      <c r="G79" s="161">
        <f>ROUND(E79*F79,2)</f>
        <v>0</v>
      </c>
      <c r="H79" s="160"/>
      <c r="I79" s="161">
        <f>ROUND(E79*H79,2)</f>
        <v>0</v>
      </c>
      <c r="J79" s="160"/>
      <c r="K79" s="161">
        <f>ROUND(E79*J79,2)</f>
        <v>0</v>
      </c>
      <c r="L79" s="161">
        <v>21</v>
      </c>
      <c r="M79" s="161">
        <f>G79*(1+L79/100)</f>
        <v>0</v>
      </c>
      <c r="N79" s="161">
        <v>0</v>
      </c>
      <c r="O79" s="161">
        <f>ROUND(E79*N79,2)</f>
        <v>0</v>
      </c>
      <c r="P79" s="161">
        <v>9.1999999999999998E-2</v>
      </c>
      <c r="Q79" s="161">
        <f>ROUND(E79*P79,2)</f>
        <v>0.09</v>
      </c>
      <c r="R79" s="161"/>
      <c r="S79" s="161"/>
      <c r="T79" s="162">
        <v>0.26</v>
      </c>
      <c r="U79" s="161">
        <f>ROUND(E79*T79,2)</f>
        <v>0.26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 t="s">
        <v>131</v>
      </c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48">
        <v>38</v>
      </c>
      <c r="B80" s="148" t="s">
        <v>217</v>
      </c>
      <c r="C80" s="185" t="s">
        <v>218</v>
      </c>
      <c r="D80" s="153" t="s">
        <v>130</v>
      </c>
      <c r="E80" s="156">
        <v>6.03</v>
      </c>
      <c r="F80" s="160"/>
      <c r="G80" s="161">
        <f>ROUND(E80*F80,2)</f>
        <v>0</v>
      </c>
      <c r="H80" s="160"/>
      <c r="I80" s="161">
        <f>ROUND(E80*H80,2)</f>
        <v>0</v>
      </c>
      <c r="J80" s="160"/>
      <c r="K80" s="161">
        <f>ROUND(E80*J80,2)</f>
        <v>0</v>
      </c>
      <c r="L80" s="161">
        <v>21</v>
      </c>
      <c r="M80" s="161">
        <f>G80*(1+L80/100)</f>
        <v>0</v>
      </c>
      <c r="N80" s="161">
        <v>0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/>
      <c r="T80" s="162">
        <v>0</v>
      </c>
      <c r="U80" s="161">
        <f>ROUND(E80*T80,2)</f>
        <v>0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 t="s">
        <v>131</v>
      </c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48"/>
      <c r="B81" s="148"/>
      <c r="C81" s="186" t="s">
        <v>219</v>
      </c>
      <c r="D81" s="154"/>
      <c r="E81" s="157">
        <v>6.03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2"/>
      <c r="U81" s="161"/>
      <c r="V81" s="147"/>
      <c r="W81" s="147"/>
      <c r="X81" s="147"/>
      <c r="Y81" s="147"/>
      <c r="Z81" s="147"/>
      <c r="AA81" s="147"/>
      <c r="AB81" s="147"/>
      <c r="AC81" s="147"/>
      <c r="AD81" s="147"/>
      <c r="AE81" s="147" t="s">
        <v>128</v>
      </c>
      <c r="AF81" s="147">
        <v>0</v>
      </c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48">
        <v>39</v>
      </c>
      <c r="B82" s="148" t="s">
        <v>220</v>
      </c>
      <c r="C82" s="185" t="s">
        <v>221</v>
      </c>
      <c r="D82" s="153" t="s">
        <v>222</v>
      </c>
      <c r="E82" s="156">
        <v>11.5</v>
      </c>
      <c r="F82" s="160"/>
      <c r="G82" s="161">
        <f>ROUND(E82*F82,2)</f>
        <v>0</v>
      </c>
      <c r="H82" s="160"/>
      <c r="I82" s="161">
        <f>ROUND(E82*H82,2)</f>
        <v>0</v>
      </c>
      <c r="J82" s="160"/>
      <c r="K82" s="161">
        <f>ROUND(E82*J82,2)</f>
        <v>0</v>
      </c>
      <c r="L82" s="161">
        <v>21</v>
      </c>
      <c r="M82" s="161">
        <f>G82*(1+L82/100)</f>
        <v>0</v>
      </c>
      <c r="N82" s="161">
        <v>0</v>
      </c>
      <c r="O82" s="161">
        <f>ROUND(E82*N82,2)</f>
        <v>0</v>
      </c>
      <c r="P82" s="161">
        <v>0</v>
      </c>
      <c r="Q82" s="161">
        <f>ROUND(E82*P82,2)</f>
        <v>0</v>
      </c>
      <c r="R82" s="161"/>
      <c r="S82" s="161"/>
      <c r="T82" s="162">
        <v>0</v>
      </c>
      <c r="U82" s="161">
        <f>ROUND(E82*T82,2)</f>
        <v>0</v>
      </c>
      <c r="V82" s="147"/>
      <c r="W82" s="147"/>
      <c r="X82" s="147"/>
      <c r="Y82" s="147"/>
      <c r="Z82" s="147"/>
      <c r="AA82" s="147"/>
      <c r="AB82" s="147"/>
      <c r="AC82" s="147"/>
      <c r="AD82" s="147"/>
      <c r="AE82" s="147" t="s">
        <v>131</v>
      </c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48">
        <v>40</v>
      </c>
      <c r="B83" s="148" t="s">
        <v>223</v>
      </c>
      <c r="C83" s="185" t="s">
        <v>224</v>
      </c>
      <c r="D83" s="153" t="s">
        <v>222</v>
      </c>
      <c r="E83" s="156">
        <v>11.5</v>
      </c>
      <c r="F83" s="160"/>
      <c r="G83" s="161">
        <f>ROUND(E83*F83,2)</f>
        <v>0</v>
      </c>
      <c r="H83" s="160"/>
      <c r="I83" s="161">
        <f>ROUND(E83*H83,2)</f>
        <v>0</v>
      </c>
      <c r="J83" s="160"/>
      <c r="K83" s="161">
        <f>ROUND(E83*J83,2)</f>
        <v>0</v>
      </c>
      <c r="L83" s="161">
        <v>21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/>
      <c r="T83" s="162">
        <v>0.49</v>
      </c>
      <c r="U83" s="161">
        <f>ROUND(E83*T83,2)</f>
        <v>5.64</v>
      </c>
      <c r="V83" s="147"/>
      <c r="W83" s="147"/>
      <c r="X83" s="147"/>
      <c r="Y83" s="147"/>
      <c r="Z83" s="147"/>
      <c r="AA83" s="147"/>
      <c r="AB83" s="147"/>
      <c r="AC83" s="147"/>
      <c r="AD83" s="147"/>
      <c r="AE83" s="147" t="s">
        <v>131</v>
      </c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48">
        <v>41</v>
      </c>
      <c r="B84" s="148" t="s">
        <v>225</v>
      </c>
      <c r="C84" s="185" t="s">
        <v>226</v>
      </c>
      <c r="D84" s="153" t="s">
        <v>222</v>
      </c>
      <c r="E84" s="156">
        <v>11.5</v>
      </c>
      <c r="F84" s="160"/>
      <c r="G84" s="161">
        <f>ROUND(E84*F84,2)</f>
        <v>0</v>
      </c>
      <c r="H84" s="160"/>
      <c r="I84" s="161">
        <f>ROUND(E84*H84,2)</f>
        <v>0</v>
      </c>
      <c r="J84" s="160"/>
      <c r="K84" s="161">
        <f>ROUND(E84*J84,2)</f>
        <v>0</v>
      </c>
      <c r="L84" s="161">
        <v>21</v>
      </c>
      <c r="M84" s="161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/>
      <c r="T84" s="162">
        <v>0.94199999999999995</v>
      </c>
      <c r="U84" s="161">
        <f>ROUND(E84*T84,2)</f>
        <v>10.83</v>
      </c>
      <c r="V84" s="147"/>
      <c r="W84" s="147"/>
      <c r="X84" s="147"/>
      <c r="Y84" s="147"/>
      <c r="Z84" s="147"/>
      <c r="AA84" s="147"/>
      <c r="AB84" s="147"/>
      <c r="AC84" s="147"/>
      <c r="AD84" s="147"/>
      <c r="AE84" s="147" t="s">
        <v>131</v>
      </c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48">
        <v>42</v>
      </c>
      <c r="B85" s="148" t="s">
        <v>227</v>
      </c>
      <c r="C85" s="185" t="s">
        <v>228</v>
      </c>
      <c r="D85" s="153" t="s">
        <v>222</v>
      </c>
      <c r="E85" s="156">
        <v>161</v>
      </c>
      <c r="F85" s="160"/>
      <c r="G85" s="161">
        <f>ROUND(E85*F85,2)</f>
        <v>0</v>
      </c>
      <c r="H85" s="160"/>
      <c r="I85" s="161">
        <f>ROUND(E85*H85,2)</f>
        <v>0</v>
      </c>
      <c r="J85" s="160"/>
      <c r="K85" s="161">
        <f>ROUND(E85*J85,2)</f>
        <v>0</v>
      </c>
      <c r="L85" s="161">
        <v>21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/>
      <c r="T85" s="162">
        <v>0</v>
      </c>
      <c r="U85" s="161">
        <f>ROUND(E85*T85,2)</f>
        <v>0</v>
      </c>
      <c r="V85" s="147"/>
      <c r="W85" s="147"/>
      <c r="X85" s="147"/>
      <c r="Y85" s="147"/>
      <c r="Z85" s="147"/>
      <c r="AA85" s="147"/>
      <c r="AB85" s="147"/>
      <c r="AC85" s="147"/>
      <c r="AD85" s="147"/>
      <c r="AE85" s="147" t="s">
        <v>131</v>
      </c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48"/>
      <c r="B86" s="148"/>
      <c r="C86" s="186" t="s">
        <v>229</v>
      </c>
      <c r="D86" s="154"/>
      <c r="E86" s="157">
        <v>161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2"/>
      <c r="U86" s="161"/>
      <c r="V86" s="147"/>
      <c r="W86" s="147"/>
      <c r="X86" s="147"/>
      <c r="Y86" s="147"/>
      <c r="Z86" s="147"/>
      <c r="AA86" s="147"/>
      <c r="AB86" s="147"/>
      <c r="AC86" s="147"/>
      <c r="AD86" s="147"/>
      <c r="AE86" s="147" t="s">
        <v>128</v>
      </c>
      <c r="AF86" s="147">
        <v>0</v>
      </c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48">
        <v>43</v>
      </c>
      <c r="B87" s="148" t="s">
        <v>230</v>
      </c>
      <c r="C87" s="185" t="s">
        <v>231</v>
      </c>
      <c r="D87" s="153" t="s">
        <v>222</v>
      </c>
      <c r="E87" s="156">
        <v>46</v>
      </c>
      <c r="F87" s="160"/>
      <c r="G87" s="161">
        <f>ROUND(E87*F87,2)</f>
        <v>0</v>
      </c>
      <c r="H87" s="160"/>
      <c r="I87" s="161">
        <f>ROUND(E87*H87,2)</f>
        <v>0</v>
      </c>
      <c r="J87" s="160"/>
      <c r="K87" s="161">
        <f>ROUND(E87*J87,2)</f>
        <v>0</v>
      </c>
      <c r="L87" s="161">
        <v>21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/>
      <c r="T87" s="162">
        <v>0.105</v>
      </c>
      <c r="U87" s="161">
        <f>ROUND(E87*T87,2)</f>
        <v>4.83</v>
      </c>
      <c r="V87" s="147"/>
      <c r="W87" s="147"/>
      <c r="X87" s="147"/>
      <c r="Y87" s="147"/>
      <c r="Z87" s="147"/>
      <c r="AA87" s="147"/>
      <c r="AB87" s="147"/>
      <c r="AC87" s="147"/>
      <c r="AD87" s="147"/>
      <c r="AE87" s="147" t="s">
        <v>131</v>
      </c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48"/>
      <c r="B88" s="148"/>
      <c r="C88" s="186" t="s">
        <v>232</v>
      </c>
      <c r="D88" s="154"/>
      <c r="E88" s="157">
        <v>46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2"/>
      <c r="U88" s="161"/>
      <c r="V88" s="147"/>
      <c r="W88" s="147"/>
      <c r="X88" s="147"/>
      <c r="Y88" s="147"/>
      <c r="Z88" s="147"/>
      <c r="AA88" s="147"/>
      <c r="AB88" s="147"/>
      <c r="AC88" s="147"/>
      <c r="AD88" s="147"/>
      <c r="AE88" s="147" t="s">
        <v>128</v>
      </c>
      <c r="AF88" s="147">
        <v>0</v>
      </c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49" t="s">
        <v>119</v>
      </c>
      <c r="B89" s="149" t="s">
        <v>74</v>
      </c>
      <c r="C89" s="187" t="s">
        <v>75</v>
      </c>
      <c r="D89" s="155"/>
      <c r="E89" s="158"/>
      <c r="F89" s="163"/>
      <c r="G89" s="163">
        <f>SUMIF(AE90:AE90,"&lt;&gt;NOR",G90:G90)</f>
        <v>0</v>
      </c>
      <c r="H89" s="163"/>
      <c r="I89" s="163">
        <f>SUM(I90:I90)</f>
        <v>0</v>
      </c>
      <c r="J89" s="163"/>
      <c r="K89" s="163">
        <f>SUM(K90:K90)</f>
        <v>0</v>
      </c>
      <c r="L89" s="163"/>
      <c r="M89" s="163">
        <f>SUM(M90:M90)</f>
        <v>0</v>
      </c>
      <c r="N89" s="163"/>
      <c r="O89" s="163">
        <f>SUM(O90:O90)</f>
        <v>0</v>
      </c>
      <c r="P89" s="163"/>
      <c r="Q89" s="163">
        <f>SUM(Q90:Q90)</f>
        <v>0</v>
      </c>
      <c r="R89" s="163"/>
      <c r="S89" s="163"/>
      <c r="T89" s="164"/>
      <c r="U89" s="163">
        <f>SUM(U90:U90)</f>
        <v>18.059999999999999</v>
      </c>
      <c r="AE89" t="s">
        <v>120</v>
      </c>
    </row>
    <row r="90" spans="1:60" outlineLevel="1" x14ac:dyDescent="0.2">
      <c r="A90" s="148">
        <v>44</v>
      </c>
      <c r="B90" s="148" t="s">
        <v>233</v>
      </c>
      <c r="C90" s="185" t="s">
        <v>234</v>
      </c>
      <c r="D90" s="153" t="s">
        <v>222</v>
      </c>
      <c r="E90" s="156">
        <v>21.2</v>
      </c>
      <c r="F90" s="160"/>
      <c r="G90" s="161">
        <f>ROUND(E90*F90,2)</f>
        <v>0</v>
      </c>
      <c r="H90" s="160"/>
      <c r="I90" s="161">
        <f>ROUND(E90*H90,2)</f>
        <v>0</v>
      </c>
      <c r="J90" s="160"/>
      <c r="K90" s="161">
        <f>ROUND(E90*J90,2)</f>
        <v>0</v>
      </c>
      <c r="L90" s="161">
        <v>21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/>
      <c r="T90" s="162">
        <v>0.85199999999999998</v>
      </c>
      <c r="U90" s="161">
        <f>ROUND(E90*T90,2)</f>
        <v>18.059999999999999</v>
      </c>
      <c r="V90" s="147"/>
      <c r="W90" s="147"/>
      <c r="X90" s="147"/>
      <c r="Y90" s="147"/>
      <c r="Z90" s="147"/>
      <c r="AA90" s="147"/>
      <c r="AB90" s="147"/>
      <c r="AC90" s="147"/>
      <c r="AD90" s="147"/>
      <c r="AE90" s="147" t="s">
        <v>131</v>
      </c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49" t="s">
        <v>119</v>
      </c>
      <c r="B91" s="149" t="s">
        <v>76</v>
      </c>
      <c r="C91" s="187" t="s">
        <v>77</v>
      </c>
      <c r="D91" s="155"/>
      <c r="E91" s="158"/>
      <c r="F91" s="163"/>
      <c r="G91" s="163">
        <f>SUMIF(AE92:AE100,"&lt;&gt;NOR",G92:G100)</f>
        <v>0</v>
      </c>
      <c r="H91" s="163"/>
      <c r="I91" s="163">
        <f>SUM(I92:I100)</f>
        <v>0</v>
      </c>
      <c r="J91" s="163"/>
      <c r="K91" s="163">
        <f>SUM(K92:K100)</f>
        <v>0</v>
      </c>
      <c r="L91" s="163"/>
      <c r="M91" s="163">
        <f>SUM(M92:M100)</f>
        <v>0</v>
      </c>
      <c r="N91" s="163"/>
      <c r="O91" s="163">
        <f>SUM(O92:O100)</f>
        <v>0</v>
      </c>
      <c r="P91" s="163"/>
      <c r="Q91" s="163">
        <f>SUM(Q92:Q100)</f>
        <v>0</v>
      </c>
      <c r="R91" s="163"/>
      <c r="S91" s="163"/>
      <c r="T91" s="164"/>
      <c r="U91" s="163">
        <f>SUM(U92:U100)</f>
        <v>1.1399999999999999</v>
      </c>
      <c r="AE91" t="s">
        <v>120</v>
      </c>
    </row>
    <row r="92" spans="1:60" outlineLevel="1" x14ac:dyDescent="0.2">
      <c r="A92" s="148">
        <v>45</v>
      </c>
      <c r="B92" s="148" t="s">
        <v>235</v>
      </c>
      <c r="C92" s="185" t="s">
        <v>296</v>
      </c>
      <c r="D92" s="153" t="s">
        <v>130</v>
      </c>
      <c r="E92" s="156">
        <v>44.213500000000003</v>
      </c>
      <c r="F92" s="160"/>
      <c r="G92" s="161">
        <f>ROUND(E92*F92,2)</f>
        <v>0</v>
      </c>
      <c r="H92" s="160"/>
      <c r="I92" s="161">
        <f>ROUND(E92*H92,2)</f>
        <v>0</v>
      </c>
      <c r="J92" s="160"/>
      <c r="K92" s="161">
        <f>ROUND(E92*J92,2)</f>
        <v>0</v>
      </c>
      <c r="L92" s="161">
        <v>21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/>
      <c r="T92" s="162">
        <v>0</v>
      </c>
      <c r="U92" s="161">
        <f>ROUND(E92*T92,2)</f>
        <v>0</v>
      </c>
      <c r="V92" s="147"/>
      <c r="W92" s="147"/>
      <c r="X92" s="147"/>
      <c r="Y92" s="147"/>
      <c r="Z92" s="147"/>
      <c r="AA92" s="147"/>
      <c r="AB92" s="147"/>
      <c r="AC92" s="147"/>
      <c r="AD92" s="147"/>
      <c r="AE92" s="147" t="s">
        <v>131</v>
      </c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48">
        <v>46</v>
      </c>
      <c r="B93" s="148" t="s">
        <v>236</v>
      </c>
      <c r="C93" s="185" t="s">
        <v>297</v>
      </c>
      <c r="D93" s="153" t="s">
        <v>130</v>
      </c>
      <c r="E93" s="156">
        <v>15.2135</v>
      </c>
      <c r="F93" s="160"/>
      <c r="G93" s="161">
        <f>ROUND(E93*F93,2)</f>
        <v>0</v>
      </c>
      <c r="H93" s="160"/>
      <c r="I93" s="161">
        <f>ROUND(E93*H93,2)</f>
        <v>0</v>
      </c>
      <c r="J93" s="160"/>
      <c r="K93" s="161">
        <f>ROUND(E93*J93,2)</f>
        <v>0</v>
      </c>
      <c r="L93" s="161">
        <v>21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/>
      <c r="T93" s="162">
        <v>0</v>
      </c>
      <c r="U93" s="161">
        <f>ROUND(E93*T93,2)</f>
        <v>0</v>
      </c>
      <c r="V93" s="147"/>
      <c r="W93" s="147"/>
      <c r="X93" s="147"/>
      <c r="Y93" s="147"/>
      <c r="Z93" s="147"/>
      <c r="AA93" s="147"/>
      <c r="AB93" s="147"/>
      <c r="AC93" s="147"/>
      <c r="AD93" s="147"/>
      <c r="AE93" s="147" t="s">
        <v>131</v>
      </c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48"/>
      <c r="B94" s="148"/>
      <c r="C94" s="186" t="s">
        <v>237</v>
      </c>
      <c r="D94" s="154"/>
      <c r="E94" s="157">
        <v>15.2135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2"/>
      <c r="U94" s="161"/>
      <c r="V94" s="147"/>
      <c r="W94" s="147"/>
      <c r="X94" s="147"/>
      <c r="Y94" s="147"/>
      <c r="Z94" s="147"/>
      <c r="AA94" s="147"/>
      <c r="AB94" s="147"/>
      <c r="AC94" s="147"/>
      <c r="AD94" s="147"/>
      <c r="AE94" s="147" t="s">
        <v>128</v>
      </c>
      <c r="AF94" s="147">
        <v>0</v>
      </c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48">
        <v>47</v>
      </c>
      <c r="B95" s="148" t="s">
        <v>238</v>
      </c>
      <c r="C95" s="185" t="s">
        <v>298</v>
      </c>
      <c r="D95" s="153" t="s">
        <v>130</v>
      </c>
      <c r="E95" s="156">
        <v>3.4</v>
      </c>
      <c r="F95" s="160"/>
      <c r="G95" s="161">
        <f>ROUND(E95*F95,2)</f>
        <v>0</v>
      </c>
      <c r="H95" s="160"/>
      <c r="I95" s="161">
        <f>ROUND(E95*H95,2)</f>
        <v>0</v>
      </c>
      <c r="J95" s="160"/>
      <c r="K95" s="161">
        <f>ROUND(E95*J95,2)</f>
        <v>0</v>
      </c>
      <c r="L95" s="161">
        <v>21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/>
      <c r="T95" s="162">
        <v>0</v>
      </c>
      <c r="U95" s="161">
        <f>ROUND(E95*T95,2)</f>
        <v>0</v>
      </c>
      <c r="V95" s="147"/>
      <c r="W95" s="147"/>
      <c r="X95" s="147"/>
      <c r="Y95" s="147"/>
      <c r="Z95" s="147"/>
      <c r="AA95" s="147"/>
      <c r="AB95" s="147"/>
      <c r="AC95" s="147"/>
      <c r="AD95" s="147"/>
      <c r="AE95" s="147" t="s">
        <v>131</v>
      </c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48">
        <v>48</v>
      </c>
      <c r="B96" s="148" t="s">
        <v>239</v>
      </c>
      <c r="C96" s="185" t="s">
        <v>299</v>
      </c>
      <c r="D96" s="153" t="s">
        <v>130</v>
      </c>
      <c r="E96" s="156">
        <v>25.6</v>
      </c>
      <c r="F96" s="160"/>
      <c r="G96" s="161">
        <f>ROUND(E96*F96,2)</f>
        <v>0</v>
      </c>
      <c r="H96" s="160"/>
      <c r="I96" s="161">
        <f>ROUND(E96*H96,2)</f>
        <v>0</v>
      </c>
      <c r="J96" s="160"/>
      <c r="K96" s="161">
        <f>ROUND(E96*J96,2)</f>
        <v>0</v>
      </c>
      <c r="L96" s="161">
        <v>21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/>
      <c r="T96" s="162">
        <v>0</v>
      </c>
      <c r="U96" s="161">
        <f>ROUND(E96*T96,2)</f>
        <v>0</v>
      </c>
      <c r="V96" s="147"/>
      <c r="W96" s="147"/>
      <c r="X96" s="147"/>
      <c r="Y96" s="147"/>
      <c r="Z96" s="147"/>
      <c r="AA96" s="147"/>
      <c r="AB96" s="147"/>
      <c r="AC96" s="147"/>
      <c r="AD96" s="147"/>
      <c r="AE96" s="147" t="s">
        <v>131</v>
      </c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48">
        <v>49</v>
      </c>
      <c r="B97" s="148" t="s">
        <v>240</v>
      </c>
      <c r="C97" s="185" t="s">
        <v>300</v>
      </c>
      <c r="D97" s="153" t="s">
        <v>143</v>
      </c>
      <c r="E97" s="156">
        <v>57.015000000000001</v>
      </c>
      <c r="F97" s="160"/>
      <c r="G97" s="161">
        <f>ROUND(E97*F97,2)</f>
        <v>0</v>
      </c>
      <c r="H97" s="160"/>
      <c r="I97" s="161">
        <f>ROUND(E97*H97,2)</f>
        <v>0</v>
      </c>
      <c r="J97" s="160"/>
      <c r="K97" s="161">
        <f>ROUND(E97*J97,2)</f>
        <v>0</v>
      </c>
      <c r="L97" s="161">
        <v>21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/>
      <c r="T97" s="162">
        <v>0</v>
      </c>
      <c r="U97" s="161">
        <f>ROUND(E97*T97,2)</f>
        <v>0</v>
      </c>
      <c r="V97" s="147"/>
      <c r="W97" s="147"/>
      <c r="X97" s="147"/>
      <c r="Y97" s="147"/>
      <c r="Z97" s="147"/>
      <c r="AA97" s="147"/>
      <c r="AB97" s="147"/>
      <c r="AC97" s="147"/>
      <c r="AD97" s="147"/>
      <c r="AE97" s="147" t="s">
        <v>131</v>
      </c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48"/>
      <c r="B98" s="148"/>
      <c r="C98" s="186" t="s">
        <v>241</v>
      </c>
      <c r="D98" s="154"/>
      <c r="E98" s="157">
        <v>34.984999999999999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2"/>
      <c r="U98" s="161"/>
      <c r="V98" s="147"/>
      <c r="W98" s="147"/>
      <c r="X98" s="147"/>
      <c r="Y98" s="147"/>
      <c r="Z98" s="147"/>
      <c r="AA98" s="147"/>
      <c r="AB98" s="147"/>
      <c r="AC98" s="147"/>
      <c r="AD98" s="147"/>
      <c r="AE98" s="147" t="s">
        <v>128</v>
      </c>
      <c r="AF98" s="147">
        <v>0</v>
      </c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48"/>
      <c r="B99" s="148"/>
      <c r="C99" s="186" t="s">
        <v>242</v>
      </c>
      <c r="D99" s="154"/>
      <c r="E99" s="157">
        <v>22.03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2"/>
      <c r="U99" s="161"/>
      <c r="V99" s="147"/>
      <c r="W99" s="147"/>
      <c r="X99" s="147"/>
      <c r="Y99" s="147"/>
      <c r="Z99" s="147"/>
      <c r="AA99" s="147"/>
      <c r="AB99" s="147"/>
      <c r="AC99" s="147"/>
      <c r="AD99" s="147"/>
      <c r="AE99" s="147" t="s">
        <v>128</v>
      </c>
      <c r="AF99" s="147">
        <v>0</v>
      </c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48">
        <v>50</v>
      </c>
      <c r="B100" s="148" t="s">
        <v>243</v>
      </c>
      <c r="C100" s="185" t="s">
        <v>244</v>
      </c>
      <c r="D100" s="153" t="s">
        <v>222</v>
      </c>
      <c r="E100" s="156">
        <v>0.72499999999999998</v>
      </c>
      <c r="F100" s="160"/>
      <c r="G100" s="161">
        <f>ROUND(E100*F100,2)</f>
        <v>0</v>
      </c>
      <c r="H100" s="160"/>
      <c r="I100" s="161">
        <f>ROUND(E100*H100,2)</f>
        <v>0</v>
      </c>
      <c r="J100" s="160"/>
      <c r="K100" s="161">
        <f>ROUND(E100*J100,2)</f>
        <v>0</v>
      </c>
      <c r="L100" s="161">
        <v>21</v>
      </c>
      <c r="M100" s="161">
        <f>G100*(1+L100/100)</f>
        <v>0</v>
      </c>
      <c r="N100" s="161">
        <v>0</v>
      </c>
      <c r="O100" s="161">
        <f>ROUND(E100*N100,2)</f>
        <v>0</v>
      </c>
      <c r="P100" s="161">
        <v>0</v>
      </c>
      <c r="Q100" s="161">
        <f>ROUND(E100*P100,2)</f>
        <v>0</v>
      </c>
      <c r="R100" s="161"/>
      <c r="S100" s="161"/>
      <c r="T100" s="162">
        <v>1.5669999999999999</v>
      </c>
      <c r="U100" s="161">
        <f>ROUND(E100*T100,2)</f>
        <v>1.1399999999999999</v>
      </c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 t="s">
        <v>131</v>
      </c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49" t="s">
        <v>119</v>
      </c>
      <c r="B101" s="149" t="s">
        <v>78</v>
      </c>
      <c r="C101" s="187" t="s">
        <v>79</v>
      </c>
      <c r="D101" s="155"/>
      <c r="E101" s="158"/>
      <c r="F101" s="163"/>
      <c r="G101" s="163">
        <f>SUMIF(AE102:AE102,"&lt;&gt;NOR",G102:G102)</f>
        <v>0</v>
      </c>
      <c r="H101" s="163"/>
      <c r="I101" s="163">
        <f>SUM(I102:I102)</f>
        <v>0</v>
      </c>
      <c r="J101" s="163"/>
      <c r="K101" s="163">
        <f>SUM(K102:K102)</f>
        <v>0</v>
      </c>
      <c r="L101" s="163"/>
      <c r="M101" s="163">
        <f>SUM(M102:M102)</f>
        <v>0</v>
      </c>
      <c r="N101" s="163"/>
      <c r="O101" s="163">
        <f>SUM(O102:O102)</f>
        <v>0</v>
      </c>
      <c r="P101" s="163"/>
      <c r="Q101" s="163">
        <f>SUM(Q102:Q102)</f>
        <v>0</v>
      </c>
      <c r="R101" s="163"/>
      <c r="S101" s="163"/>
      <c r="T101" s="164"/>
      <c r="U101" s="163">
        <f>SUM(U102:U102)</f>
        <v>0</v>
      </c>
      <c r="AE101" t="s">
        <v>120</v>
      </c>
    </row>
    <row r="102" spans="1:60" ht="22.5" outlineLevel="1" x14ac:dyDescent="0.2">
      <c r="A102" s="148">
        <v>51</v>
      </c>
      <c r="B102" s="148" t="s">
        <v>245</v>
      </c>
      <c r="C102" s="185" t="s">
        <v>246</v>
      </c>
      <c r="D102" s="153" t="s">
        <v>164</v>
      </c>
      <c r="E102" s="156">
        <v>1</v>
      </c>
      <c r="F102" s="160"/>
      <c r="G102" s="161">
        <f>ROUND(E102*F102,2)</f>
        <v>0</v>
      </c>
      <c r="H102" s="160"/>
      <c r="I102" s="161">
        <f>ROUND(E102*H102,2)</f>
        <v>0</v>
      </c>
      <c r="J102" s="160"/>
      <c r="K102" s="161">
        <f>ROUND(E102*J102,2)</f>
        <v>0</v>
      </c>
      <c r="L102" s="161">
        <v>21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/>
      <c r="T102" s="162">
        <v>0</v>
      </c>
      <c r="U102" s="161">
        <f>ROUND(E102*T102,2)</f>
        <v>0</v>
      </c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 t="s">
        <v>131</v>
      </c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49" t="s">
        <v>119</v>
      </c>
      <c r="B103" s="149" t="s">
        <v>80</v>
      </c>
      <c r="C103" s="187" t="s">
        <v>81</v>
      </c>
      <c r="D103" s="155"/>
      <c r="E103" s="158"/>
      <c r="F103" s="163"/>
      <c r="G103" s="163">
        <f>SUMIF(AE104:AE104,"&lt;&gt;NOR",G104:G104)</f>
        <v>0</v>
      </c>
      <c r="H103" s="163"/>
      <c r="I103" s="163">
        <f>SUM(I104:I104)</f>
        <v>0</v>
      </c>
      <c r="J103" s="163"/>
      <c r="K103" s="163">
        <f>SUM(K104:K104)</f>
        <v>0</v>
      </c>
      <c r="L103" s="163"/>
      <c r="M103" s="163">
        <f>SUM(M104:M104)</f>
        <v>0</v>
      </c>
      <c r="N103" s="163"/>
      <c r="O103" s="163">
        <f>SUM(O104:O104)</f>
        <v>0.02</v>
      </c>
      <c r="P103" s="163"/>
      <c r="Q103" s="163">
        <f>SUM(Q104:Q104)</f>
        <v>0</v>
      </c>
      <c r="R103" s="163"/>
      <c r="S103" s="163"/>
      <c r="T103" s="164"/>
      <c r="U103" s="163">
        <f>SUM(U104:U104)</f>
        <v>2.2999999999999998</v>
      </c>
      <c r="AE103" t="s">
        <v>120</v>
      </c>
    </row>
    <row r="104" spans="1:60" ht="22.5" outlineLevel="1" x14ac:dyDescent="0.2">
      <c r="A104" s="148">
        <v>52</v>
      </c>
      <c r="B104" s="148" t="s">
        <v>247</v>
      </c>
      <c r="C104" s="185" t="s">
        <v>248</v>
      </c>
      <c r="D104" s="153" t="s">
        <v>249</v>
      </c>
      <c r="E104" s="156">
        <v>1</v>
      </c>
      <c r="F104" s="160"/>
      <c r="G104" s="161">
        <f>ROUND(E104*F104,2)</f>
        <v>0</v>
      </c>
      <c r="H104" s="160"/>
      <c r="I104" s="161">
        <f>ROUND(E104*H104,2)</f>
        <v>0</v>
      </c>
      <c r="J104" s="160"/>
      <c r="K104" s="161">
        <f>ROUND(E104*J104,2)</f>
        <v>0</v>
      </c>
      <c r="L104" s="161">
        <v>21</v>
      </c>
      <c r="M104" s="161">
        <f>G104*(1+L104/100)</f>
        <v>0</v>
      </c>
      <c r="N104" s="161">
        <v>2.0289999999999999E-2</v>
      </c>
      <c r="O104" s="161">
        <f>ROUND(E104*N104,2)</f>
        <v>0.02</v>
      </c>
      <c r="P104" s="161">
        <v>0</v>
      </c>
      <c r="Q104" s="161">
        <f>ROUND(E104*P104,2)</f>
        <v>0</v>
      </c>
      <c r="R104" s="161"/>
      <c r="S104" s="161"/>
      <c r="T104" s="162">
        <v>2.2955199999999998</v>
      </c>
      <c r="U104" s="161">
        <f>ROUND(E104*T104,2)</f>
        <v>2.2999999999999998</v>
      </c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 t="s">
        <v>131</v>
      </c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49" t="s">
        <v>119</v>
      </c>
      <c r="B105" s="149" t="s">
        <v>82</v>
      </c>
      <c r="C105" s="187" t="s">
        <v>83</v>
      </c>
      <c r="D105" s="155"/>
      <c r="E105" s="158"/>
      <c r="F105" s="163"/>
      <c r="G105" s="163">
        <f>SUMIF(AE106:AE106,"&lt;&gt;NOR",G106:G106)</f>
        <v>0</v>
      </c>
      <c r="H105" s="163"/>
      <c r="I105" s="163">
        <f>SUM(I106:I106)</f>
        <v>0</v>
      </c>
      <c r="J105" s="163"/>
      <c r="K105" s="163">
        <f>SUM(K106:K106)</f>
        <v>0</v>
      </c>
      <c r="L105" s="163"/>
      <c r="M105" s="163">
        <f>SUM(M106:M106)</f>
        <v>0</v>
      </c>
      <c r="N105" s="163"/>
      <c r="O105" s="163">
        <f>SUM(O106:O106)</f>
        <v>0</v>
      </c>
      <c r="P105" s="163"/>
      <c r="Q105" s="163">
        <f>SUM(Q106:Q106)</f>
        <v>0</v>
      </c>
      <c r="R105" s="163"/>
      <c r="S105" s="163"/>
      <c r="T105" s="164"/>
      <c r="U105" s="163">
        <f>SUM(U106:U106)</f>
        <v>0</v>
      </c>
      <c r="AE105" t="s">
        <v>120</v>
      </c>
    </row>
    <row r="106" spans="1:60" outlineLevel="1" x14ac:dyDescent="0.2">
      <c r="A106" s="148">
        <v>53</v>
      </c>
      <c r="B106" s="148" t="s">
        <v>250</v>
      </c>
      <c r="C106" s="185" t="s">
        <v>251</v>
      </c>
      <c r="D106" s="153" t="s">
        <v>164</v>
      </c>
      <c r="E106" s="156">
        <v>1</v>
      </c>
      <c r="F106" s="160"/>
      <c r="G106" s="161">
        <f>ROUND(E106*F106,2)</f>
        <v>0</v>
      </c>
      <c r="H106" s="160"/>
      <c r="I106" s="161">
        <f>ROUND(E106*H106,2)</f>
        <v>0</v>
      </c>
      <c r="J106" s="160"/>
      <c r="K106" s="161">
        <f>ROUND(E106*J106,2)</f>
        <v>0</v>
      </c>
      <c r="L106" s="161">
        <v>21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/>
      <c r="T106" s="162">
        <v>0</v>
      </c>
      <c r="U106" s="161">
        <f>ROUND(E106*T106,2)</f>
        <v>0</v>
      </c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 t="s">
        <v>131</v>
      </c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49" t="s">
        <v>119</v>
      </c>
      <c r="B107" s="149" t="s">
        <v>84</v>
      </c>
      <c r="C107" s="187" t="s">
        <v>85</v>
      </c>
      <c r="D107" s="155"/>
      <c r="E107" s="158"/>
      <c r="F107" s="163"/>
      <c r="G107" s="163">
        <f>SUMIF(AE108:AE115,"&lt;&gt;NOR",G108:G115)</f>
        <v>0</v>
      </c>
      <c r="H107" s="163"/>
      <c r="I107" s="163">
        <f>SUM(I108:I115)</f>
        <v>0</v>
      </c>
      <c r="J107" s="163"/>
      <c r="K107" s="163">
        <f>SUM(K108:K115)</f>
        <v>0</v>
      </c>
      <c r="L107" s="163"/>
      <c r="M107" s="163">
        <f>SUM(M108:M115)</f>
        <v>0</v>
      </c>
      <c r="N107" s="163"/>
      <c r="O107" s="163">
        <f>SUM(O108:O115)</f>
        <v>14.53</v>
      </c>
      <c r="P107" s="163"/>
      <c r="Q107" s="163">
        <f>SUM(Q108:Q115)</f>
        <v>0</v>
      </c>
      <c r="R107" s="163"/>
      <c r="S107" s="163"/>
      <c r="T107" s="164"/>
      <c r="U107" s="163">
        <f>SUM(U108:U115)</f>
        <v>11.92</v>
      </c>
      <c r="AE107" t="s">
        <v>120</v>
      </c>
    </row>
    <row r="108" spans="1:60" ht="22.5" outlineLevel="1" x14ac:dyDescent="0.2">
      <c r="A108" s="148">
        <v>54</v>
      </c>
      <c r="B108" s="148" t="s">
        <v>252</v>
      </c>
      <c r="C108" s="185" t="s">
        <v>253</v>
      </c>
      <c r="D108" s="153" t="s">
        <v>143</v>
      </c>
      <c r="E108" s="156">
        <v>11.44</v>
      </c>
      <c r="F108" s="160"/>
      <c r="G108" s="161">
        <f t="shared" ref="G108:G113" si="0">ROUND(E108*F108,2)</f>
        <v>0</v>
      </c>
      <c r="H108" s="160"/>
      <c r="I108" s="161">
        <f t="shared" ref="I108:I113" si="1">ROUND(E108*H108,2)</f>
        <v>0</v>
      </c>
      <c r="J108" s="160"/>
      <c r="K108" s="161">
        <f t="shared" ref="K108:K113" si="2">ROUND(E108*J108,2)</f>
        <v>0</v>
      </c>
      <c r="L108" s="161">
        <v>21</v>
      </c>
      <c r="M108" s="161">
        <f t="shared" ref="M108:M113" si="3">G108*(1+L108/100)</f>
        <v>0</v>
      </c>
      <c r="N108" s="161">
        <v>0</v>
      </c>
      <c r="O108" s="161">
        <f t="shared" ref="O108:O113" si="4">ROUND(E108*N108,2)</f>
        <v>0</v>
      </c>
      <c r="P108" s="161">
        <v>0</v>
      </c>
      <c r="Q108" s="161">
        <f t="shared" ref="Q108:Q113" si="5">ROUND(E108*P108,2)</f>
        <v>0</v>
      </c>
      <c r="R108" s="161"/>
      <c r="S108" s="161"/>
      <c r="T108" s="162">
        <v>0</v>
      </c>
      <c r="U108" s="161">
        <f t="shared" ref="U108:U113" si="6">ROUND(E108*T108,2)</f>
        <v>0</v>
      </c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 t="s">
        <v>124</v>
      </c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48">
        <v>55</v>
      </c>
      <c r="B109" s="148" t="s">
        <v>254</v>
      </c>
      <c r="C109" s="185" t="s">
        <v>255</v>
      </c>
      <c r="D109" s="153" t="s">
        <v>130</v>
      </c>
      <c r="E109" s="156">
        <v>12</v>
      </c>
      <c r="F109" s="160"/>
      <c r="G109" s="161">
        <f t="shared" si="0"/>
        <v>0</v>
      </c>
      <c r="H109" s="160"/>
      <c r="I109" s="161">
        <f t="shared" si="1"/>
        <v>0</v>
      </c>
      <c r="J109" s="160"/>
      <c r="K109" s="161">
        <f t="shared" si="2"/>
        <v>0</v>
      </c>
      <c r="L109" s="161">
        <v>21</v>
      </c>
      <c r="M109" s="161">
        <f t="shared" si="3"/>
        <v>0</v>
      </c>
      <c r="N109" s="161">
        <v>0.02</v>
      </c>
      <c r="O109" s="161">
        <f t="shared" si="4"/>
        <v>0.24</v>
      </c>
      <c r="P109" s="161">
        <v>0</v>
      </c>
      <c r="Q109" s="161">
        <f t="shared" si="5"/>
        <v>0</v>
      </c>
      <c r="R109" s="161"/>
      <c r="S109" s="161"/>
      <c r="T109" s="162">
        <v>0</v>
      </c>
      <c r="U109" s="161">
        <f t="shared" si="6"/>
        <v>0</v>
      </c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 t="s">
        <v>131</v>
      </c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48">
        <v>56</v>
      </c>
      <c r="B110" s="148" t="s">
        <v>256</v>
      </c>
      <c r="C110" s="185" t="s">
        <v>257</v>
      </c>
      <c r="D110" s="153" t="s">
        <v>130</v>
      </c>
      <c r="E110" s="156">
        <v>22</v>
      </c>
      <c r="F110" s="160"/>
      <c r="G110" s="161">
        <f t="shared" si="0"/>
        <v>0</v>
      </c>
      <c r="H110" s="160"/>
      <c r="I110" s="161">
        <f t="shared" si="1"/>
        <v>0</v>
      </c>
      <c r="J110" s="160"/>
      <c r="K110" s="161">
        <f t="shared" si="2"/>
        <v>0</v>
      </c>
      <c r="L110" s="161">
        <v>21</v>
      </c>
      <c r="M110" s="161">
        <f t="shared" si="3"/>
        <v>0</v>
      </c>
      <c r="N110" s="161">
        <v>0.12</v>
      </c>
      <c r="O110" s="161">
        <f t="shared" si="4"/>
        <v>2.64</v>
      </c>
      <c r="P110" s="161">
        <v>0</v>
      </c>
      <c r="Q110" s="161">
        <f t="shared" si="5"/>
        <v>0</v>
      </c>
      <c r="R110" s="161"/>
      <c r="S110" s="161"/>
      <c r="T110" s="162">
        <v>0</v>
      </c>
      <c r="U110" s="161">
        <f t="shared" si="6"/>
        <v>0</v>
      </c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 t="s">
        <v>258</v>
      </c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48">
        <v>57</v>
      </c>
      <c r="B111" s="148" t="s">
        <v>259</v>
      </c>
      <c r="C111" s="185" t="s">
        <v>260</v>
      </c>
      <c r="D111" s="153" t="s">
        <v>130</v>
      </c>
      <c r="E111" s="156">
        <v>1.8660000000000001</v>
      </c>
      <c r="F111" s="160"/>
      <c r="G111" s="161">
        <f t="shared" si="0"/>
        <v>0</v>
      </c>
      <c r="H111" s="160"/>
      <c r="I111" s="161">
        <f t="shared" si="1"/>
        <v>0</v>
      </c>
      <c r="J111" s="160"/>
      <c r="K111" s="161">
        <f t="shared" si="2"/>
        <v>0</v>
      </c>
      <c r="L111" s="161">
        <v>21</v>
      </c>
      <c r="M111" s="161">
        <f t="shared" si="3"/>
        <v>0</v>
      </c>
      <c r="N111" s="161">
        <v>2.563E-2</v>
      </c>
      <c r="O111" s="161">
        <f t="shared" si="4"/>
        <v>0.05</v>
      </c>
      <c r="P111" s="161">
        <v>0</v>
      </c>
      <c r="Q111" s="161">
        <f t="shared" si="5"/>
        <v>0</v>
      </c>
      <c r="R111" s="161"/>
      <c r="S111" s="161"/>
      <c r="T111" s="162">
        <v>1.26173</v>
      </c>
      <c r="U111" s="161">
        <f t="shared" si="6"/>
        <v>2.35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 t="s">
        <v>124</v>
      </c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48">
        <v>58</v>
      </c>
      <c r="B112" s="148" t="s">
        <v>261</v>
      </c>
      <c r="C112" s="185" t="s">
        <v>262</v>
      </c>
      <c r="D112" s="153" t="s">
        <v>130</v>
      </c>
      <c r="E112" s="156">
        <v>29</v>
      </c>
      <c r="F112" s="160"/>
      <c r="G112" s="161">
        <f t="shared" si="0"/>
        <v>0</v>
      </c>
      <c r="H112" s="160"/>
      <c r="I112" s="161">
        <f t="shared" si="1"/>
        <v>0</v>
      </c>
      <c r="J112" s="160"/>
      <c r="K112" s="161">
        <f t="shared" si="2"/>
        <v>0</v>
      </c>
      <c r="L112" s="161">
        <v>21</v>
      </c>
      <c r="M112" s="161">
        <f t="shared" si="3"/>
        <v>0</v>
      </c>
      <c r="N112" s="161">
        <v>0</v>
      </c>
      <c r="O112" s="161">
        <f t="shared" si="4"/>
        <v>0</v>
      </c>
      <c r="P112" s="161">
        <v>0</v>
      </c>
      <c r="Q112" s="161">
        <f t="shared" si="5"/>
        <v>0</v>
      </c>
      <c r="R112" s="161"/>
      <c r="S112" s="161"/>
      <c r="T112" s="162">
        <v>0.33</v>
      </c>
      <c r="U112" s="161">
        <f t="shared" si="6"/>
        <v>9.57</v>
      </c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 t="s">
        <v>131</v>
      </c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48">
        <v>59</v>
      </c>
      <c r="B113" s="148" t="s">
        <v>146</v>
      </c>
      <c r="C113" s="185" t="s">
        <v>288</v>
      </c>
      <c r="D113" s="153" t="s">
        <v>147</v>
      </c>
      <c r="E113" s="156">
        <v>290</v>
      </c>
      <c r="F113" s="160"/>
      <c r="G113" s="161">
        <f t="shared" si="0"/>
        <v>0</v>
      </c>
      <c r="H113" s="160"/>
      <c r="I113" s="161">
        <f t="shared" si="1"/>
        <v>0</v>
      </c>
      <c r="J113" s="160"/>
      <c r="K113" s="161">
        <f t="shared" si="2"/>
        <v>0</v>
      </c>
      <c r="L113" s="161">
        <v>21</v>
      </c>
      <c r="M113" s="161">
        <f t="shared" si="3"/>
        <v>0</v>
      </c>
      <c r="N113" s="161">
        <v>0.04</v>
      </c>
      <c r="O113" s="161">
        <f t="shared" si="4"/>
        <v>11.6</v>
      </c>
      <c r="P113" s="161">
        <v>0</v>
      </c>
      <c r="Q113" s="161">
        <f t="shared" si="5"/>
        <v>0</v>
      </c>
      <c r="R113" s="161"/>
      <c r="S113" s="161"/>
      <c r="T113" s="162">
        <v>0</v>
      </c>
      <c r="U113" s="161">
        <f t="shared" si="6"/>
        <v>0</v>
      </c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 t="s">
        <v>258</v>
      </c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48"/>
      <c r="B114" s="148"/>
      <c r="C114" s="186" t="s">
        <v>263</v>
      </c>
      <c r="D114" s="154"/>
      <c r="E114" s="157">
        <v>290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2"/>
      <c r="U114" s="161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 t="s">
        <v>128</v>
      </c>
      <c r="AF114" s="147">
        <v>0</v>
      </c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48">
        <v>60</v>
      </c>
      <c r="B115" s="148" t="s">
        <v>264</v>
      </c>
      <c r="C115" s="185" t="s">
        <v>265</v>
      </c>
      <c r="D115" s="153" t="s">
        <v>164</v>
      </c>
      <c r="E115" s="156">
        <v>1</v>
      </c>
      <c r="F115" s="160"/>
      <c r="G115" s="161">
        <f>ROUND(E115*F115,2)</f>
        <v>0</v>
      </c>
      <c r="H115" s="160"/>
      <c r="I115" s="161">
        <f>ROUND(E115*H115,2)</f>
        <v>0</v>
      </c>
      <c r="J115" s="160"/>
      <c r="K115" s="161">
        <f>ROUND(E115*J115,2)</f>
        <v>0</v>
      </c>
      <c r="L115" s="161">
        <v>21</v>
      </c>
      <c r="M115" s="161">
        <f>G115*(1+L115/100)</f>
        <v>0</v>
      </c>
      <c r="N115" s="161">
        <v>0</v>
      </c>
      <c r="O115" s="161">
        <f>ROUND(E115*N115,2)</f>
        <v>0</v>
      </c>
      <c r="P115" s="161">
        <v>0</v>
      </c>
      <c r="Q115" s="161">
        <f>ROUND(E115*P115,2)</f>
        <v>0</v>
      </c>
      <c r="R115" s="161"/>
      <c r="S115" s="161"/>
      <c r="T115" s="162">
        <v>0</v>
      </c>
      <c r="U115" s="161">
        <f>ROUND(E115*T115,2)</f>
        <v>0</v>
      </c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 t="s">
        <v>131</v>
      </c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49" t="s">
        <v>119</v>
      </c>
      <c r="B116" s="149" t="s">
        <v>86</v>
      </c>
      <c r="C116" s="187" t="s">
        <v>87</v>
      </c>
      <c r="D116" s="155"/>
      <c r="E116" s="158"/>
      <c r="F116" s="163"/>
      <c r="G116" s="163">
        <f>SUMIF(AE117:AE117,"&lt;&gt;NOR",G117:G117)</f>
        <v>0</v>
      </c>
      <c r="H116" s="163"/>
      <c r="I116" s="163">
        <f>SUM(I117:I117)</f>
        <v>0</v>
      </c>
      <c r="J116" s="163"/>
      <c r="K116" s="163">
        <f>SUM(K117:K117)</f>
        <v>0</v>
      </c>
      <c r="L116" s="163"/>
      <c r="M116" s="163">
        <f>SUM(M117:M117)</f>
        <v>0</v>
      </c>
      <c r="N116" s="163"/>
      <c r="O116" s="163">
        <f>SUM(O117:O117)</f>
        <v>0.33</v>
      </c>
      <c r="P116" s="163"/>
      <c r="Q116" s="163">
        <f>SUM(Q117:Q117)</f>
        <v>0</v>
      </c>
      <c r="R116" s="163"/>
      <c r="S116" s="163"/>
      <c r="T116" s="164"/>
      <c r="U116" s="163">
        <f>SUM(U117:U117)</f>
        <v>26.41</v>
      </c>
      <c r="AE116" t="s">
        <v>120</v>
      </c>
    </row>
    <row r="117" spans="1:60" ht="22.5" outlineLevel="1" x14ac:dyDescent="0.2">
      <c r="A117" s="148">
        <v>61</v>
      </c>
      <c r="B117" s="148" t="s">
        <v>266</v>
      </c>
      <c r="C117" s="185" t="s">
        <v>267</v>
      </c>
      <c r="D117" s="153" t="s">
        <v>130</v>
      </c>
      <c r="E117" s="156">
        <v>21.66</v>
      </c>
      <c r="F117" s="160"/>
      <c r="G117" s="161">
        <f>ROUND(E117*F117,2)</f>
        <v>0</v>
      </c>
      <c r="H117" s="160"/>
      <c r="I117" s="161">
        <f>ROUND(E117*H117,2)</f>
        <v>0</v>
      </c>
      <c r="J117" s="160"/>
      <c r="K117" s="161">
        <f>ROUND(E117*J117,2)</f>
        <v>0</v>
      </c>
      <c r="L117" s="161">
        <v>21</v>
      </c>
      <c r="M117" s="161">
        <f>G117*(1+L117/100)</f>
        <v>0</v>
      </c>
      <c r="N117" s="161">
        <v>1.524E-2</v>
      </c>
      <c r="O117" s="161">
        <f>ROUND(E117*N117,2)</f>
        <v>0.33</v>
      </c>
      <c r="P117" s="161">
        <v>0</v>
      </c>
      <c r="Q117" s="161">
        <f>ROUND(E117*P117,2)</f>
        <v>0</v>
      </c>
      <c r="R117" s="161"/>
      <c r="S117" s="161"/>
      <c r="T117" s="162">
        <v>1.2192700000000001</v>
      </c>
      <c r="U117" s="161">
        <f>ROUND(E117*T117,2)</f>
        <v>26.41</v>
      </c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 t="s">
        <v>124</v>
      </c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49" t="s">
        <v>119</v>
      </c>
      <c r="B118" s="149" t="s">
        <v>88</v>
      </c>
      <c r="C118" s="187" t="s">
        <v>89</v>
      </c>
      <c r="D118" s="155"/>
      <c r="E118" s="158"/>
      <c r="F118" s="163"/>
      <c r="G118" s="163">
        <f>SUMIF(AE119:AE122,"&lt;&gt;NOR",G119:G122)</f>
        <v>0</v>
      </c>
      <c r="H118" s="163"/>
      <c r="I118" s="163">
        <f>SUM(I119:I122)</f>
        <v>0</v>
      </c>
      <c r="J118" s="163"/>
      <c r="K118" s="163">
        <f>SUM(K119:K122)</f>
        <v>0</v>
      </c>
      <c r="L118" s="163"/>
      <c r="M118" s="163">
        <f>SUM(M119:M122)</f>
        <v>0</v>
      </c>
      <c r="N118" s="163"/>
      <c r="O118" s="163">
        <f>SUM(O119:O122)</f>
        <v>0.05</v>
      </c>
      <c r="P118" s="163"/>
      <c r="Q118" s="163">
        <f>SUM(Q119:Q122)</f>
        <v>0</v>
      </c>
      <c r="R118" s="163"/>
      <c r="S118" s="163"/>
      <c r="T118" s="164"/>
      <c r="U118" s="163">
        <f>SUM(U119:U122)</f>
        <v>10.28</v>
      </c>
      <c r="AE118" t="s">
        <v>120</v>
      </c>
    </row>
    <row r="119" spans="1:60" outlineLevel="1" x14ac:dyDescent="0.2">
      <c r="A119" s="148">
        <v>62</v>
      </c>
      <c r="B119" s="148" t="s">
        <v>268</v>
      </c>
      <c r="C119" s="185" t="s">
        <v>269</v>
      </c>
      <c r="D119" s="153" t="s">
        <v>130</v>
      </c>
      <c r="E119" s="156">
        <v>114.1765</v>
      </c>
      <c r="F119" s="160"/>
      <c r="G119" s="161">
        <f>ROUND(E119*F119,2)</f>
        <v>0</v>
      </c>
      <c r="H119" s="160"/>
      <c r="I119" s="161">
        <f>ROUND(E119*H119,2)</f>
        <v>0</v>
      </c>
      <c r="J119" s="160"/>
      <c r="K119" s="161">
        <f>ROUND(E119*J119,2)</f>
        <v>0</v>
      </c>
      <c r="L119" s="161">
        <v>21</v>
      </c>
      <c r="M119" s="161">
        <f>G119*(1+L119/100)</f>
        <v>0</v>
      </c>
      <c r="N119" s="161">
        <v>2.1000000000000001E-4</v>
      </c>
      <c r="O119" s="161">
        <f>ROUND(E119*N119,2)</f>
        <v>0.02</v>
      </c>
      <c r="P119" s="161">
        <v>0</v>
      </c>
      <c r="Q119" s="161">
        <f>ROUND(E119*P119,2)</f>
        <v>0</v>
      </c>
      <c r="R119" s="161"/>
      <c r="S119" s="161"/>
      <c r="T119" s="162">
        <v>0.09</v>
      </c>
      <c r="U119" s="161">
        <f>ROUND(E119*T119,2)</f>
        <v>10.28</v>
      </c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 t="s">
        <v>131</v>
      </c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48"/>
      <c r="B120" s="148"/>
      <c r="C120" s="186" t="s">
        <v>270</v>
      </c>
      <c r="D120" s="154"/>
      <c r="E120" s="157">
        <v>114.1765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2"/>
      <c r="U120" s="161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 t="s">
        <v>128</v>
      </c>
      <c r="AF120" s="147">
        <v>0</v>
      </c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48">
        <v>63</v>
      </c>
      <c r="B121" s="148" t="s">
        <v>271</v>
      </c>
      <c r="C121" s="185" t="s">
        <v>301</v>
      </c>
      <c r="D121" s="153" t="s">
        <v>147</v>
      </c>
      <c r="E121" s="156">
        <v>28.5441</v>
      </c>
      <c r="F121" s="160"/>
      <c r="G121" s="161">
        <f>ROUND(E121*F121,2)</f>
        <v>0</v>
      </c>
      <c r="H121" s="160"/>
      <c r="I121" s="161">
        <f>ROUND(E121*H121,2)</f>
        <v>0</v>
      </c>
      <c r="J121" s="160"/>
      <c r="K121" s="161">
        <f>ROUND(E121*J121,2)</f>
        <v>0</v>
      </c>
      <c r="L121" s="161">
        <v>21</v>
      </c>
      <c r="M121" s="161">
        <f>G121*(1+L121/100)</f>
        <v>0</v>
      </c>
      <c r="N121" s="161">
        <v>1E-3</v>
      </c>
      <c r="O121" s="161">
        <f>ROUND(E121*N121,2)</f>
        <v>0.03</v>
      </c>
      <c r="P121" s="161">
        <v>0</v>
      </c>
      <c r="Q121" s="161">
        <f>ROUND(E121*P121,2)</f>
        <v>0</v>
      </c>
      <c r="R121" s="161"/>
      <c r="S121" s="161"/>
      <c r="T121" s="162">
        <v>0</v>
      </c>
      <c r="U121" s="161">
        <f>ROUND(E121*T121,2)</f>
        <v>0</v>
      </c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 t="s">
        <v>131</v>
      </c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48"/>
      <c r="B122" s="148"/>
      <c r="C122" s="186" t="s">
        <v>272</v>
      </c>
      <c r="D122" s="154"/>
      <c r="E122" s="157">
        <v>28.5441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2"/>
      <c r="U122" s="161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 t="s">
        <v>128</v>
      </c>
      <c r="AF122" s="147">
        <v>0</v>
      </c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49" t="s">
        <v>119</v>
      </c>
      <c r="B123" s="149" t="s">
        <v>90</v>
      </c>
      <c r="C123" s="187" t="s">
        <v>91</v>
      </c>
      <c r="D123" s="155"/>
      <c r="E123" s="158"/>
      <c r="F123" s="163"/>
      <c r="G123" s="163">
        <f>SUMIF(AE124:AE125,"&lt;&gt;NOR",G124:G125)</f>
        <v>0</v>
      </c>
      <c r="H123" s="163"/>
      <c r="I123" s="163">
        <f>SUM(I124:I125)</f>
        <v>0</v>
      </c>
      <c r="J123" s="163"/>
      <c r="K123" s="163">
        <f>SUM(K124:K125)</f>
        <v>0</v>
      </c>
      <c r="L123" s="163"/>
      <c r="M123" s="163">
        <f>SUM(M124:M125)</f>
        <v>0</v>
      </c>
      <c r="N123" s="163"/>
      <c r="O123" s="163">
        <f>SUM(O124:O125)</f>
        <v>0</v>
      </c>
      <c r="P123" s="163"/>
      <c r="Q123" s="163">
        <f>SUM(Q124:Q125)</f>
        <v>0</v>
      </c>
      <c r="R123" s="163"/>
      <c r="S123" s="163"/>
      <c r="T123" s="164"/>
      <c r="U123" s="163">
        <f>SUM(U124:U125)</f>
        <v>0</v>
      </c>
      <c r="AE123" t="s">
        <v>120</v>
      </c>
    </row>
    <row r="124" spans="1:60" ht="22.5" outlineLevel="1" x14ac:dyDescent="0.2">
      <c r="A124" s="148">
        <v>64</v>
      </c>
      <c r="B124" s="148" t="s">
        <v>273</v>
      </c>
      <c r="C124" s="185" t="s">
        <v>274</v>
      </c>
      <c r="D124" s="153" t="s">
        <v>130</v>
      </c>
      <c r="E124" s="156">
        <v>63.516500000000001</v>
      </c>
      <c r="F124" s="160"/>
      <c r="G124" s="161">
        <f>ROUND(E124*F124,2)</f>
        <v>0</v>
      </c>
      <c r="H124" s="160"/>
      <c r="I124" s="161">
        <f>ROUND(E124*H124,2)</f>
        <v>0</v>
      </c>
      <c r="J124" s="160"/>
      <c r="K124" s="161">
        <f>ROUND(E124*J124,2)</f>
        <v>0</v>
      </c>
      <c r="L124" s="161">
        <v>21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/>
      <c r="T124" s="162">
        <v>0</v>
      </c>
      <c r="U124" s="161">
        <f>ROUND(E124*T124,2)</f>
        <v>0</v>
      </c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 t="s">
        <v>131</v>
      </c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48"/>
      <c r="B125" s="148"/>
      <c r="C125" s="186" t="s">
        <v>275</v>
      </c>
      <c r="D125" s="154"/>
      <c r="E125" s="157">
        <v>63.516500000000001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2"/>
      <c r="U125" s="161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 t="s">
        <v>128</v>
      </c>
      <c r="AF125" s="147">
        <v>0</v>
      </c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49" t="s">
        <v>119</v>
      </c>
      <c r="B126" s="149" t="s">
        <v>92</v>
      </c>
      <c r="C126" s="187" t="s">
        <v>26</v>
      </c>
      <c r="D126" s="155"/>
      <c r="E126" s="158"/>
      <c r="F126" s="163"/>
      <c r="G126" s="163">
        <f>SUMIF(AE127:AE128,"&lt;&gt;NOR",G127:G128)</f>
        <v>0</v>
      </c>
      <c r="H126" s="163"/>
      <c r="I126" s="163">
        <f>SUM(I127:I128)</f>
        <v>0</v>
      </c>
      <c r="J126" s="163"/>
      <c r="K126" s="163">
        <f>SUM(K127:K128)</f>
        <v>0</v>
      </c>
      <c r="L126" s="163"/>
      <c r="M126" s="163">
        <f>SUM(M127:M128)</f>
        <v>0</v>
      </c>
      <c r="N126" s="163"/>
      <c r="O126" s="163">
        <f>SUM(O127:O128)</f>
        <v>0</v>
      </c>
      <c r="P126" s="163"/>
      <c r="Q126" s="163">
        <f>SUM(Q127:Q128)</f>
        <v>0</v>
      </c>
      <c r="R126" s="163"/>
      <c r="S126" s="163"/>
      <c r="T126" s="164"/>
      <c r="U126" s="163">
        <f>SUM(U127:U128)</f>
        <v>0</v>
      </c>
      <c r="AE126" t="s">
        <v>120</v>
      </c>
    </row>
    <row r="127" spans="1:60" outlineLevel="1" x14ac:dyDescent="0.2">
      <c r="A127" s="148">
        <v>65</v>
      </c>
      <c r="B127" s="148" t="s">
        <v>276</v>
      </c>
      <c r="C127" s="185" t="s">
        <v>277</v>
      </c>
      <c r="D127" s="153" t="s">
        <v>278</v>
      </c>
      <c r="E127" s="156">
        <v>1</v>
      </c>
      <c r="F127" s="160"/>
      <c r="G127" s="161">
        <f>ROUND(E127*F127,2)</f>
        <v>0</v>
      </c>
      <c r="H127" s="160"/>
      <c r="I127" s="161">
        <f>ROUND(E127*H127,2)</f>
        <v>0</v>
      </c>
      <c r="J127" s="160"/>
      <c r="K127" s="161">
        <f>ROUND(E127*J127,2)</f>
        <v>0</v>
      </c>
      <c r="L127" s="161">
        <v>21</v>
      </c>
      <c r="M127" s="161">
        <f>G127*(1+L127/100)</f>
        <v>0</v>
      </c>
      <c r="N127" s="161">
        <v>0</v>
      </c>
      <c r="O127" s="161">
        <f>ROUND(E127*N127,2)</f>
        <v>0</v>
      </c>
      <c r="P127" s="161">
        <v>0</v>
      </c>
      <c r="Q127" s="161">
        <f>ROUND(E127*P127,2)</f>
        <v>0</v>
      </c>
      <c r="R127" s="161"/>
      <c r="S127" s="161"/>
      <c r="T127" s="162">
        <v>0</v>
      </c>
      <c r="U127" s="161">
        <f>ROUND(E127*T127,2)</f>
        <v>0</v>
      </c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 t="s">
        <v>131</v>
      </c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66</v>
      </c>
      <c r="B128" s="174" t="s">
        <v>279</v>
      </c>
      <c r="C128" s="188" t="s">
        <v>280</v>
      </c>
      <c r="D128" s="175" t="s">
        <v>278</v>
      </c>
      <c r="E128" s="176">
        <v>1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/>
      <c r="S128" s="178"/>
      <c r="T128" s="179">
        <v>0</v>
      </c>
      <c r="U128" s="178">
        <f>ROUND(E128*T128,2)</f>
        <v>0</v>
      </c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 t="s">
        <v>131</v>
      </c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1" x14ac:dyDescent="0.2">
      <c r="A129" s="4"/>
      <c r="B129" s="5" t="s">
        <v>281</v>
      </c>
      <c r="C129" s="189" t="s">
        <v>281</v>
      </c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AC129">
        <v>15</v>
      </c>
      <c r="AD129">
        <v>21</v>
      </c>
    </row>
    <row r="130" spans="1:31" x14ac:dyDescent="0.2">
      <c r="A130" s="180"/>
      <c r="B130" s="181">
        <v>26</v>
      </c>
      <c r="C130" s="190" t="s">
        <v>281</v>
      </c>
      <c r="D130" s="182"/>
      <c r="E130" s="183"/>
      <c r="F130" s="183"/>
      <c r="G130" s="184">
        <f>G8+G12+G22+G30+G41+G48+G53+G60+G62+G72+G89+G91+G101+G103+G105+G107+G116+G118+G123+G126</f>
        <v>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AC130">
        <f>SUMIF(L7:L128,AC129,G7:G128)</f>
        <v>0</v>
      </c>
      <c r="AD130">
        <f>SUMIF(L7:L128,AD129,G7:G128)</f>
        <v>0</v>
      </c>
      <c r="AE130" t="s">
        <v>282</v>
      </c>
    </row>
    <row r="131" spans="1:31" x14ac:dyDescent="0.2">
      <c r="A131" s="4"/>
      <c r="B131" s="5" t="s">
        <v>281</v>
      </c>
      <c r="C131" s="189" t="s">
        <v>281</v>
      </c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31" x14ac:dyDescent="0.2">
      <c r="A132" s="4"/>
      <c r="B132" s="5" t="s">
        <v>281</v>
      </c>
      <c r="C132" s="189" t="s">
        <v>281</v>
      </c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31" x14ac:dyDescent="0.2">
      <c r="A133" s="257">
        <v>33</v>
      </c>
      <c r="B133" s="257"/>
      <c r="C133" s="258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31" x14ac:dyDescent="0.2">
      <c r="A134" s="238"/>
      <c r="B134" s="239"/>
      <c r="C134" s="240"/>
      <c r="D134" s="239"/>
      <c r="E134" s="239"/>
      <c r="F134" s="239"/>
      <c r="G134" s="24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AE134" t="s">
        <v>283</v>
      </c>
    </row>
    <row r="135" spans="1:31" x14ac:dyDescent="0.2">
      <c r="A135" s="242"/>
      <c r="B135" s="243"/>
      <c r="C135" s="244"/>
      <c r="D135" s="243"/>
      <c r="E135" s="243"/>
      <c r="F135" s="243"/>
      <c r="G135" s="24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31" x14ac:dyDescent="0.2">
      <c r="A136" s="242"/>
      <c r="B136" s="243"/>
      <c r="C136" s="244"/>
      <c r="D136" s="243"/>
      <c r="E136" s="243"/>
      <c r="F136" s="243"/>
      <c r="G136" s="24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31" x14ac:dyDescent="0.2">
      <c r="A137" s="242"/>
      <c r="B137" s="243"/>
      <c r="C137" s="244"/>
      <c r="D137" s="243"/>
      <c r="E137" s="243"/>
      <c r="F137" s="243"/>
      <c r="G137" s="24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31" x14ac:dyDescent="0.2">
      <c r="A138" s="246"/>
      <c r="B138" s="247"/>
      <c r="C138" s="248"/>
      <c r="D138" s="247"/>
      <c r="E138" s="247"/>
      <c r="F138" s="247"/>
      <c r="G138" s="24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31" x14ac:dyDescent="0.2">
      <c r="A139" s="4"/>
      <c r="B139" s="5" t="s">
        <v>281</v>
      </c>
      <c r="C139" s="189" t="s">
        <v>281</v>
      </c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31" x14ac:dyDescent="0.2">
      <c r="C140" s="191"/>
      <c r="D140" s="11"/>
      <c r="AE140" t="s">
        <v>284</v>
      </c>
    </row>
    <row r="141" spans="1:31" x14ac:dyDescent="0.2">
      <c r="D141" s="11"/>
    </row>
    <row r="142" spans="1:31" x14ac:dyDescent="0.2">
      <c r="D142" s="11"/>
    </row>
    <row r="143" spans="1:31" x14ac:dyDescent="0.2">
      <c r="D143" s="11"/>
    </row>
    <row r="144" spans="1:31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6">
    <mergeCell ref="A134:G138"/>
    <mergeCell ref="A1:G1"/>
    <mergeCell ref="C2:G2"/>
    <mergeCell ref="C3:G3"/>
    <mergeCell ref="C4:G4"/>
    <mergeCell ref="A133:C133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MUDr.Eva Hošnová</dc:creator>
  <cp:lastModifiedBy>Mihola Petr</cp:lastModifiedBy>
  <cp:lastPrinted>2014-02-28T09:52:57Z</cp:lastPrinted>
  <dcterms:created xsi:type="dcterms:W3CDTF">2009-04-08T07:15:50Z</dcterms:created>
  <dcterms:modified xsi:type="dcterms:W3CDTF">2023-07-27T07:23:43Z</dcterms:modified>
</cp:coreProperties>
</file>